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4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Ex5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6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Ex7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8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Ex9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10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harts/chart1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9.xml" ContentType="application/vnd.openxmlformats-officedocument.drawing+xml"/>
  <Override PartName="/xl/charts/chartEx11.xml" ContentType="application/vnd.ms-office.chartex+xml"/>
  <Override PartName="/xl/charts/style20.xml" ContentType="application/vnd.ms-office.chartstyle+xml"/>
  <Override PartName="/xl/charts/colors20.xml" ContentType="application/vnd.ms-office.chartcolorstyle+xml"/>
  <Override PartName="/xl/charts/chartEx12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0.xml" ContentType="application/vnd.openxmlformats-officedocument.drawing+xml"/>
  <Override PartName="/xl/charts/chartEx13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charts/chartEx14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Ex15.xml" ContentType="application/vnd.ms-office.chartex+xml"/>
  <Override PartName="/xl/charts/style26.xml" ContentType="application/vnd.ms-office.chartstyle+xml"/>
  <Override PartName="/xl/charts/colors26.xml" ContentType="application/vnd.ms-office.chartcolorstyle+xml"/>
  <Override PartName="/xl/charts/chartEx16.xml" ContentType="application/vnd.ms-office.chartex+xml"/>
  <Override PartName="/xl/charts/style27.xml" ContentType="application/vnd.ms-office.chartstyle+xml"/>
  <Override PartName="/xl/charts/colors27.xml" ContentType="application/vnd.ms-office.chartcolorstyle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2.xml" ContentType="application/vnd.openxmlformats-officedocument.drawing+xml"/>
  <Override PartName="/xl/charts/chartEx17.xml" ContentType="application/vnd.ms-office.chartex+xml"/>
  <Override PartName="/xl/charts/style32.xml" ContentType="application/vnd.ms-office.chartstyle+xml"/>
  <Override PartName="/xl/charts/colors32.xml" ContentType="application/vnd.ms-office.chartcolorstyle+xml"/>
  <Override PartName="/xl/charts/chartEx18.xml" ContentType="application/vnd.ms-office.chartex+xml"/>
  <Override PartName="/xl/charts/style33.xml" ContentType="application/vnd.ms-office.chartstyle+xml"/>
  <Override PartName="/xl/charts/colors33.xml" ContentType="application/vnd.ms-office.chartcolorstyle+xml"/>
  <Override PartName="/xl/charts/chart3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3.xml" ContentType="application/vnd.openxmlformats-officedocument.drawing+xml"/>
  <Override PartName="/xl/charts/chartEx19.xml" ContentType="application/vnd.ms-office.chartex+xml"/>
  <Override PartName="/xl/charts/style38.xml" ContentType="application/vnd.ms-office.chartstyle+xml"/>
  <Override PartName="/xl/charts/colors38.xml" ContentType="application/vnd.ms-office.chartcolorstyle+xml"/>
  <Override PartName="/xl/charts/chartEx20.xml" ContentType="application/vnd.ms-office.chartex+xml"/>
  <Override PartName="/xl/charts/style39.xml" ContentType="application/vnd.ms-office.chartstyle+xml"/>
  <Override PartName="/xl/charts/colors39.xml" ContentType="application/vnd.ms-office.chartcolorstyle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Ex21.xml" ContentType="application/vnd.ms-office.chartex+xml"/>
  <Override PartName="/xl/charts/style40.xml" ContentType="application/vnd.ms-office.chartstyle+xml"/>
  <Override PartName="/xl/charts/colors40.xml" ContentType="application/vnd.ms-office.chartcolorstyle+xml"/>
  <Override PartName="/xl/charts/chartEx22.xml" ContentType="application/vnd.ms-office.chartex+xml"/>
  <Override PartName="/xl/charts/style41.xml" ContentType="application/vnd.ms-office.chartstyle+xml"/>
  <Override PartName="/xl/charts/colors41.xml" ContentType="application/vnd.ms-office.chartcolorstyle+xml"/>
  <Override PartName="/xl/charts/chart3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5.xml" ContentType="application/vnd.openxmlformats-officedocument.drawing+xml"/>
  <Override PartName="/xl/charts/chartEx23.xml" ContentType="application/vnd.ms-office.chartex+xml"/>
  <Override PartName="/xl/charts/style43.xml" ContentType="application/vnd.ms-office.chartstyle+xml"/>
  <Override PartName="/xl/charts/colors43.xml" ContentType="application/vnd.ms-office.chartcolorstyle+xml"/>
  <Override PartName="/xl/charts/chartEx24.xml" ContentType="application/vnd.ms-office.chartex+xml"/>
  <Override PartName="/xl/charts/style44.xml" ContentType="application/vnd.ms-office.chartstyle+xml"/>
  <Override PartName="/xl/charts/colors44.xml" ContentType="application/vnd.ms-office.chartcolorstyle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6.xml" ContentType="application/vnd.openxmlformats-officedocument.drawing+xml"/>
  <Override PartName="/xl/charts/chartEx25.xml" ContentType="application/vnd.ms-office.chartex+xml"/>
  <Override PartName="/xl/charts/style45.xml" ContentType="application/vnd.ms-office.chartstyle+xml"/>
  <Override PartName="/xl/charts/colors45.xml" ContentType="application/vnd.ms-office.chartcolorstyle+xml"/>
  <Override PartName="/xl/charts/chartEx26.xml" ContentType="application/vnd.ms-office.chartex+xml"/>
  <Override PartName="/xl/charts/style46.xml" ContentType="application/vnd.ms-office.chartstyle+xml"/>
  <Override PartName="/xl/charts/colors46.xml" ContentType="application/vnd.ms-office.chartcolorstyle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7.xml" ContentType="application/vnd.openxmlformats-officedocument.drawing+xml"/>
  <Override PartName="/xl/charts/chartEx27.xml" ContentType="application/vnd.ms-office.chartex+xml"/>
  <Override PartName="/xl/charts/style47.xml" ContentType="application/vnd.ms-office.chartstyle+xml"/>
  <Override PartName="/xl/charts/colors47.xml" ContentType="application/vnd.ms-office.chartcolorstyle+xml"/>
  <Override PartName="/xl/charts/chartEx28.xml" ContentType="application/vnd.ms-office.chartex+xml"/>
  <Override PartName="/xl/charts/style48.xml" ContentType="application/vnd.ms-office.chartstyle+xml"/>
  <Override PartName="/xl/charts/colors48.xml" ContentType="application/vnd.ms-office.chartcolorstyle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8.xml" ContentType="application/vnd.openxmlformats-officedocument.drawing+xml"/>
  <Override PartName="/xl/charts/chartEx29.xml" ContentType="application/vnd.ms-office.chartex+xml"/>
  <Override PartName="/xl/charts/style49.xml" ContentType="application/vnd.ms-office.chartstyle+xml"/>
  <Override PartName="/xl/charts/colors49.xml" ContentType="application/vnd.ms-office.chartcolorstyle+xml"/>
  <Override PartName="/xl/charts/chartEx30.xml" ContentType="application/vnd.ms-office.chartex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Ex31.xml" ContentType="application/vnd.ms-office.chartex+xml"/>
  <Override PartName="/xl/charts/style52.xml" ContentType="application/vnd.ms-office.chartstyle+xml"/>
  <Override PartName="/xl/charts/colors52.xml" ContentType="application/vnd.ms-office.chartcolorstyle+xml"/>
  <Override PartName="/xl/charts/chartEx32.xml" ContentType="application/vnd.ms-office.chartex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Ex33.xml" ContentType="application/vnd.ms-office.chartex+xml"/>
  <Override PartName="/xl/charts/style54.xml" ContentType="application/vnd.ms-office.chartstyle+xml"/>
  <Override PartName="/xl/charts/colors54.xml" ContentType="application/vnd.ms-office.chartcolorstyle+xml"/>
  <Override PartName="/xl/charts/chartEx34.xml" ContentType="application/vnd.ms-office.chartex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1.xml" ContentType="application/vnd.openxmlformats-officedocument.drawing+xml"/>
  <Override PartName="/xl/charts/chartEx35.xml" ContentType="application/vnd.ms-office.chartex+xml"/>
  <Override PartName="/xl/charts/style60.xml" ContentType="application/vnd.ms-office.chartstyle+xml"/>
  <Override PartName="/xl/charts/colors60.xml" ContentType="application/vnd.ms-office.chartcolorstyle+xml"/>
  <Override PartName="/xl/charts/chartEx36.xml" ContentType="application/vnd.ms-office.chartex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2.xml" ContentType="application/vnd.openxmlformats-officedocument.drawing+xml"/>
  <Override PartName="/xl/charts/chartEx37.xml" ContentType="application/vnd.ms-office.chartex+xml"/>
  <Override PartName="/xl/charts/style63.xml" ContentType="application/vnd.ms-office.chartstyle+xml"/>
  <Override PartName="/xl/charts/colors63.xml" ContentType="application/vnd.ms-office.chartcolorstyle+xml"/>
  <Override PartName="/xl/charts/chartEx38.xml" ContentType="application/vnd.ms-office.chartex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3.xml" ContentType="application/vnd.openxmlformats-officedocument.drawing+xml"/>
  <Override PartName="/xl/charts/chartEx39.xml" ContentType="application/vnd.ms-office.chartex+xml"/>
  <Override PartName="/xl/charts/style65.xml" ContentType="application/vnd.ms-office.chartstyle+xml"/>
  <Override PartName="/xl/charts/colors65.xml" ContentType="application/vnd.ms-office.chartcolorstyle+xml"/>
  <Override PartName="/xl/charts/chartEx40.xml" ContentType="application/vnd.ms-office.chartex+xml"/>
  <Override PartName="/xl/charts/style66.xml" ContentType="application/vnd.ms-office.chartstyle+xml"/>
  <Override PartName="/xl/charts/colors66.xml" ContentType="application/vnd.ms-office.chartcolorstyle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24.xml" ContentType="application/vnd.openxmlformats-officedocument.drawing+xml"/>
  <Override PartName="/xl/charts/chartEx41.xml" ContentType="application/vnd.ms-office.chartex+xml"/>
  <Override PartName="/xl/charts/style71.xml" ContentType="application/vnd.ms-office.chartstyle+xml"/>
  <Override PartName="/xl/charts/colors71.xml" ContentType="application/vnd.ms-office.chartcolorstyle+xml"/>
  <Override PartName="/xl/charts/chartEx42.xml" ContentType="application/vnd.ms-office.chartex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5.xml" ContentType="application/vnd.openxmlformats-officedocument.drawing+xml"/>
  <Override PartName="/xl/charts/chartEx43.xml" ContentType="application/vnd.ms-office.chartex+xml"/>
  <Override PartName="/xl/charts/style73.xml" ContentType="application/vnd.ms-office.chartstyle+xml"/>
  <Override PartName="/xl/charts/colors73.xml" ContentType="application/vnd.ms-office.chartcolorstyle+xml"/>
  <Override PartName="/xl/charts/chartEx44.xml" ContentType="application/vnd.ms-office.chartex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6.xml" ContentType="application/vnd.openxmlformats-officedocument.drawing+xml"/>
  <Override PartName="/xl/charts/chartEx45.xml" ContentType="application/vnd.ms-office.chartex+xml"/>
  <Override PartName="/xl/charts/style75.xml" ContentType="application/vnd.ms-office.chartstyle+xml"/>
  <Override PartName="/xl/charts/colors75.xml" ContentType="application/vnd.ms-office.chartcolorstyle+xml"/>
  <Override PartName="/xl/charts/chartEx46.xml" ContentType="application/vnd.ms-office.chartex+xml"/>
  <Override PartName="/xl/charts/style76.xml" ContentType="application/vnd.ms-office.chartstyle+xml"/>
  <Override PartName="/xl/charts/colors76.xml" ContentType="application/vnd.ms-office.chartcolorstyle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dro\Desktop\GWS THESIS\"/>
    </mc:Choice>
  </mc:AlternateContent>
  <xr:revisionPtr revIDLastSave="0" documentId="13_ncr:1_{C0E7449B-F194-42F6-BB7D-30728352A0D0}" xr6:coauthVersionLast="45" xr6:coauthVersionMax="45" xr10:uidLastSave="{00000000-0000-0000-0000-000000000000}"/>
  <bookViews>
    <workbookView xWindow="-120" yWindow="-120" windowWidth="20730" windowHeight="11160" tabRatio="903" xr2:uid="{BE629B1D-8B3C-43AD-B9D8-2D128737D07D}"/>
  </bookViews>
  <sheets>
    <sheet name="MENU" sheetId="7" r:id="rId1"/>
    <sheet name="INPUTS" sheetId="1" r:id="rId2"/>
    <sheet name="RAW DATA" sheetId="28" r:id="rId3"/>
    <sheet name="CP General Model" sheetId="4" r:id="rId4"/>
    <sheet name="DB General Model" sheetId="5" r:id="rId5"/>
    <sheet name="CP 4525" sheetId="6" r:id="rId6"/>
    <sheet name="CP 4685" sheetId="8" r:id="rId7"/>
    <sheet name="CP 4869" sheetId="9" r:id="rId8"/>
    <sheet name="CP 5051" sheetId="10" r:id="rId9"/>
    <sheet name="CP 5542" sheetId="11" r:id="rId10"/>
    <sheet name="CP 5555" sheetId="12" r:id="rId11"/>
    <sheet name="CP 5565" sheetId="13" r:id="rId12"/>
    <sheet name="Model 1A" sheetId="14" r:id="rId13"/>
    <sheet name="Model 1B" sheetId="15" r:id="rId14"/>
    <sheet name="Model 1C" sheetId="16" r:id="rId15"/>
    <sheet name="Model 2A" sheetId="17" r:id="rId16"/>
    <sheet name="Model 2B" sheetId="18" r:id="rId17"/>
    <sheet name="Model 2C" sheetId="19" r:id="rId18"/>
    <sheet name="Model 3A" sheetId="20" r:id="rId19"/>
    <sheet name="Model 3B" sheetId="21" r:id="rId20"/>
    <sheet name="Model 3C" sheetId="22" r:id="rId21"/>
    <sheet name="Model 3D" sheetId="23" r:id="rId22"/>
    <sheet name="Model DB 1" sheetId="24" r:id="rId23"/>
    <sheet name="Model DB 2" sheetId="25" r:id="rId24"/>
    <sheet name="Model DB 3" sheetId="26" r:id="rId25"/>
    <sheet name="Test (PBAN_AP_Al)" sheetId="29" r:id="rId26"/>
  </sheets>
  <externalReferences>
    <externalReference r:id="rId27"/>
  </externalReferences>
  <definedNames>
    <definedName name="_xlchart.v1.0" hidden="1">'CP General Model'!$N$16:$Q$16</definedName>
    <definedName name="_xlchart.v1.1" hidden="1">'CP General Model'!$N$19:$Q$19</definedName>
    <definedName name="_xlchart.v1.10" hidden="1">'DB General Model'!$N$19:$Q$19</definedName>
    <definedName name="_xlchart.v1.100" hidden="1">'Model 3B'!$N$17:$P$17</definedName>
    <definedName name="_xlchart.v1.101" hidden="1">'Model 3C'!$L$19</definedName>
    <definedName name="_xlchart.v1.102" hidden="1">'Model 3C'!$N$16:$Q$16</definedName>
    <definedName name="_xlchart.v1.103" hidden="1">'Model 3C'!$N$19:$Q$19</definedName>
    <definedName name="_xlchart.v1.104" hidden="1">'Model 3C'!$L$17</definedName>
    <definedName name="_xlchart.v1.105" hidden="1">'Model 3C'!$N$16:$P$16</definedName>
    <definedName name="_xlchart.v1.106" hidden="1">'Model 3C'!$N$17:$P$17</definedName>
    <definedName name="_xlchart.v1.107" hidden="1">'Model 3D'!$L$19</definedName>
    <definedName name="_xlchart.v1.108" hidden="1">'Model 3D'!$N$16:$Q$16</definedName>
    <definedName name="_xlchart.v1.109" hidden="1">'Model 3D'!$N$19:$Q$19</definedName>
    <definedName name="_xlchart.v1.11" hidden="1">'CP 4525'!$L$19</definedName>
    <definedName name="_xlchart.v1.110" hidden="1">'Model 3D'!$L$17</definedName>
    <definedName name="_xlchart.v1.111" hidden="1">'Model 3D'!$N$16:$P$16</definedName>
    <definedName name="_xlchart.v1.112" hidden="1">'Model 3D'!$N$17:$P$17</definedName>
    <definedName name="_xlchart.v1.113" hidden="1">'Model DB 1'!$L$17</definedName>
    <definedName name="_xlchart.v1.114" hidden="1">'Model DB 1'!$N$16:$P$16</definedName>
    <definedName name="_xlchart.v1.115" hidden="1">'Model DB 1'!$N$17:$P$17</definedName>
    <definedName name="_xlchart.v1.116" hidden="1">'Model DB 1'!$L$19</definedName>
    <definedName name="_xlchart.v1.117" hidden="1">'Model DB 1'!$N$16:$Q$16</definedName>
    <definedName name="_xlchart.v1.118" hidden="1">'Model DB 1'!$N$19:$Q$19</definedName>
    <definedName name="_xlchart.v1.119" hidden="1">'Model DB 2'!$L$19</definedName>
    <definedName name="_xlchart.v1.12" hidden="1">'CP 4525'!$N$16:$Q$16</definedName>
    <definedName name="_xlchart.v1.120" hidden="1">'Model DB 2'!$N$16:$Q$16</definedName>
    <definedName name="_xlchart.v1.121" hidden="1">'Model DB 2'!$N$19:$Q$19</definedName>
    <definedName name="_xlchart.v1.122" hidden="1">'Model DB 2'!$L$17</definedName>
    <definedName name="_xlchart.v1.123" hidden="1">'Model DB 2'!$N$16:$P$16</definedName>
    <definedName name="_xlchart.v1.124" hidden="1">'Model DB 2'!$N$17:$P$17</definedName>
    <definedName name="_xlchart.v1.125" hidden="1">'Model DB 3'!$L$19</definedName>
    <definedName name="_xlchart.v1.126" hidden="1">'Model DB 3'!$N$16:$Q$16</definedName>
    <definedName name="_xlchart.v1.127" hidden="1">'Model DB 3'!$N$19:$Q$19</definedName>
    <definedName name="_xlchart.v1.128" hidden="1">'Model DB 3'!$L$17</definedName>
    <definedName name="_xlchart.v1.129" hidden="1">'Model DB 3'!$N$16:$P$16</definedName>
    <definedName name="_xlchart.v1.13" hidden="1">'CP 4525'!$N$19:$Q$19</definedName>
    <definedName name="_xlchart.v1.130" hidden="1">'Model DB 3'!$N$17:$P$17</definedName>
    <definedName name="_xlchart.v1.131" hidden="1">'Test (PBAN_AP_Al)'!$L$19</definedName>
    <definedName name="_xlchart.v1.132" hidden="1">'Test (PBAN_AP_Al)'!$N$16:$Q$16</definedName>
    <definedName name="_xlchart.v1.133" hidden="1">'Test (PBAN_AP_Al)'!$N$19:$Q$19</definedName>
    <definedName name="_xlchart.v1.134" hidden="1">'Test (PBAN_AP_Al)'!$L$17</definedName>
    <definedName name="_xlchart.v1.135" hidden="1">'Test (PBAN_AP_Al)'!$N$16:$P$16</definedName>
    <definedName name="_xlchart.v1.136" hidden="1">'Test (PBAN_AP_Al)'!$N$17:$P$17</definedName>
    <definedName name="_xlchart.v1.14" hidden="1">'CP 4525'!$L$17</definedName>
    <definedName name="_xlchart.v1.15" hidden="1">'CP 4525'!$N$16:$P$16</definedName>
    <definedName name="_xlchart.v1.16" hidden="1">'CP 4525'!$N$17:$P$17</definedName>
    <definedName name="_xlchart.v1.17" hidden="1">'CP 4685'!$L$17</definedName>
    <definedName name="_xlchart.v1.18" hidden="1">'CP 4685'!$N$16:$P$16</definedName>
    <definedName name="_xlchart.v1.19" hidden="1">'CP 4685'!$N$17:$P$17</definedName>
    <definedName name="_xlchart.v1.2" hidden="1">'CP General Model'!#REF!</definedName>
    <definedName name="_xlchart.v1.20" hidden="1">'CP 4685'!$L$19</definedName>
    <definedName name="_xlchart.v1.21" hidden="1">'CP 4685'!$N$16:$Q$16</definedName>
    <definedName name="_xlchart.v1.22" hidden="1">'CP 4685'!$N$19:$Q$19</definedName>
    <definedName name="_xlchart.v1.23" hidden="1">'CP 4869'!$L$19</definedName>
    <definedName name="_xlchart.v1.24" hidden="1">'CP 4869'!$N$16:$Q$16</definedName>
    <definedName name="_xlchart.v1.25" hidden="1">'CP 4869'!$N$19:$Q$19</definedName>
    <definedName name="_xlchart.v1.26" hidden="1">'CP 4869'!$L$17</definedName>
    <definedName name="_xlchart.v1.27" hidden="1">'CP 4869'!$N$16:$P$16</definedName>
    <definedName name="_xlchart.v1.28" hidden="1">'CP 4869'!$N$17:$P$17</definedName>
    <definedName name="_xlchart.v1.29" hidden="1">'CP 5051'!$L$17</definedName>
    <definedName name="_xlchart.v1.3" hidden="1">'CP General Model'!$N$16:$P$16</definedName>
    <definedName name="_xlchart.v1.30" hidden="1">'CP 5051'!$N$16:$P$16</definedName>
    <definedName name="_xlchart.v1.31" hidden="1">'CP 5051'!$N$17:$P$17</definedName>
    <definedName name="_xlchart.v1.32" hidden="1">'CP 5051'!$L$19</definedName>
    <definedName name="_xlchart.v1.33" hidden="1">'CP 5051'!$N$16:$Q$16</definedName>
    <definedName name="_xlchart.v1.34" hidden="1">'CP 5051'!$N$19:$Q$19</definedName>
    <definedName name="_xlchart.v1.35" hidden="1">'CP 5542'!$L$19</definedName>
    <definedName name="_xlchart.v1.36" hidden="1">'CP 5542'!$N$16:$Q$16</definedName>
    <definedName name="_xlchart.v1.37" hidden="1">'CP 5542'!$N$19:$Q$19</definedName>
    <definedName name="_xlchart.v1.38" hidden="1">'CP 5542'!$L$17</definedName>
    <definedName name="_xlchart.v1.39" hidden="1">'CP 5542'!$N$16:$P$16</definedName>
    <definedName name="_xlchart.v1.4" hidden="1">'CP General Model'!$N$17:$P$17</definedName>
    <definedName name="_xlchart.v1.40" hidden="1">'CP 5542'!$N$17:$P$17</definedName>
    <definedName name="_xlchart.v1.41" hidden="1">'CP 5555'!$L$19</definedName>
    <definedName name="_xlchart.v1.42" hidden="1">'CP 5555'!$N$16:$Q$16</definedName>
    <definedName name="_xlchart.v1.43" hidden="1">'CP 5555'!$N$19:$Q$19</definedName>
    <definedName name="_xlchart.v1.44" hidden="1">'CP 5555'!$L$17</definedName>
    <definedName name="_xlchart.v1.45" hidden="1">'CP 5555'!$N$16:$P$16</definedName>
    <definedName name="_xlchart.v1.46" hidden="1">'CP 5555'!$N$17:$P$17</definedName>
    <definedName name="_xlchart.v1.47" hidden="1">'CP 5565'!$L$19</definedName>
    <definedName name="_xlchart.v1.48" hidden="1">'CP 5565'!$N$16:$Q$16</definedName>
    <definedName name="_xlchart.v1.49" hidden="1">'CP 5565'!$N$19:$Q$19</definedName>
    <definedName name="_xlchart.v1.5" hidden="1">'DB General Model'!$L$17</definedName>
    <definedName name="_xlchart.v1.50" hidden="1">'CP 5565'!$L$17</definedName>
    <definedName name="_xlchart.v1.51" hidden="1">'CP 5565'!$N$16:$P$16</definedName>
    <definedName name="_xlchart.v1.52" hidden="1">'CP 5565'!$N$17:$P$17</definedName>
    <definedName name="_xlchart.v1.53" hidden="1">'Model 1A'!$L$17</definedName>
    <definedName name="_xlchart.v1.54" hidden="1">'Model 1A'!$N$16:$P$16</definedName>
    <definedName name="_xlchart.v1.55" hidden="1">'Model 1A'!$N$17:$P$17</definedName>
    <definedName name="_xlchart.v1.56" hidden="1">'Model 1A'!$L$19</definedName>
    <definedName name="_xlchart.v1.57" hidden="1">'Model 1A'!$N$16:$Q$16</definedName>
    <definedName name="_xlchart.v1.58" hidden="1">'Model 1A'!$N$19:$Q$19</definedName>
    <definedName name="_xlchart.v1.59" hidden="1">'Model 1B'!$L$19</definedName>
    <definedName name="_xlchart.v1.6" hidden="1">'DB General Model'!$N$16:$P$16</definedName>
    <definedName name="_xlchart.v1.60" hidden="1">'Model 1B'!$N$16:$Q$16</definedName>
    <definedName name="_xlchart.v1.61" hidden="1">'Model 1B'!$N$19:$Q$19</definedName>
    <definedName name="_xlchart.v1.62" hidden="1">'Model 1B'!$L$17</definedName>
    <definedName name="_xlchart.v1.63" hidden="1">'Model 1B'!$N$16:$P$16</definedName>
    <definedName name="_xlchart.v1.64" hidden="1">'Model 1B'!$N$17:$P$17</definedName>
    <definedName name="_xlchart.v1.65" hidden="1">'Model 1C'!$L$19</definedName>
    <definedName name="_xlchart.v1.66" hidden="1">'Model 1C'!$N$16:$Q$16</definedName>
    <definedName name="_xlchart.v1.67" hidden="1">'Model 1C'!$N$19:$Q$19</definedName>
    <definedName name="_xlchart.v1.68" hidden="1">'Model 1C'!$L$17</definedName>
    <definedName name="_xlchart.v1.69" hidden="1">'Model 1C'!$N$16:$P$16</definedName>
    <definedName name="_xlchart.v1.7" hidden="1">'DB General Model'!$N$17:$P$17</definedName>
    <definedName name="_xlchart.v1.70" hidden="1">'Model 1C'!$N$17:$P$17</definedName>
    <definedName name="_xlchart.v1.71" hidden="1">'Model 2A'!$L$19</definedName>
    <definedName name="_xlchart.v1.72" hidden="1">'Model 2A'!$N$16:$Q$16</definedName>
    <definedName name="_xlchart.v1.73" hidden="1">'Model 2A'!$N$19:$Q$19</definedName>
    <definedName name="_xlchart.v1.74" hidden="1">'Model 2A'!$L$17</definedName>
    <definedName name="_xlchart.v1.75" hidden="1">'Model 2A'!$N$16:$P$16</definedName>
    <definedName name="_xlchart.v1.76" hidden="1">'Model 2A'!$N$17:$P$17</definedName>
    <definedName name="_xlchart.v1.77" hidden="1">'Model 2B'!$L$19</definedName>
    <definedName name="_xlchart.v1.78" hidden="1">'Model 2B'!$N$16:$Q$16</definedName>
    <definedName name="_xlchart.v1.79" hidden="1">'Model 2B'!$N$19:$Q$19</definedName>
    <definedName name="_xlchart.v1.8" hidden="1">'DB General Model'!$L$19</definedName>
    <definedName name="_xlchart.v1.80" hidden="1">'Model 2B'!$L$17</definedName>
    <definedName name="_xlchart.v1.81" hidden="1">'Model 2B'!$N$16:$P$16</definedName>
    <definedName name="_xlchart.v1.82" hidden="1">'Model 2B'!$N$17:$P$17</definedName>
    <definedName name="_xlchart.v1.83" hidden="1">'Model 2C'!$L$19</definedName>
    <definedName name="_xlchart.v1.84" hidden="1">'Model 2C'!$N$16:$Q$16</definedName>
    <definedName name="_xlchart.v1.85" hidden="1">'Model 2C'!$N$19:$Q$19</definedName>
    <definedName name="_xlchart.v1.86" hidden="1">'Model 2C'!$L$17</definedName>
    <definedName name="_xlchart.v1.87" hidden="1">'Model 2C'!$N$16:$P$16</definedName>
    <definedName name="_xlchart.v1.88" hidden="1">'Model 2C'!$N$17:$P$17</definedName>
    <definedName name="_xlchart.v1.89" hidden="1">'Model 3A'!$L$17</definedName>
    <definedName name="_xlchart.v1.9" hidden="1">'DB General Model'!$N$16:$Q$16</definedName>
    <definedName name="_xlchart.v1.90" hidden="1">'Model 3A'!$N$16:$P$16</definedName>
    <definedName name="_xlchart.v1.91" hidden="1">'Model 3A'!$N$17:$P$17</definedName>
    <definedName name="_xlchart.v1.92" hidden="1">'Model 3A'!$L$19</definedName>
    <definedName name="_xlchart.v1.93" hidden="1">'Model 3A'!$N$16:$Q$16</definedName>
    <definedName name="_xlchart.v1.94" hidden="1">'Model 3A'!$N$19:$Q$19</definedName>
    <definedName name="_xlchart.v1.95" hidden="1">'Model 3B'!$L$19</definedName>
    <definedName name="_xlchart.v1.96" hidden="1">'Model 3B'!$N$16:$Q$16</definedName>
    <definedName name="_xlchart.v1.97" hidden="1">'Model 3B'!$N$19:$Q$19</definedName>
    <definedName name="_xlchart.v1.98" hidden="1">'Model 3B'!$L$17</definedName>
    <definedName name="_xlchart.v1.99" hidden="1">'Model 3B'!$N$16:$P$16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1" i="6" l="1"/>
  <c r="V27" i="29" l="1"/>
  <c r="G33" i="29"/>
  <c r="G32" i="29"/>
  <c r="G31" i="29"/>
  <c r="G30" i="29"/>
  <c r="AV26" i="29"/>
  <c r="AM26" i="29"/>
  <c r="AU25" i="29"/>
  <c r="AV25" i="29"/>
  <c r="H25" i="29"/>
  <c r="AW24" i="29"/>
  <c r="AV24" i="29"/>
  <c r="AU24" i="29"/>
  <c r="AK24" i="29"/>
  <c r="H24" i="29"/>
  <c r="AD24" i="29" s="1"/>
  <c r="AV23" i="29"/>
  <c r="AW23" i="29"/>
  <c r="H23" i="29"/>
  <c r="AD22" i="29"/>
  <c r="AC22" i="29"/>
  <c r="AK22" i="29"/>
  <c r="Q22" i="29"/>
  <c r="P22" i="29"/>
  <c r="O22" i="29"/>
  <c r="N22" i="29"/>
  <c r="H22" i="29"/>
  <c r="AW21" i="29"/>
  <c r="AK21" i="29"/>
  <c r="AD21" i="29"/>
  <c r="H21" i="29"/>
  <c r="AD20" i="29"/>
  <c r="AC20" i="29"/>
  <c r="AB20" i="29"/>
  <c r="AW20" i="29"/>
  <c r="AV19" i="29"/>
  <c r="AU19" i="29"/>
  <c r="AM19" i="29"/>
  <c r="AJ19" i="29"/>
  <c r="AD19" i="29"/>
  <c r="AC19" i="29"/>
  <c r="AW19" i="29"/>
  <c r="AW18" i="29"/>
  <c r="AM18" i="29"/>
  <c r="AK18" i="29"/>
  <c r="AD18" i="29"/>
  <c r="AC18" i="29"/>
  <c r="AA18" i="29"/>
  <c r="AU18" i="29"/>
  <c r="AE25" i="29"/>
  <c r="AD26" i="29"/>
  <c r="AA26" i="29"/>
  <c r="AV17" i="29"/>
  <c r="AJ17" i="29"/>
  <c r="AD17" i="29"/>
  <c r="AU16" i="29"/>
  <c r="AM16" i="29"/>
  <c r="AL16" i="29"/>
  <c r="AB16" i="29"/>
  <c r="AA16" i="29"/>
  <c r="AJ16" i="29"/>
  <c r="AO22" i="29" l="1"/>
  <c r="AQ16" i="29"/>
  <c r="AP16" i="29"/>
  <c r="AV16" i="29"/>
  <c r="AN16" i="29"/>
  <c r="AL18" i="29"/>
  <c r="AE19" i="29"/>
  <c r="AE17" i="29"/>
  <c r="AE18" i="29"/>
  <c r="AQ18" i="29"/>
  <c r="AB19" i="29"/>
  <c r="AN19" i="29"/>
  <c r="AL20" i="29"/>
  <c r="AP20" i="29" s="1"/>
  <c r="AF21" i="29"/>
  <c r="AU21" i="29"/>
  <c r="AJ23" i="29"/>
  <c r="AJ24" i="29"/>
  <c r="AE26" i="29"/>
  <c r="AL23" i="29"/>
  <c r="AL22" i="29"/>
  <c r="AE20" i="29"/>
  <c r="AF19" i="29"/>
  <c r="AD16" i="29"/>
  <c r="M25" i="29"/>
  <c r="AX24" i="29" s="1"/>
  <c r="AK16" i="29"/>
  <c r="AW16" i="29"/>
  <c r="AF17" i="29"/>
  <c r="AU17" i="29"/>
  <c r="AA23" i="29"/>
  <c r="AB22" i="29"/>
  <c r="AB24" i="29"/>
  <c r="AA22" i="29"/>
  <c r="AJ18" i="29"/>
  <c r="AN18" i="29" s="1"/>
  <c r="AF18" i="29"/>
  <c r="AV18" i="29"/>
  <c r="AA20" i="29"/>
  <c r="AM20" i="29"/>
  <c r="AJ21" i="29"/>
  <c r="AN21" i="29" s="1"/>
  <c r="AV21" i="29"/>
  <c r="AM23" i="29"/>
  <c r="AF25" i="29"/>
  <c r="AB26" i="29"/>
  <c r="AQ26" i="29"/>
  <c r="AE22" i="29"/>
  <c r="AU22" i="29"/>
  <c r="AC24" i="29"/>
  <c r="AM24" i="29"/>
  <c r="AL24" i="29"/>
  <c r="AJ25" i="29"/>
  <c r="AW25" i="29"/>
  <c r="AC26" i="29"/>
  <c r="AU26" i="29"/>
  <c r="AF22" i="29"/>
  <c r="AV22" i="29"/>
  <c r="AB23" i="29"/>
  <c r="AN24" i="29"/>
  <c r="AO24" i="29"/>
  <c r="AK25" i="29"/>
  <c r="AO25" i="29" s="1"/>
  <c r="AF26" i="29"/>
  <c r="AJ22" i="29"/>
  <c r="AN22" i="29" s="1"/>
  <c r="AC23" i="29"/>
  <c r="AA24" i="29"/>
  <c r="AD25" i="29"/>
  <c r="AL25" i="29"/>
  <c r="AP25" i="29" s="1"/>
  <c r="AJ26" i="29"/>
  <c r="AW26" i="29"/>
  <c r="AA21" i="29"/>
  <c r="AM21" i="29"/>
  <c r="AQ21" i="29" s="1"/>
  <c r="AC16" i="29"/>
  <c r="AA17" i="29"/>
  <c r="AM17" i="29"/>
  <c r="AQ17" i="29" s="1"/>
  <c r="AB18" i="29"/>
  <c r="AK19" i="29"/>
  <c r="AF20" i="29"/>
  <c r="AU20" i="29"/>
  <c r="AB21" i="29"/>
  <c r="AO21" i="29"/>
  <c r="AD23" i="29"/>
  <c r="AN25" i="29"/>
  <c r="AM25" i="29"/>
  <c r="AK26" i="29"/>
  <c r="AO26" i="29" s="1"/>
  <c r="AK17" i="29"/>
  <c r="AO17" i="29" s="1"/>
  <c r="AL21" i="29"/>
  <c r="AE16" i="29"/>
  <c r="AB17" i="29"/>
  <c r="AN17" i="29"/>
  <c r="AO18" i="29"/>
  <c r="AQ19" i="29"/>
  <c r="AL19" i="29"/>
  <c r="AJ20" i="29"/>
  <c r="AV20" i="29"/>
  <c r="AM22" i="29"/>
  <c r="AW22" i="29"/>
  <c r="AE23" i="29"/>
  <c r="AU23" i="29"/>
  <c r="AE24" i="29"/>
  <c r="AA25" i="29"/>
  <c r="AL26" i="29"/>
  <c r="AP26" i="29" s="1"/>
  <c r="AW17" i="29"/>
  <c r="AL17" i="29"/>
  <c r="AF16" i="29"/>
  <c r="AC17" i="29"/>
  <c r="AP17" i="29"/>
  <c r="AA19" i="29"/>
  <c r="AK20" i="29"/>
  <c r="AE21" i="29"/>
  <c r="AF23" i="29"/>
  <c r="AF24" i="29"/>
  <c r="AB25" i="29"/>
  <c r="AQ25" i="29"/>
  <c r="AC21" i="29"/>
  <c r="AK23" i="29"/>
  <c r="AC25" i="29"/>
  <c r="N22" i="6"/>
  <c r="AX26" i="29" l="1"/>
  <c r="AX21" i="29"/>
  <c r="AX23" i="29"/>
  <c r="AX22" i="29"/>
  <c r="AQ22" i="29"/>
  <c r="AO16" i="29"/>
  <c r="AO20" i="29"/>
  <c r="AP19" i="29"/>
  <c r="AX19" i="29"/>
  <c r="AX18" i="29"/>
  <c r="AX20" i="29"/>
  <c r="AX16" i="29"/>
  <c r="AQ20" i="29"/>
  <c r="AQ23" i="29"/>
  <c r="AX17" i="29"/>
  <c r="AO23" i="29"/>
  <c r="AP24" i="29"/>
  <c r="AQ24" i="29"/>
  <c r="AN26" i="29"/>
  <c r="AP22" i="29"/>
  <c r="AP18" i="29"/>
  <c r="P18" i="29" s="1"/>
  <c r="AP21" i="29"/>
  <c r="AN23" i="29"/>
  <c r="AN20" i="29"/>
  <c r="N18" i="29" s="1"/>
  <c r="AP23" i="29"/>
  <c r="AX25" i="29"/>
  <c r="AO19" i="29"/>
  <c r="U17" i="26"/>
  <c r="W17" i="26"/>
  <c r="AV17" i="26" s="1"/>
  <c r="U18" i="26"/>
  <c r="W18" i="26"/>
  <c r="AV18" i="26" s="1"/>
  <c r="U19" i="26"/>
  <c r="W19" i="26"/>
  <c r="U20" i="26"/>
  <c r="W20" i="26"/>
  <c r="U21" i="26"/>
  <c r="W21" i="26"/>
  <c r="U22" i="26"/>
  <c r="W22" i="26"/>
  <c r="AV22" i="26" s="1"/>
  <c r="U23" i="26"/>
  <c r="W23" i="26"/>
  <c r="AV23" i="26" s="1"/>
  <c r="U24" i="26"/>
  <c r="W24" i="26"/>
  <c r="U25" i="26"/>
  <c r="W25" i="26"/>
  <c r="U26" i="26"/>
  <c r="W26" i="26"/>
  <c r="U27" i="26"/>
  <c r="W27" i="26"/>
  <c r="AV27" i="26" s="1"/>
  <c r="U28" i="26"/>
  <c r="W28" i="26"/>
  <c r="AV28" i="26" s="1"/>
  <c r="U29" i="26"/>
  <c r="W29" i="26"/>
  <c r="U30" i="26"/>
  <c r="W30" i="26"/>
  <c r="U31" i="26"/>
  <c r="W31" i="26"/>
  <c r="U32" i="26"/>
  <c r="W32" i="26"/>
  <c r="U33" i="26"/>
  <c r="W33" i="26"/>
  <c r="AV33" i="26" s="1"/>
  <c r="U34" i="26"/>
  <c r="W34" i="26"/>
  <c r="AV34" i="26" s="1"/>
  <c r="U35" i="26"/>
  <c r="W35" i="26"/>
  <c r="AV35" i="26" s="1"/>
  <c r="U36" i="26"/>
  <c r="W36" i="26"/>
  <c r="W16" i="26"/>
  <c r="AV16" i="26" s="1"/>
  <c r="U16" i="26"/>
  <c r="O17" i="26"/>
  <c r="P17" i="26"/>
  <c r="N17" i="26"/>
  <c r="H26" i="26"/>
  <c r="E18" i="26"/>
  <c r="F18" i="26"/>
  <c r="G18" i="26"/>
  <c r="D18" i="26"/>
  <c r="G33" i="26"/>
  <c r="G32" i="26"/>
  <c r="G31" i="26"/>
  <c r="G30" i="26"/>
  <c r="H25" i="26"/>
  <c r="H24" i="26"/>
  <c r="H23" i="26"/>
  <c r="H22" i="26"/>
  <c r="H21" i="26"/>
  <c r="AV19" i="26"/>
  <c r="U17" i="25"/>
  <c r="W17" i="25"/>
  <c r="AV17" i="25" s="1"/>
  <c r="U18" i="25"/>
  <c r="W18" i="25"/>
  <c r="U19" i="25"/>
  <c r="W19" i="25"/>
  <c r="U20" i="25"/>
  <c r="W20" i="25"/>
  <c r="U21" i="25"/>
  <c r="W21" i="25"/>
  <c r="U22" i="25"/>
  <c r="W22" i="25"/>
  <c r="U23" i="25"/>
  <c r="W23" i="25"/>
  <c r="U24" i="25"/>
  <c r="W24" i="25"/>
  <c r="AV24" i="25" s="1"/>
  <c r="U25" i="25"/>
  <c r="W25" i="25"/>
  <c r="AV25" i="25" s="1"/>
  <c r="U26" i="25"/>
  <c r="W26" i="25"/>
  <c r="AV26" i="25" s="1"/>
  <c r="U27" i="25"/>
  <c r="W27" i="25"/>
  <c r="U28" i="25"/>
  <c r="W28" i="25"/>
  <c r="U29" i="25"/>
  <c r="W29" i="25"/>
  <c r="AV29" i="25" s="1"/>
  <c r="U30" i="25"/>
  <c r="W30" i="25"/>
  <c r="U31" i="25"/>
  <c r="W31" i="25"/>
  <c r="U32" i="25"/>
  <c r="W32" i="25"/>
  <c r="U33" i="25"/>
  <c r="W33" i="25"/>
  <c r="AV33" i="25" s="1"/>
  <c r="U34" i="25"/>
  <c r="W34" i="25"/>
  <c r="U35" i="25"/>
  <c r="W35" i="25"/>
  <c r="U36" i="25"/>
  <c r="W36" i="25"/>
  <c r="U37" i="25"/>
  <c r="W37" i="25"/>
  <c r="U38" i="25"/>
  <c r="W38" i="25"/>
  <c r="AV38" i="25" s="1"/>
  <c r="U39" i="25"/>
  <c r="W39" i="25"/>
  <c r="U40" i="25"/>
  <c r="W40" i="25"/>
  <c r="U41" i="25"/>
  <c r="W41" i="25"/>
  <c r="AV41" i="25" s="1"/>
  <c r="U42" i="25"/>
  <c r="W42" i="25"/>
  <c r="AV42" i="25" s="1"/>
  <c r="U43" i="25"/>
  <c r="W43" i="25"/>
  <c r="U44" i="25"/>
  <c r="W44" i="25"/>
  <c r="U45" i="25"/>
  <c r="W45" i="25"/>
  <c r="AV45" i="25" s="1"/>
  <c r="U46" i="25"/>
  <c r="W46" i="25"/>
  <c r="AV46" i="25" s="1"/>
  <c r="U47" i="25"/>
  <c r="W47" i="25"/>
  <c r="AV47" i="25" s="1"/>
  <c r="U48" i="25"/>
  <c r="W48" i="25"/>
  <c r="U49" i="25"/>
  <c r="W49" i="25"/>
  <c r="U50" i="25"/>
  <c r="W50" i="25"/>
  <c r="AV50" i="25" s="1"/>
  <c r="W16" i="25"/>
  <c r="AV16" i="25" s="1"/>
  <c r="U16" i="25"/>
  <c r="O17" i="25"/>
  <c r="P17" i="25"/>
  <c r="N17" i="25"/>
  <c r="H26" i="25"/>
  <c r="E18" i="25"/>
  <c r="F18" i="25"/>
  <c r="G18" i="25"/>
  <c r="D18" i="25"/>
  <c r="AV36" i="25"/>
  <c r="G33" i="25"/>
  <c r="G32" i="25"/>
  <c r="G31" i="25"/>
  <c r="G30" i="25"/>
  <c r="H25" i="25"/>
  <c r="H24" i="25"/>
  <c r="H23" i="25"/>
  <c r="H22" i="25"/>
  <c r="H21" i="25"/>
  <c r="U17" i="24"/>
  <c r="W17" i="24"/>
  <c r="U18" i="24"/>
  <c r="W18" i="24"/>
  <c r="AV18" i="24" s="1"/>
  <c r="U19" i="24"/>
  <c r="W19" i="24"/>
  <c r="AV19" i="24" s="1"/>
  <c r="U20" i="24"/>
  <c r="W20" i="24"/>
  <c r="U21" i="24"/>
  <c r="W21" i="24"/>
  <c r="AV21" i="24" s="1"/>
  <c r="U22" i="24"/>
  <c r="W22" i="24"/>
  <c r="AV22" i="24" s="1"/>
  <c r="U23" i="24"/>
  <c r="W23" i="24"/>
  <c r="U24" i="24"/>
  <c r="W24" i="24"/>
  <c r="U25" i="24"/>
  <c r="W25" i="24"/>
  <c r="U26" i="24"/>
  <c r="W26" i="24"/>
  <c r="U27" i="24"/>
  <c r="W27" i="24"/>
  <c r="U28" i="24"/>
  <c r="W28" i="24"/>
  <c r="U29" i="24"/>
  <c r="W29" i="24"/>
  <c r="U30" i="24"/>
  <c r="W30" i="24"/>
  <c r="W16" i="24"/>
  <c r="AV16" i="24" s="1"/>
  <c r="U16" i="24"/>
  <c r="O17" i="24"/>
  <c r="P17" i="24"/>
  <c r="N17" i="24"/>
  <c r="H26" i="24"/>
  <c r="E18" i="24"/>
  <c r="F18" i="24"/>
  <c r="G18" i="24"/>
  <c r="D18" i="24"/>
  <c r="G33" i="24"/>
  <c r="G32" i="24"/>
  <c r="G31" i="24"/>
  <c r="G30" i="24"/>
  <c r="H25" i="24"/>
  <c r="AV24" i="24"/>
  <c r="H24" i="24"/>
  <c r="AV23" i="24"/>
  <c r="H23" i="24"/>
  <c r="P22" i="24"/>
  <c r="N22" i="24"/>
  <c r="H22" i="24"/>
  <c r="H21" i="24"/>
  <c r="AV20" i="24"/>
  <c r="U17" i="23"/>
  <c r="W17" i="23"/>
  <c r="AV17" i="23" s="1"/>
  <c r="U18" i="23"/>
  <c r="W18" i="23"/>
  <c r="AV18" i="23" s="1"/>
  <c r="U19" i="23"/>
  <c r="W19" i="23"/>
  <c r="AV19" i="23" s="1"/>
  <c r="U20" i="23"/>
  <c r="W20" i="23"/>
  <c r="U21" i="23"/>
  <c r="W21" i="23"/>
  <c r="AV21" i="23" s="1"/>
  <c r="U22" i="23"/>
  <c r="W22" i="23"/>
  <c r="U23" i="23"/>
  <c r="W23" i="23"/>
  <c r="U24" i="23"/>
  <c r="W24" i="23"/>
  <c r="U25" i="23"/>
  <c r="W25" i="23"/>
  <c r="U26" i="23"/>
  <c r="W26" i="23"/>
  <c r="U27" i="23"/>
  <c r="W27" i="23"/>
  <c r="U28" i="23"/>
  <c r="W28" i="23"/>
  <c r="U29" i="23"/>
  <c r="W29" i="23"/>
  <c r="AV29" i="23" s="1"/>
  <c r="U30" i="23"/>
  <c r="W30" i="23"/>
  <c r="U31" i="23"/>
  <c r="W31" i="23"/>
  <c r="AV31" i="23" s="1"/>
  <c r="U32" i="23"/>
  <c r="W32" i="23"/>
  <c r="AV32" i="23" s="1"/>
  <c r="U33" i="23"/>
  <c r="W33" i="23"/>
  <c r="U34" i="23"/>
  <c r="W34" i="23"/>
  <c r="W16" i="23"/>
  <c r="AV16" i="23" s="1"/>
  <c r="U16" i="23"/>
  <c r="O17" i="23"/>
  <c r="P17" i="23"/>
  <c r="N17" i="23"/>
  <c r="H26" i="23"/>
  <c r="O22" i="23" s="1"/>
  <c r="E18" i="23"/>
  <c r="F18" i="23"/>
  <c r="G18" i="23"/>
  <c r="D18" i="23"/>
  <c r="AV33" i="23"/>
  <c r="G33" i="23"/>
  <c r="G32" i="23"/>
  <c r="G31" i="23"/>
  <c r="G30" i="23"/>
  <c r="AV25" i="23"/>
  <c r="H25" i="23"/>
  <c r="H24" i="23"/>
  <c r="H23" i="23"/>
  <c r="Q22" i="23"/>
  <c r="P22" i="23"/>
  <c r="H22" i="23"/>
  <c r="H21" i="23"/>
  <c r="U17" i="22"/>
  <c r="W17" i="22"/>
  <c r="U18" i="22"/>
  <c r="W18" i="22"/>
  <c r="AV18" i="22" s="1"/>
  <c r="U19" i="22"/>
  <c r="W19" i="22"/>
  <c r="U20" i="22"/>
  <c r="W20" i="22"/>
  <c r="U21" i="22"/>
  <c r="W21" i="22"/>
  <c r="AV21" i="22" s="1"/>
  <c r="U22" i="22"/>
  <c r="W22" i="22"/>
  <c r="AV22" i="22" s="1"/>
  <c r="U23" i="22"/>
  <c r="W23" i="22"/>
  <c r="AV23" i="22" s="1"/>
  <c r="U24" i="22"/>
  <c r="W24" i="22"/>
  <c r="U25" i="22"/>
  <c r="W25" i="22"/>
  <c r="AV25" i="22" s="1"/>
  <c r="U26" i="22"/>
  <c r="W26" i="22"/>
  <c r="AV26" i="22" s="1"/>
  <c r="W16" i="22"/>
  <c r="U16" i="22"/>
  <c r="O17" i="22"/>
  <c r="P17" i="22"/>
  <c r="N17" i="22"/>
  <c r="E18" i="22"/>
  <c r="F18" i="22"/>
  <c r="G18" i="22"/>
  <c r="D18" i="22"/>
  <c r="G33" i="22"/>
  <c r="G32" i="22"/>
  <c r="G31" i="22"/>
  <c r="G30" i="22"/>
  <c r="H26" i="22"/>
  <c r="H25" i="22"/>
  <c r="H24" i="22"/>
  <c r="H23" i="22"/>
  <c r="H22" i="22"/>
  <c r="H21" i="22"/>
  <c r="U17" i="21"/>
  <c r="W17" i="21"/>
  <c r="U18" i="21"/>
  <c r="W18" i="21"/>
  <c r="AV18" i="21" s="1"/>
  <c r="U19" i="21"/>
  <c r="W19" i="21"/>
  <c r="U20" i="21"/>
  <c r="W20" i="21"/>
  <c r="U21" i="21"/>
  <c r="W21" i="21"/>
  <c r="U22" i="21"/>
  <c r="W22" i="21"/>
  <c r="U23" i="21"/>
  <c r="W23" i="21"/>
  <c r="AV23" i="21" s="1"/>
  <c r="U24" i="21"/>
  <c r="W24" i="21"/>
  <c r="AV24" i="21" s="1"/>
  <c r="U25" i="21"/>
  <c r="W25" i="21"/>
  <c r="U26" i="21"/>
  <c r="W26" i="21"/>
  <c r="U27" i="21"/>
  <c r="W27" i="21"/>
  <c r="U28" i="21"/>
  <c r="W28" i="21"/>
  <c r="U29" i="21"/>
  <c r="W29" i="21"/>
  <c r="U30" i="21"/>
  <c r="W30" i="21"/>
  <c r="U31" i="21"/>
  <c r="W31" i="21"/>
  <c r="AV31" i="21" s="1"/>
  <c r="U32" i="21"/>
  <c r="W32" i="21"/>
  <c r="W16" i="21"/>
  <c r="U16" i="21"/>
  <c r="O17" i="21"/>
  <c r="P17" i="21"/>
  <c r="N17" i="21"/>
  <c r="H26" i="21"/>
  <c r="E18" i="21"/>
  <c r="F18" i="21"/>
  <c r="G18" i="21"/>
  <c r="D18" i="21"/>
  <c r="G33" i="21"/>
  <c r="G32" i="21"/>
  <c r="G31" i="21"/>
  <c r="G30" i="21"/>
  <c r="AV28" i="21"/>
  <c r="H25" i="21"/>
  <c r="P22" i="21" s="1"/>
  <c r="H24" i="21"/>
  <c r="H23" i="21"/>
  <c r="H22" i="21"/>
  <c r="H21" i="21"/>
  <c r="AV20" i="21"/>
  <c r="U17" i="20"/>
  <c r="W17" i="20"/>
  <c r="AV17" i="20" s="1"/>
  <c r="U18" i="20"/>
  <c r="W18" i="20"/>
  <c r="U19" i="20"/>
  <c r="W19" i="20"/>
  <c r="U20" i="20"/>
  <c r="W20" i="20"/>
  <c r="AV20" i="20" s="1"/>
  <c r="U21" i="20"/>
  <c r="W21" i="20"/>
  <c r="U22" i="20"/>
  <c r="W22" i="20"/>
  <c r="U23" i="20"/>
  <c r="W23" i="20"/>
  <c r="U24" i="20"/>
  <c r="W24" i="20"/>
  <c r="U25" i="20"/>
  <c r="W25" i="20"/>
  <c r="U26" i="20"/>
  <c r="W26" i="20"/>
  <c r="U27" i="20"/>
  <c r="W27" i="20"/>
  <c r="U28" i="20"/>
  <c r="W28" i="20"/>
  <c r="U29" i="20"/>
  <c r="W29" i="20"/>
  <c r="U30" i="20"/>
  <c r="W30" i="20"/>
  <c r="AV30" i="20" s="1"/>
  <c r="U31" i="20"/>
  <c r="W31" i="20"/>
  <c r="U32" i="20"/>
  <c r="W32" i="20"/>
  <c r="U33" i="20"/>
  <c r="W33" i="20"/>
  <c r="U34" i="20"/>
  <c r="W34" i="20"/>
  <c r="U35" i="20"/>
  <c r="W35" i="20"/>
  <c r="U36" i="20"/>
  <c r="W36" i="20"/>
  <c r="AV36" i="20" s="1"/>
  <c r="U37" i="20"/>
  <c r="W37" i="20"/>
  <c r="U38" i="20"/>
  <c r="W38" i="20"/>
  <c r="AV38" i="20" s="1"/>
  <c r="U39" i="20"/>
  <c r="W39" i="20"/>
  <c r="AV39" i="20" s="1"/>
  <c r="U40" i="20"/>
  <c r="W40" i="20"/>
  <c r="U41" i="20"/>
  <c r="W41" i="20"/>
  <c r="AV41" i="20" s="1"/>
  <c r="U42" i="20"/>
  <c r="W42" i="20"/>
  <c r="AV42" i="20" s="1"/>
  <c r="U43" i="20"/>
  <c r="W43" i="20"/>
  <c r="U44" i="20"/>
  <c r="W44" i="20"/>
  <c r="AV44" i="20" s="1"/>
  <c r="U45" i="20"/>
  <c r="W45" i="20"/>
  <c r="AV45" i="20" s="1"/>
  <c r="U46" i="20"/>
  <c r="W46" i="20"/>
  <c r="U47" i="20"/>
  <c r="W47" i="20"/>
  <c r="U48" i="20"/>
  <c r="W48" i="20"/>
  <c r="U49" i="20"/>
  <c r="W49" i="20"/>
  <c r="AV49" i="20" s="1"/>
  <c r="U50" i="20"/>
  <c r="W50" i="20"/>
  <c r="AV50" i="20" s="1"/>
  <c r="U51" i="20"/>
  <c r="W51" i="20"/>
  <c r="U52" i="20"/>
  <c r="W52" i="20"/>
  <c r="AV52" i="20" s="1"/>
  <c r="W16" i="20"/>
  <c r="U16" i="20"/>
  <c r="O17" i="20"/>
  <c r="P17" i="20"/>
  <c r="N17" i="20"/>
  <c r="H26" i="20"/>
  <c r="E18" i="20"/>
  <c r="F18" i="20"/>
  <c r="G18" i="20"/>
  <c r="D18" i="20"/>
  <c r="AV46" i="20"/>
  <c r="G33" i="20"/>
  <c r="G32" i="20"/>
  <c r="G31" i="20"/>
  <c r="G30" i="20"/>
  <c r="H25" i="20"/>
  <c r="H24" i="20"/>
  <c r="H23" i="20"/>
  <c r="Q22" i="20"/>
  <c r="N22" i="20"/>
  <c r="H22" i="20"/>
  <c r="H21" i="20"/>
  <c r="AV16" i="20"/>
  <c r="U17" i="19"/>
  <c r="W17" i="19"/>
  <c r="U18" i="19"/>
  <c r="W18" i="19"/>
  <c r="U19" i="19"/>
  <c r="W19" i="19"/>
  <c r="U20" i="19"/>
  <c r="W20" i="19"/>
  <c r="U21" i="19"/>
  <c r="W21" i="19"/>
  <c r="U22" i="19"/>
  <c r="W22" i="19"/>
  <c r="U23" i="19"/>
  <c r="W23" i="19"/>
  <c r="AV23" i="19" s="1"/>
  <c r="U24" i="19"/>
  <c r="W24" i="19"/>
  <c r="AV24" i="19" s="1"/>
  <c r="U25" i="19"/>
  <c r="W25" i="19"/>
  <c r="U26" i="19"/>
  <c r="W26" i="19"/>
  <c r="U27" i="19"/>
  <c r="W27" i="19"/>
  <c r="U28" i="19"/>
  <c r="W28" i="19"/>
  <c r="AV28" i="19" s="1"/>
  <c r="W16" i="19"/>
  <c r="AV16" i="19" s="1"/>
  <c r="U16" i="19"/>
  <c r="H26" i="19"/>
  <c r="O22" i="19" s="1"/>
  <c r="O17" i="19"/>
  <c r="P17" i="19"/>
  <c r="N17" i="19"/>
  <c r="E18" i="19"/>
  <c r="F18" i="19"/>
  <c r="G18" i="19"/>
  <c r="D18" i="19"/>
  <c r="G33" i="19"/>
  <c r="G32" i="19"/>
  <c r="G31" i="19"/>
  <c r="G30" i="19"/>
  <c r="H25" i="19"/>
  <c r="H24" i="19"/>
  <c r="H23" i="19"/>
  <c r="N22" i="19"/>
  <c r="H22" i="19"/>
  <c r="H21" i="19"/>
  <c r="U17" i="18"/>
  <c r="W17" i="18"/>
  <c r="U18" i="18"/>
  <c r="W18" i="18"/>
  <c r="U19" i="18"/>
  <c r="W19" i="18"/>
  <c r="U20" i="18"/>
  <c r="W20" i="18"/>
  <c r="U21" i="18"/>
  <c r="W21" i="18"/>
  <c r="U22" i="18"/>
  <c r="W22" i="18"/>
  <c r="U23" i="18"/>
  <c r="W23" i="18"/>
  <c r="U24" i="18"/>
  <c r="W24" i="18"/>
  <c r="AV24" i="18" s="1"/>
  <c r="U25" i="18"/>
  <c r="W25" i="18"/>
  <c r="U26" i="18"/>
  <c r="W26" i="18"/>
  <c r="U27" i="18"/>
  <c r="W27" i="18"/>
  <c r="AV27" i="18" s="1"/>
  <c r="U28" i="18"/>
  <c r="W28" i="18"/>
  <c r="U29" i="18"/>
  <c r="W29" i="18"/>
  <c r="U30" i="18"/>
  <c r="W30" i="18"/>
  <c r="U31" i="18"/>
  <c r="W31" i="18"/>
  <c r="U32" i="18"/>
  <c r="W32" i="18"/>
  <c r="AV32" i="18" s="1"/>
  <c r="U33" i="18"/>
  <c r="W33" i="18"/>
  <c r="U34" i="18"/>
  <c r="W34" i="18"/>
  <c r="U35" i="18"/>
  <c r="W35" i="18"/>
  <c r="AV35" i="18" s="1"/>
  <c r="U36" i="18"/>
  <c r="W36" i="18"/>
  <c r="U37" i="18"/>
  <c r="W37" i="18"/>
  <c r="U38" i="18"/>
  <c r="W38" i="18"/>
  <c r="U39" i="18"/>
  <c r="W39" i="18"/>
  <c r="U40" i="18"/>
  <c r="W40" i="18"/>
  <c r="AV40" i="18" s="1"/>
  <c r="U41" i="18"/>
  <c r="W41" i="18"/>
  <c r="U42" i="18"/>
  <c r="W42" i="18"/>
  <c r="U43" i="18"/>
  <c r="W43" i="18"/>
  <c r="AV43" i="18" s="1"/>
  <c r="U44" i="18"/>
  <c r="W44" i="18"/>
  <c r="U45" i="18"/>
  <c r="W45" i="18"/>
  <c r="U46" i="18"/>
  <c r="W46" i="18"/>
  <c r="U47" i="18"/>
  <c r="W47" i="18"/>
  <c r="AV47" i="18" s="1"/>
  <c r="U48" i="18"/>
  <c r="W48" i="18"/>
  <c r="AV48" i="18" s="1"/>
  <c r="U49" i="18"/>
  <c r="W49" i="18"/>
  <c r="U50" i="18"/>
  <c r="W50" i="18"/>
  <c r="U51" i="18"/>
  <c r="W51" i="18"/>
  <c r="U52" i="18"/>
  <c r="W52" i="18"/>
  <c r="U53" i="18"/>
  <c r="W53" i="18"/>
  <c r="U54" i="18"/>
  <c r="W54" i="18"/>
  <c r="AV54" i="18" s="1"/>
  <c r="U55" i="18"/>
  <c r="W55" i="18"/>
  <c r="U56" i="18"/>
  <c r="W56" i="18"/>
  <c r="AV56" i="18" s="1"/>
  <c r="U57" i="18"/>
  <c r="W57" i="18"/>
  <c r="AV57" i="18" s="1"/>
  <c r="U58" i="18"/>
  <c r="W58" i="18"/>
  <c r="U59" i="18"/>
  <c r="W59" i="18"/>
  <c r="AV59" i="18" s="1"/>
  <c r="U60" i="18"/>
  <c r="W60" i="18"/>
  <c r="AV60" i="18" s="1"/>
  <c r="W16" i="18"/>
  <c r="U16" i="18"/>
  <c r="O17" i="18"/>
  <c r="P17" i="18"/>
  <c r="N17" i="18"/>
  <c r="H26" i="18"/>
  <c r="E18" i="18"/>
  <c r="F18" i="18"/>
  <c r="G18" i="18"/>
  <c r="D18" i="18"/>
  <c r="AV58" i="18"/>
  <c r="AV52" i="18"/>
  <c r="AV49" i="18"/>
  <c r="AV42" i="18"/>
  <c r="AV36" i="18"/>
  <c r="G33" i="18"/>
  <c r="G32" i="18"/>
  <c r="AV31" i="18"/>
  <c r="G31" i="18"/>
  <c r="G30" i="18"/>
  <c r="AV28" i="18"/>
  <c r="H25" i="18"/>
  <c r="H24" i="18"/>
  <c r="AV23" i="18"/>
  <c r="H23" i="18"/>
  <c r="AV22" i="18"/>
  <c r="H22" i="18"/>
  <c r="H21" i="18"/>
  <c r="AV18" i="18"/>
  <c r="U17" i="17"/>
  <c r="W17" i="17"/>
  <c r="U18" i="17"/>
  <c r="W18" i="17"/>
  <c r="AV18" i="17" s="1"/>
  <c r="U19" i="17"/>
  <c r="W19" i="17"/>
  <c r="U20" i="17"/>
  <c r="W20" i="17"/>
  <c r="AV20" i="17" s="1"/>
  <c r="U21" i="17"/>
  <c r="W21" i="17"/>
  <c r="U22" i="17"/>
  <c r="W22" i="17"/>
  <c r="U23" i="17"/>
  <c r="W23" i="17"/>
  <c r="U24" i="17"/>
  <c r="W24" i="17"/>
  <c r="U25" i="17"/>
  <c r="W25" i="17"/>
  <c r="AV25" i="17" s="1"/>
  <c r="U26" i="17"/>
  <c r="W26" i="17"/>
  <c r="U27" i="17"/>
  <c r="W27" i="17"/>
  <c r="AV27" i="17" s="1"/>
  <c r="U28" i="17"/>
  <c r="W28" i="17"/>
  <c r="U29" i="17"/>
  <c r="W29" i="17"/>
  <c r="U30" i="17"/>
  <c r="W30" i="17"/>
  <c r="AV30" i="17" s="1"/>
  <c r="U31" i="17"/>
  <c r="W31" i="17"/>
  <c r="AV31" i="17" s="1"/>
  <c r="U32" i="17"/>
  <c r="W32" i="17"/>
  <c r="U33" i="17"/>
  <c r="W33" i="17"/>
  <c r="AV33" i="17" s="1"/>
  <c r="U34" i="17"/>
  <c r="W34" i="17"/>
  <c r="AV34" i="17" s="1"/>
  <c r="W16" i="17"/>
  <c r="U16" i="17"/>
  <c r="O17" i="17"/>
  <c r="P17" i="17"/>
  <c r="N17" i="17"/>
  <c r="H26" i="17"/>
  <c r="Q22" i="17" s="1"/>
  <c r="E18" i="17"/>
  <c r="F18" i="17"/>
  <c r="G18" i="17"/>
  <c r="D18" i="17"/>
  <c r="G33" i="17"/>
  <c r="G32" i="17"/>
  <c r="G31" i="17"/>
  <c r="G30" i="17"/>
  <c r="H25" i="17"/>
  <c r="H24" i="17"/>
  <c r="H23" i="17"/>
  <c r="H22" i="17"/>
  <c r="H21" i="17"/>
  <c r="Q18" i="29" l="1"/>
  <c r="Q20" i="29" s="1"/>
  <c r="N20" i="29"/>
  <c r="N19" i="29"/>
  <c r="P23" i="29"/>
  <c r="O23" i="29"/>
  <c r="N23" i="29"/>
  <c r="P19" i="29"/>
  <c r="P20" i="29"/>
  <c r="O18" i="29"/>
  <c r="M26" i="29"/>
  <c r="N22" i="26"/>
  <c r="Q22" i="26"/>
  <c r="AV32" i="26"/>
  <c r="O22" i="26"/>
  <c r="AV26" i="26"/>
  <c r="AV20" i="26"/>
  <c r="P22" i="26"/>
  <c r="AV21" i="26"/>
  <c r="AV25" i="26"/>
  <c r="AV29" i="26"/>
  <c r="AV24" i="26"/>
  <c r="AV31" i="26"/>
  <c r="AV30" i="26"/>
  <c r="AV36" i="26"/>
  <c r="AV40" i="25"/>
  <c r="P22" i="25"/>
  <c r="AV21" i="25"/>
  <c r="Q22" i="25"/>
  <c r="O22" i="25"/>
  <c r="N22" i="25"/>
  <c r="AV19" i="25"/>
  <c r="AV20" i="25"/>
  <c r="AV37" i="25"/>
  <c r="AV18" i="25"/>
  <c r="AV28" i="25"/>
  <c r="AV23" i="25"/>
  <c r="AV22" i="25"/>
  <c r="AV31" i="25"/>
  <c r="AV27" i="25"/>
  <c r="AV30" i="25"/>
  <c r="AV32" i="25"/>
  <c r="AV35" i="25"/>
  <c r="AV34" i="25"/>
  <c r="AV39" i="25"/>
  <c r="AV49" i="25"/>
  <c r="AV44" i="25"/>
  <c r="AV43" i="25"/>
  <c r="AV48" i="25"/>
  <c r="AV28" i="24"/>
  <c r="AV17" i="24"/>
  <c r="AV30" i="24"/>
  <c r="Q22" i="24"/>
  <c r="O22" i="24"/>
  <c r="AV25" i="24"/>
  <c r="AV27" i="24"/>
  <c r="AV29" i="24"/>
  <c r="AV26" i="24"/>
  <c r="AV24" i="23"/>
  <c r="N22" i="23"/>
  <c r="AV22" i="23"/>
  <c r="AV27" i="23"/>
  <c r="AV20" i="23"/>
  <c r="AV23" i="23"/>
  <c r="AV30" i="23"/>
  <c r="AV26" i="23"/>
  <c r="AV28" i="23"/>
  <c r="AV34" i="23"/>
  <c r="AV24" i="22"/>
  <c r="Q22" i="22"/>
  <c r="P22" i="22"/>
  <c r="O22" i="22"/>
  <c r="N22" i="22"/>
  <c r="AV19" i="22"/>
  <c r="AV20" i="22"/>
  <c r="AV16" i="22"/>
  <c r="AV17" i="22"/>
  <c r="AV19" i="21"/>
  <c r="Q22" i="21"/>
  <c r="AV16" i="21"/>
  <c r="AV17" i="21"/>
  <c r="AV22" i="21"/>
  <c r="AV26" i="21"/>
  <c r="AV30" i="21"/>
  <c r="N22" i="21"/>
  <c r="AV27" i="21"/>
  <c r="O22" i="21"/>
  <c r="AV29" i="21"/>
  <c r="AV21" i="21"/>
  <c r="AV25" i="21"/>
  <c r="AV32" i="21"/>
  <c r="AV40" i="20"/>
  <c r="AV21" i="20"/>
  <c r="AV18" i="20"/>
  <c r="AV19" i="20"/>
  <c r="AV25" i="20"/>
  <c r="AV35" i="20"/>
  <c r="P22" i="20"/>
  <c r="O22" i="20"/>
  <c r="AV27" i="20"/>
  <c r="AV26" i="20"/>
  <c r="AV24" i="20"/>
  <c r="AV33" i="20"/>
  <c r="AV22" i="20"/>
  <c r="AV23" i="20"/>
  <c r="AV28" i="20"/>
  <c r="AV32" i="20"/>
  <c r="AV29" i="20"/>
  <c r="AV31" i="20"/>
  <c r="AV37" i="20"/>
  <c r="AV34" i="20"/>
  <c r="AV43" i="20"/>
  <c r="AV47" i="20"/>
  <c r="AV48" i="20"/>
  <c r="AV51" i="20"/>
  <c r="AV18" i="19"/>
  <c r="Q22" i="19"/>
  <c r="P22" i="19"/>
  <c r="AV27" i="19"/>
  <c r="AV19" i="19"/>
  <c r="AV22" i="19"/>
  <c r="AV17" i="19"/>
  <c r="AV20" i="19"/>
  <c r="AV26" i="19"/>
  <c r="AV21" i="19"/>
  <c r="AV25" i="19"/>
  <c r="Q22" i="18"/>
  <c r="P22" i="18"/>
  <c r="O22" i="18"/>
  <c r="N22" i="18"/>
  <c r="AV19" i="18"/>
  <c r="AV30" i="18"/>
  <c r="AV20" i="18"/>
  <c r="AV16" i="18"/>
  <c r="AV17" i="18"/>
  <c r="AV26" i="18"/>
  <c r="AV21" i="18"/>
  <c r="AV25" i="18"/>
  <c r="AV34" i="18"/>
  <c r="AV37" i="18"/>
  <c r="AV29" i="18"/>
  <c r="AV33" i="18"/>
  <c r="AV45" i="18"/>
  <c r="AV38" i="18"/>
  <c r="AV39" i="18"/>
  <c r="AV44" i="18"/>
  <c r="AV41" i="18"/>
  <c r="AV46" i="18"/>
  <c r="AV51" i="18"/>
  <c r="AV53" i="18"/>
  <c r="AV50" i="18"/>
  <c r="AV55" i="18"/>
  <c r="O22" i="17"/>
  <c r="N22" i="17"/>
  <c r="P22" i="17"/>
  <c r="AV16" i="17"/>
  <c r="AV19" i="17"/>
  <c r="AV17" i="17"/>
  <c r="AV21" i="17"/>
  <c r="AV23" i="17"/>
  <c r="AV22" i="17"/>
  <c r="AV26" i="17"/>
  <c r="AV29" i="17"/>
  <c r="AV32" i="17"/>
  <c r="AV24" i="17"/>
  <c r="AV28" i="17"/>
  <c r="U17" i="15"/>
  <c r="W17" i="15"/>
  <c r="U18" i="15"/>
  <c r="W18" i="15"/>
  <c r="U19" i="15"/>
  <c r="W19" i="15"/>
  <c r="U20" i="15"/>
  <c r="W20" i="15"/>
  <c r="AV20" i="15" s="1"/>
  <c r="U21" i="15"/>
  <c r="W21" i="15"/>
  <c r="U22" i="15"/>
  <c r="W22" i="15"/>
  <c r="U23" i="15"/>
  <c r="W23" i="15"/>
  <c r="U24" i="15"/>
  <c r="W24" i="15"/>
  <c r="U25" i="15"/>
  <c r="W25" i="15"/>
  <c r="U26" i="15"/>
  <c r="W26" i="15"/>
  <c r="W16" i="15"/>
  <c r="U16" i="15"/>
  <c r="O17" i="15"/>
  <c r="P17" i="15"/>
  <c r="N17" i="15"/>
  <c r="H26" i="15"/>
  <c r="E18" i="15"/>
  <c r="F18" i="15"/>
  <c r="G18" i="15"/>
  <c r="D18" i="15"/>
  <c r="U17" i="16"/>
  <c r="W17" i="16"/>
  <c r="U18" i="16"/>
  <c r="W18" i="16"/>
  <c r="U19" i="16"/>
  <c r="W19" i="16"/>
  <c r="U20" i="16"/>
  <c r="W20" i="16"/>
  <c r="U21" i="16"/>
  <c r="W21" i="16"/>
  <c r="AV21" i="16" s="1"/>
  <c r="U22" i="16"/>
  <c r="W22" i="16"/>
  <c r="U23" i="16"/>
  <c r="W23" i="16"/>
  <c r="U24" i="16"/>
  <c r="W24" i="16"/>
  <c r="AV24" i="16" s="1"/>
  <c r="U25" i="16"/>
  <c r="W25" i="16"/>
  <c r="U26" i="16"/>
  <c r="W26" i="16"/>
  <c r="AV26" i="16" s="1"/>
  <c r="U27" i="16"/>
  <c r="W27" i="16"/>
  <c r="U28" i="16"/>
  <c r="W28" i="16"/>
  <c r="U29" i="16"/>
  <c r="W29" i="16"/>
  <c r="AV29" i="16" s="1"/>
  <c r="U30" i="16"/>
  <c r="W30" i="16"/>
  <c r="U31" i="16"/>
  <c r="W31" i="16"/>
  <c r="AV31" i="16" s="1"/>
  <c r="U32" i="16"/>
  <c r="W32" i="16"/>
  <c r="U33" i="16"/>
  <c r="W33" i="16"/>
  <c r="AV33" i="16" s="1"/>
  <c r="U34" i="16"/>
  <c r="W34" i="16"/>
  <c r="AV34" i="16" s="1"/>
  <c r="W16" i="16"/>
  <c r="AV16" i="16" s="1"/>
  <c r="U16" i="16"/>
  <c r="O17" i="16"/>
  <c r="P17" i="16"/>
  <c r="N17" i="16"/>
  <c r="H26" i="16"/>
  <c r="Q22" i="16" s="1"/>
  <c r="E18" i="16"/>
  <c r="F18" i="16"/>
  <c r="G18" i="16"/>
  <c r="D18" i="16"/>
  <c r="G33" i="16"/>
  <c r="G32" i="16"/>
  <c r="G31" i="16"/>
  <c r="AV30" i="16"/>
  <c r="G30" i="16"/>
  <c r="AV27" i="16"/>
  <c r="AV25" i="16"/>
  <c r="H25" i="16"/>
  <c r="H24" i="16"/>
  <c r="H23" i="16"/>
  <c r="H22" i="16"/>
  <c r="H21" i="16"/>
  <c r="G33" i="15"/>
  <c r="G32" i="15"/>
  <c r="G31" i="15"/>
  <c r="G30" i="15"/>
  <c r="Q22" i="15"/>
  <c r="AV25" i="15"/>
  <c r="H25" i="15"/>
  <c r="H24" i="15"/>
  <c r="H23" i="15"/>
  <c r="AV22" i="15"/>
  <c r="H22" i="15"/>
  <c r="AV21" i="15"/>
  <c r="H21" i="15"/>
  <c r="U17" i="14"/>
  <c r="W17" i="14"/>
  <c r="AV17" i="14" s="1"/>
  <c r="U18" i="14"/>
  <c r="W18" i="14"/>
  <c r="U19" i="14"/>
  <c r="W19" i="14"/>
  <c r="U20" i="14"/>
  <c r="W20" i="14"/>
  <c r="U21" i="14"/>
  <c r="W21" i="14"/>
  <c r="U22" i="14"/>
  <c r="W22" i="14"/>
  <c r="U23" i="14"/>
  <c r="W23" i="14"/>
  <c r="U24" i="14"/>
  <c r="W24" i="14"/>
  <c r="AV24" i="14" s="1"/>
  <c r="U25" i="14"/>
  <c r="W25" i="14"/>
  <c r="U26" i="14"/>
  <c r="W26" i="14"/>
  <c r="U27" i="14"/>
  <c r="W27" i="14"/>
  <c r="U28" i="14"/>
  <c r="W28" i="14"/>
  <c r="U29" i="14"/>
  <c r="W29" i="14"/>
  <c r="U30" i="14"/>
  <c r="W30" i="14"/>
  <c r="U31" i="14"/>
  <c r="W31" i="14"/>
  <c r="U32" i="14"/>
  <c r="W32" i="14"/>
  <c r="U33" i="14"/>
  <c r="W33" i="14"/>
  <c r="U34" i="14"/>
  <c r="W34" i="14"/>
  <c r="U35" i="14"/>
  <c r="W35" i="14"/>
  <c r="U36" i="14"/>
  <c r="W36" i="14"/>
  <c r="AV36" i="14" s="1"/>
  <c r="U37" i="14"/>
  <c r="W37" i="14"/>
  <c r="U38" i="14"/>
  <c r="W38" i="14"/>
  <c r="U39" i="14"/>
  <c r="W39" i="14"/>
  <c r="U40" i="14"/>
  <c r="W40" i="14"/>
  <c r="U41" i="14"/>
  <c r="W41" i="14"/>
  <c r="U42" i="14"/>
  <c r="W42" i="14"/>
  <c r="U43" i="14"/>
  <c r="W43" i="14"/>
  <c r="U44" i="14"/>
  <c r="W44" i="14"/>
  <c r="AV44" i="14" s="1"/>
  <c r="U45" i="14"/>
  <c r="W45" i="14"/>
  <c r="U46" i="14"/>
  <c r="W46" i="14"/>
  <c r="U47" i="14"/>
  <c r="W47" i="14"/>
  <c r="U48" i="14"/>
  <c r="W48" i="14"/>
  <c r="U49" i="14"/>
  <c r="W49" i="14"/>
  <c r="AV49" i="14" s="1"/>
  <c r="U50" i="14"/>
  <c r="W50" i="14"/>
  <c r="U51" i="14"/>
  <c r="W51" i="14"/>
  <c r="U52" i="14"/>
  <c r="W52" i="14"/>
  <c r="AV52" i="14" s="1"/>
  <c r="U53" i="14"/>
  <c r="W53" i="14"/>
  <c r="U54" i="14"/>
  <c r="W54" i="14"/>
  <c r="U55" i="14"/>
  <c r="W55" i="14"/>
  <c r="AV55" i="14" s="1"/>
  <c r="U56" i="14"/>
  <c r="W56" i="14"/>
  <c r="U57" i="14"/>
  <c r="W57" i="14"/>
  <c r="AV57" i="14" s="1"/>
  <c r="U58" i="14"/>
  <c r="W58" i="14"/>
  <c r="U59" i="14"/>
  <c r="W59" i="14"/>
  <c r="U60" i="14"/>
  <c r="W60" i="14"/>
  <c r="U61" i="14"/>
  <c r="W61" i="14"/>
  <c r="U62" i="14"/>
  <c r="W62" i="14"/>
  <c r="AV62" i="14" s="1"/>
  <c r="U63" i="14"/>
  <c r="W63" i="14"/>
  <c r="U64" i="14"/>
  <c r="W64" i="14"/>
  <c r="U65" i="14"/>
  <c r="W65" i="14"/>
  <c r="AV65" i="14" s="1"/>
  <c r="U66" i="14"/>
  <c r="W66" i="14"/>
  <c r="U67" i="14"/>
  <c r="W67" i="14"/>
  <c r="U68" i="14"/>
  <c r="W68" i="14"/>
  <c r="U69" i="14"/>
  <c r="W69" i="14"/>
  <c r="W16" i="14"/>
  <c r="AV16" i="14" s="1"/>
  <c r="U16" i="14"/>
  <c r="O17" i="14"/>
  <c r="P17" i="14"/>
  <c r="N17" i="14"/>
  <c r="H26" i="14"/>
  <c r="E18" i="14"/>
  <c r="F18" i="14"/>
  <c r="G18" i="14"/>
  <c r="D18" i="14"/>
  <c r="AV67" i="14"/>
  <c r="AV60" i="14"/>
  <c r="AV47" i="14"/>
  <c r="AV42" i="14"/>
  <c r="AV39" i="14"/>
  <c r="AV34" i="14"/>
  <c r="G33" i="14"/>
  <c r="G32" i="14"/>
  <c r="AV31" i="14"/>
  <c r="G31" i="14"/>
  <c r="G30" i="14"/>
  <c r="AV28" i="14"/>
  <c r="H25" i="14"/>
  <c r="H24" i="14"/>
  <c r="AV23" i="14"/>
  <c r="H23" i="14"/>
  <c r="AV22" i="14"/>
  <c r="H22" i="14"/>
  <c r="H21" i="14"/>
  <c r="AV18" i="14"/>
  <c r="U17" i="13"/>
  <c r="W17" i="13"/>
  <c r="AV17" i="13" s="1"/>
  <c r="U18" i="13"/>
  <c r="W18" i="13"/>
  <c r="U19" i="13"/>
  <c r="W19" i="13"/>
  <c r="U20" i="13"/>
  <c r="W20" i="13"/>
  <c r="AV20" i="13" s="1"/>
  <c r="U21" i="13"/>
  <c r="W21" i="13"/>
  <c r="U22" i="13"/>
  <c r="W22" i="13"/>
  <c r="AV22" i="13" s="1"/>
  <c r="U23" i="13"/>
  <c r="W23" i="13"/>
  <c r="AV23" i="13" s="1"/>
  <c r="U24" i="13"/>
  <c r="W24" i="13"/>
  <c r="AV24" i="13" s="1"/>
  <c r="U25" i="13"/>
  <c r="W25" i="13"/>
  <c r="U26" i="13"/>
  <c r="W26" i="13"/>
  <c r="AV26" i="13" s="1"/>
  <c r="U27" i="13"/>
  <c r="W27" i="13"/>
  <c r="AV27" i="13" s="1"/>
  <c r="W16" i="13"/>
  <c r="U16" i="13"/>
  <c r="O17" i="13"/>
  <c r="P17" i="13"/>
  <c r="N17" i="13"/>
  <c r="H26" i="13"/>
  <c r="Q22" i="13" s="1"/>
  <c r="E18" i="13"/>
  <c r="F18" i="13"/>
  <c r="G18" i="13"/>
  <c r="D18" i="13"/>
  <c r="G33" i="13"/>
  <c r="G32" i="13"/>
  <c r="G31" i="13"/>
  <c r="G30" i="13"/>
  <c r="H25" i="13"/>
  <c r="O22" i="13" s="1"/>
  <c r="H24" i="13"/>
  <c r="H23" i="13"/>
  <c r="P22" i="13"/>
  <c r="N22" i="13"/>
  <c r="H22" i="13"/>
  <c r="H21" i="13"/>
  <c r="U17" i="12"/>
  <c r="W17" i="12"/>
  <c r="AV17" i="12" s="1"/>
  <c r="U18" i="12"/>
  <c r="W18" i="12"/>
  <c r="AV18" i="12" s="1"/>
  <c r="U19" i="12"/>
  <c r="W19" i="12"/>
  <c r="U20" i="12"/>
  <c r="W20" i="12"/>
  <c r="U21" i="12"/>
  <c r="W21" i="12"/>
  <c r="U22" i="12"/>
  <c r="W22" i="12"/>
  <c r="W16" i="12"/>
  <c r="AV16" i="12" s="1"/>
  <c r="U16" i="12"/>
  <c r="O17" i="12"/>
  <c r="P17" i="12"/>
  <c r="N17" i="12"/>
  <c r="H26" i="12"/>
  <c r="N22" i="12" s="1"/>
  <c r="E18" i="12"/>
  <c r="F18" i="12"/>
  <c r="G18" i="12"/>
  <c r="D18" i="12"/>
  <c r="G33" i="12"/>
  <c r="G32" i="12"/>
  <c r="G31" i="12"/>
  <c r="G30" i="12"/>
  <c r="H25" i="12"/>
  <c r="O22" i="12" s="1"/>
  <c r="H24" i="12"/>
  <c r="H23" i="12"/>
  <c r="P22" i="12"/>
  <c r="H22" i="12"/>
  <c r="H21" i="12"/>
  <c r="AV19" i="12"/>
  <c r="U17" i="11"/>
  <c r="W17" i="11"/>
  <c r="AV17" i="11" s="1"/>
  <c r="U18" i="11"/>
  <c r="W18" i="11"/>
  <c r="U19" i="11"/>
  <c r="W19" i="11"/>
  <c r="U20" i="11"/>
  <c r="W20" i="11"/>
  <c r="U21" i="11"/>
  <c r="W21" i="11"/>
  <c r="U22" i="11"/>
  <c r="W22" i="11"/>
  <c r="AV22" i="11" s="1"/>
  <c r="U23" i="11"/>
  <c r="W23" i="11"/>
  <c r="AV23" i="11" s="1"/>
  <c r="U24" i="11"/>
  <c r="W24" i="11"/>
  <c r="AV24" i="11" s="1"/>
  <c r="U25" i="11"/>
  <c r="W25" i="11"/>
  <c r="U26" i="11"/>
  <c r="W26" i="11"/>
  <c r="W16" i="11"/>
  <c r="AV16" i="11" s="1"/>
  <c r="U16" i="11"/>
  <c r="O17" i="11"/>
  <c r="P17" i="11"/>
  <c r="N17" i="11"/>
  <c r="H26" i="11"/>
  <c r="E18" i="11"/>
  <c r="F18" i="11"/>
  <c r="G18" i="11"/>
  <c r="D18" i="11"/>
  <c r="G33" i="11"/>
  <c r="G32" i="11"/>
  <c r="G31" i="11"/>
  <c r="G30" i="11"/>
  <c r="H25" i="11"/>
  <c r="Q22" i="11" s="1"/>
  <c r="H24" i="11"/>
  <c r="H23" i="11"/>
  <c r="P22" i="11"/>
  <c r="N22" i="11"/>
  <c r="H22" i="11"/>
  <c r="H21" i="11"/>
  <c r="AV18" i="11"/>
  <c r="U17" i="10"/>
  <c r="W17" i="10"/>
  <c r="U18" i="10"/>
  <c r="W18" i="10"/>
  <c r="U19" i="10"/>
  <c r="W19" i="10"/>
  <c r="AV19" i="10" s="1"/>
  <c r="U20" i="10"/>
  <c r="W20" i="10"/>
  <c r="AV20" i="10" s="1"/>
  <c r="U21" i="10"/>
  <c r="W21" i="10"/>
  <c r="AV21" i="10" s="1"/>
  <c r="U22" i="10"/>
  <c r="W22" i="10"/>
  <c r="AV22" i="10" s="1"/>
  <c r="W16" i="10"/>
  <c r="AV16" i="10" s="1"/>
  <c r="U16" i="10"/>
  <c r="N22" i="10"/>
  <c r="O17" i="10"/>
  <c r="P17" i="10"/>
  <c r="N17" i="10"/>
  <c r="H26" i="10"/>
  <c r="Q22" i="10" s="1"/>
  <c r="E18" i="10"/>
  <c r="F18" i="10"/>
  <c r="G18" i="10"/>
  <c r="D18" i="10"/>
  <c r="G33" i="10"/>
  <c r="G32" i="10"/>
  <c r="G31" i="10"/>
  <c r="G30" i="10"/>
  <c r="H25" i="10"/>
  <c r="H24" i="10"/>
  <c r="H23" i="10"/>
  <c r="H22" i="10"/>
  <c r="H21" i="10"/>
  <c r="AV17" i="10"/>
  <c r="U17" i="9"/>
  <c r="W17" i="9"/>
  <c r="U18" i="9"/>
  <c r="W18" i="9"/>
  <c r="U19" i="9"/>
  <c r="W19" i="9"/>
  <c r="U20" i="9"/>
  <c r="W20" i="9"/>
  <c r="AV20" i="9" s="1"/>
  <c r="U21" i="9"/>
  <c r="W21" i="9"/>
  <c r="AV21" i="9" s="1"/>
  <c r="U22" i="9"/>
  <c r="W22" i="9"/>
  <c r="U23" i="9"/>
  <c r="W23" i="9"/>
  <c r="U24" i="9"/>
  <c r="W24" i="9"/>
  <c r="AV24" i="9" s="1"/>
  <c r="U25" i="9"/>
  <c r="W25" i="9"/>
  <c r="AV25" i="9" s="1"/>
  <c r="U26" i="9"/>
  <c r="W26" i="9"/>
  <c r="U27" i="9"/>
  <c r="W27" i="9"/>
  <c r="AV27" i="9" s="1"/>
  <c r="U28" i="9"/>
  <c r="W28" i="9"/>
  <c r="U29" i="9"/>
  <c r="W29" i="9"/>
  <c r="AV29" i="9" s="1"/>
  <c r="U30" i="9"/>
  <c r="W30" i="9"/>
  <c r="AV30" i="9" s="1"/>
  <c r="U31" i="9"/>
  <c r="W31" i="9"/>
  <c r="U32" i="9"/>
  <c r="W32" i="9"/>
  <c r="W16" i="9"/>
  <c r="AV16" i="9" s="1"/>
  <c r="U16" i="9"/>
  <c r="O17" i="9"/>
  <c r="P17" i="9"/>
  <c r="N17" i="9"/>
  <c r="H26" i="9"/>
  <c r="N22" i="9" s="1"/>
  <c r="E18" i="9"/>
  <c r="F18" i="9"/>
  <c r="G18" i="9"/>
  <c r="D18" i="9"/>
  <c r="G33" i="9"/>
  <c r="G32" i="9"/>
  <c r="G31" i="9"/>
  <c r="G30" i="9"/>
  <c r="H25" i="9"/>
  <c r="H24" i="9"/>
  <c r="AV23" i="9"/>
  <c r="H23" i="9"/>
  <c r="H22" i="9"/>
  <c r="H21" i="9"/>
  <c r="N22" i="8"/>
  <c r="U17" i="8"/>
  <c r="W17" i="8"/>
  <c r="AV17" i="8" s="1"/>
  <c r="U18" i="8"/>
  <c r="W18" i="8"/>
  <c r="AV18" i="8" s="1"/>
  <c r="U19" i="8"/>
  <c r="W19" i="8"/>
  <c r="U20" i="8"/>
  <c r="W20" i="8"/>
  <c r="AV20" i="8" s="1"/>
  <c r="U21" i="8"/>
  <c r="W21" i="8"/>
  <c r="AV21" i="8" s="1"/>
  <c r="U22" i="8"/>
  <c r="W22" i="8"/>
  <c r="U23" i="8"/>
  <c r="W23" i="8"/>
  <c r="U24" i="8"/>
  <c r="W24" i="8"/>
  <c r="AV24" i="8" s="1"/>
  <c r="U25" i="8"/>
  <c r="W25" i="8"/>
  <c r="AV25" i="8" s="1"/>
  <c r="U26" i="8"/>
  <c r="W26" i="8"/>
  <c r="AV26" i="8" s="1"/>
  <c r="U27" i="8"/>
  <c r="W27" i="8"/>
  <c r="AV27" i="8" s="1"/>
  <c r="U28" i="8"/>
  <c r="W28" i="8"/>
  <c r="W16" i="8"/>
  <c r="AV16" i="8" s="1"/>
  <c r="U16" i="8"/>
  <c r="O17" i="8"/>
  <c r="P17" i="8"/>
  <c r="N17" i="8"/>
  <c r="H26" i="8"/>
  <c r="E18" i="8"/>
  <c r="F18" i="8"/>
  <c r="G18" i="8"/>
  <c r="D18" i="8"/>
  <c r="G33" i="8"/>
  <c r="G32" i="8"/>
  <c r="G31" i="8"/>
  <c r="G30" i="8"/>
  <c r="H25" i="8"/>
  <c r="H24" i="8"/>
  <c r="AV23" i="8"/>
  <c r="H23" i="8"/>
  <c r="H22" i="8"/>
  <c r="H21" i="8"/>
  <c r="Q19" i="29" l="1"/>
  <c r="CE31" i="29"/>
  <c r="CD31" i="29" s="1"/>
  <c r="CF31" i="29" s="1"/>
  <c r="CE16" i="29"/>
  <c r="CE32" i="29"/>
  <c r="CD32" i="29" s="1"/>
  <c r="CF32" i="29" s="1"/>
  <c r="BN19" i="29"/>
  <c r="CE29" i="29"/>
  <c r="CD29" i="29" s="1"/>
  <c r="CF29" i="29" s="1"/>
  <c r="CE17" i="29"/>
  <c r="CE28" i="29"/>
  <c r="BN18" i="29"/>
  <c r="CE23" i="29"/>
  <c r="CE27" i="29"/>
  <c r="BN17" i="29"/>
  <c r="BN23" i="29"/>
  <c r="BN20" i="29"/>
  <c r="CE18" i="29"/>
  <c r="CE24" i="29"/>
  <c r="CE22" i="29"/>
  <c r="BN24" i="29"/>
  <c r="CE21" i="29"/>
  <c r="BN21" i="29"/>
  <c r="CE19" i="29"/>
  <c r="BN22" i="29"/>
  <c r="BN26" i="29"/>
  <c r="CE25" i="29"/>
  <c r="CE30" i="29"/>
  <c r="CD30" i="29" s="1"/>
  <c r="CF30" i="29" s="1"/>
  <c r="CE20" i="29"/>
  <c r="CE26" i="29"/>
  <c r="BN16" i="29"/>
  <c r="BN25" i="29"/>
  <c r="O20" i="29"/>
  <c r="O19" i="29"/>
  <c r="BJ23" i="29"/>
  <c r="CA16" i="29"/>
  <c r="BJ20" i="29"/>
  <c r="CA25" i="29"/>
  <c r="CA23" i="29"/>
  <c r="BJ24" i="29"/>
  <c r="CA21" i="29"/>
  <c r="CA28" i="29"/>
  <c r="BJ17" i="29"/>
  <c r="CA20" i="29"/>
  <c r="CA18" i="29"/>
  <c r="CA27" i="29"/>
  <c r="BJ16" i="29"/>
  <c r="BJ22" i="29"/>
  <c r="CA26" i="29"/>
  <c r="CA24" i="29"/>
  <c r="BJ21" i="29"/>
  <c r="CA19" i="29"/>
  <c r="BJ25" i="29"/>
  <c r="BJ19" i="29"/>
  <c r="CA22" i="29"/>
  <c r="BJ26" i="29"/>
  <c r="BJ18" i="29"/>
  <c r="CA17" i="29"/>
  <c r="BS19" i="29"/>
  <c r="BB16" i="29"/>
  <c r="BS24" i="29"/>
  <c r="BS23" i="29"/>
  <c r="BB22" i="29"/>
  <c r="BB18" i="29"/>
  <c r="BB17" i="29"/>
  <c r="BB21" i="29"/>
  <c r="BB25" i="29"/>
  <c r="BB24" i="29"/>
  <c r="BB23" i="29"/>
  <c r="BS22" i="29"/>
  <c r="BB19" i="29"/>
  <c r="BS25" i="29"/>
  <c r="BS18" i="29"/>
  <c r="BS17" i="29"/>
  <c r="BS21" i="29"/>
  <c r="BS16" i="29"/>
  <c r="BB20" i="29"/>
  <c r="BS20" i="29"/>
  <c r="BS28" i="29"/>
  <c r="BB26" i="29"/>
  <c r="BS26" i="29"/>
  <c r="BS27" i="29"/>
  <c r="P22" i="16"/>
  <c r="O22" i="16"/>
  <c r="N22" i="16"/>
  <c r="AV23" i="16"/>
  <c r="AV17" i="16"/>
  <c r="AV22" i="16"/>
  <c r="AV18" i="16"/>
  <c r="AV19" i="16"/>
  <c r="AV20" i="16"/>
  <c r="AV32" i="16"/>
  <c r="AV28" i="16"/>
  <c r="AV18" i="15"/>
  <c r="N22" i="15"/>
  <c r="AV19" i="15"/>
  <c r="O22" i="15"/>
  <c r="P22" i="15"/>
  <c r="AV16" i="15"/>
  <c r="AV17" i="15"/>
  <c r="AV26" i="15"/>
  <c r="AV23" i="15"/>
  <c r="AV24" i="15"/>
  <c r="Q22" i="14"/>
  <c r="AV69" i="14"/>
  <c r="N22" i="14"/>
  <c r="P22" i="14"/>
  <c r="O22" i="14"/>
  <c r="AV27" i="14"/>
  <c r="AV26" i="14"/>
  <c r="AV30" i="14"/>
  <c r="AV19" i="14"/>
  <c r="AV20" i="14"/>
  <c r="AV29" i="14"/>
  <c r="AV33" i="14"/>
  <c r="AV21" i="14"/>
  <c r="AV25" i="14"/>
  <c r="AV32" i="14"/>
  <c r="AV41" i="14"/>
  <c r="AV51" i="14"/>
  <c r="AV40" i="14"/>
  <c r="AV38" i="14"/>
  <c r="AV46" i="14"/>
  <c r="AV35" i="14"/>
  <c r="AV43" i="14"/>
  <c r="AV37" i="14"/>
  <c r="AV45" i="14"/>
  <c r="AV54" i="14"/>
  <c r="AV56" i="14"/>
  <c r="AV48" i="14"/>
  <c r="AV53" i="14"/>
  <c r="AV59" i="14"/>
  <c r="AV50" i="14"/>
  <c r="AV64" i="14"/>
  <c r="AV58" i="14"/>
  <c r="AV61" i="14"/>
  <c r="AV66" i="14"/>
  <c r="AV63" i="14"/>
  <c r="AV68" i="14"/>
  <c r="AV16" i="13"/>
  <c r="AV18" i="13"/>
  <c r="AV19" i="13"/>
  <c r="AV21" i="13"/>
  <c r="AV25" i="13"/>
  <c r="Q22" i="12"/>
  <c r="AV20" i="12"/>
  <c r="AV21" i="12"/>
  <c r="AV22" i="12"/>
  <c r="AV20" i="11"/>
  <c r="AV19" i="11"/>
  <c r="O22" i="11"/>
  <c r="AV26" i="11"/>
  <c r="AV21" i="11"/>
  <c r="AV25" i="11"/>
  <c r="O22" i="10"/>
  <c r="P22" i="10"/>
  <c r="AV18" i="10"/>
  <c r="AV22" i="9"/>
  <c r="AV31" i="9"/>
  <c r="AV17" i="9"/>
  <c r="AV19" i="9"/>
  <c r="AV18" i="9"/>
  <c r="P22" i="9"/>
  <c r="O22" i="9"/>
  <c r="Q22" i="9"/>
  <c r="AV26" i="9"/>
  <c r="AV28" i="9"/>
  <c r="AV32" i="9"/>
  <c r="AV19" i="8"/>
  <c r="AV28" i="8"/>
  <c r="AV22" i="8"/>
  <c r="O22" i="8"/>
  <c r="P22" i="8"/>
  <c r="Q22" i="8"/>
  <c r="U17" i="6"/>
  <c r="W17" i="6"/>
  <c r="U18" i="6"/>
  <c r="W18" i="6"/>
  <c r="AV18" i="6" s="1"/>
  <c r="U19" i="6"/>
  <c r="W19" i="6"/>
  <c r="AV19" i="6" s="1"/>
  <c r="U20" i="6"/>
  <c r="W20" i="6"/>
  <c r="AV20" i="6" s="1"/>
  <c r="U21" i="6"/>
  <c r="W21" i="6"/>
  <c r="U22" i="6"/>
  <c r="W22" i="6"/>
  <c r="U23" i="6"/>
  <c r="W23" i="6"/>
  <c r="U24" i="6"/>
  <c r="W24" i="6"/>
  <c r="U25" i="6"/>
  <c r="W25" i="6"/>
  <c r="U26" i="6"/>
  <c r="W26" i="6"/>
  <c r="AV26" i="6" s="1"/>
  <c r="U27" i="6"/>
  <c r="W27" i="6"/>
  <c r="AV27" i="6" s="1"/>
  <c r="U28" i="6"/>
  <c r="W28" i="6"/>
  <c r="U29" i="6"/>
  <c r="W29" i="6"/>
  <c r="AV29" i="6" s="1"/>
  <c r="U30" i="6"/>
  <c r="W30" i="6"/>
  <c r="AV30" i="6" s="1"/>
  <c r="U31" i="6"/>
  <c r="W31" i="6"/>
  <c r="U32" i="6"/>
  <c r="W32" i="6"/>
  <c r="W16" i="6"/>
  <c r="U16" i="6"/>
  <c r="H26" i="6"/>
  <c r="O17" i="6"/>
  <c r="P17" i="6"/>
  <c r="N17" i="6"/>
  <c r="E18" i="6"/>
  <c r="F18" i="6"/>
  <c r="G18" i="6"/>
  <c r="D18" i="6"/>
  <c r="G33" i="6"/>
  <c r="G32" i="6"/>
  <c r="G31" i="6"/>
  <c r="G30" i="6"/>
  <c r="H25" i="6"/>
  <c r="H24" i="6"/>
  <c r="H23" i="6"/>
  <c r="Q22" i="6"/>
  <c r="P22" i="6"/>
  <c r="O22" i="6"/>
  <c r="H22" i="6"/>
  <c r="H21" i="6"/>
  <c r="AV17" i="6"/>
  <c r="U17" i="5"/>
  <c r="W17" i="5"/>
  <c r="U18" i="5"/>
  <c r="W18" i="5"/>
  <c r="U19" i="5"/>
  <c r="W19" i="5"/>
  <c r="AV19" i="5" s="1"/>
  <c r="U20" i="5"/>
  <c r="V20" i="5"/>
  <c r="AW20" i="5" s="1"/>
  <c r="W20" i="5"/>
  <c r="AV20" i="5" s="1"/>
  <c r="U21" i="5"/>
  <c r="W21" i="5"/>
  <c r="U22" i="5"/>
  <c r="W22" i="5"/>
  <c r="U23" i="5"/>
  <c r="W23" i="5"/>
  <c r="U24" i="5"/>
  <c r="W24" i="5"/>
  <c r="U25" i="5"/>
  <c r="W25" i="5"/>
  <c r="AV25" i="5" s="1"/>
  <c r="U26" i="5"/>
  <c r="W26" i="5"/>
  <c r="U27" i="5"/>
  <c r="W27" i="5"/>
  <c r="U28" i="5"/>
  <c r="W28" i="5"/>
  <c r="U29" i="5"/>
  <c r="W29" i="5"/>
  <c r="AV29" i="5" s="1"/>
  <c r="U30" i="5"/>
  <c r="W30" i="5"/>
  <c r="U31" i="5"/>
  <c r="W31" i="5"/>
  <c r="AV31" i="5" s="1"/>
  <c r="U32" i="5"/>
  <c r="W32" i="5"/>
  <c r="U33" i="5"/>
  <c r="W33" i="5"/>
  <c r="U34" i="5"/>
  <c r="W34" i="5"/>
  <c r="U35" i="5"/>
  <c r="W35" i="5"/>
  <c r="AV35" i="5" s="1"/>
  <c r="U36" i="5"/>
  <c r="W36" i="5"/>
  <c r="U37" i="5"/>
  <c r="W37" i="5"/>
  <c r="U38" i="5"/>
  <c r="W38" i="5"/>
  <c r="U39" i="5"/>
  <c r="W39" i="5"/>
  <c r="U40" i="5"/>
  <c r="W40" i="5"/>
  <c r="U41" i="5"/>
  <c r="W41" i="5"/>
  <c r="AV41" i="5" s="1"/>
  <c r="U42" i="5"/>
  <c r="W42" i="5"/>
  <c r="U43" i="5"/>
  <c r="W43" i="5"/>
  <c r="AV43" i="5" s="1"/>
  <c r="U44" i="5"/>
  <c r="W44" i="5"/>
  <c r="U45" i="5"/>
  <c r="W45" i="5"/>
  <c r="U46" i="5"/>
  <c r="W46" i="5"/>
  <c r="AV46" i="5" s="1"/>
  <c r="U47" i="5"/>
  <c r="W47" i="5"/>
  <c r="U48" i="5"/>
  <c r="W48" i="5"/>
  <c r="U49" i="5"/>
  <c r="W49" i="5"/>
  <c r="U50" i="5"/>
  <c r="W50" i="5"/>
  <c r="U51" i="5"/>
  <c r="W51" i="5"/>
  <c r="AV51" i="5" s="1"/>
  <c r="U52" i="5"/>
  <c r="V52" i="5"/>
  <c r="W52" i="5"/>
  <c r="U53" i="5"/>
  <c r="W53" i="5"/>
  <c r="AV53" i="5" s="1"/>
  <c r="U54" i="5"/>
  <c r="W54" i="5"/>
  <c r="AV54" i="5" s="1"/>
  <c r="U55" i="5"/>
  <c r="W55" i="5"/>
  <c r="U56" i="5"/>
  <c r="W56" i="5"/>
  <c r="AV56" i="5" s="1"/>
  <c r="U57" i="5"/>
  <c r="W57" i="5"/>
  <c r="U58" i="5"/>
  <c r="W58" i="5"/>
  <c r="AV58" i="5" s="1"/>
  <c r="U59" i="5"/>
  <c r="W59" i="5"/>
  <c r="U60" i="5"/>
  <c r="W60" i="5"/>
  <c r="U61" i="5"/>
  <c r="W61" i="5"/>
  <c r="AV61" i="5" s="1"/>
  <c r="U62" i="5"/>
  <c r="W62" i="5"/>
  <c r="U63" i="5"/>
  <c r="W63" i="5"/>
  <c r="U64" i="5"/>
  <c r="W64" i="5"/>
  <c r="U65" i="5"/>
  <c r="W65" i="5"/>
  <c r="U66" i="5"/>
  <c r="W66" i="5"/>
  <c r="AV66" i="5" s="1"/>
  <c r="U67" i="5"/>
  <c r="W67" i="5"/>
  <c r="AV67" i="5" s="1"/>
  <c r="U68" i="5"/>
  <c r="W68" i="5"/>
  <c r="U69" i="5"/>
  <c r="W69" i="5"/>
  <c r="U70" i="5"/>
  <c r="W70" i="5"/>
  <c r="U71" i="5"/>
  <c r="W71" i="5"/>
  <c r="U72" i="5"/>
  <c r="W72" i="5"/>
  <c r="U73" i="5"/>
  <c r="W73" i="5"/>
  <c r="U74" i="5"/>
  <c r="W74" i="5"/>
  <c r="AV74" i="5" s="1"/>
  <c r="U75" i="5"/>
  <c r="W75" i="5"/>
  <c r="U76" i="5"/>
  <c r="W76" i="5"/>
  <c r="U77" i="5"/>
  <c r="W77" i="5"/>
  <c r="AV77" i="5" s="1"/>
  <c r="U78" i="5"/>
  <c r="W78" i="5"/>
  <c r="U79" i="5"/>
  <c r="W79" i="5"/>
  <c r="U80" i="5"/>
  <c r="W80" i="5"/>
  <c r="AV80" i="5" s="1"/>
  <c r="U81" i="5"/>
  <c r="W81" i="5"/>
  <c r="AV81" i="5" s="1"/>
  <c r="U82" i="5"/>
  <c r="W82" i="5"/>
  <c r="U83" i="5"/>
  <c r="W83" i="5"/>
  <c r="AV83" i="5" s="1"/>
  <c r="U84" i="5"/>
  <c r="V84" i="5"/>
  <c r="W84" i="5"/>
  <c r="AV84" i="5" s="1"/>
  <c r="U85" i="5"/>
  <c r="W85" i="5"/>
  <c r="AV85" i="5" s="1"/>
  <c r="U86" i="5"/>
  <c r="W86" i="5"/>
  <c r="W16" i="5"/>
  <c r="AV16" i="5" s="1"/>
  <c r="U16" i="5"/>
  <c r="O17" i="5"/>
  <c r="P17" i="5"/>
  <c r="N17" i="5"/>
  <c r="H26" i="5"/>
  <c r="E18" i="5"/>
  <c r="F18" i="5"/>
  <c r="G18" i="5"/>
  <c r="D18" i="5"/>
  <c r="AV72" i="5"/>
  <c r="AV64" i="5"/>
  <c r="G33" i="5"/>
  <c r="AV32" i="5"/>
  <c r="G32" i="5"/>
  <c r="G31" i="5"/>
  <c r="G30" i="5"/>
  <c r="H25" i="5"/>
  <c r="P22" i="5" s="1"/>
  <c r="H24" i="5"/>
  <c r="H23" i="5"/>
  <c r="Q22" i="5"/>
  <c r="N22" i="5"/>
  <c r="H22" i="5"/>
  <c r="H21" i="5"/>
  <c r="U17" i="4"/>
  <c r="W17" i="4"/>
  <c r="U18" i="4"/>
  <c r="W18" i="4"/>
  <c r="U19" i="4"/>
  <c r="W19" i="4"/>
  <c r="U20" i="4"/>
  <c r="W20" i="4"/>
  <c r="U21" i="4"/>
  <c r="W21" i="4"/>
  <c r="U22" i="4"/>
  <c r="V22" i="4"/>
  <c r="W22" i="4"/>
  <c r="U23" i="4"/>
  <c r="W23" i="4"/>
  <c r="U24" i="4"/>
  <c r="W24" i="4"/>
  <c r="U25" i="4"/>
  <c r="W25" i="4"/>
  <c r="U26" i="4"/>
  <c r="W26" i="4"/>
  <c r="U27" i="4"/>
  <c r="W27" i="4"/>
  <c r="U28" i="4"/>
  <c r="W28" i="4"/>
  <c r="U29" i="4"/>
  <c r="W29" i="4"/>
  <c r="U30" i="4"/>
  <c r="W30" i="4"/>
  <c r="U31" i="4"/>
  <c r="W31" i="4"/>
  <c r="U32" i="4"/>
  <c r="W32" i="4"/>
  <c r="U33" i="4"/>
  <c r="W33" i="4"/>
  <c r="U34" i="4"/>
  <c r="W34" i="4"/>
  <c r="U35" i="4"/>
  <c r="W35" i="4"/>
  <c r="U36" i="4"/>
  <c r="W36" i="4"/>
  <c r="U37" i="4"/>
  <c r="W37" i="4"/>
  <c r="U38" i="4"/>
  <c r="W38" i="4"/>
  <c r="U39" i="4"/>
  <c r="W39" i="4"/>
  <c r="U40" i="4"/>
  <c r="W40" i="4"/>
  <c r="U41" i="4"/>
  <c r="W41" i="4"/>
  <c r="U42" i="4"/>
  <c r="W42" i="4"/>
  <c r="U43" i="4"/>
  <c r="W43" i="4"/>
  <c r="U44" i="4"/>
  <c r="W44" i="4"/>
  <c r="U45" i="4"/>
  <c r="W45" i="4"/>
  <c r="U46" i="4"/>
  <c r="W46" i="4"/>
  <c r="U47" i="4"/>
  <c r="W47" i="4"/>
  <c r="U48" i="4"/>
  <c r="W48" i="4"/>
  <c r="U49" i="4"/>
  <c r="W49" i="4"/>
  <c r="U50" i="4"/>
  <c r="W50" i="4"/>
  <c r="U51" i="4"/>
  <c r="W51" i="4"/>
  <c r="U52" i="4"/>
  <c r="W52" i="4"/>
  <c r="U53" i="4"/>
  <c r="W53" i="4"/>
  <c r="U54" i="4"/>
  <c r="V54" i="4"/>
  <c r="W54" i="4"/>
  <c r="U55" i="4"/>
  <c r="W55" i="4"/>
  <c r="U56" i="4"/>
  <c r="W56" i="4"/>
  <c r="U57" i="4"/>
  <c r="W57" i="4"/>
  <c r="U58" i="4"/>
  <c r="W58" i="4"/>
  <c r="U59" i="4"/>
  <c r="W59" i="4"/>
  <c r="U60" i="4"/>
  <c r="W60" i="4"/>
  <c r="U61" i="4"/>
  <c r="W61" i="4"/>
  <c r="U62" i="4"/>
  <c r="W62" i="4"/>
  <c r="U63" i="4"/>
  <c r="W63" i="4"/>
  <c r="U64" i="4"/>
  <c r="W64" i="4"/>
  <c r="U65" i="4"/>
  <c r="W65" i="4"/>
  <c r="U66" i="4"/>
  <c r="W66" i="4"/>
  <c r="U67" i="4"/>
  <c r="W67" i="4"/>
  <c r="U68" i="4"/>
  <c r="W68" i="4"/>
  <c r="U69" i="4"/>
  <c r="W69" i="4"/>
  <c r="U70" i="4"/>
  <c r="W70" i="4"/>
  <c r="U71" i="4"/>
  <c r="W71" i="4"/>
  <c r="U72" i="4"/>
  <c r="W72" i="4"/>
  <c r="U73" i="4"/>
  <c r="W73" i="4"/>
  <c r="U74" i="4"/>
  <c r="W74" i="4"/>
  <c r="U75" i="4"/>
  <c r="W75" i="4"/>
  <c r="U76" i="4"/>
  <c r="W76" i="4"/>
  <c r="U77" i="4"/>
  <c r="W77" i="4"/>
  <c r="U78" i="4"/>
  <c r="W78" i="4"/>
  <c r="U79" i="4"/>
  <c r="W79" i="4"/>
  <c r="U80" i="4"/>
  <c r="W80" i="4"/>
  <c r="U81" i="4"/>
  <c r="W81" i="4"/>
  <c r="U82" i="4"/>
  <c r="W82" i="4"/>
  <c r="U83" i="4"/>
  <c r="W83" i="4"/>
  <c r="U84" i="4"/>
  <c r="W84" i="4"/>
  <c r="U85" i="4"/>
  <c r="W85" i="4"/>
  <c r="U86" i="4"/>
  <c r="V86" i="4"/>
  <c r="W86" i="4"/>
  <c r="U87" i="4"/>
  <c r="W87" i="4"/>
  <c r="U88" i="4"/>
  <c r="W88" i="4"/>
  <c r="U89" i="4"/>
  <c r="W89" i="4"/>
  <c r="U90" i="4"/>
  <c r="W90" i="4"/>
  <c r="U91" i="4"/>
  <c r="W91" i="4"/>
  <c r="U92" i="4"/>
  <c r="W92" i="4"/>
  <c r="U93" i="4"/>
  <c r="W93" i="4"/>
  <c r="U94" i="4"/>
  <c r="W94" i="4"/>
  <c r="U95" i="4"/>
  <c r="W95" i="4"/>
  <c r="U96" i="4"/>
  <c r="W96" i="4"/>
  <c r="U97" i="4"/>
  <c r="W97" i="4"/>
  <c r="U98" i="4"/>
  <c r="W98" i="4"/>
  <c r="U99" i="4"/>
  <c r="W99" i="4"/>
  <c r="W16" i="4"/>
  <c r="U16" i="4"/>
  <c r="C12" i="28"/>
  <c r="V17" i="6" s="1"/>
  <c r="AB17" i="6" s="1"/>
  <c r="C13" i="28"/>
  <c r="V18" i="6" s="1"/>
  <c r="C14" i="28"/>
  <c r="V19" i="6" s="1"/>
  <c r="C15" i="28"/>
  <c r="V20" i="6" s="1"/>
  <c r="C16" i="28"/>
  <c r="V21" i="6" s="1"/>
  <c r="AU21" i="6" s="1"/>
  <c r="C17" i="28"/>
  <c r="V22" i="6" s="1"/>
  <c r="C18" i="28"/>
  <c r="V23" i="6" s="1"/>
  <c r="C19" i="28"/>
  <c r="V24" i="6" s="1"/>
  <c r="C20" i="28"/>
  <c r="V25" i="6" s="1"/>
  <c r="C21" i="28"/>
  <c r="V26" i="6" s="1"/>
  <c r="AK26" i="6" s="1"/>
  <c r="C22" i="28"/>
  <c r="V27" i="6" s="1"/>
  <c r="C23" i="28"/>
  <c r="V28" i="6" s="1"/>
  <c r="C24" i="28"/>
  <c r="V29" i="6" s="1"/>
  <c r="AW29" i="6" s="1"/>
  <c r="C25" i="28"/>
  <c r="V30" i="6" s="1"/>
  <c r="C26" i="28"/>
  <c r="V31" i="6" s="1"/>
  <c r="C27" i="28"/>
  <c r="V32" i="6" s="1"/>
  <c r="F12" i="28"/>
  <c r="V17" i="8" s="1"/>
  <c r="AA17" i="8" s="1"/>
  <c r="F13" i="28"/>
  <c r="V18" i="8" s="1"/>
  <c r="AW18" i="8" s="1"/>
  <c r="F14" i="28"/>
  <c r="V19" i="8" s="1"/>
  <c r="AM19" i="8" s="1"/>
  <c r="AQ19" i="8" s="1"/>
  <c r="F15" i="28"/>
  <c r="V20" i="8" s="1"/>
  <c r="AM20" i="8" s="1"/>
  <c r="F16" i="28"/>
  <c r="V21" i="8" s="1"/>
  <c r="AK21" i="8" s="1"/>
  <c r="F17" i="28"/>
  <c r="V22" i="8" s="1"/>
  <c r="AU22" i="8" s="1"/>
  <c r="F18" i="28"/>
  <c r="V23" i="8" s="1"/>
  <c r="AU23" i="8" s="1"/>
  <c r="F19" i="28"/>
  <c r="V24" i="8" s="1"/>
  <c r="AM24" i="8" s="1"/>
  <c r="F20" i="28"/>
  <c r="V25" i="8" s="1"/>
  <c r="AC25" i="8" s="1"/>
  <c r="F21" i="28"/>
  <c r="V26" i="8" s="1"/>
  <c r="AU26" i="8" s="1"/>
  <c r="F22" i="28"/>
  <c r="V27" i="8" s="1"/>
  <c r="AU27" i="8" s="1"/>
  <c r="F23" i="28"/>
  <c r="V28" i="8" s="1"/>
  <c r="AU28" i="8" s="1"/>
  <c r="I12" i="28"/>
  <c r="V17" i="9" s="1"/>
  <c r="AJ17" i="9" s="1"/>
  <c r="AN17" i="9" s="1"/>
  <c r="I13" i="28"/>
  <c r="V18" i="9" s="1"/>
  <c r="AK18" i="9" s="1"/>
  <c r="AO18" i="9" s="1"/>
  <c r="I14" i="28"/>
  <c r="V19" i="9" s="1"/>
  <c r="I15" i="28"/>
  <c r="V20" i="9" s="1"/>
  <c r="AE20" i="9" s="1"/>
  <c r="I16" i="28"/>
  <c r="V21" i="9" s="1"/>
  <c r="AD21" i="9" s="1"/>
  <c r="I17" i="28"/>
  <c r="V22" i="9" s="1"/>
  <c r="AL22" i="9" s="1"/>
  <c r="I18" i="28"/>
  <c r="V23" i="9" s="1"/>
  <c r="AE23" i="9" s="1"/>
  <c r="I19" i="28"/>
  <c r="V24" i="9" s="1"/>
  <c r="AK24" i="9" s="1"/>
  <c r="AO24" i="9" s="1"/>
  <c r="I20" i="28"/>
  <c r="V25" i="9" s="1"/>
  <c r="AJ25" i="9" s="1"/>
  <c r="I21" i="28"/>
  <c r="V26" i="9" s="1"/>
  <c r="AE26" i="9" s="1"/>
  <c r="I22" i="28"/>
  <c r="V27" i="9" s="1"/>
  <c r="AW27" i="9" s="1"/>
  <c r="I23" i="28"/>
  <c r="V28" i="9" s="1"/>
  <c r="AB28" i="9" s="1"/>
  <c r="I24" i="28"/>
  <c r="V29" i="9" s="1"/>
  <c r="AC29" i="9" s="1"/>
  <c r="I25" i="28"/>
  <c r="V30" i="9" s="1"/>
  <c r="AD30" i="9" s="1"/>
  <c r="I26" i="28"/>
  <c r="V31" i="9" s="1"/>
  <c r="AJ31" i="9" s="1"/>
  <c r="AN31" i="9" s="1"/>
  <c r="I27" i="28"/>
  <c r="V32" i="9" s="1"/>
  <c r="AK32" i="9" s="1"/>
  <c r="AO32" i="9" s="1"/>
  <c r="L12" i="28"/>
  <c r="V17" i="10" s="1"/>
  <c r="L13" i="28"/>
  <c r="V18" i="10" s="1"/>
  <c r="AD18" i="10" s="1"/>
  <c r="L14" i="28"/>
  <c r="V19" i="10" s="1"/>
  <c r="L15" i="28"/>
  <c r="V20" i="10" s="1"/>
  <c r="AF20" i="10" s="1"/>
  <c r="L16" i="28"/>
  <c r="V21" i="10" s="1"/>
  <c r="AD21" i="10" s="1"/>
  <c r="L17" i="28"/>
  <c r="V22" i="10" s="1"/>
  <c r="AL22" i="10" s="1"/>
  <c r="O12" i="28"/>
  <c r="V17" i="11" s="1"/>
  <c r="AC17" i="11" s="1"/>
  <c r="O13" i="28"/>
  <c r="V18" i="11" s="1"/>
  <c r="O14" i="28"/>
  <c r="V19" i="11" s="1"/>
  <c r="O15" i="28"/>
  <c r="V20" i="11" s="1"/>
  <c r="AC20" i="11" s="1"/>
  <c r="O16" i="28"/>
  <c r="V21" i="11" s="1"/>
  <c r="O17" i="28"/>
  <c r="V22" i="11" s="1"/>
  <c r="AF22" i="11" s="1"/>
  <c r="O18" i="28"/>
  <c r="V23" i="11" s="1"/>
  <c r="AB23" i="11" s="1"/>
  <c r="O19" i="28"/>
  <c r="V24" i="11" s="1"/>
  <c r="O20" i="28"/>
  <c r="V25" i="11" s="1"/>
  <c r="AU25" i="11" s="1"/>
  <c r="O21" i="28"/>
  <c r="V26" i="11" s="1"/>
  <c r="AF26" i="11" s="1"/>
  <c r="R12" i="28"/>
  <c r="V17" i="12" s="1"/>
  <c r="AC17" i="12" s="1"/>
  <c r="R13" i="28"/>
  <c r="V18" i="12" s="1"/>
  <c r="AD18" i="12" s="1"/>
  <c r="R14" i="28"/>
  <c r="V19" i="12" s="1"/>
  <c r="R15" i="28"/>
  <c r="V20" i="12" s="1"/>
  <c r="AW20" i="12" s="1"/>
  <c r="R16" i="28"/>
  <c r="V21" i="12" s="1"/>
  <c r="AC21" i="12" s="1"/>
  <c r="R17" i="28"/>
  <c r="V22" i="12" s="1"/>
  <c r="U12" i="28"/>
  <c r="V17" i="13" s="1"/>
  <c r="U13" i="28"/>
  <c r="V18" i="13" s="1"/>
  <c r="AW18" i="13" s="1"/>
  <c r="U14" i="28"/>
  <c r="V19" i="13" s="1"/>
  <c r="U15" i="28"/>
  <c r="V20" i="13" s="1"/>
  <c r="AE20" i="13" s="1"/>
  <c r="U16" i="28"/>
  <c r="V21" i="13" s="1"/>
  <c r="U17" i="28"/>
  <c r="V22" i="13" s="1"/>
  <c r="AD22" i="13" s="1"/>
  <c r="U18" i="28"/>
  <c r="V23" i="13" s="1"/>
  <c r="AL23" i="13" s="1"/>
  <c r="AP23" i="13" s="1"/>
  <c r="U19" i="28"/>
  <c r="V24" i="13" s="1"/>
  <c r="AE24" i="13" s="1"/>
  <c r="U20" i="28"/>
  <c r="V25" i="13" s="1"/>
  <c r="AW25" i="13" s="1"/>
  <c r="U21" i="28"/>
  <c r="V26" i="13" s="1"/>
  <c r="AF26" i="13" s="1"/>
  <c r="U22" i="28"/>
  <c r="V27" i="13" s="1"/>
  <c r="AK27" i="13" s="1"/>
  <c r="AO27" i="13" s="1"/>
  <c r="Y12" i="28"/>
  <c r="V17" i="14" s="1"/>
  <c r="Y13" i="28"/>
  <c r="V18" i="14" s="1"/>
  <c r="Y14" i="28"/>
  <c r="V19" i="14" s="1"/>
  <c r="AL19" i="14" s="1"/>
  <c r="AP19" i="14" s="1"/>
  <c r="Y15" i="28"/>
  <c r="V20" i="14" s="1"/>
  <c r="AF20" i="14" s="1"/>
  <c r="Y16" i="28"/>
  <c r="V21" i="14" s="1"/>
  <c r="AC21" i="14" s="1"/>
  <c r="Y17" i="28"/>
  <c r="V22" i="14" s="1"/>
  <c r="AD22" i="14" s="1"/>
  <c r="Y18" i="28"/>
  <c r="V23" i="14" s="1"/>
  <c r="Y19" i="28"/>
  <c r="V24" i="14" s="1"/>
  <c r="Y20" i="28"/>
  <c r="V25" i="14" s="1"/>
  <c r="Y21" i="28"/>
  <c r="V26" i="14" s="1"/>
  <c r="Y22" i="28"/>
  <c r="V27" i="14" s="1"/>
  <c r="AD27" i="14" s="1"/>
  <c r="Y23" i="28"/>
  <c r="V28" i="14" s="1"/>
  <c r="AU28" i="14" s="1"/>
  <c r="Y24" i="28"/>
  <c r="V29" i="14" s="1"/>
  <c r="AL29" i="14" s="1"/>
  <c r="AP29" i="14" s="1"/>
  <c r="Y25" i="28"/>
  <c r="V30" i="14" s="1"/>
  <c r="Y26" i="28"/>
  <c r="V31" i="14" s="1"/>
  <c r="AF31" i="14" s="1"/>
  <c r="Y27" i="28"/>
  <c r="V32" i="14" s="1"/>
  <c r="AK32" i="14" s="1"/>
  <c r="Y28" i="28"/>
  <c r="V33" i="14" s="1"/>
  <c r="AB33" i="14" s="1"/>
  <c r="Y29" i="28"/>
  <c r="V34" i="14" s="1"/>
  <c r="Y30" i="28"/>
  <c r="V35" i="14" s="1"/>
  <c r="AD35" i="14" s="1"/>
  <c r="Y31" i="28"/>
  <c r="V36" i="14" s="1"/>
  <c r="AC36" i="14" s="1"/>
  <c r="Y32" i="28"/>
  <c r="V37" i="14" s="1"/>
  <c r="AU37" i="14" s="1"/>
  <c r="Y33" i="28"/>
  <c r="V38" i="14" s="1"/>
  <c r="AA38" i="14" s="1"/>
  <c r="Y34" i="28"/>
  <c r="V39" i="14" s="1"/>
  <c r="Y35" i="28"/>
  <c r="V40" i="14" s="1"/>
  <c r="AU40" i="14" s="1"/>
  <c r="Y36" i="28"/>
  <c r="V41" i="14" s="1"/>
  <c r="AC41" i="14" s="1"/>
  <c r="Y37" i="28"/>
  <c r="V42" i="14" s="1"/>
  <c r="AU42" i="14" s="1"/>
  <c r="Y38" i="28"/>
  <c r="V43" i="14" s="1"/>
  <c r="AB43" i="14" s="1"/>
  <c r="Y39" i="28"/>
  <c r="V44" i="14" s="1"/>
  <c r="Y40" i="28"/>
  <c r="V45" i="14" s="1"/>
  <c r="AM45" i="14" s="1"/>
  <c r="Y41" i="28"/>
  <c r="V46" i="14" s="1"/>
  <c r="AE46" i="14" s="1"/>
  <c r="Y42" i="28"/>
  <c r="V47" i="14" s="1"/>
  <c r="Y43" i="28"/>
  <c r="V48" i="14" s="1"/>
  <c r="AU48" i="14" s="1"/>
  <c r="Y44" i="28"/>
  <c r="V49" i="14" s="1"/>
  <c r="Y45" i="28"/>
  <c r="V50" i="14" s="1"/>
  <c r="AA50" i="14" s="1"/>
  <c r="Y46" i="28"/>
  <c r="V51" i="14" s="1"/>
  <c r="AD51" i="14" s="1"/>
  <c r="Y47" i="28"/>
  <c r="V52" i="14" s="1"/>
  <c r="AC52" i="14" s="1"/>
  <c r="Y48" i="28"/>
  <c r="V53" i="14" s="1"/>
  <c r="AB53" i="14" s="1"/>
  <c r="Y49" i="28"/>
  <c r="V54" i="14" s="1"/>
  <c r="AL54" i="14" s="1"/>
  <c r="AP54" i="14" s="1"/>
  <c r="Y50" i="28"/>
  <c r="V55" i="14" s="1"/>
  <c r="AD55" i="14" s="1"/>
  <c r="Y51" i="28"/>
  <c r="V56" i="14" s="1"/>
  <c r="AC56" i="14" s="1"/>
  <c r="Y52" i="28"/>
  <c r="V57" i="14" s="1"/>
  <c r="Y53" i="28"/>
  <c r="V58" i="14" s="1"/>
  <c r="Y54" i="28"/>
  <c r="V59" i="14" s="1"/>
  <c r="AA59" i="14" s="1"/>
  <c r="Y55" i="28"/>
  <c r="V60" i="14" s="1"/>
  <c r="AK60" i="14" s="1"/>
  <c r="Y56" i="28"/>
  <c r="V61" i="14" s="1"/>
  <c r="AM61" i="14" s="1"/>
  <c r="Y57" i="28"/>
  <c r="V62" i="14" s="1"/>
  <c r="AC62" i="14" s="1"/>
  <c r="Y58" i="28"/>
  <c r="V63" i="14" s="1"/>
  <c r="AJ63" i="14" s="1"/>
  <c r="AN63" i="14" s="1"/>
  <c r="Y59" i="28"/>
  <c r="V64" i="14" s="1"/>
  <c r="AM64" i="14" s="1"/>
  <c r="AQ64" i="14" s="1"/>
  <c r="Y60" i="28"/>
  <c r="V65" i="14" s="1"/>
  <c r="Y61" i="28"/>
  <c r="V66" i="14" s="1"/>
  <c r="AM66" i="14" s="1"/>
  <c r="Y62" i="28"/>
  <c r="V67" i="14" s="1"/>
  <c r="Y63" i="28"/>
  <c r="V68" i="14" s="1"/>
  <c r="AL68" i="14" s="1"/>
  <c r="AP68" i="14" s="1"/>
  <c r="Y64" i="28"/>
  <c r="V69" i="14" s="1"/>
  <c r="AA69" i="14" s="1"/>
  <c r="AB12" i="28"/>
  <c r="V17" i="15" s="1"/>
  <c r="AB13" i="28"/>
  <c r="V18" i="15" s="1"/>
  <c r="AB14" i="28"/>
  <c r="V19" i="15" s="1"/>
  <c r="AB15" i="28"/>
  <c r="V20" i="15" s="1"/>
  <c r="AB16" i="28"/>
  <c r="V21" i="15" s="1"/>
  <c r="AB17" i="28"/>
  <c r="V22" i="15" s="1"/>
  <c r="AW22" i="15" s="1"/>
  <c r="AB18" i="28"/>
  <c r="V23" i="15" s="1"/>
  <c r="AC23" i="15" s="1"/>
  <c r="AB19" i="28"/>
  <c r="V24" i="15" s="1"/>
  <c r="AB24" i="15" s="1"/>
  <c r="AB20" i="28"/>
  <c r="V25" i="15" s="1"/>
  <c r="AB21" i="28"/>
  <c r="V26" i="15" s="1"/>
  <c r="AE12" i="28"/>
  <c r="V17" i="16" s="1"/>
  <c r="AE13" i="28"/>
  <c r="V18" i="16" s="1"/>
  <c r="AE14" i="28"/>
  <c r="V19" i="16" s="1"/>
  <c r="AE15" i="28"/>
  <c r="V20" i="16" s="1"/>
  <c r="AE16" i="28"/>
  <c r="V21" i="16" s="1"/>
  <c r="AA21" i="16" s="1"/>
  <c r="AE17" i="28"/>
  <c r="V22" i="16" s="1"/>
  <c r="AE18" i="28"/>
  <c r="V23" i="16" s="1"/>
  <c r="AE19" i="28"/>
  <c r="V24" i="16" s="1"/>
  <c r="AD24" i="16" s="1"/>
  <c r="AE20" i="28"/>
  <c r="V25" i="16" s="1"/>
  <c r="AE21" i="28"/>
  <c r="V26" i="16" s="1"/>
  <c r="AA26" i="16" s="1"/>
  <c r="AE22" i="28"/>
  <c r="V27" i="16" s="1"/>
  <c r="AE23" i="28"/>
  <c r="V28" i="16" s="1"/>
  <c r="AA28" i="16" s="1"/>
  <c r="AE24" i="28"/>
  <c r="V29" i="16" s="1"/>
  <c r="AE25" i="28"/>
  <c r="V30" i="16" s="1"/>
  <c r="AE26" i="28"/>
  <c r="V31" i="16" s="1"/>
  <c r="AF31" i="16" s="1"/>
  <c r="AE27" i="28"/>
  <c r="V32" i="16" s="1"/>
  <c r="AE28" i="28"/>
  <c r="V33" i="16" s="1"/>
  <c r="AE33" i="16" s="1"/>
  <c r="AE29" i="28"/>
  <c r="V34" i="16" s="1"/>
  <c r="AH12" i="28"/>
  <c r="V17" i="17" s="1"/>
  <c r="AH13" i="28"/>
  <c r="V18" i="17" s="1"/>
  <c r="AH14" i="28"/>
  <c r="V19" i="17" s="1"/>
  <c r="AH15" i="28"/>
  <c r="V20" i="17" s="1"/>
  <c r="AH16" i="28"/>
  <c r="V21" i="17" s="1"/>
  <c r="AH17" i="28"/>
  <c r="V22" i="17" s="1"/>
  <c r="AH18" i="28"/>
  <c r="V23" i="17" s="1"/>
  <c r="AH19" i="28"/>
  <c r="V24" i="17" s="1"/>
  <c r="AH20" i="28"/>
  <c r="V25" i="17" s="1"/>
  <c r="AH21" i="28"/>
  <c r="V26" i="17" s="1"/>
  <c r="AH22" i="28"/>
  <c r="V27" i="17" s="1"/>
  <c r="AH23" i="28"/>
  <c r="V28" i="17" s="1"/>
  <c r="AH24" i="28"/>
  <c r="V29" i="17" s="1"/>
  <c r="AH25" i="28"/>
  <c r="V30" i="17" s="1"/>
  <c r="AH26" i="28"/>
  <c r="V31" i="17" s="1"/>
  <c r="AH27" i="28"/>
  <c r="V32" i="17" s="1"/>
  <c r="AH28" i="28"/>
  <c r="V33" i="17" s="1"/>
  <c r="AH29" i="28"/>
  <c r="V34" i="17" s="1"/>
  <c r="AK12" i="28"/>
  <c r="V17" i="18" s="1"/>
  <c r="AK13" i="28"/>
  <c r="V18" i="18" s="1"/>
  <c r="AK14" i="28"/>
  <c r="V19" i="18" s="1"/>
  <c r="AK15" i="28"/>
  <c r="V20" i="18" s="1"/>
  <c r="AK16" i="28"/>
  <c r="V21" i="18" s="1"/>
  <c r="AK17" i="28"/>
  <c r="V22" i="18" s="1"/>
  <c r="AK18" i="28"/>
  <c r="V23" i="18" s="1"/>
  <c r="AK19" i="28"/>
  <c r="V24" i="18" s="1"/>
  <c r="AK20" i="28"/>
  <c r="V25" i="18" s="1"/>
  <c r="AK21" i="28"/>
  <c r="V26" i="18" s="1"/>
  <c r="AK22" i="28"/>
  <c r="V27" i="18" s="1"/>
  <c r="AK23" i="28"/>
  <c r="V28" i="18" s="1"/>
  <c r="AK24" i="28"/>
  <c r="V29" i="18" s="1"/>
  <c r="AK25" i="28"/>
  <c r="V30" i="18" s="1"/>
  <c r="AK26" i="28"/>
  <c r="V31" i="18" s="1"/>
  <c r="AK27" i="28"/>
  <c r="V32" i="18" s="1"/>
  <c r="AK28" i="28"/>
  <c r="V33" i="18" s="1"/>
  <c r="AK29" i="28"/>
  <c r="V34" i="18" s="1"/>
  <c r="AK30" i="28"/>
  <c r="V35" i="18" s="1"/>
  <c r="AK31" i="28"/>
  <c r="V36" i="18" s="1"/>
  <c r="AK32" i="28"/>
  <c r="V37" i="18" s="1"/>
  <c r="AK33" i="28"/>
  <c r="V38" i="18" s="1"/>
  <c r="AK34" i="28"/>
  <c r="V39" i="18" s="1"/>
  <c r="AK35" i="28"/>
  <c r="V40" i="18" s="1"/>
  <c r="AK36" i="28"/>
  <c r="V41" i="18" s="1"/>
  <c r="AK37" i="28"/>
  <c r="V42" i="18" s="1"/>
  <c r="AK38" i="28"/>
  <c r="V43" i="18" s="1"/>
  <c r="AK39" i="28"/>
  <c r="V44" i="18" s="1"/>
  <c r="AK40" i="28"/>
  <c r="V45" i="18" s="1"/>
  <c r="AK41" i="28"/>
  <c r="V46" i="18" s="1"/>
  <c r="AK42" i="28"/>
  <c r="V47" i="18" s="1"/>
  <c r="AK43" i="28"/>
  <c r="V48" i="18" s="1"/>
  <c r="AK44" i="28"/>
  <c r="V49" i="18" s="1"/>
  <c r="AK45" i="28"/>
  <c r="V50" i="18" s="1"/>
  <c r="AK46" i="28"/>
  <c r="V51" i="18" s="1"/>
  <c r="AK47" i="28"/>
  <c r="V52" i="18" s="1"/>
  <c r="AK48" i="28"/>
  <c r="V53" i="18" s="1"/>
  <c r="AK49" i="28"/>
  <c r="V54" i="18" s="1"/>
  <c r="AK50" i="28"/>
  <c r="V55" i="18" s="1"/>
  <c r="AK51" i="28"/>
  <c r="V56" i="18" s="1"/>
  <c r="AK52" i="28"/>
  <c r="V57" i="18" s="1"/>
  <c r="AK53" i="28"/>
  <c r="V58" i="18" s="1"/>
  <c r="AK54" i="28"/>
  <c r="V59" i="18" s="1"/>
  <c r="AK55" i="28"/>
  <c r="V60" i="18" s="1"/>
  <c r="AN12" i="28"/>
  <c r="V17" i="19" s="1"/>
  <c r="AN13" i="28"/>
  <c r="V18" i="19" s="1"/>
  <c r="AN14" i="28"/>
  <c r="V19" i="19" s="1"/>
  <c r="AN15" i="28"/>
  <c r="V20" i="19" s="1"/>
  <c r="AN16" i="28"/>
  <c r="V21" i="19" s="1"/>
  <c r="AN17" i="28"/>
  <c r="V22" i="19" s="1"/>
  <c r="AN18" i="28"/>
  <c r="V23" i="19" s="1"/>
  <c r="AN19" i="28"/>
  <c r="V24" i="19" s="1"/>
  <c r="AN20" i="28"/>
  <c r="V25" i="19" s="1"/>
  <c r="AN21" i="28"/>
  <c r="V26" i="19" s="1"/>
  <c r="AN22" i="28"/>
  <c r="V27" i="19" s="1"/>
  <c r="AN23" i="28"/>
  <c r="V28" i="19" s="1"/>
  <c r="AQ12" i="28"/>
  <c r="V17" i="20" s="1"/>
  <c r="AQ13" i="28"/>
  <c r="V18" i="20" s="1"/>
  <c r="AQ14" i="28"/>
  <c r="V19" i="20" s="1"/>
  <c r="AQ15" i="28"/>
  <c r="V20" i="20" s="1"/>
  <c r="AQ16" i="28"/>
  <c r="V21" i="20" s="1"/>
  <c r="AQ17" i="28"/>
  <c r="V22" i="20" s="1"/>
  <c r="AQ18" i="28"/>
  <c r="V23" i="20" s="1"/>
  <c r="AQ19" i="28"/>
  <c r="V24" i="20" s="1"/>
  <c r="AQ20" i="28"/>
  <c r="V25" i="20" s="1"/>
  <c r="AQ21" i="28"/>
  <c r="V26" i="20" s="1"/>
  <c r="AQ22" i="28"/>
  <c r="V27" i="20" s="1"/>
  <c r="AQ23" i="28"/>
  <c r="V28" i="20" s="1"/>
  <c r="AQ24" i="28"/>
  <c r="V29" i="20" s="1"/>
  <c r="AQ25" i="28"/>
  <c r="V30" i="20" s="1"/>
  <c r="AQ26" i="28"/>
  <c r="V31" i="20" s="1"/>
  <c r="AQ27" i="28"/>
  <c r="V32" i="20" s="1"/>
  <c r="AQ28" i="28"/>
  <c r="V33" i="20" s="1"/>
  <c r="AQ29" i="28"/>
  <c r="V34" i="20" s="1"/>
  <c r="AQ30" i="28"/>
  <c r="V35" i="20" s="1"/>
  <c r="AQ31" i="28"/>
  <c r="V36" i="20" s="1"/>
  <c r="AQ32" i="28"/>
  <c r="V37" i="20" s="1"/>
  <c r="AQ33" i="28"/>
  <c r="V38" i="20" s="1"/>
  <c r="AQ34" i="28"/>
  <c r="V39" i="20" s="1"/>
  <c r="AQ35" i="28"/>
  <c r="V40" i="20" s="1"/>
  <c r="AQ36" i="28"/>
  <c r="V41" i="20" s="1"/>
  <c r="AQ37" i="28"/>
  <c r="V42" i="20" s="1"/>
  <c r="AQ38" i="28"/>
  <c r="V43" i="20" s="1"/>
  <c r="AQ39" i="28"/>
  <c r="V44" i="20" s="1"/>
  <c r="AQ40" i="28"/>
  <c r="V45" i="20" s="1"/>
  <c r="AQ41" i="28"/>
  <c r="V46" i="20" s="1"/>
  <c r="AQ42" i="28"/>
  <c r="V47" i="20" s="1"/>
  <c r="AQ43" i="28"/>
  <c r="V48" i="20" s="1"/>
  <c r="AQ44" i="28"/>
  <c r="V49" i="20" s="1"/>
  <c r="AQ45" i="28"/>
  <c r="V50" i="20" s="1"/>
  <c r="AQ46" i="28"/>
  <c r="V51" i="20" s="1"/>
  <c r="AQ47" i="28"/>
  <c r="V52" i="20" s="1"/>
  <c r="AT12" i="28"/>
  <c r="V17" i="21" s="1"/>
  <c r="AT13" i="28"/>
  <c r="V18" i="21" s="1"/>
  <c r="AT14" i="28"/>
  <c r="V19" i="21" s="1"/>
  <c r="AT15" i="28"/>
  <c r="V20" i="21" s="1"/>
  <c r="AT16" i="28"/>
  <c r="V21" i="21" s="1"/>
  <c r="AT17" i="28"/>
  <c r="V22" i="21" s="1"/>
  <c r="AT18" i="28"/>
  <c r="V23" i="21" s="1"/>
  <c r="AT19" i="28"/>
  <c r="V24" i="21" s="1"/>
  <c r="AT20" i="28"/>
  <c r="V25" i="21" s="1"/>
  <c r="AT21" i="28"/>
  <c r="V26" i="21" s="1"/>
  <c r="AT22" i="28"/>
  <c r="V27" i="21" s="1"/>
  <c r="AT23" i="28"/>
  <c r="V28" i="21" s="1"/>
  <c r="AT24" i="28"/>
  <c r="V29" i="21" s="1"/>
  <c r="AT25" i="28"/>
  <c r="V30" i="21" s="1"/>
  <c r="AT26" i="28"/>
  <c r="V31" i="21" s="1"/>
  <c r="AT27" i="28"/>
  <c r="V32" i="21" s="1"/>
  <c r="AW12" i="28"/>
  <c r="V17" i="22" s="1"/>
  <c r="AW13" i="28"/>
  <c r="V18" i="22" s="1"/>
  <c r="AW14" i="28"/>
  <c r="V19" i="22" s="1"/>
  <c r="AW15" i="28"/>
  <c r="V20" i="22" s="1"/>
  <c r="AW16" i="28"/>
  <c r="V21" i="22" s="1"/>
  <c r="AW17" i="28"/>
  <c r="V22" i="22" s="1"/>
  <c r="AW18" i="28"/>
  <c r="V23" i="22" s="1"/>
  <c r="AW19" i="28"/>
  <c r="V24" i="22" s="1"/>
  <c r="AW20" i="28"/>
  <c r="V25" i="22" s="1"/>
  <c r="AW21" i="28"/>
  <c r="V26" i="22" s="1"/>
  <c r="AZ12" i="28"/>
  <c r="V17" i="23" s="1"/>
  <c r="AZ13" i="28"/>
  <c r="V18" i="23" s="1"/>
  <c r="AZ14" i="28"/>
  <c r="V19" i="23" s="1"/>
  <c r="AZ15" i="28"/>
  <c r="V20" i="23" s="1"/>
  <c r="AZ16" i="28"/>
  <c r="V21" i="23" s="1"/>
  <c r="AZ17" i="28"/>
  <c r="V22" i="23" s="1"/>
  <c r="AZ18" i="28"/>
  <c r="V23" i="23" s="1"/>
  <c r="AZ19" i="28"/>
  <c r="V24" i="23" s="1"/>
  <c r="AZ20" i="28"/>
  <c r="V25" i="23" s="1"/>
  <c r="AZ21" i="28"/>
  <c r="V26" i="23" s="1"/>
  <c r="AZ22" i="28"/>
  <c r="V27" i="23" s="1"/>
  <c r="AZ23" i="28"/>
  <c r="V28" i="23" s="1"/>
  <c r="AZ24" i="28"/>
  <c r="V29" i="23" s="1"/>
  <c r="AZ25" i="28"/>
  <c r="V30" i="23" s="1"/>
  <c r="AZ26" i="28"/>
  <c r="V31" i="23" s="1"/>
  <c r="AZ27" i="28"/>
  <c r="V32" i="23" s="1"/>
  <c r="AZ28" i="28"/>
  <c r="V33" i="23" s="1"/>
  <c r="AZ29" i="28"/>
  <c r="V34" i="23" s="1"/>
  <c r="BC12" i="28"/>
  <c r="V17" i="4" s="1"/>
  <c r="BC13" i="28"/>
  <c r="V18" i="4" s="1"/>
  <c r="BC14" i="28"/>
  <c r="V19" i="4" s="1"/>
  <c r="BC15" i="28"/>
  <c r="V20" i="4" s="1"/>
  <c r="BC16" i="28"/>
  <c r="V21" i="4" s="1"/>
  <c r="BC17" i="28"/>
  <c r="BC18" i="28"/>
  <c r="V23" i="4" s="1"/>
  <c r="BC19" i="28"/>
  <c r="V24" i="4" s="1"/>
  <c r="BC20" i="28"/>
  <c r="V25" i="4" s="1"/>
  <c r="BC21" i="28"/>
  <c r="V26" i="4" s="1"/>
  <c r="BC22" i="28"/>
  <c r="V27" i="4" s="1"/>
  <c r="BC23" i="28"/>
  <c r="V28" i="4" s="1"/>
  <c r="BC24" i="28"/>
  <c r="V29" i="4" s="1"/>
  <c r="BC25" i="28"/>
  <c r="V30" i="4" s="1"/>
  <c r="BC26" i="28"/>
  <c r="V31" i="4" s="1"/>
  <c r="BC27" i="28"/>
  <c r="V32" i="4" s="1"/>
  <c r="BC28" i="28"/>
  <c r="V33" i="4" s="1"/>
  <c r="BC29" i="28"/>
  <c r="V34" i="4" s="1"/>
  <c r="BC30" i="28"/>
  <c r="V35" i="4" s="1"/>
  <c r="BC31" i="28"/>
  <c r="V36" i="4" s="1"/>
  <c r="BC32" i="28"/>
  <c r="V37" i="4" s="1"/>
  <c r="BC33" i="28"/>
  <c r="V38" i="4" s="1"/>
  <c r="BC34" i="28"/>
  <c r="V39" i="4" s="1"/>
  <c r="BC35" i="28"/>
  <c r="V40" i="4" s="1"/>
  <c r="BC36" i="28"/>
  <c r="V41" i="4" s="1"/>
  <c r="BC37" i="28"/>
  <c r="V42" i="4" s="1"/>
  <c r="BC38" i="28"/>
  <c r="V43" i="4" s="1"/>
  <c r="BC39" i="28"/>
  <c r="V44" i="4" s="1"/>
  <c r="BC40" i="28"/>
  <c r="V45" i="4" s="1"/>
  <c r="BC41" i="28"/>
  <c r="V46" i="4" s="1"/>
  <c r="BC42" i="28"/>
  <c r="V47" i="4" s="1"/>
  <c r="BC43" i="28"/>
  <c r="V48" i="4" s="1"/>
  <c r="BC44" i="28"/>
  <c r="V49" i="4" s="1"/>
  <c r="BC45" i="28"/>
  <c r="V50" i="4" s="1"/>
  <c r="BC46" i="28"/>
  <c r="V51" i="4" s="1"/>
  <c r="BC47" i="28"/>
  <c r="V52" i="4" s="1"/>
  <c r="BC48" i="28"/>
  <c r="V53" i="4" s="1"/>
  <c r="BC49" i="28"/>
  <c r="BC50" i="28"/>
  <c r="V55" i="4" s="1"/>
  <c r="BC51" i="28"/>
  <c r="V56" i="4" s="1"/>
  <c r="BC52" i="28"/>
  <c r="V57" i="4" s="1"/>
  <c r="BC53" i="28"/>
  <c r="V58" i="4" s="1"/>
  <c r="BC54" i="28"/>
  <c r="V59" i="4" s="1"/>
  <c r="BC55" i="28"/>
  <c r="V60" i="4" s="1"/>
  <c r="BC56" i="28"/>
  <c r="V61" i="4" s="1"/>
  <c r="BC57" i="28"/>
  <c r="V62" i="4" s="1"/>
  <c r="BC58" i="28"/>
  <c r="V63" i="4" s="1"/>
  <c r="BC59" i="28"/>
  <c r="V64" i="4" s="1"/>
  <c r="BC60" i="28"/>
  <c r="V65" i="4" s="1"/>
  <c r="BC61" i="28"/>
  <c r="V66" i="4" s="1"/>
  <c r="BC62" i="28"/>
  <c r="V67" i="4" s="1"/>
  <c r="BC63" i="28"/>
  <c r="V68" i="4" s="1"/>
  <c r="BC64" i="28"/>
  <c r="V69" i="4" s="1"/>
  <c r="BC65" i="28"/>
  <c r="V70" i="4" s="1"/>
  <c r="BC66" i="28"/>
  <c r="V71" i="4" s="1"/>
  <c r="BC67" i="28"/>
  <c r="V72" i="4" s="1"/>
  <c r="BC68" i="28"/>
  <c r="V73" i="4" s="1"/>
  <c r="BC69" i="28"/>
  <c r="V74" i="4" s="1"/>
  <c r="BC70" i="28"/>
  <c r="V75" i="4" s="1"/>
  <c r="BC71" i="28"/>
  <c r="V76" i="4" s="1"/>
  <c r="BC72" i="28"/>
  <c r="V77" i="4" s="1"/>
  <c r="BC73" i="28"/>
  <c r="V78" i="4" s="1"/>
  <c r="BC74" i="28"/>
  <c r="V79" i="4" s="1"/>
  <c r="BC75" i="28"/>
  <c r="V80" i="4" s="1"/>
  <c r="BC76" i="28"/>
  <c r="V81" i="4" s="1"/>
  <c r="BC77" i="28"/>
  <c r="V82" i="4" s="1"/>
  <c r="BC78" i="28"/>
  <c r="V83" i="4" s="1"/>
  <c r="BC79" i="28"/>
  <c r="V84" i="4" s="1"/>
  <c r="BC80" i="28"/>
  <c r="V85" i="4" s="1"/>
  <c r="BC81" i="28"/>
  <c r="BC82" i="28"/>
  <c r="V87" i="4" s="1"/>
  <c r="BC83" i="28"/>
  <c r="V88" i="4" s="1"/>
  <c r="BC84" i="28"/>
  <c r="V89" i="4" s="1"/>
  <c r="BC85" i="28"/>
  <c r="V90" i="4" s="1"/>
  <c r="BC86" i="28"/>
  <c r="V91" i="4" s="1"/>
  <c r="BC87" i="28"/>
  <c r="V92" i="4" s="1"/>
  <c r="BC88" i="28"/>
  <c r="V93" i="4" s="1"/>
  <c r="BC89" i="28"/>
  <c r="V94" i="4" s="1"/>
  <c r="BC90" i="28"/>
  <c r="V95" i="4" s="1"/>
  <c r="BC91" i="28"/>
  <c r="V96" i="4" s="1"/>
  <c r="BC92" i="28"/>
  <c r="V97" i="4" s="1"/>
  <c r="BC93" i="28"/>
  <c r="V98" i="4" s="1"/>
  <c r="BC94" i="28"/>
  <c r="V99" i="4" s="1"/>
  <c r="BG12" i="28"/>
  <c r="V17" i="24" s="1"/>
  <c r="BG13" i="28"/>
  <c r="V18" i="24" s="1"/>
  <c r="BG14" i="28"/>
  <c r="V19" i="24" s="1"/>
  <c r="BG15" i="28"/>
  <c r="V20" i="24" s="1"/>
  <c r="BG16" i="28"/>
  <c r="V21" i="24" s="1"/>
  <c r="BG17" i="28"/>
  <c r="V22" i="24" s="1"/>
  <c r="BG18" i="28"/>
  <c r="V23" i="24" s="1"/>
  <c r="BG19" i="28"/>
  <c r="V24" i="24" s="1"/>
  <c r="BG20" i="28"/>
  <c r="V25" i="24" s="1"/>
  <c r="BG21" i="28"/>
  <c r="V26" i="24" s="1"/>
  <c r="BG22" i="28"/>
  <c r="V27" i="24" s="1"/>
  <c r="BG23" i="28"/>
  <c r="V28" i="24" s="1"/>
  <c r="BG24" i="28"/>
  <c r="V29" i="24" s="1"/>
  <c r="BG25" i="28"/>
  <c r="V30" i="24" s="1"/>
  <c r="BJ12" i="28"/>
  <c r="V17" i="25" s="1"/>
  <c r="BJ13" i="28"/>
  <c r="V18" i="25" s="1"/>
  <c r="BJ14" i="28"/>
  <c r="V19" i="25" s="1"/>
  <c r="BJ15" i="28"/>
  <c r="V20" i="25" s="1"/>
  <c r="BJ16" i="28"/>
  <c r="V21" i="25" s="1"/>
  <c r="BJ17" i="28"/>
  <c r="V22" i="25" s="1"/>
  <c r="BJ18" i="28"/>
  <c r="V23" i="25" s="1"/>
  <c r="BJ19" i="28"/>
  <c r="V24" i="25" s="1"/>
  <c r="BJ20" i="28"/>
  <c r="V25" i="25" s="1"/>
  <c r="BJ21" i="28"/>
  <c r="V26" i="25" s="1"/>
  <c r="BJ22" i="28"/>
  <c r="V27" i="25" s="1"/>
  <c r="BJ23" i="28"/>
  <c r="V28" i="25" s="1"/>
  <c r="BJ24" i="28"/>
  <c r="V29" i="25" s="1"/>
  <c r="BJ25" i="28"/>
  <c r="V30" i="25" s="1"/>
  <c r="BJ26" i="28"/>
  <c r="V31" i="25" s="1"/>
  <c r="BJ27" i="28"/>
  <c r="V32" i="25" s="1"/>
  <c r="BJ28" i="28"/>
  <c r="V33" i="25" s="1"/>
  <c r="BJ29" i="28"/>
  <c r="V34" i="25" s="1"/>
  <c r="BJ30" i="28"/>
  <c r="V35" i="25" s="1"/>
  <c r="BJ31" i="28"/>
  <c r="V36" i="25" s="1"/>
  <c r="BJ32" i="28"/>
  <c r="V37" i="25" s="1"/>
  <c r="BJ33" i="28"/>
  <c r="V38" i="25" s="1"/>
  <c r="BJ34" i="28"/>
  <c r="V39" i="25" s="1"/>
  <c r="BJ35" i="28"/>
  <c r="V40" i="25" s="1"/>
  <c r="BJ36" i="28"/>
  <c r="V41" i="25" s="1"/>
  <c r="BJ37" i="28"/>
  <c r="V42" i="25" s="1"/>
  <c r="BJ38" i="28"/>
  <c r="V43" i="25" s="1"/>
  <c r="BJ39" i="28"/>
  <c r="V44" i="25" s="1"/>
  <c r="BJ40" i="28"/>
  <c r="V45" i="25" s="1"/>
  <c r="BJ41" i="28"/>
  <c r="V46" i="25" s="1"/>
  <c r="BJ42" i="28"/>
  <c r="V47" i="25" s="1"/>
  <c r="BJ43" i="28"/>
  <c r="V48" i="25" s="1"/>
  <c r="BJ44" i="28"/>
  <c r="V49" i="25" s="1"/>
  <c r="BJ45" i="28"/>
  <c r="V50" i="25" s="1"/>
  <c r="BM12" i="28"/>
  <c r="V17" i="26" s="1"/>
  <c r="BM13" i="28"/>
  <c r="V18" i="26" s="1"/>
  <c r="BM14" i="28"/>
  <c r="V19" i="26" s="1"/>
  <c r="BM15" i="28"/>
  <c r="V20" i="26" s="1"/>
  <c r="BM16" i="28"/>
  <c r="V21" i="26" s="1"/>
  <c r="BM17" i="28"/>
  <c r="V22" i="26" s="1"/>
  <c r="BM18" i="28"/>
  <c r="V23" i="26" s="1"/>
  <c r="BM19" i="28"/>
  <c r="V24" i="26" s="1"/>
  <c r="BM20" i="28"/>
  <c r="V25" i="26" s="1"/>
  <c r="BM21" i="28"/>
  <c r="V26" i="26" s="1"/>
  <c r="BM22" i="28"/>
  <c r="V27" i="26" s="1"/>
  <c r="BM23" i="28"/>
  <c r="V28" i="26" s="1"/>
  <c r="BM24" i="28"/>
  <c r="V29" i="26" s="1"/>
  <c r="BM25" i="28"/>
  <c r="V30" i="26" s="1"/>
  <c r="BM26" i="28"/>
  <c r="V31" i="26" s="1"/>
  <c r="BM27" i="28"/>
  <c r="V32" i="26" s="1"/>
  <c r="BM28" i="28"/>
  <c r="V33" i="26" s="1"/>
  <c r="BM29" i="28"/>
  <c r="V34" i="26" s="1"/>
  <c r="BM30" i="28"/>
  <c r="V35" i="26" s="1"/>
  <c r="BM31" i="28"/>
  <c r="V36" i="26" s="1"/>
  <c r="BP12" i="28"/>
  <c r="V17" i="5" s="1"/>
  <c r="BP13" i="28"/>
  <c r="V18" i="5" s="1"/>
  <c r="BP14" i="28"/>
  <c r="V19" i="5" s="1"/>
  <c r="BP15" i="28"/>
  <c r="BP16" i="28"/>
  <c r="V21" i="5" s="1"/>
  <c r="BP17" i="28"/>
  <c r="V22" i="5" s="1"/>
  <c r="BP18" i="28"/>
  <c r="V23" i="5" s="1"/>
  <c r="BP19" i="28"/>
  <c r="V24" i="5" s="1"/>
  <c r="BP20" i="28"/>
  <c r="V25" i="5" s="1"/>
  <c r="AW25" i="5" s="1"/>
  <c r="BP21" i="28"/>
  <c r="V26" i="5" s="1"/>
  <c r="BP22" i="28"/>
  <c r="V27" i="5" s="1"/>
  <c r="BP23" i="28"/>
  <c r="V28" i="5" s="1"/>
  <c r="AW28" i="5" s="1"/>
  <c r="BP24" i="28"/>
  <c r="V29" i="5" s="1"/>
  <c r="AU29" i="5" s="1"/>
  <c r="BP25" i="28"/>
  <c r="V30" i="5" s="1"/>
  <c r="BP26" i="28"/>
  <c r="V31" i="5" s="1"/>
  <c r="AJ31" i="5" s="1"/>
  <c r="BP27" i="28"/>
  <c r="V32" i="5" s="1"/>
  <c r="AW32" i="5" s="1"/>
  <c r="BP28" i="28"/>
  <c r="V33" i="5" s="1"/>
  <c r="AK33" i="5" s="1"/>
  <c r="BP29" i="28"/>
  <c r="V34" i="5" s="1"/>
  <c r="AU34" i="5" s="1"/>
  <c r="BP30" i="28"/>
  <c r="V35" i="5" s="1"/>
  <c r="BP31" i="28"/>
  <c r="V36" i="5" s="1"/>
  <c r="BP32" i="28"/>
  <c r="V37" i="5" s="1"/>
  <c r="BP33" i="28"/>
  <c r="V38" i="5" s="1"/>
  <c r="BP34" i="28"/>
  <c r="V39" i="5" s="1"/>
  <c r="AU39" i="5" s="1"/>
  <c r="BP35" i="28"/>
  <c r="V40" i="5" s="1"/>
  <c r="AU40" i="5" s="1"/>
  <c r="BP36" i="28"/>
  <c r="V41" i="5" s="1"/>
  <c r="BP37" i="28"/>
  <c r="V42" i="5" s="1"/>
  <c r="BP38" i="28"/>
  <c r="V43" i="5" s="1"/>
  <c r="BP39" i="28"/>
  <c r="V44" i="5" s="1"/>
  <c r="BP40" i="28"/>
  <c r="V45" i="5" s="1"/>
  <c r="BP41" i="28"/>
  <c r="V46" i="5" s="1"/>
  <c r="AW46" i="5" s="1"/>
  <c r="BP42" i="28"/>
  <c r="V47" i="5" s="1"/>
  <c r="AU47" i="5" s="1"/>
  <c r="BP43" i="28"/>
  <c r="V48" i="5" s="1"/>
  <c r="AU48" i="5" s="1"/>
  <c r="BP44" i="28"/>
  <c r="V49" i="5" s="1"/>
  <c r="BP45" i="28"/>
  <c r="V50" i="5" s="1"/>
  <c r="BP46" i="28"/>
  <c r="V51" i="5" s="1"/>
  <c r="BP47" i="28"/>
  <c r="BP48" i="28"/>
  <c r="V53" i="5" s="1"/>
  <c r="AU53" i="5" s="1"/>
  <c r="BP49" i="28"/>
  <c r="V54" i="5" s="1"/>
  <c r="BP50" i="28"/>
  <c r="V55" i="5" s="1"/>
  <c r="BP51" i="28"/>
  <c r="V56" i="5" s="1"/>
  <c r="BP52" i="28"/>
  <c r="V57" i="5" s="1"/>
  <c r="AW57" i="5" s="1"/>
  <c r="BP53" i="28"/>
  <c r="V58" i="5" s="1"/>
  <c r="BP54" i="28"/>
  <c r="V59" i="5" s="1"/>
  <c r="BP55" i="28"/>
  <c r="V60" i="5" s="1"/>
  <c r="AW60" i="5" s="1"/>
  <c r="BP56" i="28"/>
  <c r="V61" i="5" s="1"/>
  <c r="BP57" i="28"/>
  <c r="V62" i="5" s="1"/>
  <c r="BP58" i="28"/>
  <c r="V63" i="5" s="1"/>
  <c r="AU63" i="5" s="1"/>
  <c r="BP59" i="28"/>
  <c r="V64" i="5" s="1"/>
  <c r="BP60" i="28"/>
  <c r="V65" i="5" s="1"/>
  <c r="BP61" i="28"/>
  <c r="V66" i="5" s="1"/>
  <c r="BP62" i="28"/>
  <c r="V67" i="5" s="1"/>
  <c r="AU67" i="5" s="1"/>
  <c r="BP63" i="28"/>
  <c r="V68" i="5" s="1"/>
  <c r="AU68" i="5" s="1"/>
  <c r="BP64" i="28"/>
  <c r="V69" i="5" s="1"/>
  <c r="BP65" i="28"/>
  <c r="V70" i="5" s="1"/>
  <c r="AU70" i="5" s="1"/>
  <c r="BP66" i="28"/>
  <c r="V71" i="5" s="1"/>
  <c r="BP67" i="28"/>
  <c r="V72" i="5" s="1"/>
  <c r="AW72" i="5" s="1"/>
  <c r="BP68" i="28"/>
  <c r="V73" i="5" s="1"/>
  <c r="BP69" i="28"/>
  <c r="V74" i="5" s="1"/>
  <c r="AU74" i="5" s="1"/>
  <c r="BP70" i="28"/>
  <c r="V75" i="5" s="1"/>
  <c r="AW75" i="5" s="1"/>
  <c r="BP71" i="28"/>
  <c r="V76" i="5" s="1"/>
  <c r="AU76" i="5" s="1"/>
  <c r="BP72" i="28"/>
  <c r="V77" i="5" s="1"/>
  <c r="BP73" i="28"/>
  <c r="V78" i="5" s="1"/>
  <c r="BP74" i="28"/>
  <c r="V79" i="5" s="1"/>
  <c r="BP75" i="28"/>
  <c r="V80" i="5" s="1"/>
  <c r="BP76" i="28"/>
  <c r="V81" i="5" s="1"/>
  <c r="BP77" i="28"/>
  <c r="V82" i="5" s="1"/>
  <c r="AU82" i="5" s="1"/>
  <c r="BP78" i="28"/>
  <c r="V83" i="5" s="1"/>
  <c r="BP79" i="28"/>
  <c r="BP80" i="28"/>
  <c r="V85" i="5" s="1"/>
  <c r="AU85" i="5" s="1"/>
  <c r="BP81" i="28"/>
  <c r="V86" i="5" s="1"/>
  <c r="AU86" i="5" s="1"/>
  <c r="BP11" i="28"/>
  <c r="V16" i="5" s="1"/>
  <c r="BM11" i="28"/>
  <c r="V16" i="26" s="1"/>
  <c r="BJ11" i="28"/>
  <c r="V16" i="25" s="1"/>
  <c r="BG11" i="28"/>
  <c r="V16" i="24" s="1"/>
  <c r="BC11" i="28"/>
  <c r="V16" i="4" s="1"/>
  <c r="AZ11" i="28"/>
  <c r="V16" i="23" s="1"/>
  <c r="AW11" i="28"/>
  <c r="V16" i="22" s="1"/>
  <c r="AT11" i="28"/>
  <c r="V16" i="21" s="1"/>
  <c r="AQ11" i="28"/>
  <c r="V16" i="20" s="1"/>
  <c r="AN11" i="28"/>
  <c r="V16" i="19" s="1"/>
  <c r="AK11" i="28"/>
  <c r="V16" i="18" s="1"/>
  <c r="AH11" i="28"/>
  <c r="V16" i="17" s="1"/>
  <c r="AE11" i="28"/>
  <c r="V16" i="16" s="1"/>
  <c r="AL16" i="16" s="1"/>
  <c r="AB11" i="28"/>
  <c r="V16" i="15" s="1"/>
  <c r="Y11" i="28"/>
  <c r="V16" i="14" s="1"/>
  <c r="AW16" i="14" s="1"/>
  <c r="U11" i="28"/>
  <c r="V16" i="13" s="1"/>
  <c r="R11" i="28"/>
  <c r="V16" i="12" s="1"/>
  <c r="AB16" i="12" s="1"/>
  <c r="O11" i="28"/>
  <c r="V16" i="11" s="1"/>
  <c r="L11" i="28"/>
  <c r="V16" i="10" s="1"/>
  <c r="AE16" i="10" s="1"/>
  <c r="I11" i="28"/>
  <c r="V16" i="9" s="1"/>
  <c r="AL16" i="9" s="1"/>
  <c r="AP16" i="9" s="1"/>
  <c r="F11" i="28"/>
  <c r="V16" i="8" s="1"/>
  <c r="AC16" i="8" s="1"/>
  <c r="C11" i="28"/>
  <c r="V16" i="6" s="1"/>
  <c r="O17" i="4"/>
  <c r="P17" i="4"/>
  <c r="N17" i="4"/>
  <c r="AW58" i="5" l="1"/>
  <c r="AW84" i="5"/>
  <c r="AW62" i="5"/>
  <c r="AW52" i="5"/>
  <c r="AM62" i="14"/>
  <c r="BR16" i="29"/>
  <c r="BQ16" i="29"/>
  <c r="BM18" i="29"/>
  <c r="BL18" i="29"/>
  <c r="BQ21" i="29"/>
  <c r="BR21" i="29"/>
  <c r="BA25" i="29"/>
  <c r="AZ25" i="29"/>
  <c r="BQ19" i="29"/>
  <c r="BR19" i="29"/>
  <c r="BI21" i="29"/>
  <c r="BH21" i="29"/>
  <c r="BI17" i="29"/>
  <c r="BH17" i="29"/>
  <c r="BI23" i="29"/>
  <c r="BH23" i="29"/>
  <c r="CD25" i="29"/>
  <c r="CC25" i="29"/>
  <c r="CD24" i="29"/>
  <c r="CC24" i="29"/>
  <c r="CD28" i="29"/>
  <c r="CC28" i="29"/>
  <c r="BZ16" i="29"/>
  <c r="BY16" i="29"/>
  <c r="BR27" i="29"/>
  <c r="BQ27" i="29"/>
  <c r="BR17" i="29"/>
  <c r="BQ17" i="29"/>
  <c r="AZ21" i="29"/>
  <c r="BA21" i="29"/>
  <c r="BZ17" i="29"/>
  <c r="BY17" i="29"/>
  <c r="BZ24" i="29"/>
  <c r="BY24" i="29"/>
  <c r="BZ28" i="29"/>
  <c r="BY28" i="29"/>
  <c r="BM26" i="29"/>
  <c r="BL26" i="29"/>
  <c r="CD18" i="29"/>
  <c r="CC18" i="29"/>
  <c r="CD17" i="29"/>
  <c r="CC17" i="29"/>
  <c r="CD22" i="29"/>
  <c r="CF22" i="29" s="1"/>
  <c r="CC22" i="29"/>
  <c r="BR26" i="29"/>
  <c r="BQ26" i="29"/>
  <c r="BQ18" i="29"/>
  <c r="BR18" i="29"/>
  <c r="BA17" i="29"/>
  <c r="AZ17" i="29"/>
  <c r="BH18" i="29"/>
  <c r="BI18" i="29"/>
  <c r="BZ26" i="29"/>
  <c r="BY26" i="29"/>
  <c r="BZ21" i="29"/>
  <c r="BY21" i="29"/>
  <c r="BW25" i="29"/>
  <c r="BW21" i="29"/>
  <c r="BF26" i="29"/>
  <c r="BW27" i="29"/>
  <c r="BF19" i="29"/>
  <c r="BF17" i="29"/>
  <c r="BW26" i="29"/>
  <c r="BF21" i="29"/>
  <c r="BW23" i="29"/>
  <c r="BW28" i="29"/>
  <c r="BW20" i="29"/>
  <c r="BF20" i="29"/>
  <c r="BF18" i="29"/>
  <c r="BF23" i="29"/>
  <c r="BW19" i="29"/>
  <c r="BW18" i="29"/>
  <c r="BW17" i="29"/>
  <c r="BW22" i="29"/>
  <c r="BW24" i="29"/>
  <c r="BF24" i="29"/>
  <c r="BF16" i="29"/>
  <c r="BF25" i="29"/>
  <c r="BF22" i="29"/>
  <c r="BW16" i="29"/>
  <c r="BM22" i="29"/>
  <c r="BL22" i="29"/>
  <c r="BM20" i="29"/>
  <c r="BO20" i="29" s="1"/>
  <c r="BL20" i="29"/>
  <c r="BZ20" i="29"/>
  <c r="BY20" i="29"/>
  <c r="BA26" i="29"/>
  <c r="AZ26" i="29"/>
  <c r="BR25" i="29"/>
  <c r="BQ25" i="29"/>
  <c r="BA18" i="29"/>
  <c r="AZ18" i="29"/>
  <c r="BI26" i="29"/>
  <c r="BH26" i="29"/>
  <c r="BH22" i="29"/>
  <c r="BI22" i="29"/>
  <c r="BH24" i="29"/>
  <c r="BI24" i="29"/>
  <c r="BM25" i="29"/>
  <c r="BO25" i="29" s="1"/>
  <c r="BL25" i="29"/>
  <c r="CC19" i="29"/>
  <c r="CD19" i="29"/>
  <c r="BL23" i="29"/>
  <c r="BM23" i="29"/>
  <c r="BM19" i="29"/>
  <c r="BL19" i="29"/>
  <c r="BR28" i="29"/>
  <c r="BQ28" i="29"/>
  <c r="BA19" i="29"/>
  <c r="AZ19" i="29"/>
  <c r="BA22" i="29"/>
  <c r="AZ22" i="29"/>
  <c r="BZ22" i="29"/>
  <c r="BY22" i="29"/>
  <c r="BI16" i="29"/>
  <c r="BK16" i="29" s="1"/>
  <c r="BH16" i="29"/>
  <c r="BZ23" i="29"/>
  <c r="BY23" i="29"/>
  <c r="BM16" i="29"/>
  <c r="BL16" i="29"/>
  <c r="BM21" i="29"/>
  <c r="BL21" i="29"/>
  <c r="BL17" i="29"/>
  <c r="BM17" i="29"/>
  <c r="BY19" i="29"/>
  <c r="BZ19" i="29"/>
  <c r="BR20" i="29"/>
  <c r="BQ20" i="29"/>
  <c r="BR22" i="29"/>
  <c r="BQ22" i="29"/>
  <c r="BR23" i="29"/>
  <c r="BQ23" i="29"/>
  <c r="BI19" i="29"/>
  <c r="BH19" i="29"/>
  <c r="BZ27" i="29"/>
  <c r="BY27" i="29"/>
  <c r="BZ25" i="29"/>
  <c r="BY25" i="29"/>
  <c r="CD26" i="29"/>
  <c r="CF26" i="29" s="1"/>
  <c r="CC26" i="29"/>
  <c r="CD21" i="29"/>
  <c r="CC21" i="29"/>
  <c r="CD27" i="29"/>
  <c r="CC27" i="29"/>
  <c r="CD16" i="29"/>
  <c r="CC16" i="29"/>
  <c r="AZ24" i="29"/>
  <c r="BA24" i="29"/>
  <c r="BA16" i="29"/>
  <c r="AZ16" i="29"/>
  <c r="AZ20" i="29"/>
  <c r="BA20" i="29"/>
  <c r="BA23" i="29"/>
  <c r="AZ23" i="29"/>
  <c r="BQ24" i="29"/>
  <c r="BR24" i="29"/>
  <c r="BI25" i="29"/>
  <c r="BH25" i="29"/>
  <c r="BY18" i="29"/>
  <c r="BZ18" i="29"/>
  <c r="BI20" i="29"/>
  <c r="BH20" i="29"/>
  <c r="CD20" i="29"/>
  <c r="CF20" i="29" s="1"/>
  <c r="CC20" i="29"/>
  <c r="BM24" i="29"/>
  <c r="BL24" i="29"/>
  <c r="CC23" i="29"/>
  <c r="CD23" i="29"/>
  <c r="AK16" i="5"/>
  <c r="AA16" i="5"/>
  <c r="AU71" i="5"/>
  <c r="AW71" i="5"/>
  <c r="AW44" i="5"/>
  <c r="AU44" i="5"/>
  <c r="AM36" i="5"/>
  <c r="AW36" i="5"/>
  <c r="AW80" i="5"/>
  <c r="AF17" i="8"/>
  <c r="AD22" i="11"/>
  <c r="AA24" i="8"/>
  <c r="AL23" i="8"/>
  <c r="AU27" i="9"/>
  <c r="AK23" i="9"/>
  <c r="AO23" i="9" s="1"/>
  <c r="AD24" i="8"/>
  <c r="AA23" i="9"/>
  <c r="AK43" i="14"/>
  <c r="AM27" i="8"/>
  <c r="AQ27" i="8" s="1"/>
  <c r="AL19" i="8"/>
  <c r="AU20" i="5"/>
  <c r="AU38" i="14"/>
  <c r="AL51" i="14"/>
  <c r="AU25" i="8"/>
  <c r="AB27" i="8"/>
  <c r="AL26" i="8"/>
  <c r="AK25" i="8"/>
  <c r="AO25" i="8" s="1"/>
  <c r="AE17" i="8"/>
  <c r="AB20" i="8"/>
  <c r="AJ26" i="8"/>
  <c r="AN26" i="8" s="1"/>
  <c r="AE32" i="9"/>
  <c r="AD20" i="9"/>
  <c r="AB21" i="9"/>
  <c r="AJ21" i="10"/>
  <c r="AN21" i="10" s="1"/>
  <c r="AK45" i="14"/>
  <c r="AO45" i="14" s="1"/>
  <c r="AB19" i="14"/>
  <c r="AF26" i="9"/>
  <c r="AL28" i="8"/>
  <c r="AP28" i="8" s="1"/>
  <c r="AF26" i="8"/>
  <c r="AJ23" i="8"/>
  <c r="AD16" i="8"/>
  <c r="AE26" i="8"/>
  <c r="AF21" i="9"/>
  <c r="AD27" i="9"/>
  <c r="AK27" i="9"/>
  <c r="AO27" i="9" s="1"/>
  <c r="AJ18" i="12"/>
  <c r="AN18" i="12" s="1"/>
  <c r="AW16" i="12"/>
  <c r="AC46" i="14"/>
  <c r="AM37" i="14"/>
  <c r="AQ37" i="14" s="1"/>
  <c r="AW23" i="5"/>
  <c r="AK27" i="8"/>
  <c r="AO27" i="8" s="1"/>
  <c r="AD18" i="8"/>
  <c r="AW22" i="8"/>
  <c r="AM16" i="8"/>
  <c r="AQ16" i="8" s="1"/>
  <c r="AL28" i="9"/>
  <c r="AP28" i="9" s="1"/>
  <c r="AD23" i="11"/>
  <c r="AE16" i="12"/>
  <c r="AC51" i="14"/>
  <c r="AJ51" i="14"/>
  <c r="AN51" i="14" s="1"/>
  <c r="AC16" i="16"/>
  <c r="AF28" i="5"/>
  <c r="AC19" i="8"/>
  <c r="AD26" i="8"/>
  <c r="AL22" i="8"/>
  <c r="AP22" i="8" s="1"/>
  <c r="AA20" i="8"/>
  <c r="AD24" i="9"/>
  <c r="AF23" i="9"/>
  <c r="AC16" i="10"/>
  <c r="AL20" i="12"/>
  <c r="AP20" i="12" s="1"/>
  <c r="AD53" i="14"/>
  <c r="AB51" i="14"/>
  <c r="AU22" i="14"/>
  <c r="AK22" i="8"/>
  <c r="AW79" i="5"/>
  <c r="AL17" i="8"/>
  <c r="AP17" i="8" s="1"/>
  <c r="AB19" i="8"/>
  <c r="AD27" i="8"/>
  <c r="AJ25" i="8"/>
  <c r="AN25" i="8" s="1"/>
  <c r="AW19" i="8"/>
  <c r="AE19" i="8"/>
  <c r="AU23" i="9"/>
  <c r="AL21" i="9"/>
  <c r="AC31" i="9"/>
  <c r="AB25" i="11"/>
  <c r="AK18" i="12"/>
  <c r="AO18" i="12" s="1"/>
  <c r="AL20" i="13"/>
  <c r="AP20" i="13" s="1"/>
  <c r="AC59" i="14"/>
  <c r="AK16" i="8"/>
  <c r="AM18" i="8"/>
  <c r="AD20" i="8"/>
  <c r="AF25" i="8"/>
  <c r="AW28" i="8"/>
  <c r="AL18" i="8"/>
  <c r="AP18" i="8" s="1"/>
  <c r="AJ16" i="9"/>
  <c r="AN16" i="9" s="1"/>
  <c r="AJ24" i="9"/>
  <c r="AN24" i="9" s="1"/>
  <c r="AD20" i="10"/>
  <c r="AB26" i="11"/>
  <c r="AB20" i="12"/>
  <c r="AM24" i="13"/>
  <c r="AQ24" i="13" s="1"/>
  <c r="AB46" i="14"/>
  <c r="AK69" i="14"/>
  <c r="AW56" i="5"/>
  <c r="AB26" i="8"/>
  <c r="AE24" i="8"/>
  <c r="AC22" i="8"/>
  <c r="AF24" i="8"/>
  <c r="AW25" i="8"/>
  <c r="AF16" i="8"/>
  <c r="AA28" i="9"/>
  <c r="AK23" i="13"/>
  <c r="AO23" i="13" s="1"/>
  <c r="AB18" i="13"/>
  <c r="AK20" i="14"/>
  <c r="AO20" i="14" s="1"/>
  <c r="AF22" i="15"/>
  <c r="V28" i="13"/>
  <c r="M25" i="13" s="1"/>
  <c r="AX22" i="13" s="1"/>
  <c r="AJ16" i="13"/>
  <c r="AN16" i="13" s="1"/>
  <c r="AA16" i="13"/>
  <c r="AU16" i="13"/>
  <c r="AL16" i="13"/>
  <c r="AP16" i="13" s="1"/>
  <c r="AF16" i="13"/>
  <c r="AW16" i="13"/>
  <c r="AM16" i="13"/>
  <c r="AQ16" i="13" s="1"/>
  <c r="AD16" i="13"/>
  <c r="AC16" i="13"/>
  <c r="AE16" i="13"/>
  <c r="AB16" i="13"/>
  <c r="AK16" i="13"/>
  <c r="AO16" i="13" s="1"/>
  <c r="AK16" i="21"/>
  <c r="AO16" i="21" s="1"/>
  <c r="AB16" i="21"/>
  <c r="AM16" i="21"/>
  <c r="AQ16" i="21" s="1"/>
  <c r="AJ16" i="21"/>
  <c r="AN16" i="21" s="1"/>
  <c r="AA16" i="21"/>
  <c r="AU16" i="21"/>
  <c r="AE16" i="21"/>
  <c r="AW16" i="21"/>
  <c r="AC16" i="21"/>
  <c r="V33" i="21"/>
  <c r="M25" i="21" s="1"/>
  <c r="AX22" i="21" s="1"/>
  <c r="AF16" i="21"/>
  <c r="AL16" i="21"/>
  <c r="AP16" i="21" s="1"/>
  <c r="AD16" i="21"/>
  <c r="AU30" i="5"/>
  <c r="AW30" i="5"/>
  <c r="AE22" i="5"/>
  <c r="AU22" i="5"/>
  <c r="AJ22" i="5"/>
  <c r="AB22" i="5"/>
  <c r="AW22" i="5"/>
  <c r="AU27" i="6"/>
  <c r="AW27" i="6"/>
  <c r="AC27" i="6"/>
  <c r="AD19" i="6"/>
  <c r="AM19" i="6"/>
  <c r="AB19" i="6"/>
  <c r="AU19" i="6"/>
  <c r="AC18" i="6"/>
  <c r="AW18" i="6"/>
  <c r="AM18" i="6"/>
  <c r="AQ18" i="6" s="1"/>
  <c r="AA18" i="6"/>
  <c r="AW83" i="5"/>
  <c r="AU83" i="5"/>
  <c r="AW51" i="5"/>
  <c r="AU51" i="5"/>
  <c r="AU66" i="5"/>
  <c r="AW66" i="5"/>
  <c r="AJ42" i="5"/>
  <c r="AN42" i="5" s="1"/>
  <c r="AU42" i="5"/>
  <c r="AK26" i="5"/>
  <c r="AO26" i="5" s="1"/>
  <c r="AU26" i="5"/>
  <c r="AC18" i="5"/>
  <c r="AD18" i="5"/>
  <c r="AK18" i="5"/>
  <c r="AO18" i="5" s="1"/>
  <c r="AA21" i="5"/>
  <c r="AJ21" i="5"/>
  <c r="AK21" i="5"/>
  <c r="AD21" i="5"/>
  <c r="AU35" i="5"/>
  <c r="AJ35" i="5"/>
  <c r="AW49" i="5"/>
  <c r="AD49" i="5"/>
  <c r="AW41" i="5"/>
  <c r="AC41" i="5"/>
  <c r="AE17" i="5"/>
  <c r="AW17" i="5"/>
  <c r="AD17" i="5"/>
  <c r="AB17" i="5"/>
  <c r="AA17" i="5"/>
  <c r="AU17" i="5"/>
  <c r="AK17" i="5"/>
  <c r="AO17" i="5" s="1"/>
  <c r="AW32" i="6"/>
  <c r="AU32" i="6"/>
  <c r="AW59" i="5"/>
  <c r="AU59" i="5"/>
  <c r="AB19" i="5"/>
  <c r="AW19" i="5"/>
  <c r="AU19" i="5"/>
  <c r="AJ19" i="5"/>
  <c r="AN19" i="5" s="1"/>
  <c r="AU31" i="6"/>
  <c r="AK31" i="6"/>
  <c r="AO31" i="6" s="1"/>
  <c r="AW26" i="24"/>
  <c r="AU26" i="24"/>
  <c r="AB26" i="24"/>
  <c r="AK26" i="24"/>
  <c r="AO26" i="24" s="1"/>
  <c r="AF26" i="24"/>
  <c r="AL26" i="24"/>
  <c r="AP26" i="24" s="1"/>
  <c r="AM26" i="24"/>
  <c r="AQ26" i="24" s="1"/>
  <c r="AC26" i="24"/>
  <c r="AA26" i="24"/>
  <c r="AJ26" i="24"/>
  <c r="AN26" i="24" s="1"/>
  <c r="AD26" i="24"/>
  <c r="AE26" i="24"/>
  <c r="AU16" i="11"/>
  <c r="V27" i="11"/>
  <c r="M25" i="11" s="1"/>
  <c r="AX16" i="11" s="1"/>
  <c r="AL16" i="11"/>
  <c r="AP16" i="11" s="1"/>
  <c r="AE16" i="11"/>
  <c r="AW16" i="11"/>
  <c r="AJ16" i="11"/>
  <c r="AA16" i="11"/>
  <c r="AD16" i="11"/>
  <c r="AB16" i="11"/>
  <c r="AF16" i="11"/>
  <c r="AK16" i="11"/>
  <c r="AO16" i="11" s="1"/>
  <c r="AE31" i="14"/>
  <c r="AE26" i="26"/>
  <c r="AJ26" i="26"/>
  <c r="AN26" i="26" s="1"/>
  <c r="AU26" i="26"/>
  <c r="AL26" i="26"/>
  <c r="AP26" i="26" s="1"/>
  <c r="AC26" i="26"/>
  <c r="AF26" i="26"/>
  <c r="AA26" i="26"/>
  <c r="AD26" i="26"/>
  <c r="AB26" i="26"/>
  <c r="AM26" i="26"/>
  <c r="AQ26" i="26" s="1"/>
  <c r="AK26" i="26"/>
  <c r="AO26" i="26" s="1"/>
  <c r="AW26" i="26"/>
  <c r="AK20" i="25"/>
  <c r="AO20" i="25" s="1"/>
  <c r="AE20" i="25"/>
  <c r="AC20" i="25"/>
  <c r="AA20" i="25"/>
  <c r="AB20" i="25"/>
  <c r="AJ20" i="25"/>
  <c r="AN20" i="25" s="1"/>
  <c r="AF20" i="25"/>
  <c r="AL20" i="25"/>
  <c r="AP20" i="25" s="1"/>
  <c r="AM20" i="25"/>
  <c r="AQ20" i="25" s="1"/>
  <c r="AU20" i="25"/>
  <c r="AD20" i="25"/>
  <c r="AW20" i="25"/>
  <c r="AW16" i="19"/>
  <c r="AB16" i="19"/>
  <c r="AM16" i="19"/>
  <c r="AQ16" i="19" s="1"/>
  <c r="AC16" i="19"/>
  <c r="AF16" i="19"/>
  <c r="AE16" i="19"/>
  <c r="AA16" i="19"/>
  <c r="AU16" i="19"/>
  <c r="AJ16" i="19"/>
  <c r="AN16" i="19" s="1"/>
  <c r="AL16" i="19"/>
  <c r="AP16" i="19" s="1"/>
  <c r="AK16" i="19"/>
  <c r="AO16" i="19" s="1"/>
  <c r="V29" i="19"/>
  <c r="M25" i="19" s="1"/>
  <c r="AX24" i="19" s="1"/>
  <c r="AD16" i="19"/>
  <c r="AC16" i="26"/>
  <c r="AF16" i="26"/>
  <c r="AD16" i="26"/>
  <c r="AL16" i="26"/>
  <c r="AP16" i="26" s="1"/>
  <c r="AE16" i="26"/>
  <c r="V37" i="26"/>
  <c r="M25" i="26" s="1"/>
  <c r="AX28" i="26" s="1"/>
  <c r="AA16" i="26"/>
  <c r="AJ16" i="26"/>
  <c r="AN16" i="26" s="1"/>
  <c r="AB16" i="26"/>
  <c r="AU16" i="26"/>
  <c r="AM16" i="26"/>
  <c r="AQ16" i="26" s="1"/>
  <c r="AK16" i="26"/>
  <c r="AO16" i="26" s="1"/>
  <c r="AW16" i="26"/>
  <c r="AX16" i="26"/>
  <c r="AU36" i="26"/>
  <c r="AK36" i="26"/>
  <c r="AO36" i="26" s="1"/>
  <c r="AE36" i="26"/>
  <c r="AJ36" i="26"/>
  <c r="AN36" i="26" s="1"/>
  <c r="AF36" i="26"/>
  <c r="AB36" i="26"/>
  <c r="AL36" i="26"/>
  <c r="AP36" i="26" s="1"/>
  <c r="AD36" i="26"/>
  <c r="AA36" i="26"/>
  <c r="AW36" i="26"/>
  <c r="AM36" i="26"/>
  <c r="AQ36" i="26" s="1"/>
  <c r="Q18" i="26" s="1"/>
  <c r="AC36" i="26"/>
  <c r="AU28" i="26"/>
  <c r="AJ28" i="26"/>
  <c r="AN28" i="26" s="1"/>
  <c r="AM28" i="26"/>
  <c r="AQ28" i="26" s="1"/>
  <c r="AF28" i="26"/>
  <c r="AA28" i="26"/>
  <c r="AC28" i="26"/>
  <c r="AK28" i="26"/>
  <c r="AO28" i="26" s="1"/>
  <c r="AL28" i="26"/>
  <c r="AP28" i="26" s="1"/>
  <c r="AE28" i="26"/>
  <c r="AB28" i="26"/>
  <c r="AD28" i="26"/>
  <c r="AW28" i="26"/>
  <c r="AD20" i="26"/>
  <c r="AJ20" i="26"/>
  <c r="AN20" i="26" s="1"/>
  <c r="AK20" i="26"/>
  <c r="AO20" i="26" s="1"/>
  <c r="AL20" i="26"/>
  <c r="AP20" i="26" s="1"/>
  <c r="AU20" i="26"/>
  <c r="AE20" i="26"/>
  <c r="AM20" i="26"/>
  <c r="AQ20" i="26" s="1"/>
  <c r="AA20" i="26"/>
  <c r="AF20" i="26"/>
  <c r="AW20" i="26"/>
  <c r="AC20" i="26"/>
  <c r="AB20" i="26"/>
  <c r="AU46" i="25"/>
  <c r="AC46" i="25"/>
  <c r="AK46" i="25"/>
  <c r="AO46" i="25" s="1"/>
  <c r="AL46" i="25"/>
  <c r="AP46" i="25" s="1"/>
  <c r="AA46" i="25"/>
  <c r="AB46" i="25"/>
  <c r="AJ46" i="25"/>
  <c r="AN46" i="25" s="1"/>
  <c r="AD46" i="25"/>
  <c r="AF46" i="25"/>
  <c r="AM46" i="25"/>
  <c r="AQ46" i="25" s="1"/>
  <c r="AW46" i="25"/>
  <c r="AE46" i="25"/>
  <c r="AW38" i="25"/>
  <c r="AF38" i="25"/>
  <c r="AJ38" i="25"/>
  <c r="AN38" i="25" s="1"/>
  <c r="AU38" i="25"/>
  <c r="AK38" i="25"/>
  <c r="AO38" i="25" s="1"/>
  <c r="AC38" i="25"/>
  <c r="AE38" i="25"/>
  <c r="AB38" i="25"/>
  <c r="AL38" i="25"/>
  <c r="AP38" i="25" s="1"/>
  <c r="AD38" i="25"/>
  <c r="AM38" i="25"/>
  <c r="AQ38" i="25" s="1"/>
  <c r="AA38" i="25"/>
  <c r="AC30" i="25"/>
  <c r="AB30" i="25"/>
  <c r="AD30" i="25"/>
  <c r="AF30" i="25"/>
  <c r="AE30" i="25"/>
  <c r="AW30" i="25"/>
  <c r="AL30" i="25"/>
  <c r="AP30" i="25" s="1"/>
  <c r="AJ30" i="25"/>
  <c r="AN30" i="25" s="1"/>
  <c r="AU30" i="25"/>
  <c r="AK30" i="25"/>
  <c r="AO30" i="25" s="1"/>
  <c r="AA30" i="25"/>
  <c r="AM30" i="25"/>
  <c r="AQ30" i="25" s="1"/>
  <c r="AU22" i="25"/>
  <c r="AE22" i="25"/>
  <c r="AJ22" i="25"/>
  <c r="AN22" i="25" s="1"/>
  <c r="AW22" i="25"/>
  <c r="AK22" i="25"/>
  <c r="AO22" i="25" s="1"/>
  <c r="AF22" i="25"/>
  <c r="AC22" i="25"/>
  <c r="AB22" i="25"/>
  <c r="AL22" i="25"/>
  <c r="AP22" i="25" s="1"/>
  <c r="AM22" i="25"/>
  <c r="AQ22" i="25" s="1"/>
  <c r="AA22" i="25"/>
  <c r="AD22" i="25"/>
  <c r="AU28" i="24"/>
  <c r="AA28" i="24"/>
  <c r="AW28" i="24"/>
  <c r="AE28" i="24"/>
  <c r="AD28" i="24"/>
  <c r="AL28" i="24"/>
  <c r="AP28" i="24" s="1"/>
  <c r="AK28" i="24"/>
  <c r="AO28" i="24" s="1"/>
  <c r="AC28" i="24"/>
  <c r="AB28" i="24"/>
  <c r="AM28" i="24"/>
  <c r="AQ28" i="24" s="1"/>
  <c r="AF28" i="24"/>
  <c r="AJ28" i="24"/>
  <c r="AN28" i="24" s="1"/>
  <c r="AD20" i="24"/>
  <c r="AW20" i="24"/>
  <c r="AJ20" i="24"/>
  <c r="AN20" i="24" s="1"/>
  <c r="AB20" i="24"/>
  <c r="AK20" i="24"/>
  <c r="AO20" i="24" s="1"/>
  <c r="AA20" i="24"/>
  <c r="AM20" i="24"/>
  <c r="AQ20" i="24" s="1"/>
  <c r="AF20" i="24"/>
  <c r="AE20" i="24"/>
  <c r="AL20" i="24"/>
  <c r="AP20" i="24" s="1"/>
  <c r="AC20" i="24"/>
  <c r="AU20" i="24"/>
  <c r="AU33" i="23"/>
  <c r="AD33" i="23"/>
  <c r="AW33" i="23"/>
  <c r="AE33" i="23"/>
  <c r="AL33" i="23"/>
  <c r="AP33" i="23" s="1"/>
  <c r="AJ33" i="23"/>
  <c r="AN33" i="23" s="1"/>
  <c r="AC33" i="23"/>
  <c r="AM33" i="23"/>
  <c r="AQ33" i="23" s="1"/>
  <c r="AB33" i="23"/>
  <c r="AA33" i="23"/>
  <c r="AF33" i="23"/>
  <c r="AK33" i="23"/>
  <c r="AO33" i="23" s="1"/>
  <c r="AU25" i="23"/>
  <c r="AW25" i="23"/>
  <c r="AJ25" i="23"/>
  <c r="AN25" i="23" s="1"/>
  <c r="AA25" i="23"/>
  <c r="AC25" i="23"/>
  <c r="AK25" i="23"/>
  <c r="AO25" i="23" s="1"/>
  <c r="AB25" i="23"/>
  <c r="AF25" i="23"/>
  <c r="AE25" i="23"/>
  <c r="AL25" i="23"/>
  <c r="AP25" i="23" s="1"/>
  <c r="AD25" i="23"/>
  <c r="AM25" i="23"/>
  <c r="AQ25" i="23" s="1"/>
  <c r="AU17" i="23"/>
  <c r="AW17" i="23"/>
  <c r="AM17" i="23"/>
  <c r="AQ17" i="23" s="1"/>
  <c r="AL17" i="23"/>
  <c r="AP17" i="23" s="1"/>
  <c r="AA17" i="23"/>
  <c r="AD17" i="23"/>
  <c r="AJ17" i="23"/>
  <c r="AN17" i="23" s="1"/>
  <c r="AK17" i="23"/>
  <c r="AO17" i="23" s="1"/>
  <c r="AE17" i="23"/>
  <c r="AC17" i="23"/>
  <c r="AB17" i="23"/>
  <c r="AF17" i="23"/>
  <c r="AU19" i="22"/>
  <c r="AM19" i="22"/>
  <c r="AQ19" i="22" s="1"/>
  <c r="AW19" i="22"/>
  <c r="AE19" i="22"/>
  <c r="AF19" i="22"/>
  <c r="AL19" i="22"/>
  <c r="AP19" i="22" s="1"/>
  <c r="AD19" i="22"/>
  <c r="AC19" i="22"/>
  <c r="AJ19" i="22"/>
  <c r="AN19" i="22" s="1"/>
  <c r="AA19" i="22"/>
  <c r="AB19" i="22"/>
  <c r="AK19" i="22"/>
  <c r="AO19" i="22" s="1"/>
  <c r="AW27" i="21"/>
  <c r="AM27" i="21"/>
  <c r="AQ27" i="21" s="1"/>
  <c r="AF27" i="21"/>
  <c r="AX27" i="21"/>
  <c r="AE27" i="21"/>
  <c r="AJ27" i="21"/>
  <c r="AN27" i="21" s="1"/>
  <c r="AB27" i="21"/>
  <c r="AA27" i="21"/>
  <c r="AU27" i="21"/>
  <c r="AD27" i="21"/>
  <c r="AC27" i="21"/>
  <c r="AK27" i="21"/>
  <c r="AO27" i="21" s="1"/>
  <c r="AL27" i="21"/>
  <c r="AP27" i="21" s="1"/>
  <c r="AU19" i="21"/>
  <c r="AW19" i="21"/>
  <c r="AA19" i="21"/>
  <c r="AX19" i="21"/>
  <c r="AK19" i="21"/>
  <c r="AO19" i="21" s="1"/>
  <c r="AD19" i="21"/>
  <c r="AC19" i="21"/>
  <c r="AF19" i="21"/>
  <c r="AL19" i="21"/>
  <c r="AP19" i="21" s="1"/>
  <c r="AB19" i="21"/>
  <c r="AE19" i="21"/>
  <c r="AM19" i="21"/>
  <c r="AQ19" i="21" s="1"/>
  <c r="AJ19" i="21"/>
  <c r="AN19" i="21" s="1"/>
  <c r="AA47" i="20"/>
  <c r="AJ47" i="20"/>
  <c r="AN47" i="20" s="1"/>
  <c r="AK47" i="20"/>
  <c r="AO47" i="20" s="1"/>
  <c r="AL47" i="20"/>
  <c r="AP47" i="20" s="1"/>
  <c r="AB47" i="20"/>
  <c r="AE47" i="20"/>
  <c r="AW47" i="20"/>
  <c r="AC47" i="20"/>
  <c r="AF47" i="20"/>
  <c r="AU47" i="20"/>
  <c r="AD47" i="20"/>
  <c r="AM47" i="20"/>
  <c r="AQ47" i="20" s="1"/>
  <c r="AB39" i="20"/>
  <c r="AF39" i="20"/>
  <c r="AA39" i="20"/>
  <c r="AL39" i="20"/>
  <c r="AP39" i="20" s="1"/>
  <c r="AJ39" i="20"/>
  <c r="AN39" i="20" s="1"/>
  <c r="AU39" i="20"/>
  <c r="AD39" i="20"/>
  <c r="AM39" i="20"/>
  <c r="AQ39" i="20" s="1"/>
  <c r="AE39" i="20"/>
  <c r="AC39" i="20"/>
  <c r="AK39" i="20"/>
  <c r="AO39" i="20" s="1"/>
  <c r="AW39" i="20"/>
  <c r="AW31" i="20"/>
  <c r="AJ31" i="20"/>
  <c r="AN31" i="20" s="1"/>
  <c r="AA31" i="20"/>
  <c r="AF31" i="20"/>
  <c r="AL31" i="20"/>
  <c r="AP31" i="20" s="1"/>
  <c r="AB31" i="20"/>
  <c r="AU31" i="20"/>
  <c r="AK31" i="20"/>
  <c r="AO31" i="20" s="1"/>
  <c r="AE31" i="20"/>
  <c r="AC31" i="20"/>
  <c r="AD31" i="20"/>
  <c r="AM31" i="20"/>
  <c r="AQ31" i="20" s="1"/>
  <c r="AA23" i="20"/>
  <c r="AW23" i="20"/>
  <c r="AE23" i="20"/>
  <c r="AF23" i="20"/>
  <c r="AD23" i="20"/>
  <c r="AJ23" i="20"/>
  <c r="AN23" i="20" s="1"/>
  <c r="AK23" i="20"/>
  <c r="AO23" i="20" s="1"/>
  <c r="AM23" i="20"/>
  <c r="AQ23" i="20" s="1"/>
  <c r="AB23" i="20"/>
  <c r="AU23" i="20"/>
  <c r="AL23" i="20"/>
  <c r="AP23" i="20" s="1"/>
  <c r="AC23" i="20"/>
  <c r="AW27" i="19"/>
  <c r="AM27" i="19"/>
  <c r="AQ27" i="19" s="1"/>
  <c r="AK27" i="19"/>
  <c r="AO27" i="19" s="1"/>
  <c r="AE27" i="19"/>
  <c r="AA27" i="19"/>
  <c r="AJ27" i="19"/>
  <c r="AN27" i="19" s="1"/>
  <c r="AB27" i="19"/>
  <c r="AD27" i="19"/>
  <c r="AC27" i="19"/>
  <c r="AU27" i="19"/>
  <c r="AF27" i="19"/>
  <c r="AL27" i="19"/>
  <c r="AP27" i="19" s="1"/>
  <c r="AU19" i="19"/>
  <c r="AC19" i="19"/>
  <c r="AB19" i="19"/>
  <c r="AK19" i="19"/>
  <c r="AO19" i="19" s="1"/>
  <c r="AL19" i="19"/>
  <c r="AP19" i="19" s="1"/>
  <c r="AF19" i="19"/>
  <c r="AA19" i="19"/>
  <c r="AM19" i="19"/>
  <c r="AQ19" i="19" s="1"/>
  <c r="AW19" i="19"/>
  <c r="AD19" i="19"/>
  <c r="AE19" i="19"/>
  <c r="AJ19" i="19"/>
  <c r="AN19" i="19" s="1"/>
  <c r="AX19" i="19"/>
  <c r="AU55" i="18"/>
  <c r="AW55" i="18"/>
  <c r="AL55" i="18"/>
  <c r="AP55" i="18" s="1"/>
  <c r="AE55" i="18"/>
  <c r="AF55" i="18"/>
  <c r="AA55" i="18"/>
  <c r="AD55" i="18"/>
  <c r="AC55" i="18"/>
  <c r="AK55" i="18"/>
  <c r="AO55" i="18" s="1"/>
  <c r="AB55" i="18"/>
  <c r="AJ55" i="18"/>
  <c r="AN55" i="18" s="1"/>
  <c r="AM55" i="18"/>
  <c r="AQ55" i="18" s="1"/>
  <c r="AU47" i="18"/>
  <c r="AL47" i="18"/>
  <c r="AP47" i="18" s="1"/>
  <c r="AF47" i="18"/>
  <c r="AE47" i="18"/>
  <c r="AA47" i="18"/>
  <c r="AD47" i="18"/>
  <c r="AK47" i="18"/>
  <c r="AO47" i="18" s="1"/>
  <c r="AW47" i="18"/>
  <c r="AJ47" i="18"/>
  <c r="AN47" i="18" s="1"/>
  <c r="AC47" i="18"/>
  <c r="AM47" i="18"/>
  <c r="AQ47" i="18" s="1"/>
  <c r="AB47" i="18"/>
  <c r="AU39" i="18"/>
  <c r="AW39" i="18"/>
  <c r="AE39" i="18"/>
  <c r="AL39" i="18"/>
  <c r="AP39" i="18" s="1"/>
  <c r="AF39" i="18"/>
  <c r="AD39" i="18"/>
  <c r="AA39" i="18"/>
  <c r="AC39" i="18"/>
  <c r="AM39" i="18"/>
  <c r="AQ39" i="18" s="1"/>
  <c r="AK39" i="18"/>
  <c r="AO39" i="18" s="1"/>
  <c r="AB39" i="18"/>
  <c r="AJ39" i="18"/>
  <c r="AN39" i="18" s="1"/>
  <c r="AJ31" i="18"/>
  <c r="AN31" i="18" s="1"/>
  <c r="AW31" i="18"/>
  <c r="AM31" i="18"/>
  <c r="AQ31" i="18" s="1"/>
  <c r="AE31" i="18"/>
  <c r="AA31" i="18"/>
  <c r="AC31" i="18"/>
  <c r="AU31" i="18"/>
  <c r="AB31" i="18"/>
  <c r="AK31" i="18"/>
  <c r="AO31" i="18" s="1"/>
  <c r="AD31" i="18"/>
  <c r="AL31" i="18"/>
  <c r="AP31" i="18" s="1"/>
  <c r="AF31" i="18"/>
  <c r="AU23" i="18"/>
  <c r="AW23" i="18"/>
  <c r="AA23" i="18"/>
  <c r="AC23" i="18"/>
  <c r="AE23" i="18"/>
  <c r="AB23" i="18"/>
  <c r="AK23" i="18"/>
  <c r="AO23" i="18" s="1"/>
  <c r="AM23" i="18"/>
  <c r="AQ23" i="18" s="1"/>
  <c r="AD23" i="18"/>
  <c r="AL23" i="18"/>
  <c r="AP23" i="18" s="1"/>
  <c r="AJ23" i="18"/>
  <c r="AN23" i="18" s="1"/>
  <c r="AF23" i="18"/>
  <c r="AM33" i="17"/>
  <c r="AQ33" i="17" s="1"/>
  <c r="AU33" i="17"/>
  <c r="AL33" i="17"/>
  <c r="AP33" i="17" s="1"/>
  <c r="AF33" i="17"/>
  <c r="AJ33" i="17"/>
  <c r="AN33" i="17" s="1"/>
  <c r="AA33" i="17"/>
  <c r="AC33" i="17"/>
  <c r="AE33" i="17"/>
  <c r="AW33" i="17"/>
  <c r="AD33" i="17"/>
  <c r="AK33" i="17"/>
  <c r="AO33" i="17" s="1"/>
  <c r="AB33" i="17"/>
  <c r="AL25" i="17"/>
  <c r="AP25" i="17" s="1"/>
  <c r="AD25" i="17"/>
  <c r="AK25" i="17"/>
  <c r="AO25" i="17" s="1"/>
  <c r="AB25" i="17"/>
  <c r="AE25" i="17"/>
  <c r="AW25" i="17"/>
  <c r="AU25" i="17"/>
  <c r="AF25" i="17"/>
  <c r="AC25" i="17"/>
  <c r="AM25" i="17"/>
  <c r="AQ25" i="17" s="1"/>
  <c r="AA25" i="17"/>
  <c r="AJ25" i="17"/>
  <c r="AN25" i="17" s="1"/>
  <c r="AK17" i="17"/>
  <c r="AO17" i="17" s="1"/>
  <c r="AF17" i="17"/>
  <c r="AU17" i="17"/>
  <c r="AW17" i="17"/>
  <c r="AA17" i="17"/>
  <c r="AB17" i="17"/>
  <c r="AL17" i="17"/>
  <c r="AP17" i="17" s="1"/>
  <c r="AJ17" i="17"/>
  <c r="AN17" i="17" s="1"/>
  <c r="AD17" i="17"/>
  <c r="AM17" i="17"/>
  <c r="AQ17" i="17" s="1"/>
  <c r="AE17" i="17"/>
  <c r="AC17" i="17"/>
  <c r="AW27" i="16"/>
  <c r="AL27" i="16"/>
  <c r="AP27" i="16" s="1"/>
  <c r="AJ27" i="16"/>
  <c r="AB27" i="16"/>
  <c r="AF27" i="16"/>
  <c r="AD27" i="16"/>
  <c r="AC27" i="16"/>
  <c r="AM27" i="16"/>
  <c r="AA27" i="16"/>
  <c r="AE27" i="16"/>
  <c r="AM19" i="16"/>
  <c r="AQ19" i="16" s="1"/>
  <c r="AW19" i="16"/>
  <c r="AK19" i="16"/>
  <c r="AJ19" i="16"/>
  <c r="AU19" i="16"/>
  <c r="AB19" i="16"/>
  <c r="AD19" i="16"/>
  <c r="AE19" i="16"/>
  <c r="AA19" i="16"/>
  <c r="AF19" i="16"/>
  <c r="AC19" i="16"/>
  <c r="AL19" i="16"/>
  <c r="AP19" i="16" s="1"/>
  <c r="AD21" i="15"/>
  <c r="AM21" i="15"/>
  <c r="AC21" i="15"/>
  <c r="AA21" i="15"/>
  <c r="AL21" i="15"/>
  <c r="AE21" i="15"/>
  <c r="AJ21" i="15"/>
  <c r="AW21" i="15"/>
  <c r="AU21" i="15"/>
  <c r="AF21" i="15"/>
  <c r="AB21" i="15"/>
  <c r="AF66" i="14"/>
  <c r="AL66" i="14"/>
  <c r="AD66" i="14"/>
  <c r="AA66" i="14"/>
  <c r="AB66" i="14"/>
  <c r="AJ66" i="14"/>
  <c r="AN66" i="14" s="1"/>
  <c r="AK66" i="14"/>
  <c r="AO66" i="14" s="1"/>
  <c r="AE66" i="14"/>
  <c r="AU66" i="14"/>
  <c r="AW66" i="14"/>
  <c r="AF58" i="14"/>
  <c r="AL58" i="14"/>
  <c r="AP58" i="14" s="1"/>
  <c r="AE58" i="14"/>
  <c r="AC58" i="14"/>
  <c r="AD58" i="14"/>
  <c r="AA58" i="14"/>
  <c r="AJ58" i="14"/>
  <c r="AN58" i="14" s="1"/>
  <c r="AM58" i="14"/>
  <c r="AK58" i="14"/>
  <c r="AO58" i="14" s="1"/>
  <c r="AU58" i="14"/>
  <c r="AF50" i="14"/>
  <c r="AE50" i="14"/>
  <c r="AJ50" i="14"/>
  <c r="AK50" i="14"/>
  <c r="AO50" i="14" s="1"/>
  <c r="AU50" i="14"/>
  <c r="AW50" i="14"/>
  <c r="AL50" i="14"/>
  <c r="AP50" i="14" s="1"/>
  <c r="AB50" i="14"/>
  <c r="AM50" i="14"/>
  <c r="AC50" i="14"/>
  <c r="AL42" i="14"/>
  <c r="AP42" i="14" s="1"/>
  <c r="AE42" i="14"/>
  <c r="AF42" i="14"/>
  <c r="AJ42" i="14"/>
  <c r="AN42" i="14" s="1"/>
  <c r="AC42" i="14"/>
  <c r="AK42" i="14"/>
  <c r="AD42" i="14"/>
  <c r="AW42" i="14"/>
  <c r="AA42" i="14"/>
  <c r="AB42" i="14"/>
  <c r="AM42" i="14"/>
  <c r="AW34" i="14"/>
  <c r="AU34" i="14"/>
  <c r="AA34" i="14"/>
  <c r="AD34" i="14"/>
  <c r="AB34" i="14"/>
  <c r="AL34" i="14"/>
  <c r="AF34" i="14"/>
  <c r="AK34" i="14"/>
  <c r="AC34" i="14"/>
  <c r="AJ34" i="14"/>
  <c r="AN34" i="14" s="1"/>
  <c r="AE34" i="14"/>
  <c r="AM34" i="14"/>
  <c r="AU26" i="14"/>
  <c r="AB26" i="14"/>
  <c r="AW26" i="14"/>
  <c r="AE26" i="14"/>
  <c r="AL26" i="14"/>
  <c r="AP26" i="14" s="1"/>
  <c r="AM26" i="14"/>
  <c r="AQ26" i="14" s="1"/>
  <c r="AJ26" i="14"/>
  <c r="AN26" i="14" s="1"/>
  <c r="AF26" i="14"/>
  <c r="AC26" i="14"/>
  <c r="AD26" i="14"/>
  <c r="AK26" i="14"/>
  <c r="AO26" i="14" s="1"/>
  <c r="AA26" i="14"/>
  <c r="AA18" i="14"/>
  <c r="AU18" i="14"/>
  <c r="AK18" i="14"/>
  <c r="AO18" i="14" s="1"/>
  <c r="AL18" i="14"/>
  <c r="AP18" i="14" s="1"/>
  <c r="AE18" i="14"/>
  <c r="AW18" i="14"/>
  <c r="AF18" i="14"/>
  <c r="AB18" i="14"/>
  <c r="AM18" i="14"/>
  <c r="AQ18" i="14" s="1"/>
  <c r="AJ18" i="14"/>
  <c r="AN18" i="14" s="1"/>
  <c r="AD18" i="14"/>
  <c r="AU21" i="13"/>
  <c r="AL21" i="13"/>
  <c r="AP21" i="13" s="1"/>
  <c r="AM21" i="13"/>
  <c r="AJ21" i="13"/>
  <c r="AN21" i="13" s="1"/>
  <c r="AE21" i="13"/>
  <c r="AW21" i="13"/>
  <c r="AF21" i="13"/>
  <c r="AA21" i="13"/>
  <c r="AB21" i="13"/>
  <c r="AC21" i="13"/>
  <c r="AD21" i="13"/>
  <c r="AU19" i="12"/>
  <c r="AD19" i="12"/>
  <c r="AJ19" i="12"/>
  <c r="AN19" i="12" s="1"/>
  <c r="AF19" i="12"/>
  <c r="AA19" i="12"/>
  <c r="AK19" i="12"/>
  <c r="AE19" i="12"/>
  <c r="AB19" i="12"/>
  <c r="AL19" i="12"/>
  <c r="AP19" i="12" s="1"/>
  <c r="AC19" i="12"/>
  <c r="AW19" i="12"/>
  <c r="AW21" i="11"/>
  <c r="AA21" i="11"/>
  <c r="AM21" i="11"/>
  <c r="AC21" i="11"/>
  <c r="AL21" i="11"/>
  <c r="AJ21" i="11"/>
  <c r="AN21" i="11" s="1"/>
  <c r="AU21" i="11"/>
  <c r="AD21" i="11"/>
  <c r="AM19" i="10"/>
  <c r="AQ19" i="10" s="1"/>
  <c r="AB19" i="10"/>
  <c r="AC19" i="10"/>
  <c r="AK19" i="10"/>
  <c r="AO19" i="10" s="1"/>
  <c r="AU19" i="10"/>
  <c r="AF19" i="10"/>
  <c r="AA19" i="10"/>
  <c r="AE19" i="10"/>
  <c r="AJ19" i="10"/>
  <c r="AL19" i="10"/>
  <c r="AP19" i="10" s="1"/>
  <c r="AJ27" i="9"/>
  <c r="AN27" i="9" s="1"/>
  <c r="AB27" i="9"/>
  <c r="AE27" i="9"/>
  <c r="AF27" i="9"/>
  <c r="AL27" i="9"/>
  <c r="AP27" i="9" s="1"/>
  <c r="AM19" i="9"/>
  <c r="AQ19" i="9" s="1"/>
  <c r="AU19" i="9"/>
  <c r="AF19" i="9"/>
  <c r="AB19" i="9"/>
  <c r="AC19" i="9"/>
  <c r="AW19" i="9"/>
  <c r="AL16" i="5"/>
  <c r="AP16" i="5" s="1"/>
  <c r="AM46" i="5"/>
  <c r="AD29" i="5"/>
  <c r="AU36" i="5"/>
  <c r="AW47" i="5"/>
  <c r="AW82" i="5"/>
  <c r="AC17" i="6"/>
  <c r="AB23" i="8"/>
  <c r="AF21" i="8"/>
  <c r="AB28" i="8"/>
  <c r="AA28" i="8"/>
  <c r="AC32" i="9"/>
  <c r="AK17" i="9"/>
  <c r="AD19" i="9"/>
  <c r="AJ19" i="9"/>
  <c r="AN19" i="9" s="1"/>
  <c r="AM26" i="11"/>
  <c r="AQ26" i="11" s="1"/>
  <c r="AE21" i="11"/>
  <c r="AD27" i="13"/>
  <c r="AJ26" i="13"/>
  <c r="AN26" i="13" s="1"/>
  <c r="AU27" i="13"/>
  <c r="AM40" i="14"/>
  <c r="AQ40" i="14" s="1"/>
  <c r="AD40" i="14"/>
  <c r="AU16" i="12"/>
  <c r="AJ16" i="12"/>
  <c r="AA16" i="12"/>
  <c r="AK16" i="12"/>
  <c r="AL16" i="12"/>
  <c r="AD16" i="12"/>
  <c r="AC16" i="12"/>
  <c r="AM16" i="12"/>
  <c r="AD16" i="20"/>
  <c r="AC16" i="20"/>
  <c r="AE16" i="20"/>
  <c r="AK16" i="20"/>
  <c r="AO16" i="20" s="1"/>
  <c r="AL16" i="20"/>
  <c r="AP16" i="20" s="1"/>
  <c r="AM16" i="20"/>
  <c r="AQ16" i="20" s="1"/>
  <c r="AU16" i="20"/>
  <c r="AW16" i="20"/>
  <c r="V53" i="20"/>
  <c r="M25" i="20" s="1"/>
  <c r="AX47" i="20" s="1"/>
  <c r="AF16" i="20"/>
  <c r="AA16" i="20"/>
  <c r="AB16" i="20"/>
  <c r="AJ16" i="20"/>
  <c r="AN16" i="20" s="1"/>
  <c r="AK35" i="26"/>
  <c r="AO35" i="26" s="1"/>
  <c r="AW35" i="26"/>
  <c r="AD35" i="26"/>
  <c r="AM35" i="26"/>
  <c r="AQ35" i="26" s="1"/>
  <c r="AJ35" i="26"/>
  <c r="AN35" i="26" s="1"/>
  <c r="AF35" i="26"/>
  <c r="AB35" i="26"/>
  <c r="AU35" i="26"/>
  <c r="AC35" i="26"/>
  <c r="AL35" i="26"/>
  <c r="AP35" i="26" s="1"/>
  <c r="AA35" i="26"/>
  <c r="AE35" i="26"/>
  <c r="AX35" i="26"/>
  <c r="AL27" i="26"/>
  <c r="AP27" i="26" s="1"/>
  <c r="AW27" i="26"/>
  <c r="AK27" i="26"/>
  <c r="AO27" i="26" s="1"/>
  <c r="AD27" i="26"/>
  <c r="AE27" i="26"/>
  <c r="AU27" i="26"/>
  <c r="AM27" i="26"/>
  <c r="AQ27" i="26" s="1"/>
  <c r="AA27" i="26"/>
  <c r="AF27" i="26"/>
  <c r="AJ27" i="26"/>
  <c r="AN27" i="26" s="1"/>
  <c r="AB27" i="26"/>
  <c r="AC27" i="26"/>
  <c r="AX27" i="26"/>
  <c r="AU19" i="26"/>
  <c r="AD19" i="26"/>
  <c r="AL19" i="26"/>
  <c r="AP19" i="26" s="1"/>
  <c r="AK19" i="26"/>
  <c r="AO19" i="26" s="1"/>
  <c r="AB19" i="26"/>
  <c r="AE19" i="26"/>
  <c r="AF19" i="26"/>
  <c r="AA19" i="26"/>
  <c r="AJ19" i="26"/>
  <c r="AN19" i="26" s="1"/>
  <c r="AC19" i="26"/>
  <c r="AM19" i="26"/>
  <c r="AQ19" i="26" s="1"/>
  <c r="AW19" i="26"/>
  <c r="AX19" i="26"/>
  <c r="AL45" i="25"/>
  <c r="AP45" i="25" s="1"/>
  <c r="AA45" i="25"/>
  <c r="AK45" i="25"/>
  <c r="AO45" i="25" s="1"/>
  <c r="AD45" i="25"/>
  <c r="AF45" i="25"/>
  <c r="AC45" i="25"/>
  <c r="AE45" i="25"/>
  <c r="AB45" i="25"/>
  <c r="AJ45" i="25"/>
  <c r="AN45" i="25" s="1"/>
  <c r="AW45" i="25"/>
  <c r="AM45" i="25"/>
  <c r="AQ45" i="25" s="1"/>
  <c r="AU45" i="25"/>
  <c r="AU37" i="25"/>
  <c r="AE37" i="25"/>
  <c r="AK37" i="25"/>
  <c r="AO37" i="25" s="1"/>
  <c r="AA37" i="25"/>
  <c r="AJ37" i="25"/>
  <c r="AN37" i="25" s="1"/>
  <c r="AD37" i="25"/>
  <c r="AB37" i="25"/>
  <c r="AF37" i="25"/>
  <c r="AM37" i="25"/>
  <c r="AQ37" i="25" s="1"/>
  <c r="AW37" i="25"/>
  <c r="AC37" i="25"/>
  <c r="AL37" i="25"/>
  <c r="AP37" i="25" s="1"/>
  <c r="AA29" i="25"/>
  <c r="AJ29" i="25"/>
  <c r="AN29" i="25" s="1"/>
  <c r="AC29" i="25"/>
  <c r="AB29" i="25"/>
  <c r="AE29" i="25"/>
  <c r="AD29" i="25"/>
  <c r="AK29" i="25"/>
  <c r="AO29" i="25" s="1"/>
  <c r="AF29" i="25"/>
  <c r="AL29" i="25"/>
  <c r="AP29" i="25" s="1"/>
  <c r="AW29" i="25"/>
  <c r="AU29" i="25"/>
  <c r="AM29" i="25"/>
  <c r="AQ29" i="25" s="1"/>
  <c r="AW21" i="25"/>
  <c r="AU21" i="25"/>
  <c r="AF21" i="25"/>
  <c r="AK21" i="25"/>
  <c r="AO21" i="25" s="1"/>
  <c r="AD21" i="25"/>
  <c r="AJ21" i="25"/>
  <c r="AN21" i="25" s="1"/>
  <c r="AA21" i="25"/>
  <c r="AM21" i="25"/>
  <c r="AQ21" i="25" s="1"/>
  <c r="AL21" i="25"/>
  <c r="AP21" i="25" s="1"/>
  <c r="AB21" i="25"/>
  <c r="AC21" i="25"/>
  <c r="AE21" i="25"/>
  <c r="AM27" i="24"/>
  <c r="AQ27" i="24" s="1"/>
  <c r="AA27" i="24"/>
  <c r="AL27" i="24"/>
  <c r="AP27" i="24" s="1"/>
  <c r="AK27" i="24"/>
  <c r="AO27" i="24" s="1"/>
  <c r="AW27" i="24"/>
  <c r="AF27" i="24"/>
  <c r="AB27" i="24"/>
  <c r="AC27" i="24"/>
  <c r="AD27" i="24"/>
  <c r="AU27" i="24"/>
  <c r="AJ27" i="24"/>
  <c r="AN27" i="24" s="1"/>
  <c r="AE27" i="24"/>
  <c r="AU19" i="24"/>
  <c r="AD19" i="24"/>
  <c r="AW19" i="24"/>
  <c r="AA19" i="24"/>
  <c r="AC19" i="24"/>
  <c r="AK19" i="24"/>
  <c r="AO19" i="24" s="1"/>
  <c r="AL19" i="24"/>
  <c r="AP19" i="24" s="1"/>
  <c r="AJ19" i="24"/>
  <c r="AN19" i="24" s="1"/>
  <c r="AM19" i="24"/>
  <c r="AQ19" i="24" s="1"/>
  <c r="AF19" i="24"/>
  <c r="AE19" i="24"/>
  <c r="AB19" i="24"/>
  <c r="AW32" i="23"/>
  <c r="AF32" i="23"/>
  <c r="AJ32" i="23"/>
  <c r="AN32" i="23" s="1"/>
  <c r="AL32" i="23"/>
  <c r="AP32" i="23" s="1"/>
  <c r="AM32" i="23"/>
  <c r="AQ32" i="23" s="1"/>
  <c r="AU32" i="23"/>
  <c r="AE32" i="23"/>
  <c r="AK32" i="23"/>
  <c r="AO32" i="23" s="1"/>
  <c r="AB32" i="23"/>
  <c r="AD32" i="23"/>
  <c r="AC32" i="23"/>
  <c r="AA32" i="23"/>
  <c r="AU24" i="23"/>
  <c r="AW24" i="23"/>
  <c r="AE24" i="23"/>
  <c r="AM24" i="23"/>
  <c r="AQ24" i="23" s="1"/>
  <c r="AA24" i="23"/>
  <c r="AB24" i="23"/>
  <c r="AJ24" i="23"/>
  <c r="AN24" i="23" s="1"/>
  <c r="AC24" i="23"/>
  <c r="AK24" i="23"/>
  <c r="AO24" i="23" s="1"/>
  <c r="AF24" i="23"/>
  <c r="AD24" i="23"/>
  <c r="AL24" i="23"/>
  <c r="AP24" i="23" s="1"/>
  <c r="AL26" i="22"/>
  <c r="AP26" i="22" s="1"/>
  <c r="AE26" i="22"/>
  <c r="AJ26" i="22"/>
  <c r="AN26" i="22" s="1"/>
  <c r="AK26" i="22"/>
  <c r="AO26" i="22" s="1"/>
  <c r="AU26" i="22"/>
  <c r="AF26" i="22"/>
  <c r="AC26" i="22"/>
  <c r="AA26" i="22"/>
  <c r="AM26" i="22"/>
  <c r="AQ26" i="22" s="1"/>
  <c r="AW26" i="22"/>
  <c r="AB26" i="22"/>
  <c r="AD26" i="22"/>
  <c r="AU18" i="22"/>
  <c r="AE18" i="22"/>
  <c r="AL18" i="22"/>
  <c r="AP18" i="22" s="1"/>
  <c r="AJ18" i="22"/>
  <c r="AN18" i="22" s="1"/>
  <c r="AD18" i="22"/>
  <c r="AF18" i="22"/>
  <c r="AW18" i="22"/>
  <c r="AA18" i="22"/>
  <c r="AC18" i="22"/>
  <c r="AB18" i="22"/>
  <c r="AK18" i="22"/>
  <c r="AO18" i="22" s="1"/>
  <c r="AM18" i="22"/>
  <c r="AQ18" i="22" s="1"/>
  <c r="AC26" i="21"/>
  <c r="AU26" i="21"/>
  <c r="AB26" i="21"/>
  <c r="AE26" i="21"/>
  <c r="AD26" i="21"/>
  <c r="AK26" i="21"/>
  <c r="AO26" i="21" s="1"/>
  <c r="AJ26" i="21"/>
  <c r="AN26" i="21" s="1"/>
  <c r="AX26" i="21"/>
  <c r="AM26" i="21"/>
  <c r="AQ26" i="21" s="1"/>
  <c r="AA26" i="21"/>
  <c r="AL26" i="21"/>
  <c r="AP26" i="21" s="1"/>
  <c r="AF26" i="21"/>
  <c r="AW26" i="21"/>
  <c r="AU18" i="21"/>
  <c r="AK18" i="21"/>
  <c r="AO18" i="21" s="1"/>
  <c r="AM18" i="21"/>
  <c r="AQ18" i="21" s="1"/>
  <c r="AD18" i="21"/>
  <c r="AC18" i="21"/>
  <c r="AW18" i="21"/>
  <c r="AE18" i="21"/>
  <c r="AX18" i="21"/>
  <c r="AJ18" i="21"/>
  <c r="AN18" i="21" s="1"/>
  <c r="AA18" i="21"/>
  <c r="AF18" i="21"/>
  <c r="AB18" i="21"/>
  <c r="AL18" i="21"/>
  <c r="AP18" i="21" s="1"/>
  <c r="AW46" i="20"/>
  <c r="AU46" i="20"/>
  <c r="AD46" i="20"/>
  <c r="AL46" i="20"/>
  <c r="AP46" i="20" s="1"/>
  <c r="AA46" i="20"/>
  <c r="AJ46" i="20"/>
  <c r="AN46" i="20" s="1"/>
  <c r="AB46" i="20"/>
  <c r="AM46" i="20"/>
  <c r="AQ46" i="20" s="1"/>
  <c r="AF46" i="20"/>
  <c r="AE46" i="20"/>
  <c r="AK46" i="20"/>
  <c r="AO46" i="20" s="1"/>
  <c r="AC46" i="20"/>
  <c r="AU38" i="20"/>
  <c r="AW38" i="20"/>
  <c r="AJ38" i="20"/>
  <c r="AN38" i="20" s="1"/>
  <c r="AE38" i="20"/>
  <c r="AL38" i="20"/>
  <c r="AP38" i="20" s="1"/>
  <c r="AA38" i="20"/>
  <c r="AB38" i="20"/>
  <c r="AC38" i="20"/>
  <c r="AF38" i="20"/>
  <c r="AK38" i="20"/>
  <c r="AO38" i="20" s="1"/>
  <c r="AD38" i="20"/>
  <c r="AM38" i="20"/>
  <c r="AQ38" i="20" s="1"/>
  <c r="AW30" i="20"/>
  <c r="AE30" i="20"/>
  <c r="AB30" i="20"/>
  <c r="AA30" i="20"/>
  <c r="AK30" i="20"/>
  <c r="AO30" i="20" s="1"/>
  <c r="AC30" i="20"/>
  <c r="AJ30" i="20"/>
  <c r="AN30" i="20" s="1"/>
  <c r="AL30" i="20"/>
  <c r="AP30" i="20" s="1"/>
  <c r="AF30" i="20"/>
  <c r="AD30" i="20"/>
  <c r="AU30" i="20"/>
  <c r="AM30" i="20"/>
  <c r="AQ30" i="20" s="1"/>
  <c r="AM22" i="20"/>
  <c r="AQ22" i="20" s="1"/>
  <c r="AW22" i="20"/>
  <c r="AL22" i="20"/>
  <c r="AP22" i="20" s="1"/>
  <c r="AJ22" i="20"/>
  <c r="AN22" i="20" s="1"/>
  <c r="AA22" i="20"/>
  <c r="AD22" i="20"/>
  <c r="AE22" i="20"/>
  <c r="AC22" i="20"/>
  <c r="AK22" i="20"/>
  <c r="AO22" i="20" s="1"/>
  <c r="AB22" i="20"/>
  <c r="AF22" i="20"/>
  <c r="AU22" i="20"/>
  <c r="AD26" i="19"/>
  <c r="AM26" i="19"/>
  <c r="AQ26" i="19" s="1"/>
  <c r="AW26" i="19"/>
  <c r="AL26" i="19"/>
  <c r="AP26" i="19" s="1"/>
  <c r="AF26" i="19"/>
  <c r="AU26" i="19"/>
  <c r="AE26" i="19"/>
  <c r="AK26" i="19"/>
  <c r="AO26" i="19" s="1"/>
  <c r="AA26" i="19"/>
  <c r="AJ26" i="19"/>
  <c r="AN26" i="19" s="1"/>
  <c r="AC26" i="19"/>
  <c r="AB26" i="19"/>
  <c r="AX26" i="19"/>
  <c r="AK18" i="19"/>
  <c r="AO18" i="19" s="1"/>
  <c r="AU18" i="19"/>
  <c r="AM18" i="19"/>
  <c r="AQ18" i="19" s="1"/>
  <c r="AL18" i="19"/>
  <c r="AP18" i="19" s="1"/>
  <c r="AX18" i="19"/>
  <c r="AD18" i="19"/>
  <c r="AA18" i="19"/>
  <c r="AE18" i="19"/>
  <c r="AF18" i="19"/>
  <c r="AC18" i="19"/>
  <c r="AB18" i="19"/>
  <c r="AW18" i="19"/>
  <c r="AJ18" i="19"/>
  <c r="AN18" i="19" s="1"/>
  <c r="AL54" i="18"/>
  <c r="AP54" i="18" s="1"/>
  <c r="AE54" i="18"/>
  <c r="AA54" i="18"/>
  <c r="AJ54" i="18"/>
  <c r="AN54" i="18" s="1"/>
  <c r="AM54" i="18"/>
  <c r="AQ54" i="18" s="1"/>
  <c r="AD54" i="18"/>
  <c r="AF54" i="18"/>
  <c r="AU54" i="18"/>
  <c r="AC54" i="18"/>
  <c r="AB54" i="18"/>
  <c r="AW54" i="18"/>
  <c r="AK54" i="18"/>
  <c r="AO54" i="18" s="1"/>
  <c r="AE46" i="18"/>
  <c r="AW46" i="18"/>
  <c r="AC46" i="18"/>
  <c r="AF46" i="18"/>
  <c r="AB46" i="18"/>
  <c r="AD46" i="18"/>
  <c r="AK46" i="18"/>
  <c r="AO46" i="18" s="1"/>
  <c r="AA46" i="18"/>
  <c r="AJ46" i="18"/>
  <c r="AN46" i="18" s="1"/>
  <c r="AM46" i="18"/>
  <c r="AQ46" i="18" s="1"/>
  <c r="AL46" i="18"/>
  <c r="AP46" i="18" s="1"/>
  <c r="AU46" i="18"/>
  <c r="AU38" i="18"/>
  <c r="AW38" i="18"/>
  <c r="AE38" i="18"/>
  <c r="AL38" i="18"/>
  <c r="AP38" i="18" s="1"/>
  <c r="AA38" i="18"/>
  <c r="AC38" i="18"/>
  <c r="AK38" i="18"/>
  <c r="AO38" i="18" s="1"/>
  <c r="AM38" i="18"/>
  <c r="AQ38" i="18" s="1"/>
  <c r="AF38" i="18"/>
  <c r="AD38" i="18"/>
  <c r="AB38" i="18"/>
  <c r="AJ38" i="18"/>
  <c r="AN38" i="18" s="1"/>
  <c r="AU30" i="18"/>
  <c r="AL30" i="18"/>
  <c r="AP30" i="18" s="1"/>
  <c r="AM30" i="18"/>
  <c r="AQ30" i="18" s="1"/>
  <c r="AC30" i="18"/>
  <c r="AW30" i="18"/>
  <c r="AB30" i="18"/>
  <c r="AF30" i="18"/>
  <c r="AJ30" i="18"/>
  <c r="AN30" i="18" s="1"/>
  <c r="AD30" i="18"/>
  <c r="AK30" i="18"/>
  <c r="AO30" i="18" s="1"/>
  <c r="AA30" i="18"/>
  <c r="AE30" i="18"/>
  <c r="AK22" i="18"/>
  <c r="AO22" i="18" s="1"/>
  <c r="AB22" i="18"/>
  <c r="AW22" i="18"/>
  <c r="AM22" i="18"/>
  <c r="AQ22" i="18" s="1"/>
  <c r="AD22" i="18"/>
  <c r="AL22" i="18"/>
  <c r="AP22" i="18" s="1"/>
  <c r="AE22" i="18"/>
  <c r="AC22" i="18"/>
  <c r="AA22" i="18"/>
  <c r="AF22" i="18"/>
  <c r="AJ22" i="18"/>
  <c r="AN22" i="18" s="1"/>
  <c r="AU22" i="18"/>
  <c r="AU32" i="17"/>
  <c r="AA32" i="17"/>
  <c r="AE32" i="17"/>
  <c r="AJ32" i="17"/>
  <c r="AN32" i="17" s="1"/>
  <c r="AF32" i="17"/>
  <c r="AK32" i="17"/>
  <c r="AO32" i="17" s="1"/>
  <c r="AM32" i="17"/>
  <c r="AQ32" i="17" s="1"/>
  <c r="AD32" i="17"/>
  <c r="AC32" i="17"/>
  <c r="AB32" i="17"/>
  <c r="AL32" i="17"/>
  <c r="AP32" i="17" s="1"/>
  <c r="AW32" i="17"/>
  <c r="AL24" i="17"/>
  <c r="AP24" i="17" s="1"/>
  <c r="AF24" i="17"/>
  <c r="AM24" i="17"/>
  <c r="AQ24" i="17" s="1"/>
  <c r="AU24" i="17"/>
  <c r="AB24" i="17"/>
  <c r="AW24" i="17"/>
  <c r="AE24" i="17"/>
  <c r="AA24" i="17"/>
  <c r="AC24" i="17"/>
  <c r="AJ24" i="17"/>
  <c r="AN24" i="17" s="1"/>
  <c r="AK24" i="17"/>
  <c r="AO24" i="17" s="1"/>
  <c r="AD24" i="17"/>
  <c r="AK34" i="16"/>
  <c r="AO34" i="16" s="1"/>
  <c r="AC34" i="16"/>
  <c r="AB34" i="16"/>
  <c r="AF34" i="16"/>
  <c r="AL34" i="16"/>
  <c r="AJ34" i="16"/>
  <c r="AA34" i="16"/>
  <c r="AE34" i="16"/>
  <c r="AU34" i="16"/>
  <c r="AW34" i="16"/>
  <c r="AD34" i="16"/>
  <c r="AU26" i="16"/>
  <c r="AM26" i="16"/>
  <c r="AQ26" i="16" s="1"/>
  <c r="AW26" i="16"/>
  <c r="AF26" i="16"/>
  <c r="AK26" i="16"/>
  <c r="AO26" i="16" s="1"/>
  <c r="AL26" i="16"/>
  <c r="AP26" i="16" s="1"/>
  <c r="AD26" i="16"/>
  <c r="AE26" i="16"/>
  <c r="AJ26" i="16"/>
  <c r="AN26" i="16" s="1"/>
  <c r="AB26" i="16"/>
  <c r="AU18" i="16"/>
  <c r="AJ18" i="16"/>
  <c r="AN18" i="16" s="1"/>
  <c r="AD18" i="16"/>
  <c r="AM18" i="16"/>
  <c r="AQ18" i="16" s="1"/>
  <c r="AF18" i="16"/>
  <c r="AB18" i="16"/>
  <c r="AW18" i="16"/>
  <c r="AC18" i="16"/>
  <c r="AE18" i="16"/>
  <c r="AK18" i="16"/>
  <c r="AA18" i="16"/>
  <c r="AL18" i="16"/>
  <c r="AP18" i="16" s="1"/>
  <c r="AW20" i="15"/>
  <c r="AA20" i="15"/>
  <c r="AF20" i="15"/>
  <c r="AK20" i="15"/>
  <c r="AE20" i="15"/>
  <c r="AB20" i="15"/>
  <c r="AC20" i="15"/>
  <c r="AJ20" i="15"/>
  <c r="AN20" i="15" s="1"/>
  <c r="AM20" i="15"/>
  <c r="AQ20" i="15" s="1"/>
  <c r="AL20" i="15"/>
  <c r="AP20" i="15" s="1"/>
  <c r="AD20" i="15"/>
  <c r="AU20" i="15"/>
  <c r="AW65" i="14"/>
  <c r="AL65" i="14"/>
  <c r="AF65" i="14"/>
  <c r="AE65" i="14"/>
  <c r="AM65" i="14"/>
  <c r="AA65" i="14"/>
  <c r="AC65" i="14"/>
  <c r="AJ65" i="14"/>
  <c r="AB65" i="14"/>
  <c r="AK65" i="14"/>
  <c r="AD65" i="14"/>
  <c r="AU65" i="14"/>
  <c r="AF57" i="14"/>
  <c r="AW57" i="14"/>
  <c r="AK57" i="14"/>
  <c r="AU57" i="14"/>
  <c r="AL57" i="14"/>
  <c r="AM57" i="14"/>
  <c r="AD57" i="14"/>
  <c r="AC57" i="14"/>
  <c r="AJ57" i="14"/>
  <c r="AN57" i="14" s="1"/>
  <c r="AW49" i="14"/>
  <c r="AU49" i="14"/>
  <c r="AL49" i="14"/>
  <c r="AP49" i="14" s="1"/>
  <c r="AF49" i="14"/>
  <c r="AC49" i="14"/>
  <c r="AJ49" i="14"/>
  <c r="AN49" i="14" s="1"/>
  <c r="AE49" i="14"/>
  <c r="AD49" i="14"/>
  <c r="AM49" i="14"/>
  <c r="AA49" i="14"/>
  <c r="AU41" i="14"/>
  <c r="AL41" i="14"/>
  <c r="AP41" i="14" s="1"/>
  <c r="AE41" i="14"/>
  <c r="AK41" i="14"/>
  <c r="AO41" i="14" s="1"/>
  <c r="AW41" i="14"/>
  <c r="AD41" i="14"/>
  <c r="AM41" i="14"/>
  <c r="AQ41" i="14" s="1"/>
  <c r="AA41" i="14"/>
  <c r="AF41" i="14"/>
  <c r="AW33" i="14"/>
  <c r="AD33" i="14"/>
  <c r="AA33" i="14"/>
  <c r="AJ33" i="14"/>
  <c r="AN33" i="14" s="1"/>
  <c r="AF33" i="14"/>
  <c r="AM33" i="14"/>
  <c r="AL33" i="14"/>
  <c r="AP33" i="14" s="1"/>
  <c r="AK33" i="14"/>
  <c r="AO33" i="14" s="1"/>
  <c r="AE33" i="14"/>
  <c r="AC33" i="14"/>
  <c r="AD25" i="14"/>
  <c r="AM25" i="14"/>
  <c r="AQ25" i="14" s="1"/>
  <c r="AW25" i="14"/>
  <c r="AF25" i="14"/>
  <c r="AU25" i="14"/>
  <c r="AE25" i="14"/>
  <c r="AA25" i="14"/>
  <c r="AJ25" i="14"/>
  <c r="AN25" i="14" s="1"/>
  <c r="AK25" i="14"/>
  <c r="AB25" i="14"/>
  <c r="AC25" i="14"/>
  <c r="AL25" i="14"/>
  <c r="AB17" i="14"/>
  <c r="AM17" i="14"/>
  <c r="AQ17" i="14" s="1"/>
  <c r="AA17" i="14"/>
  <c r="AE17" i="14"/>
  <c r="AK17" i="14"/>
  <c r="AO17" i="14" s="1"/>
  <c r="AL17" i="14"/>
  <c r="AP17" i="14" s="1"/>
  <c r="AF17" i="14"/>
  <c r="AD17" i="14"/>
  <c r="AW17" i="14"/>
  <c r="AJ17" i="14"/>
  <c r="AN17" i="14" s="1"/>
  <c r="AU17" i="14"/>
  <c r="AC17" i="14"/>
  <c r="AA20" i="13"/>
  <c r="AW20" i="13"/>
  <c r="AJ20" i="13"/>
  <c r="AN20" i="13" s="1"/>
  <c r="AU20" i="13"/>
  <c r="AC20" i="13"/>
  <c r="AD20" i="13"/>
  <c r="AF20" i="13"/>
  <c r="AK20" i="13"/>
  <c r="AO20" i="13" s="1"/>
  <c r="AM20" i="13"/>
  <c r="AM18" i="12"/>
  <c r="AQ18" i="12" s="1"/>
  <c r="AB18" i="12"/>
  <c r="AA18" i="12"/>
  <c r="AC18" i="12"/>
  <c r="AW18" i="12"/>
  <c r="AU18" i="12"/>
  <c r="AK20" i="11"/>
  <c r="AO20" i="11" s="1"/>
  <c r="AF20" i="11"/>
  <c r="AJ20" i="11"/>
  <c r="AN20" i="11" s="1"/>
  <c r="AA20" i="11"/>
  <c r="AU20" i="11"/>
  <c r="AW20" i="11"/>
  <c r="AE20" i="11"/>
  <c r="AL20" i="11"/>
  <c r="AP20" i="11" s="1"/>
  <c r="AM20" i="11"/>
  <c r="AD20" i="11"/>
  <c r="AK18" i="10"/>
  <c r="AO18" i="10" s="1"/>
  <c r="AU18" i="10"/>
  <c r="AJ18" i="10"/>
  <c r="AN18" i="10" s="1"/>
  <c r="AW18" i="10"/>
  <c r="AC18" i="10"/>
  <c r="AE18" i="10"/>
  <c r="AF18" i="10"/>
  <c r="AA18" i="10"/>
  <c r="AL18" i="10"/>
  <c r="AP18" i="10" s="1"/>
  <c r="AM18" i="10"/>
  <c r="AQ18" i="10" s="1"/>
  <c r="AB18" i="10"/>
  <c r="AU26" i="9"/>
  <c r="AK26" i="9"/>
  <c r="AJ26" i="9"/>
  <c r="AA26" i="9"/>
  <c r="AB26" i="9"/>
  <c r="AM18" i="9"/>
  <c r="AQ18" i="9" s="1"/>
  <c r="AW18" i="9"/>
  <c r="AU18" i="9"/>
  <c r="AA18" i="9"/>
  <c r="AB18" i="9"/>
  <c r="AL18" i="9"/>
  <c r="AP18" i="9" s="1"/>
  <c r="AC18" i="9"/>
  <c r="AF18" i="9"/>
  <c r="AU17" i="6"/>
  <c r="AA19" i="6"/>
  <c r="AK26" i="8"/>
  <c r="AW16" i="8"/>
  <c r="AA25" i="8"/>
  <c r="AA27" i="8"/>
  <c r="AE27" i="8"/>
  <c r="AL27" i="8"/>
  <c r="AP27" i="8" s="1"/>
  <c r="AD19" i="8"/>
  <c r="AC27" i="8"/>
  <c r="AK24" i="8"/>
  <c r="AO24" i="8" s="1"/>
  <c r="AF27" i="8"/>
  <c r="AW26" i="8"/>
  <c r="AJ18" i="8"/>
  <c r="AN18" i="8" s="1"/>
  <c r="AW23" i="8"/>
  <c r="AE18" i="8"/>
  <c r="AB22" i="8"/>
  <c r="AB16" i="8"/>
  <c r="AJ16" i="8"/>
  <c r="AU19" i="8"/>
  <c r="AF28" i="9"/>
  <c r="AF31" i="9"/>
  <c r="AF30" i="9"/>
  <c r="AL30" i="9"/>
  <c r="AP30" i="9" s="1"/>
  <c r="AA25" i="9"/>
  <c r="AW20" i="9"/>
  <c r="AC26" i="9"/>
  <c r="AC21" i="9"/>
  <c r="AA20" i="9"/>
  <c r="AU28" i="9"/>
  <c r="AL19" i="9"/>
  <c r="AP19" i="9" s="1"/>
  <c r="AW19" i="10"/>
  <c r="AB21" i="11"/>
  <c r="AC16" i="11"/>
  <c r="V23" i="12"/>
  <c r="M25" i="12" s="1"/>
  <c r="AX16" i="12" s="1"/>
  <c r="AD52" i="14"/>
  <c r="AB41" i="14"/>
  <c r="AB57" i="14"/>
  <c r="AA68" i="14"/>
  <c r="AM59" i="14"/>
  <c r="AQ59" i="14" s="1"/>
  <c r="AM20" i="14"/>
  <c r="AQ20" i="14" s="1"/>
  <c r="AF29" i="14"/>
  <c r="AA23" i="15"/>
  <c r="AK27" i="16"/>
  <c r="AU18" i="26"/>
  <c r="AD18" i="26"/>
  <c r="AM18" i="26"/>
  <c r="AQ18" i="26" s="1"/>
  <c r="AC18" i="26"/>
  <c r="AK18" i="26"/>
  <c r="AO18" i="26" s="1"/>
  <c r="AF18" i="26"/>
  <c r="AA18" i="26"/>
  <c r="AL18" i="26"/>
  <c r="AP18" i="26" s="1"/>
  <c r="AW18" i="26"/>
  <c r="AE18" i="26"/>
  <c r="AJ18" i="26"/>
  <c r="AN18" i="26" s="1"/>
  <c r="AB18" i="26"/>
  <c r="AX18" i="26"/>
  <c r="AM18" i="24"/>
  <c r="AQ18" i="24" s="1"/>
  <c r="AC18" i="24"/>
  <c r="AW18" i="24"/>
  <c r="AJ18" i="24"/>
  <c r="AN18" i="24" s="1"/>
  <c r="AA18" i="24"/>
  <c r="AD18" i="24"/>
  <c r="AL18" i="24"/>
  <c r="AP18" i="24" s="1"/>
  <c r="AE18" i="24"/>
  <c r="AK18" i="24"/>
  <c r="AO18" i="24" s="1"/>
  <c r="AB18" i="24"/>
  <c r="AU18" i="24"/>
  <c r="AF18" i="24"/>
  <c r="AU23" i="23"/>
  <c r="AW23" i="23"/>
  <c r="AA23" i="23"/>
  <c r="AD23" i="23"/>
  <c r="AF23" i="23"/>
  <c r="AC23" i="23"/>
  <c r="AJ23" i="23"/>
  <c r="AN23" i="23" s="1"/>
  <c r="AB23" i="23"/>
  <c r="AE23" i="23"/>
  <c r="AK23" i="23"/>
  <c r="AO23" i="23" s="1"/>
  <c r="AM23" i="23"/>
  <c r="AQ23" i="23" s="1"/>
  <c r="AL23" i="23"/>
  <c r="AP23" i="23" s="1"/>
  <c r="AL17" i="21"/>
  <c r="AP17" i="21" s="1"/>
  <c r="AD17" i="21"/>
  <c r="AW17" i="21"/>
  <c r="AE17" i="21"/>
  <c r="AU17" i="21"/>
  <c r="AK17" i="21"/>
  <c r="AO17" i="21" s="1"/>
  <c r="AF17" i="21"/>
  <c r="AM17" i="21"/>
  <c r="AQ17" i="21" s="1"/>
  <c r="AA17" i="21"/>
  <c r="AB17" i="21"/>
  <c r="AX17" i="21"/>
  <c r="AJ17" i="21"/>
  <c r="AN17" i="21" s="1"/>
  <c r="AC17" i="21"/>
  <c r="AU29" i="20"/>
  <c r="AW29" i="20"/>
  <c r="AK29" i="20"/>
  <c r="AO29" i="20" s="1"/>
  <c r="AA29" i="20"/>
  <c r="AJ29" i="20"/>
  <c r="AN29" i="20" s="1"/>
  <c r="AB29" i="20"/>
  <c r="AF29" i="20"/>
  <c r="AM29" i="20"/>
  <c r="AQ29" i="20" s="1"/>
  <c r="AL29" i="20"/>
  <c r="AP29" i="20" s="1"/>
  <c r="AD29" i="20"/>
  <c r="AE29" i="20"/>
  <c r="AC29" i="20"/>
  <c r="AU53" i="18"/>
  <c r="AL53" i="18"/>
  <c r="AP53" i="18" s="1"/>
  <c r="AE53" i="18"/>
  <c r="AA53" i="18"/>
  <c r="AM53" i="18"/>
  <c r="AQ53" i="18" s="1"/>
  <c r="AW53" i="18"/>
  <c r="AB53" i="18"/>
  <c r="AD53" i="18"/>
  <c r="AJ53" i="18"/>
  <c r="AN53" i="18" s="1"/>
  <c r="AF53" i="18"/>
  <c r="AK53" i="18"/>
  <c r="AO53" i="18" s="1"/>
  <c r="AC53" i="18"/>
  <c r="AM21" i="18"/>
  <c r="AQ21" i="18" s="1"/>
  <c r="AU21" i="18"/>
  <c r="AD21" i="18"/>
  <c r="AL21" i="18"/>
  <c r="AP21" i="18" s="1"/>
  <c r="AC21" i="18"/>
  <c r="AA21" i="18"/>
  <c r="AJ21" i="18"/>
  <c r="AN21" i="18" s="1"/>
  <c r="AK21" i="18"/>
  <c r="AO21" i="18" s="1"/>
  <c r="AW21" i="18"/>
  <c r="AE21" i="18"/>
  <c r="AB21" i="18"/>
  <c r="AF21" i="18"/>
  <c r="AW25" i="16"/>
  <c r="AU25" i="16"/>
  <c r="AF25" i="16"/>
  <c r="AC25" i="16"/>
  <c r="AD25" i="16"/>
  <c r="AB25" i="16"/>
  <c r="AA25" i="16"/>
  <c r="AM25" i="16"/>
  <c r="AQ25" i="16" s="1"/>
  <c r="AL25" i="16"/>
  <c r="AP25" i="16" s="1"/>
  <c r="AK25" i="16"/>
  <c r="AO25" i="16" s="1"/>
  <c r="AJ25" i="16"/>
  <c r="AE25" i="16"/>
  <c r="AE48" i="14"/>
  <c r="AF48" i="14"/>
  <c r="AM48" i="14"/>
  <c r="AC48" i="14"/>
  <c r="AW48" i="14"/>
  <c r="AA48" i="14"/>
  <c r="AJ48" i="14"/>
  <c r="AK48" i="14"/>
  <c r="AO48" i="14" s="1"/>
  <c r="AD48" i="14"/>
  <c r="AB48" i="14"/>
  <c r="AK24" i="14"/>
  <c r="AO24" i="14" s="1"/>
  <c r="AF24" i="14"/>
  <c r="AL24" i="14"/>
  <c r="AP24" i="14" s="1"/>
  <c r="AD24" i="14"/>
  <c r="AJ24" i="14"/>
  <c r="AA24" i="14"/>
  <c r="AB24" i="14"/>
  <c r="AU24" i="14"/>
  <c r="AW24" i="14"/>
  <c r="AM24" i="14"/>
  <c r="AQ24" i="14" s="1"/>
  <c r="AC24" i="14"/>
  <c r="AW19" i="11"/>
  <c r="AU19" i="11"/>
  <c r="AB19" i="11"/>
  <c r="AA19" i="11"/>
  <c r="AD19" i="11"/>
  <c r="AC19" i="11"/>
  <c r="AJ19" i="11"/>
  <c r="AN19" i="11" s="1"/>
  <c r="AL19" i="11"/>
  <c r="AP19" i="11" s="1"/>
  <c r="AM19" i="11"/>
  <c r="AQ19" i="11" s="1"/>
  <c r="AU21" i="8"/>
  <c r="AW21" i="8"/>
  <c r="V70" i="14"/>
  <c r="M25" i="14" s="1"/>
  <c r="AX29" i="14" s="1"/>
  <c r="AM16" i="14"/>
  <c r="AQ16" i="14" s="1"/>
  <c r="AB16" i="14"/>
  <c r="AA16" i="14"/>
  <c r="AE16" i="14"/>
  <c r="AL16" i="14"/>
  <c r="AP16" i="14" s="1"/>
  <c r="AF16" i="14"/>
  <c r="AK16" i="14"/>
  <c r="AO16" i="14" s="1"/>
  <c r="AD16" i="14"/>
  <c r="AJ16" i="14"/>
  <c r="AN16" i="14" s="1"/>
  <c r="AE35" i="25"/>
  <c r="AJ35" i="25"/>
  <c r="AN35" i="25" s="1"/>
  <c r="AW35" i="25"/>
  <c r="AU35" i="25"/>
  <c r="AD35" i="25"/>
  <c r="AF35" i="25"/>
  <c r="AL35" i="25"/>
  <c r="AP35" i="25" s="1"/>
  <c r="AM35" i="25"/>
  <c r="AQ35" i="25" s="1"/>
  <c r="AC35" i="25"/>
  <c r="AB35" i="25"/>
  <c r="AK35" i="25"/>
  <c r="AO35" i="25" s="1"/>
  <c r="AA35" i="25"/>
  <c r="AU30" i="23"/>
  <c r="AF30" i="23"/>
  <c r="AD30" i="23"/>
  <c r="AA30" i="23"/>
  <c r="AC30" i="23"/>
  <c r="AE30" i="23"/>
  <c r="AK30" i="23"/>
  <c r="AO30" i="23" s="1"/>
  <c r="AM30" i="23"/>
  <c r="AQ30" i="23" s="1"/>
  <c r="AJ30" i="23"/>
  <c r="AN30" i="23" s="1"/>
  <c r="AB30" i="23"/>
  <c r="AW30" i="23"/>
  <c r="AL30" i="23"/>
  <c r="AP30" i="23" s="1"/>
  <c r="AU32" i="21"/>
  <c r="AL32" i="21"/>
  <c r="AP32" i="21" s="1"/>
  <c r="AX32" i="21"/>
  <c r="AC32" i="21"/>
  <c r="AM32" i="21"/>
  <c r="AQ32" i="21" s="1"/>
  <c r="AK32" i="21"/>
  <c r="AO32" i="21" s="1"/>
  <c r="AJ32" i="21"/>
  <c r="AN32" i="21" s="1"/>
  <c r="AF32" i="21"/>
  <c r="AW32" i="21"/>
  <c r="AD32" i="21"/>
  <c r="AB32" i="21"/>
  <c r="AE32" i="21"/>
  <c r="AA32" i="21"/>
  <c r="AW36" i="20"/>
  <c r="AU36" i="20"/>
  <c r="AB36" i="20"/>
  <c r="AL36" i="20"/>
  <c r="AP36" i="20" s="1"/>
  <c r="AA36" i="20"/>
  <c r="AJ36" i="20"/>
  <c r="AN36" i="20" s="1"/>
  <c r="AE36" i="20"/>
  <c r="AF36" i="20"/>
  <c r="AM36" i="20"/>
  <c r="AQ36" i="20" s="1"/>
  <c r="AK36" i="20"/>
  <c r="AO36" i="20" s="1"/>
  <c r="AC36" i="20"/>
  <c r="AD36" i="20"/>
  <c r="AU60" i="18"/>
  <c r="AW60" i="18"/>
  <c r="AL60" i="18"/>
  <c r="AP60" i="18" s="1"/>
  <c r="AE60" i="18"/>
  <c r="AM60" i="18"/>
  <c r="AQ60" i="18" s="1"/>
  <c r="AK60" i="18"/>
  <c r="AO60" i="18" s="1"/>
  <c r="AC60" i="18"/>
  <c r="AF60" i="18"/>
  <c r="AA60" i="18"/>
  <c r="AJ60" i="18"/>
  <c r="AN60" i="18" s="1"/>
  <c r="AB60" i="18"/>
  <c r="AD60" i="18"/>
  <c r="AU28" i="18"/>
  <c r="AW28" i="18"/>
  <c r="AL28" i="18"/>
  <c r="AP28" i="18" s="1"/>
  <c r="AE28" i="18"/>
  <c r="AM28" i="18"/>
  <c r="AQ28" i="18" s="1"/>
  <c r="AF28" i="18"/>
  <c r="AD28" i="18"/>
  <c r="AB28" i="18"/>
  <c r="AA28" i="18"/>
  <c r="AC28" i="18"/>
  <c r="AK28" i="18"/>
  <c r="AO28" i="18" s="1"/>
  <c r="AJ28" i="18"/>
  <c r="AN28" i="18" s="1"/>
  <c r="AM24" i="16"/>
  <c r="AQ24" i="16" s="1"/>
  <c r="AA24" i="16"/>
  <c r="AK24" i="16"/>
  <c r="AL24" i="16"/>
  <c r="AP24" i="16" s="1"/>
  <c r="AU24" i="16"/>
  <c r="AW24" i="16"/>
  <c r="AC24" i="16"/>
  <c r="AF24" i="16"/>
  <c r="AJ24" i="16"/>
  <c r="AN24" i="16" s="1"/>
  <c r="AE24" i="16"/>
  <c r="AB24" i="16"/>
  <c r="AF55" i="14"/>
  <c r="AM55" i="14"/>
  <c r="AQ55" i="14" s="1"/>
  <c r="AL55" i="14"/>
  <c r="AP55" i="14" s="1"/>
  <c r="AE55" i="14"/>
  <c r="AB55" i="14"/>
  <c r="AA55" i="14"/>
  <c r="AJ55" i="14"/>
  <c r="AN55" i="14" s="1"/>
  <c r="AU55" i="14"/>
  <c r="AC55" i="14"/>
  <c r="AW55" i="14"/>
  <c r="AK55" i="14"/>
  <c r="AO55" i="14" s="1"/>
  <c r="AW23" i="14"/>
  <c r="AU23" i="14"/>
  <c r="AF23" i="14"/>
  <c r="AD23" i="14"/>
  <c r="AA23" i="14"/>
  <c r="AE23" i="14"/>
  <c r="AC23" i="14"/>
  <c r="AL23" i="14"/>
  <c r="AP23" i="14" s="1"/>
  <c r="AB23" i="14"/>
  <c r="AK18" i="11"/>
  <c r="AO18" i="11" s="1"/>
  <c r="AM18" i="11"/>
  <c r="AQ18" i="11" s="1"/>
  <c r="AC18" i="11"/>
  <c r="AU18" i="11"/>
  <c r="AA18" i="11"/>
  <c r="AF18" i="11"/>
  <c r="AL18" i="11"/>
  <c r="AP18" i="11" s="1"/>
  <c r="AJ18" i="11"/>
  <c r="AN18" i="11" s="1"/>
  <c r="AB18" i="11"/>
  <c r="AW18" i="11"/>
  <c r="AD18" i="11"/>
  <c r="AE18" i="11"/>
  <c r="AM16" i="6"/>
  <c r="V33" i="6"/>
  <c r="M25" i="6" s="1"/>
  <c r="AX16" i="6" s="1"/>
  <c r="AD23" i="8"/>
  <c r="AM27" i="9"/>
  <c r="AQ27" i="9" s="1"/>
  <c r="AB25" i="9"/>
  <c r="AW17" i="9"/>
  <c r="AD19" i="10"/>
  <c r="AK21" i="13"/>
  <c r="AF16" i="15"/>
  <c r="AM16" i="15"/>
  <c r="AQ16" i="15" s="1"/>
  <c r="AD16" i="15"/>
  <c r="AC16" i="15"/>
  <c r="AE16" i="15"/>
  <c r="AB16" i="15"/>
  <c r="AK16" i="15"/>
  <c r="AJ16" i="15"/>
  <c r="AL16" i="15"/>
  <c r="V27" i="15"/>
  <c r="M25" i="15" s="1"/>
  <c r="AX20" i="15" s="1"/>
  <c r="AU16" i="15"/>
  <c r="AA16" i="15"/>
  <c r="AW16" i="15"/>
  <c r="AU32" i="26"/>
  <c r="AA32" i="26"/>
  <c r="AK32" i="26"/>
  <c r="AO32" i="26" s="1"/>
  <c r="AL32" i="26"/>
  <c r="AP32" i="26" s="1"/>
  <c r="AW32" i="26"/>
  <c r="AD32" i="26"/>
  <c r="AM32" i="26"/>
  <c r="AQ32" i="26" s="1"/>
  <c r="AF32" i="26"/>
  <c r="AJ32" i="26"/>
  <c r="AN32" i="26" s="1"/>
  <c r="AE32" i="26"/>
  <c r="AB32" i="26"/>
  <c r="AC32" i="26"/>
  <c r="AX32" i="26"/>
  <c r="AM26" i="25"/>
  <c r="AQ26" i="25" s="1"/>
  <c r="AL26" i="25"/>
  <c r="AP26" i="25" s="1"/>
  <c r="AF26" i="25"/>
  <c r="AW26" i="25"/>
  <c r="AK26" i="25"/>
  <c r="AO26" i="25" s="1"/>
  <c r="AA26" i="25"/>
  <c r="AD26" i="25"/>
  <c r="AC26" i="25"/>
  <c r="AU26" i="25"/>
  <c r="AB26" i="25"/>
  <c r="AJ26" i="25"/>
  <c r="AN26" i="25" s="1"/>
  <c r="AE26" i="25"/>
  <c r="AM31" i="21"/>
  <c r="AQ31" i="21" s="1"/>
  <c r="AW31" i="21"/>
  <c r="AA31" i="21"/>
  <c r="AJ31" i="21"/>
  <c r="AN31" i="21" s="1"/>
  <c r="AC31" i="21"/>
  <c r="AK31" i="21"/>
  <c r="AO31" i="21" s="1"/>
  <c r="AF31" i="21"/>
  <c r="AL31" i="21"/>
  <c r="AP31" i="21" s="1"/>
  <c r="AE31" i="21"/>
  <c r="AU31" i="21"/>
  <c r="AD31" i="21"/>
  <c r="AB31" i="21"/>
  <c r="AX31" i="21"/>
  <c r="AU35" i="20"/>
  <c r="AB35" i="20"/>
  <c r="AF35" i="20"/>
  <c r="AJ35" i="20"/>
  <c r="AN35" i="20" s="1"/>
  <c r="AA35" i="20"/>
  <c r="AL35" i="20"/>
  <c r="AP35" i="20" s="1"/>
  <c r="AD35" i="20"/>
  <c r="AM35" i="20"/>
  <c r="AQ35" i="20" s="1"/>
  <c r="AW35" i="20"/>
  <c r="AE35" i="20"/>
  <c r="AK35" i="20"/>
  <c r="AO35" i="20" s="1"/>
  <c r="AC35" i="20"/>
  <c r="AW19" i="20"/>
  <c r="AJ19" i="20"/>
  <c r="AN19" i="20" s="1"/>
  <c r="AE19" i="20"/>
  <c r="AU19" i="20"/>
  <c r="AK19" i="20"/>
  <c r="AO19" i="20" s="1"/>
  <c r="AA19" i="20"/>
  <c r="AF19" i="20"/>
  <c r="AB19" i="20"/>
  <c r="AM19" i="20"/>
  <c r="AQ19" i="20" s="1"/>
  <c r="AD19" i="20"/>
  <c r="AL19" i="20"/>
  <c r="AP19" i="20" s="1"/>
  <c r="AC19" i="20"/>
  <c r="AW43" i="18"/>
  <c r="AE43" i="18"/>
  <c r="AF43" i="18"/>
  <c r="AJ43" i="18"/>
  <c r="AN43" i="18" s="1"/>
  <c r="AU43" i="18"/>
  <c r="AL43" i="18"/>
  <c r="AP43" i="18" s="1"/>
  <c r="AA43" i="18"/>
  <c r="AC43" i="18"/>
  <c r="AB43" i="18"/>
  <c r="AD43" i="18"/>
  <c r="AK43" i="18"/>
  <c r="AO43" i="18" s="1"/>
  <c r="AM43" i="18"/>
  <c r="AQ43" i="18" s="1"/>
  <c r="AW35" i="18"/>
  <c r="AB35" i="18"/>
  <c r="AD35" i="18"/>
  <c r="AF35" i="18"/>
  <c r="AJ35" i="18"/>
  <c r="AN35" i="18" s="1"/>
  <c r="AK35" i="18"/>
  <c r="AO35" i="18" s="1"/>
  <c r="AM35" i="18"/>
  <c r="AQ35" i="18" s="1"/>
  <c r="AE35" i="18"/>
  <c r="AC35" i="18"/>
  <c r="AU35" i="18"/>
  <c r="AA35" i="18"/>
  <c r="AL35" i="18"/>
  <c r="AP35" i="18" s="1"/>
  <c r="AU27" i="18"/>
  <c r="AF27" i="18"/>
  <c r="AL27" i="18"/>
  <c r="AP27" i="18" s="1"/>
  <c r="AD27" i="18"/>
  <c r="AW27" i="18"/>
  <c r="AE27" i="18"/>
  <c r="AB27" i="18"/>
  <c r="AA27" i="18"/>
  <c r="AM27" i="18"/>
  <c r="AQ27" i="18" s="1"/>
  <c r="AJ27" i="18"/>
  <c r="AN27" i="18" s="1"/>
  <c r="AK27" i="18"/>
  <c r="AO27" i="18" s="1"/>
  <c r="AC27" i="18"/>
  <c r="AE19" i="18"/>
  <c r="AC19" i="18"/>
  <c r="AW19" i="18"/>
  <c r="AD19" i="18"/>
  <c r="AF19" i="18"/>
  <c r="AA19" i="18"/>
  <c r="AM19" i="18"/>
  <c r="AQ19" i="18" s="1"/>
  <c r="AK19" i="18"/>
  <c r="AO19" i="18" s="1"/>
  <c r="AL19" i="18"/>
  <c r="AP19" i="18" s="1"/>
  <c r="AB19" i="18"/>
  <c r="AJ19" i="18"/>
  <c r="AN19" i="18" s="1"/>
  <c r="AU19" i="18"/>
  <c r="AU29" i="17"/>
  <c r="AW29" i="17"/>
  <c r="AA29" i="17"/>
  <c r="AE29" i="17"/>
  <c r="AF29" i="17"/>
  <c r="AL29" i="17"/>
  <c r="AP29" i="17" s="1"/>
  <c r="AJ29" i="17"/>
  <c r="AN29" i="17" s="1"/>
  <c r="AD29" i="17"/>
  <c r="AC29" i="17"/>
  <c r="AB29" i="17"/>
  <c r="AM29" i="17"/>
  <c r="AQ29" i="17" s="1"/>
  <c r="AK29" i="17"/>
  <c r="AO29" i="17" s="1"/>
  <c r="AU21" i="17"/>
  <c r="AD21" i="17"/>
  <c r="AF21" i="17"/>
  <c r="AK21" i="17"/>
  <c r="AO21" i="17" s="1"/>
  <c r="AM21" i="17"/>
  <c r="AQ21" i="17" s="1"/>
  <c r="AE21" i="17"/>
  <c r="AW21" i="17"/>
  <c r="AL21" i="17"/>
  <c r="AP21" i="17" s="1"/>
  <c r="AJ21" i="17"/>
  <c r="AN21" i="17" s="1"/>
  <c r="AA21" i="17"/>
  <c r="AB21" i="17"/>
  <c r="AC21" i="17"/>
  <c r="AD31" i="16"/>
  <c r="AA31" i="16"/>
  <c r="AL31" i="16"/>
  <c r="AP31" i="16" s="1"/>
  <c r="AE31" i="16"/>
  <c r="AC31" i="16"/>
  <c r="AW31" i="16"/>
  <c r="AJ31" i="16"/>
  <c r="AN31" i="16" s="1"/>
  <c r="AK31" i="16"/>
  <c r="AO31" i="16" s="1"/>
  <c r="AU31" i="16"/>
  <c r="AM31" i="16"/>
  <c r="AQ31" i="16" s="1"/>
  <c r="AK23" i="16"/>
  <c r="AO23" i="16" s="1"/>
  <c r="AD23" i="16"/>
  <c r="AW23" i="16"/>
  <c r="AC23" i="16"/>
  <c r="AF23" i="16"/>
  <c r="AB23" i="16"/>
  <c r="AM23" i="16"/>
  <c r="AJ23" i="16"/>
  <c r="AN23" i="16" s="1"/>
  <c r="AA23" i="16"/>
  <c r="AE23" i="16"/>
  <c r="AU23" i="16"/>
  <c r="AL23" i="16"/>
  <c r="AP23" i="16" s="1"/>
  <c r="AB25" i="15"/>
  <c r="AF25" i="15"/>
  <c r="AA25" i="15"/>
  <c r="AC25" i="15"/>
  <c r="AJ25" i="15"/>
  <c r="AN25" i="15" s="1"/>
  <c r="AL25" i="15"/>
  <c r="AE25" i="15"/>
  <c r="AU25" i="15"/>
  <c r="AW25" i="15"/>
  <c r="AM25" i="15"/>
  <c r="AQ25" i="15" s="1"/>
  <c r="AK25" i="15"/>
  <c r="AD25" i="15"/>
  <c r="AM17" i="15"/>
  <c r="AQ17" i="15" s="1"/>
  <c r="AD17" i="15"/>
  <c r="AW17" i="15"/>
  <c r="AB17" i="15"/>
  <c r="AJ17" i="15"/>
  <c r="AN17" i="15" s="1"/>
  <c r="AA17" i="15"/>
  <c r="AU17" i="15"/>
  <c r="AL17" i="15"/>
  <c r="AP17" i="15" s="1"/>
  <c r="AE17" i="15"/>
  <c r="AC17" i="15"/>
  <c r="AF17" i="15"/>
  <c r="AK17" i="15"/>
  <c r="AO17" i="15" s="1"/>
  <c r="AW62" i="14"/>
  <c r="AU62" i="14"/>
  <c r="AE62" i="14"/>
  <c r="AL62" i="14"/>
  <c r="AK62" i="14"/>
  <c r="AO62" i="14" s="1"/>
  <c r="AD62" i="14"/>
  <c r="AA62" i="14"/>
  <c r="AU54" i="14"/>
  <c r="AE54" i="14"/>
  <c r="AF54" i="14"/>
  <c r="AK54" i="14"/>
  <c r="AO54" i="14" s="1"/>
  <c r="AJ54" i="14"/>
  <c r="AN54" i="14" s="1"/>
  <c r="AC54" i="14"/>
  <c r="AB54" i="14"/>
  <c r="AA54" i="14"/>
  <c r="AW54" i="14"/>
  <c r="AM54" i="14"/>
  <c r="AQ54" i="14" s="1"/>
  <c r="AD54" i="14"/>
  <c r="AF46" i="14"/>
  <c r="AL46" i="14"/>
  <c r="AK46" i="14"/>
  <c r="AO46" i="14" s="1"/>
  <c r="AU46" i="14"/>
  <c r="AM46" i="14"/>
  <c r="AQ46" i="14" s="1"/>
  <c r="AA46" i="14"/>
  <c r="AD46" i="14"/>
  <c r="AW38" i="14"/>
  <c r="AB38" i="14"/>
  <c r="AE38" i="14"/>
  <c r="AF38" i="14"/>
  <c r="AM38" i="14"/>
  <c r="AQ38" i="14" s="1"/>
  <c r="AC38" i="14"/>
  <c r="AL38" i="14"/>
  <c r="AP38" i="14" s="1"/>
  <c r="AD38" i="14"/>
  <c r="AJ38" i="14"/>
  <c r="AN38" i="14" s="1"/>
  <c r="AK38" i="14"/>
  <c r="AO38" i="14" s="1"/>
  <c r="AU30" i="14"/>
  <c r="AF30" i="14"/>
  <c r="AC30" i="14"/>
  <c r="AM30" i="14"/>
  <c r="AQ30" i="14" s="1"/>
  <c r="AL30" i="14"/>
  <c r="AP30" i="14" s="1"/>
  <c r="AA30" i="14"/>
  <c r="AD30" i="14"/>
  <c r="AE30" i="14"/>
  <c r="AW30" i="14"/>
  <c r="AK30" i="14"/>
  <c r="AO30" i="14" s="1"/>
  <c r="AM22" i="14"/>
  <c r="AQ22" i="14" s="1"/>
  <c r="AW22" i="14"/>
  <c r="AF22" i="14"/>
  <c r="AE22" i="14"/>
  <c r="AC22" i="14"/>
  <c r="AL22" i="14"/>
  <c r="AJ22" i="14"/>
  <c r="AK22" i="14"/>
  <c r="AO22" i="14" s="1"/>
  <c r="AA22" i="14"/>
  <c r="AU25" i="13"/>
  <c r="AE25" i="13"/>
  <c r="AC25" i="13"/>
  <c r="AJ25" i="13"/>
  <c r="AN25" i="13" s="1"/>
  <c r="AK25" i="13"/>
  <c r="AD25" i="13"/>
  <c r="AL25" i="13"/>
  <c r="AP25" i="13" s="1"/>
  <c r="AM25" i="13"/>
  <c r="AF25" i="13"/>
  <c r="AA25" i="13"/>
  <c r="AU17" i="13"/>
  <c r="AK17" i="13"/>
  <c r="AO17" i="13" s="1"/>
  <c r="AM17" i="13"/>
  <c r="AQ17" i="13" s="1"/>
  <c r="AE17" i="13"/>
  <c r="AB17" i="13"/>
  <c r="AJ17" i="13"/>
  <c r="AN17" i="13" s="1"/>
  <c r="AW17" i="13"/>
  <c r="AF17" i="13"/>
  <c r="AA17" i="13"/>
  <c r="AD17" i="13"/>
  <c r="AW25" i="11"/>
  <c r="AL25" i="11"/>
  <c r="AF25" i="11"/>
  <c r="AD25" i="11"/>
  <c r="AK25" i="11"/>
  <c r="AO25" i="11" s="1"/>
  <c r="AA25" i="11"/>
  <c r="AE25" i="11"/>
  <c r="AJ25" i="11"/>
  <c r="AN25" i="11" s="1"/>
  <c r="AM25" i="11"/>
  <c r="AM17" i="11"/>
  <c r="AQ17" i="11" s="1"/>
  <c r="AK17" i="11"/>
  <c r="AO17" i="11" s="1"/>
  <c r="AU17" i="11"/>
  <c r="AB17" i="11"/>
  <c r="AL17" i="11"/>
  <c r="AP17" i="11" s="1"/>
  <c r="AW17" i="11"/>
  <c r="AA17" i="11"/>
  <c r="AF17" i="11"/>
  <c r="AE17" i="11"/>
  <c r="AD17" i="11"/>
  <c r="AW31" i="9"/>
  <c r="AM31" i="9"/>
  <c r="AQ31" i="9" s="1"/>
  <c r="AU31" i="9"/>
  <c r="AD31" i="9"/>
  <c r="AA31" i="9"/>
  <c r="AK31" i="9"/>
  <c r="AO31" i="9" s="1"/>
  <c r="AW23" i="9"/>
  <c r="AD23" i="9"/>
  <c r="AM23" i="9"/>
  <c r="AQ23" i="9" s="1"/>
  <c r="AB23" i="9"/>
  <c r="AB16" i="5"/>
  <c r="AA20" i="5"/>
  <c r="AW39" i="5"/>
  <c r="AU84" i="5"/>
  <c r="AW78" i="5"/>
  <c r="AA21" i="8"/>
  <c r="AB24" i="8"/>
  <c r="AL25" i="8"/>
  <c r="AP25" i="8" s="1"/>
  <c r="AA18" i="8"/>
  <c r="AE22" i="8"/>
  <c r="AC20" i="8"/>
  <c r="AD25" i="8"/>
  <c r="AD28" i="8"/>
  <c r="AD21" i="8"/>
  <c r="AJ24" i="8"/>
  <c r="AN24" i="8" s="1"/>
  <c r="AE23" i="8"/>
  <c r="AJ19" i="8"/>
  <c r="AN19" i="8" s="1"/>
  <c r="AK19" i="8"/>
  <c r="AO19" i="8" s="1"/>
  <c r="AM25" i="8"/>
  <c r="AQ25" i="8" s="1"/>
  <c r="AF19" i="8"/>
  <c r="AB18" i="8"/>
  <c r="AC17" i="8"/>
  <c r="AL31" i="9"/>
  <c r="AL25" i="9"/>
  <c r="AP25" i="9" s="1"/>
  <c r="AL24" i="9"/>
  <c r="AP24" i="9" s="1"/>
  <c r="AM26" i="9"/>
  <c r="AQ26" i="9" s="1"/>
  <c r="AE24" i="9"/>
  <c r="AA19" i="9"/>
  <c r="AD18" i="9"/>
  <c r="AK20" i="9"/>
  <c r="AO20" i="9" s="1"/>
  <c r="AB31" i="9"/>
  <c r="AJ28" i="9"/>
  <c r="AM20" i="9"/>
  <c r="AQ20" i="9" s="1"/>
  <c r="AE19" i="11"/>
  <c r="AE18" i="12"/>
  <c r="AB25" i="13"/>
  <c r="AB20" i="13"/>
  <c r="AX20" i="13"/>
  <c r="AW58" i="14"/>
  <c r="AB49" i="14"/>
  <c r="AJ62" i="14"/>
  <c r="AN62" i="14" s="1"/>
  <c r="AW46" i="14"/>
  <c r="AE57" i="14"/>
  <c r="AB31" i="16"/>
  <c r="AW44" i="25"/>
  <c r="AU44" i="25"/>
  <c r="AC44" i="25"/>
  <c r="AF44" i="25"/>
  <c r="AM44" i="25"/>
  <c r="AQ44" i="25" s="1"/>
  <c r="AD44" i="25"/>
  <c r="AE44" i="25"/>
  <c r="AL44" i="25"/>
  <c r="AP44" i="25" s="1"/>
  <c r="AB44" i="25"/>
  <c r="AK44" i="25"/>
  <c r="AO44" i="25" s="1"/>
  <c r="AA44" i="25"/>
  <c r="AJ44" i="25"/>
  <c r="AN44" i="25" s="1"/>
  <c r="AC17" i="22"/>
  <c r="AL17" i="22"/>
  <c r="AP17" i="22" s="1"/>
  <c r="AE17" i="22"/>
  <c r="AK17" i="22"/>
  <c r="AO17" i="22" s="1"/>
  <c r="AB17" i="22"/>
  <c r="AJ17" i="22"/>
  <c r="AN17" i="22" s="1"/>
  <c r="AM17" i="22"/>
  <c r="AQ17" i="22" s="1"/>
  <c r="AU17" i="22"/>
  <c r="AF17" i="22"/>
  <c r="AW17" i="22"/>
  <c r="AA17" i="22"/>
  <c r="AD17" i="22"/>
  <c r="AC17" i="19"/>
  <c r="AW17" i="19"/>
  <c r="AB17" i="19"/>
  <c r="AA17" i="19"/>
  <c r="AU17" i="19"/>
  <c r="AK17" i="19"/>
  <c r="AO17" i="19" s="1"/>
  <c r="AM17" i="19"/>
  <c r="AQ17" i="19" s="1"/>
  <c r="AE17" i="19"/>
  <c r="AD17" i="19"/>
  <c r="AF17" i="19"/>
  <c r="AJ17" i="19"/>
  <c r="AN17" i="19" s="1"/>
  <c r="AL17" i="19"/>
  <c r="AP17" i="19" s="1"/>
  <c r="AX17" i="19"/>
  <c r="AU29" i="18"/>
  <c r="AF29" i="18"/>
  <c r="AL29" i="18"/>
  <c r="AP29" i="18" s="1"/>
  <c r="AM29" i="18"/>
  <c r="AQ29" i="18" s="1"/>
  <c r="AW29" i="18"/>
  <c r="AC29" i="18"/>
  <c r="AJ29" i="18"/>
  <c r="AN29" i="18" s="1"/>
  <c r="AA29" i="18"/>
  <c r="AE29" i="18"/>
  <c r="AB29" i="18"/>
  <c r="AD29" i="18"/>
  <c r="AK29" i="18"/>
  <c r="AO29" i="18" s="1"/>
  <c r="AW33" i="16"/>
  <c r="AU33" i="16"/>
  <c r="AL33" i="16"/>
  <c r="AC33" i="16"/>
  <c r="AJ33" i="16"/>
  <c r="AN33" i="16" s="1"/>
  <c r="AK33" i="16"/>
  <c r="AF33" i="16"/>
  <c r="AA33" i="16"/>
  <c r="AD33" i="16"/>
  <c r="AM33" i="16"/>
  <c r="AQ33" i="16" s="1"/>
  <c r="AM56" i="14"/>
  <c r="AQ56" i="14" s="1"/>
  <c r="AE56" i="14"/>
  <c r="AL56" i="14"/>
  <c r="AP56" i="14" s="1"/>
  <c r="AF56" i="14"/>
  <c r="AJ56" i="14"/>
  <c r="AN56" i="14" s="1"/>
  <c r="AU56" i="14"/>
  <c r="AA56" i="14"/>
  <c r="AK56" i="14"/>
  <c r="AO56" i="14" s="1"/>
  <c r="AB56" i="14"/>
  <c r="AM27" i="13"/>
  <c r="AQ27" i="13" s="1"/>
  <c r="AC27" i="13"/>
  <c r="AF27" i="13"/>
  <c r="AA27" i="13"/>
  <c r="AW27" i="13"/>
  <c r="AJ27" i="13"/>
  <c r="AN27" i="13" s="1"/>
  <c r="AB27" i="13"/>
  <c r="AL27" i="13"/>
  <c r="AP27" i="13" s="1"/>
  <c r="AK17" i="10"/>
  <c r="AO17" i="10" s="1"/>
  <c r="AD17" i="10"/>
  <c r="AL17" i="10"/>
  <c r="AP17" i="10" s="1"/>
  <c r="AB17" i="10"/>
  <c r="AJ17" i="10"/>
  <c r="AN17" i="10" s="1"/>
  <c r="AE17" i="10"/>
  <c r="AW17" i="10"/>
  <c r="AC17" i="10"/>
  <c r="AF17" i="10"/>
  <c r="AA17" i="10"/>
  <c r="AU25" i="26"/>
  <c r="AB25" i="26"/>
  <c r="AD25" i="26"/>
  <c r="AE25" i="26"/>
  <c r="AM25" i="26"/>
  <c r="AQ25" i="26" s="1"/>
  <c r="AJ25" i="26"/>
  <c r="AN25" i="26" s="1"/>
  <c r="AW25" i="26"/>
  <c r="AL25" i="26"/>
  <c r="AP25" i="26" s="1"/>
  <c r="AC25" i="26"/>
  <c r="AF25" i="26"/>
  <c r="AA25" i="26"/>
  <c r="AK25" i="26"/>
  <c r="AO25" i="26" s="1"/>
  <c r="AX25" i="26"/>
  <c r="AL27" i="25"/>
  <c r="AP27" i="25" s="1"/>
  <c r="AF27" i="25"/>
  <c r="AC27" i="25"/>
  <c r="AE27" i="25"/>
  <c r="AW27" i="25"/>
  <c r="AU27" i="25"/>
  <c r="AD27" i="25"/>
  <c r="AB27" i="25"/>
  <c r="AJ27" i="25"/>
  <c r="AN27" i="25" s="1"/>
  <c r="AM27" i="25"/>
  <c r="AQ27" i="25" s="1"/>
  <c r="AA27" i="25"/>
  <c r="AK27" i="25"/>
  <c r="AO27" i="25" s="1"/>
  <c r="V31" i="24"/>
  <c r="M25" i="24" s="1"/>
  <c r="AX28" i="24" s="1"/>
  <c r="AU17" i="24"/>
  <c r="AA17" i="24"/>
  <c r="AJ17" i="24"/>
  <c r="AN17" i="24" s="1"/>
  <c r="AC17" i="24"/>
  <c r="AK17" i="24"/>
  <c r="AO17" i="24" s="1"/>
  <c r="AF17" i="24"/>
  <c r="AE17" i="24"/>
  <c r="AM17" i="24"/>
  <c r="AQ17" i="24" s="1"/>
  <c r="AW17" i="24"/>
  <c r="AL17" i="24"/>
  <c r="AP17" i="24" s="1"/>
  <c r="AB17" i="24"/>
  <c r="AD17" i="24"/>
  <c r="AB24" i="22"/>
  <c r="AM24" i="22"/>
  <c r="AQ24" i="22" s="1"/>
  <c r="AC24" i="22"/>
  <c r="AL24" i="22"/>
  <c r="AP24" i="22" s="1"/>
  <c r="AE24" i="22"/>
  <c r="AW24" i="22"/>
  <c r="AK24" i="22"/>
  <c r="AO24" i="22" s="1"/>
  <c r="AF24" i="22"/>
  <c r="AA24" i="22"/>
  <c r="AU24" i="22"/>
  <c r="AJ24" i="22"/>
  <c r="AN24" i="22" s="1"/>
  <c r="AD24" i="22"/>
  <c r="AB44" i="20"/>
  <c r="AF44" i="20"/>
  <c r="AE44" i="20"/>
  <c r="AA44" i="20"/>
  <c r="AD44" i="20"/>
  <c r="AM44" i="20"/>
  <c r="AQ44" i="20" s="1"/>
  <c r="AJ44" i="20"/>
  <c r="AN44" i="20" s="1"/>
  <c r="AW44" i="20"/>
  <c r="AL44" i="20"/>
  <c r="AP44" i="20" s="1"/>
  <c r="AC44" i="20"/>
  <c r="AU44" i="20"/>
  <c r="AK44" i="20"/>
  <c r="AO44" i="20" s="1"/>
  <c r="AX44" i="20"/>
  <c r="AD24" i="19"/>
  <c r="AC24" i="19"/>
  <c r="AK24" i="19"/>
  <c r="AO24" i="19" s="1"/>
  <c r="AA24" i="19"/>
  <c r="AE24" i="19"/>
  <c r="AB24" i="19"/>
  <c r="AW24" i="19"/>
  <c r="AF24" i="19"/>
  <c r="AJ24" i="19"/>
  <c r="AN24" i="19" s="1"/>
  <c r="AM24" i="19"/>
  <c r="AQ24" i="19" s="1"/>
  <c r="AU24" i="19"/>
  <c r="AL24" i="19"/>
  <c r="AP24" i="19" s="1"/>
  <c r="AE36" i="18"/>
  <c r="AL36" i="18"/>
  <c r="AP36" i="18" s="1"/>
  <c r="AK36" i="18"/>
  <c r="AO36" i="18" s="1"/>
  <c r="AB36" i="18"/>
  <c r="AC36" i="18"/>
  <c r="AA36" i="18"/>
  <c r="AM36" i="18"/>
  <c r="AQ36" i="18" s="1"/>
  <c r="AW36" i="18"/>
  <c r="AJ36" i="18"/>
  <c r="AN36" i="18" s="1"/>
  <c r="AD36" i="18"/>
  <c r="AU36" i="18"/>
  <c r="AF36" i="18"/>
  <c r="AF22" i="17"/>
  <c r="AL22" i="17"/>
  <c r="AP22" i="17" s="1"/>
  <c r="AW22" i="17"/>
  <c r="AJ22" i="17"/>
  <c r="AN22" i="17" s="1"/>
  <c r="AK22" i="17"/>
  <c r="AO22" i="17" s="1"/>
  <c r="AD22" i="17"/>
  <c r="AA22" i="17"/>
  <c r="AC22" i="17"/>
  <c r="AE22" i="17"/>
  <c r="AU22" i="17"/>
  <c r="AB22" i="17"/>
  <c r="AM22" i="17"/>
  <c r="AQ22" i="17" s="1"/>
  <c r="AW26" i="15"/>
  <c r="AE26" i="15"/>
  <c r="AA26" i="15"/>
  <c r="AD26" i="15"/>
  <c r="AL26" i="15"/>
  <c r="AP26" i="15" s="1"/>
  <c r="AK26" i="15"/>
  <c r="AJ26" i="15"/>
  <c r="AN26" i="15" s="1"/>
  <c r="AU26" i="15"/>
  <c r="AC26" i="15"/>
  <c r="AF26" i="15"/>
  <c r="AB26" i="15"/>
  <c r="AM26" i="15"/>
  <c r="AQ26" i="15" s="1"/>
  <c r="AE47" i="14"/>
  <c r="AF47" i="14"/>
  <c r="AC47" i="14"/>
  <c r="AM47" i="14"/>
  <c r="AQ47" i="14" s="1"/>
  <c r="AL47" i="14"/>
  <c r="AP47" i="14" s="1"/>
  <c r="AK47" i="14"/>
  <c r="AD47" i="14"/>
  <c r="AW47" i="14"/>
  <c r="AB47" i="14"/>
  <c r="AA47" i="14"/>
  <c r="AJ47" i="14"/>
  <c r="AU47" i="14"/>
  <c r="AX26" i="13"/>
  <c r="AC26" i="13"/>
  <c r="AM26" i="13"/>
  <c r="AQ26" i="13" s="1"/>
  <c r="AD26" i="13"/>
  <c r="AL26" i="13"/>
  <c r="AP26" i="13" s="1"/>
  <c r="AW26" i="13"/>
  <c r="AU26" i="13"/>
  <c r="AE26" i="13"/>
  <c r="AK26" i="13"/>
  <c r="AO26" i="13" s="1"/>
  <c r="AA26" i="13"/>
  <c r="AD32" i="9"/>
  <c r="AU32" i="9"/>
  <c r="AW32" i="9"/>
  <c r="AM32" i="9"/>
  <c r="AQ32" i="9" s="1"/>
  <c r="AA32" i="9"/>
  <c r="AJ32" i="9"/>
  <c r="AW42" i="25"/>
  <c r="AD42" i="25"/>
  <c r="AF42" i="25"/>
  <c r="AM42" i="25"/>
  <c r="AQ42" i="25" s="1"/>
  <c r="AC42" i="25"/>
  <c r="AB42" i="25"/>
  <c r="AL42" i="25"/>
  <c r="AP42" i="25" s="1"/>
  <c r="AE42" i="25"/>
  <c r="AA42" i="25"/>
  <c r="AK42" i="25"/>
  <c r="AO42" i="25" s="1"/>
  <c r="AJ42" i="25"/>
  <c r="AN42" i="25" s="1"/>
  <c r="AU42" i="25"/>
  <c r="AU24" i="24"/>
  <c r="AL24" i="24"/>
  <c r="AP24" i="24" s="1"/>
  <c r="AW24" i="24"/>
  <c r="AA24" i="24"/>
  <c r="AD24" i="24"/>
  <c r="AE24" i="24"/>
  <c r="AK24" i="24"/>
  <c r="AO24" i="24" s="1"/>
  <c r="AB24" i="24"/>
  <c r="AJ24" i="24"/>
  <c r="AN24" i="24" s="1"/>
  <c r="AC24" i="24"/>
  <c r="AM24" i="24"/>
  <c r="AQ24" i="24" s="1"/>
  <c r="AF24" i="24"/>
  <c r="AU23" i="22"/>
  <c r="AC23" i="22"/>
  <c r="AE23" i="22"/>
  <c r="AD23" i="22"/>
  <c r="AA23" i="22"/>
  <c r="AF23" i="22"/>
  <c r="AL23" i="22"/>
  <c r="AP23" i="22" s="1"/>
  <c r="AW23" i="22"/>
  <c r="AJ23" i="22"/>
  <c r="AN23" i="22" s="1"/>
  <c r="AK23" i="22"/>
  <c r="AO23" i="22" s="1"/>
  <c r="AM23" i="22"/>
  <c r="AQ23" i="22" s="1"/>
  <c r="AB23" i="22"/>
  <c r="AW43" i="20"/>
  <c r="AU43" i="20"/>
  <c r="AB43" i="20"/>
  <c r="AE43" i="20"/>
  <c r="AJ43" i="20"/>
  <c r="AN43" i="20" s="1"/>
  <c r="AC43" i="20"/>
  <c r="AD43" i="20"/>
  <c r="AA43" i="20"/>
  <c r="AL43" i="20"/>
  <c r="AP43" i="20" s="1"/>
  <c r="AF43" i="20"/>
  <c r="AM43" i="20"/>
  <c r="AQ43" i="20" s="1"/>
  <c r="AK43" i="20"/>
  <c r="AO43" i="20" s="1"/>
  <c r="AW59" i="18"/>
  <c r="AE59" i="18"/>
  <c r="AF59" i="18"/>
  <c r="AU59" i="18"/>
  <c r="AJ59" i="18"/>
  <c r="AN59" i="18" s="1"/>
  <c r="AL59" i="18"/>
  <c r="AP59" i="18" s="1"/>
  <c r="AK59" i="18"/>
  <c r="AO59" i="18" s="1"/>
  <c r="AM59" i="18"/>
  <c r="AQ59" i="18" s="1"/>
  <c r="AD59" i="18"/>
  <c r="AB59" i="18"/>
  <c r="AC59" i="18"/>
  <c r="AA59" i="18"/>
  <c r="AC31" i="26"/>
  <c r="AE31" i="26"/>
  <c r="AJ31" i="26"/>
  <c r="AN31" i="26" s="1"/>
  <c r="AU31" i="26"/>
  <c r="AL31" i="26"/>
  <c r="AP31" i="26" s="1"/>
  <c r="AK31" i="26"/>
  <c r="AO31" i="26" s="1"/>
  <c r="AB31" i="26"/>
  <c r="AW31" i="26"/>
  <c r="AF31" i="26"/>
  <c r="AA31" i="26"/>
  <c r="AD31" i="26"/>
  <c r="AM31" i="26"/>
  <c r="AQ31" i="26" s="1"/>
  <c r="AX31" i="26"/>
  <c r="AK23" i="26"/>
  <c r="AO23" i="26" s="1"/>
  <c r="AM23" i="26"/>
  <c r="AQ23" i="26" s="1"/>
  <c r="AB23" i="26"/>
  <c r="AU23" i="26"/>
  <c r="AC23" i="26"/>
  <c r="AE23" i="26"/>
  <c r="AL23" i="26"/>
  <c r="AP23" i="26" s="1"/>
  <c r="AJ23" i="26"/>
  <c r="AN23" i="26" s="1"/>
  <c r="AF23" i="26"/>
  <c r="AD23" i="26"/>
  <c r="AA23" i="26"/>
  <c r="AW23" i="26"/>
  <c r="AX23" i="26"/>
  <c r="AW49" i="25"/>
  <c r="AD49" i="25"/>
  <c r="AE49" i="25"/>
  <c r="AB49" i="25"/>
  <c r="AL49" i="25"/>
  <c r="AP49" i="25" s="1"/>
  <c r="AC49" i="25"/>
  <c r="AF49" i="25"/>
  <c r="AJ49" i="25"/>
  <c r="AN49" i="25" s="1"/>
  <c r="AK49" i="25"/>
  <c r="AO49" i="25" s="1"/>
  <c r="AU49" i="25"/>
  <c r="AM49" i="25"/>
  <c r="AQ49" i="25" s="1"/>
  <c r="AA49" i="25"/>
  <c r="AU41" i="25"/>
  <c r="AA41" i="25"/>
  <c r="AK41" i="25"/>
  <c r="AO41" i="25" s="1"/>
  <c r="AE41" i="25"/>
  <c r="AC41" i="25"/>
  <c r="AL41" i="25"/>
  <c r="AP41" i="25" s="1"/>
  <c r="AD41" i="25"/>
  <c r="AJ41" i="25"/>
  <c r="AN41" i="25" s="1"/>
  <c r="AM41" i="25"/>
  <c r="AQ41" i="25" s="1"/>
  <c r="AB41" i="25"/>
  <c r="AW41" i="25"/>
  <c r="AF41" i="25"/>
  <c r="AU33" i="25"/>
  <c r="AB33" i="25"/>
  <c r="AL33" i="25"/>
  <c r="AP33" i="25" s="1"/>
  <c r="AE33" i="25"/>
  <c r="AC33" i="25"/>
  <c r="AD33" i="25"/>
  <c r="AA33" i="25"/>
  <c r="AF33" i="25"/>
  <c r="AW33" i="25"/>
  <c r="AK33" i="25"/>
  <c r="AO33" i="25" s="1"/>
  <c r="AM33" i="25"/>
  <c r="AQ33" i="25" s="1"/>
  <c r="AJ33" i="25"/>
  <c r="AN33" i="25" s="1"/>
  <c r="AW25" i="25"/>
  <c r="AU25" i="25"/>
  <c r="AK25" i="25"/>
  <c r="AO25" i="25" s="1"/>
  <c r="AD25" i="25"/>
  <c r="AA25" i="25"/>
  <c r="AM25" i="25"/>
  <c r="AQ25" i="25" s="1"/>
  <c r="AF25" i="25"/>
  <c r="AE25" i="25"/>
  <c r="AC25" i="25"/>
  <c r="AJ25" i="25"/>
  <c r="AN25" i="25" s="1"/>
  <c r="AB25" i="25"/>
  <c r="AL25" i="25"/>
  <c r="AP25" i="25" s="1"/>
  <c r="AW17" i="25"/>
  <c r="AJ17" i="25"/>
  <c r="AN17" i="25" s="1"/>
  <c r="AU17" i="25"/>
  <c r="AC17" i="25"/>
  <c r="AF17" i="25"/>
  <c r="AA17" i="25"/>
  <c r="AM17" i="25"/>
  <c r="AQ17" i="25" s="1"/>
  <c r="AD17" i="25"/>
  <c r="AE17" i="25"/>
  <c r="AK17" i="25"/>
  <c r="AO17" i="25" s="1"/>
  <c r="AB17" i="25"/>
  <c r="AL17" i="25"/>
  <c r="AP17" i="25" s="1"/>
  <c r="AU23" i="24"/>
  <c r="AW23" i="24"/>
  <c r="AK23" i="24"/>
  <c r="AO23" i="24" s="1"/>
  <c r="AC23" i="24"/>
  <c r="AB23" i="24"/>
  <c r="AD23" i="24"/>
  <c r="AF23" i="24"/>
  <c r="AM23" i="24"/>
  <c r="AQ23" i="24" s="1"/>
  <c r="AE23" i="24"/>
  <c r="AJ23" i="24"/>
  <c r="AN23" i="24" s="1"/>
  <c r="AA23" i="24"/>
  <c r="AL23" i="24"/>
  <c r="AP23" i="24" s="1"/>
  <c r="AW28" i="23"/>
  <c r="AL28" i="23"/>
  <c r="AP28" i="23" s="1"/>
  <c r="AU28" i="23"/>
  <c r="AE28" i="23"/>
  <c r="AD28" i="23"/>
  <c r="AB28" i="23"/>
  <c r="AM28" i="23"/>
  <c r="AQ28" i="23" s="1"/>
  <c r="AF28" i="23"/>
  <c r="AK28" i="23"/>
  <c r="AO28" i="23" s="1"/>
  <c r="AA28" i="23"/>
  <c r="AJ28" i="23"/>
  <c r="AN28" i="23" s="1"/>
  <c r="AC28" i="23"/>
  <c r="AU20" i="23"/>
  <c r="AD20" i="23"/>
  <c r="AK20" i="23"/>
  <c r="AO20" i="23" s="1"/>
  <c r="AA20" i="23"/>
  <c r="AE20" i="23"/>
  <c r="AJ20" i="23"/>
  <c r="AN20" i="23" s="1"/>
  <c r="AF20" i="23"/>
  <c r="AC20" i="23"/>
  <c r="AL20" i="23"/>
  <c r="AP20" i="23" s="1"/>
  <c r="AW20" i="23"/>
  <c r="AM20" i="23"/>
  <c r="AQ20" i="23" s="1"/>
  <c r="AB20" i="23"/>
  <c r="AW22" i="22"/>
  <c r="AU22" i="22"/>
  <c r="AB22" i="22"/>
  <c r="AK22" i="22"/>
  <c r="AO22" i="22" s="1"/>
  <c r="AL22" i="22"/>
  <c r="AP22" i="22" s="1"/>
  <c r="AM22" i="22"/>
  <c r="AQ22" i="22" s="1"/>
  <c r="AF22" i="22"/>
  <c r="AC22" i="22"/>
  <c r="AE22" i="22"/>
  <c r="AJ22" i="22"/>
  <c r="AN22" i="22" s="1"/>
  <c r="AA22" i="22"/>
  <c r="AD22" i="22"/>
  <c r="AU30" i="21"/>
  <c r="AM30" i="21"/>
  <c r="AQ30" i="21" s="1"/>
  <c r="AF30" i="21"/>
  <c r="AL30" i="21"/>
  <c r="AP30" i="21" s="1"/>
  <c r="AJ30" i="21"/>
  <c r="AN30" i="21" s="1"/>
  <c r="AE30" i="21"/>
  <c r="AW30" i="21"/>
  <c r="AB30" i="21"/>
  <c r="AD30" i="21"/>
  <c r="AA30" i="21"/>
  <c r="AK30" i="21"/>
  <c r="AO30" i="21" s="1"/>
  <c r="AC30" i="21"/>
  <c r="AX30" i="21"/>
  <c r="AK22" i="21"/>
  <c r="AO22" i="21" s="1"/>
  <c r="AM22" i="21"/>
  <c r="AQ22" i="21" s="1"/>
  <c r="AW22" i="21"/>
  <c r="AE22" i="21"/>
  <c r="AF22" i="21"/>
  <c r="AD22" i="21"/>
  <c r="AJ22" i="21"/>
  <c r="AN22" i="21" s="1"/>
  <c r="AU22" i="21"/>
  <c r="AB22" i="21"/>
  <c r="AL22" i="21"/>
  <c r="AP22" i="21" s="1"/>
  <c r="AC22" i="21"/>
  <c r="AA22" i="21"/>
  <c r="AW50" i="20"/>
  <c r="AU50" i="20"/>
  <c r="AB50" i="20"/>
  <c r="AJ50" i="20"/>
  <c r="AN50" i="20" s="1"/>
  <c r="AC50" i="20"/>
  <c r="AD50" i="20"/>
  <c r="AL50" i="20"/>
  <c r="AP50" i="20" s="1"/>
  <c r="AF50" i="20"/>
  <c r="AK50" i="20"/>
  <c r="AO50" i="20" s="1"/>
  <c r="AE50" i="20"/>
  <c r="AM50" i="20"/>
  <c r="AQ50" i="20" s="1"/>
  <c r="AA50" i="20"/>
  <c r="AU42" i="20"/>
  <c r="AA42" i="20"/>
  <c r="AJ42" i="20"/>
  <c r="AN42" i="20" s="1"/>
  <c r="AC42" i="20"/>
  <c r="AB42" i="20"/>
  <c r="AD42" i="20"/>
  <c r="AM42" i="20"/>
  <c r="AQ42" i="20" s="1"/>
  <c r="AK42" i="20"/>
  <c r="AO42" i="20" s="1"/>
  <c r="AW42" i="20"/>
  <c r="AL42" i="20"/>
  <c r="AP42" i="20" s="1"/>
  <c r="AE42" i="20"/>
  <c r="AF42" i="20"/>
  <c r="AJ34" i="20"/>
  <c r="AN34" i="20" s="1"/>
  <c r="AL34" i="20"/>
  <c r="AP34" i="20" s="1"/>
  <c r="AE34" i="20"/>
  <c r="AA34" i="20"/>
  <c r="AB34" i="20"/>
  <c r="AC34" i="20"/>
  <c r="AW34" i="20"/>
  <c r="AF34" i="20"/>
  <c r="AD34" i="20"/>
  <c r="AU34" i="20"/>
  <c r="AM34" i="20"/>
  <c r="AQ34" i="20" s="1"/>
  <c r="AK34" i="20"/>
  <c r="AO34" i="20" s="1"/>
  <c r="AW26" i="20"/>
  <c r="AU26" i="20"/>
  <c r="AJ26" i="20"/>
  <c r="AN26" i="20" s="1"/>
  <c r="AB26" i="20"/>
  <c r="AA26" i="20"/>
  <c r="AC26" i="20"/>
  <c r="AF26" i="20"/>
  <c r="AD26" i="20"/>
  <c r="AL26" i="20"/>
  <c r="AP26" i="20" s="1"/>
  <c r="AM26" i="20"/>
  <c r="AQ26" i="20" s="1"/>
  <c r="AE26" i="20"/>
  <c r="AK26" i="20"/>
  <c r="AO26" i="20" s="1"/>
  <c r="AU18" i="20"/>
  <c r="AF18" i="20"/>
  <c r="AW18" i="20"/>
  <c r="AA18" i="20"/>
  <c r="AL18" i="20"/>
  <c r="AP18" i="20" s="1"/>
  <c r="AB18" i="20"/>
  <c r="AC18" i="20"/>
  <c r="AE18" i="20"/>
  <c r="AK18" i="20"/>
  <c r="AO18" i="20" s="1"/>
  <c r="AD18" i="20"/>
  <c r="AJ18" i="20"/>
  <c r="AN18" i="20" s="1"/>
  <c r="AM18" i="20"/>
  <c r="AQ18" i="20" s="1"/>
  <c r="AX18" i="20"/>
  <c r="AW22" i="19"/>
  <c r="AC22" i="19"/>
  <c r="AL22" i="19"/>
  <c r="AP22" i="19" s="1"/>
  <c r="AF22" i="19"/>
  <c r="AU22" i="19"/>
  <c r="AB22" i="19"/>
  <c r="AA22" i="19"/>
  <c r="AK22" i="19"/>
  <c r="AO22" i="19" s="1"/>
  <c r="AD22" i="19"/>
  <c r="AE22" i="19"/>
  <c r="AJ22" i="19"/>
  <c r="AN22" i="19" s="1"/>
  <c r="AM22" i="19"/>
  <c r="AQ22" i="19" s="1"/>
  <c r="AX22" i="19"/>
  <c r="AF58" i="18"/>
  <c r="AL58" i="18"/>
  <c r="AP58" i="18" s="1"/>
  <c r="AB58" i="18"/>
  <c r="AD58" i="18"/>
  <c r="AK58" i="18"/>
  <c r="AO58" i="18" s="1"/>
  <c r="AC58" i="18"/>
  <c r="AW58" i="18"/>
  <c r="AJ58" i="18"/>
  <c r="AN58" i="18" s="1"/>
  <c r="AM58" i="18"/>
  <c r="AQ58" i="18" s="1"/>
  <c r="AE58" i="18"/>
  <c r="AA58" i="18"/>
  <c r="AU58" i="18"/>
  <c r="AE50" i="18"/>
  <c r="AD50" i="18"/>
  <c r="AU50" i="18"/>
  <c r="AL50" i="18"/>
  <c r="AP50" i="18" s="1"/>
  <c r="AF50" i="18"/>
  <c r="AC50" i="18"/>
  <c r="AM50" i="18"/>
  <c r="AQ50" i="18" s="1"/>
  <c r="AA50" i="18"/>
  <c r="AB50" i="18"/>
  <c r="AK50" i="18"/>
  <c r="AO50" i="18" s="1"/>
  <c r="AW50" i="18"/>
  <c r="AJ50" i="18"/>
  <c r="AN50" i="18" s="1"/>
  <c r="AU42" i="18"/>
  <c r="AF42" i="18"/>
  <c r="AW42" i="18"/>
  <c r="AB42" i="18"/>
  <c r="AC42" i="18"/>
  <c r="AL42" i="18"/>
  <c r="AP42" i="18" s="1"/>
  <c r="AA42" i="18"/>
  <c r="AJ42" i="18"/>
  <c r="AN42" i="18" s="1"/>
  <c r="AM42" i="18"/>
  <c r="AQ42" i="18" s="1"/>
  <c r="AK42" i="18"/>
  <c r="AO42" i="18" s="1"/>
  <c r="AE42" i="18"/>
  <c r="AD42" i="18"/>
  <c r="AU34" i="18"/>
  <c r="AW34" i="18"/>
  <c r="AE34" i="18"/>
  <c r="AA34" i="18"/>
  <c r="AM34" i="18"/>
  <c r="AQ34" i="18" s="1"/>
  <c r="AJ34" i="18"/>
  <c r="AN34" i="18" s="1"/>
  <c r="AB34" i="18"/>
  <c r="AC34" i="18"/>
  <c r="AF34" i="18"/>
  <c r="AK34" i="18"/>
  <c r="AO34" i="18" s="1"/>
  <c r="AL34" i="18"/>
  <c r="AP34" i="18" s="1"/>
  <c r="AD34" i="18"/>
  <c r="AL26" i="18"/>
  <c r="AP26" i="18" s="1"/>
  <c r="AB26" i="18"/>
  <c r="AF26" i="18"/>
  <c r="AA26" i="18"/>
  <c r="AM26" i="18"/>
  <c r="AQ26" i="18" s="1"/>
  <c r="AW26" i="18"/>
  <c r="AJ26" i="18"/>
  <c r="AN26" i="18" s="1"/>
  <c r="AU26" i="18"/>
  <c r="AD26" i="18"/>
  <c r="AK26" i="18"/>
  <c r="AO26" i="18" s="1"/>
  <c r="AC26" i="18"/>
  <c r="AE26" i="18"/>
  <c r="AM18" i="18"/>
  <c r="AQ18" i="18" s="1"/>
  <c r="AK18" i="18"/>
  <c r="AO18" i="18" s="1"/>
  <c r="AU18" i="18"/>
  <c r="AF18" i="18"/>
  <c r="AB18" i="18"/>
  <c r="AD18" i="18"/>
  <c r="AL18" i="18"/>
  <c r="AP18" i="18" s="1"/>
  <c r="AE18" i="18"/>
  <c r="AC18" i="18"/>
  <c r="AJ18" i="18"/>
  <c r="AN18" i="18" s="1"/>
  <c r="AA18" i="18"/>
  <c r="AW18" i="18"/>
  <c r="AW28" i="17"/>
  <c r="AM28" i="17"/>
  <c r="AQ28" i="17" s="1"/>
  <c r="AB28" i="17"/>
  <c r="AD28" i="17"/>
  <c r="AJ28" i="17"/>
  <c r="AN28" i="17" s="1"/>
  <c r="AF28" i="17"/>
  <c r="AE28" i="17"/>
  <c r="AC28" i="17"/>
  <c r="AU28" i="17"/>
  <c r="AK28" i="17"/>
  <c r="AO28" i="17" s="1"/>
  <c r="AL28" i="17"/>
  <c r="AP28" i="17" s="1"/>
  <c r="AA28" i="17"/>
  <c r="AA20" i="17"/>
  <c r="AF20" i="17"/>
  <c r="AK20" i="17"/>
  <c r="AO20" i="17" s="1"/>
  <c r="AW20" i="17"/>
  <c r="AL20" i="17"/>
  <c r="AP20" i="17" s="1"/>
  <c r="AC20" i="17"/>
  <c r="AB20" i="17"/>
  <c r="AJ20" i="17"/>
  <c r="AN20" i="17" s="1"/>
  <c r="AM20" i="17"/>
  <c r="AQ20" i="17" s="1"/>
  <c r="AU20" i="17"/>
  <c r="AE20" i="17"/>
  <c r="AD20" i="17"/>
  <c r="AW30" i="16"/>
  <c r="AC30" i="16"/>
  <c r="AJ30" i="16"/>
  <c r="AN30" i="16" s="1"/>
  <c r="AL30" i="16"/>
  <c r="AP30" i="16" s="1"/>
  <c r="AU30" i="16"/>
  <c r="AF30" i="16"/>
  <c r="AM30" i="16"/>
  <c r="AQ30" i="16" s="1"/>
  <c r="AA30" i="16"/>
  <c r="AE30" i="16"/>
  <c r="AD30" i="16"/>
  <c r="AB30" i="16"/>
  <c r="AK30" i="16"/>
  <c r="AO30" i="16" s="1"/>
  <c r="AW22" i="16"/>
  <c r="AU22" i="16"/>
  <c r="AC22" i="16"/>
  <c r="AK22" i="16"/>
  <c r="AE22" i="16"/>
  <c r="AJ22" i="16"/>
  <c r="AN22" i="16" s="1"/>
  <c r="AA22" i="16"/>
  <c r="AF22" i="16"/>
  <c r="AD22" i="16"/>
  <c r="AL22" i="16"/>
  <c r="AP22" i="16" s="1"/>
  <c r="AB22" i="16"/>
  <c r="AM22" i="16"/>
  <c r="AQ22" i="16" s="1"/>
  <c r="AM24" i="15"/>
  <c r="AQ24" i="15" s="1"/>
  <c r="AL24" i="15"/>
  <c r="AP24" i="15" s="1"/>
  <c r="AU24" i="15"/>
  <c r="AF24" i="15"/>
  <c r="AA24" i="15"/>
  <c r="AK24" i="15"/>
  <c r="AO24" i="15" s="1"/>
  <c r="AD24" i="15"/>
  <c r="AW24" i="15"/>
  <c r="AC24" i="15"/>
  <c r="AE24" i="15"/>
  <c r="AJ24" i="15"/>
  <c r="AN24" i="15" s="1"/>
  <c r="AU69" i="14"/>
  <c r="AF69" i="14"/>
  <c r="AL69" i="14"/>
  <c r="AW69" i="14"/>
  <c r="AM69" i="14"/>
  <c r="AB69" i="14"/>
  <c r="AE69" i="14"/>
  <c r="AC69" i="14"/>
  <c r="AF61" i="14"/>
  <c r="AE61" i="14"/>
  <c r="AA61" i="14"/>
  <c r="AJ61" i="14"/>
  <c r="AK61" i="14"/>
  <c r="AO61" i="14" s="1"/>
  <c r="AW61" i="14"/>
  <c r="AU61" i="14"/>
  <c r="AL61" i="14"/>
  <c r="AP61" i="14" s="1"/>
  <c r="AB61" i="14"/>
  <c r="AC61" i="14"/>
  <c r="AE53" i="14"/>
  <c r="AF53" i="14"/>
  <c r="AC53" i="14"/>
  <c r="AA53" i="14"/>
  <c r="AL53" i="14"/>
  <c r="AK53" i="14"/>
  <c r="AO53" i="14" s="1"/>
  <c r="AU53" i="14"/>
  <c r="AM53" i="14"/>
  <c r="AJ53" i="14"/>
  <c r="AN53" i="14" s="1"/>
  <c r="AU45" i="14"/>
  <c r="AL45" i="14"/>
  <c r="AD45" i="14"/>
  <c r="AA45" i="14"/>
  <c r="AW45" i="14"/>
  <c r="AF45" i="14"/>
  <c r="AB45" i="14"/>
  <c r="AE45" i="14"/>
  <c r="AJ45" i="14"/>
  <c r="AN45" i="14" s="1"/>
  <c r="AC45" i="14"/>
  <c r="AJ37" i="14"/>
  <c r="AN37" i="14" s="1"/>
  <c r="AE37" i="14"/>
  <c r="AF37" i="14"/>
  <c r="AD37" i="14"/>
  <c r="AK37" i="14"/>
  <c r="AO37" i="14" s="1"/>
  <c r="AA37" i="14"/>
  <c r="AL37" i="14"/>
  <c r="AP37" i="14" s="1"/>
  <c r="AW37" i="14"/>
  <c r="AC37" i="14"/>
  <c r="AW29" i="14"/>
  <c r="AJ29" i="14"/>
  <c r="AN29" i="14" s="1"/>
  <c r="AU29" i="14"/>
  <c r="AB29" i="14"/>
  <c r="AA29" i="14"/>
  <c r="AM29" i="14"/>
  <c r="AQ29" i="14" s="1"/>
  <c r="AC29" i="14"/>
  <c r="AD29" i="14"/>
  <c r="AL21" i="14"/>
  <c r="AW21" i="14"/>
  <c r="AU21" i="14"/>
  <c r="AA21" i="14"/>
  <c r="AJ21" i="14"/>
  <c r="AN21" i="14" s="1"/>
  <c r="AE21" i="14"/>
  <c r="AD21" i="14"/>
  <c r="AF21" i="14"/>
  <c r="AM21" i="14"/>
  <c r="AQ21" i="14" s="1"/>
  <c r="AK21" i="14"/>
  <c r="AL24" i="13"/>
  <c r="AP24" i="13" s="1"/>
  <c r="AF24" i="13"/>
  <c r="AJ24" i="13"/>
  <c r="AU24" i="13"/>
  <c r="AC24" i="13"/>
  <c r="AW24" i="13"/>
  <c r="AB24" i="13"/>
  <c r="AU22" i="12"/>
  <c r="AM22" i="12"/>
  <c r="AQ22" i="12" s="1"/>
  <c r="AW22" i="12"/>
  <c r="AD22" i="12"/>
  <c r="AC22" i="12"/>
  <c r="AF22" i="12"/>
  <c r="AA22" i="12"/>
  <c r="AL22" i="12"/>
  <c r="AP22" i="12" s="1"/>
  <c r="AK22" i="12"/>
  <c r="AO22" i="12" s="1"/>
  <c r="AB22" i="12"/>
  <c r="AE22" i="12"/>
  <c r="AE24" i="11"/>
  <c r="AF24" i="11"/>
  <c r="AJ24" i="11"/>
  <c r="AC24" i="11"/>
  <c r="AU24" i="11"/>
  <c r="AK24" i="11"/>
  <c r="AO24" i="11" s="1"/>
  <c r="AA24" i="11"/>
  <c r="AW24" i="11"/>
  <c r="AL24" i="11"/>
  <c r="AP24" i="11" s="1"/>
  <c r="AD24" i="11"/>
  <c r="AM24" i="11"/>
  <c r="AQ24" i="11" s="1"/>
  <c r="AD22" i="10"/>
  <c r="AF22" i="10"/>
  <c r="AW22" i="10"/>
  <c r="AB22" i="10"/>
  <c r="AJ22" i="10"/>
  <c r="AN22" i="10" s="1"/>
  <c r="AE22" i="10"/>
  <c r="AA22" i="10"/>
  <c r="AU22" i="10"/>
  <c r="AM22" i="10"/>
  <c r="AU30" i="9"/>
  <c r="AE30" i="9"/>
  <c r="AB30" i="9"/>
  <c r="AJ30" i="9"/>
  <c r="AN30" i="9" s="1"/>
  <c r="AA30" i="9"/>
  <c r="AW30" i="9"/>
  <c r="AU22" i="9"/>
  <c r="AM22" i="9"/>
  <c r="AQ22" i="9" s="1"/>
  <c r="AW22" i="9"/>
  <c r="AJ22" i="9"/>
  <c r="AN22" i="9" s="1"/>
  <c r="AE22" i="9"/>
  <c r="AC22" i="9"/>
  <c r="AA22" i="9"/>
  <c r="AB22" i="9"/>
  <c r="AD22" i="9"/>
  <c r="AD16" i="5"/>
  <c r="AB20" i="5"/>
  <c r="AA26" i="5"/>
  <c r="AM21" i="8"/>
  <c r="AJ22" i="8"/>
  <c r="AN22" i="8" s="1"/>
  <c r="AB25" i="8"/>
  <c r="AL24" i="8"/>
  <c r="AP24" i="8" s="1"/>
  <c r="AL21" i="8"/>
  <c r="AP21" i="8" s="1"/>
  <c r="AE28" i="8"/>
  <c r="AC23" i="8"/>
  <c r="AC26" i="8"/>
  <c r="AU16" i="8"/>
  <c r="AF23" i="8"/>
  <c r="AM22" i="8"/>
  <c r="AQ22" i="8" s="1"/>
  <c r="AU18" i="8"/>
  <c r="AW24" i="8"/>
  <c r="AC18" i="8"/>
  <c r="AE18" i="9"/>
  <c r="AF22" i="9"/>
  <c r="AW24" i="9"/>
  <c r="AE28" i="9"/>
  <c r="AE19" i="9"/>
  <c r="AK22" i="9"/>
  <c r="AO22" i="9" s="1"/>
  <c r="AC23" i="9"/>
  <c r="AB32" i="9"/>
  <c r="AJ23" i="9"/>
  <c r="AN23" i="9" s="1"/>
  <c r="AC22" i="10"/>
  <c r="AC25" i="11"/>
  <c r="AF19" i="11"/>
  <c r="AF18" i="12"/>
  <c r="AA24" i="13"/>
  <c r="AD24" i="13"/>
  <c r="AL17" i="13"/>
  <c r="AE22" i="13"/>
  <c r="AJ30" i="14"/>
  <c r="AN30" i="14" s="1"/>
  <c r="AD50" i="14"/>
  <c r="AD61" i="14"/>
  <c r="AW28" i="14"/>
  <c r="AB37" i="14"/>
  <c r="AJ46" i="14"/>
  <c r="AN46" i="14" s="1"/>
  <c r="AA57" i="14"/>
  <c r="AB30" i="14"/>
  <c r="AA35" i="14"/>
  <c r="AL35" i="14"/>
  <c r="AP35" i="14" s="1"/>
  <c r="AK21" i="15"/>
  <c r="AO21" i="15" s="1"/>
  <c r="AK36" i="25"/>
  <c r="AO36" i="25" s="1"/>
  <c r="AF36" i="25"/>
  <c r="AB36" i="25"/>
  <c r="AA36" i="25"/>
  <c r="AD36" i="25"/>
  <c r="AL36" i="25"/>
  <c r="AP36" i="25" s="1"/>
  <c r="AE36" i="25"/>
  <c r="AC36" i="25"/>
  <c r="AJ36" i="25"/>
  <c r="AN36" i="25" s="1"/>
  <c r="AM36" i="25"/>
  <c r="AQ36" i="25" s="1"/>
  <c r="AW36" i="25"/>
  <c r="AU36" i="25"/>
  <c r="AW25" i="22"/>
  <c r="AF25" i="22"/>
  <c r="AM25" i="22"/>
  <c r="AQ25" i="22" s="1"/>
  <c r="AB25" i="22"/>
  <c r="AE25" i="22"/>
  <c r="AJ25" i="22"/>
  <c r="AN25" i="22" s="1"/>
  <c r="AU25" i="22"/>
  <c r="AC25" i="22"/>
  <c r="AA25" i="22"/>
  <c r="AL25" i="22"/>
  <c r="AP25" i="22" s="1"/>
  <c r="AK25" i="22"/>
  <c r="AO25" i="22" s="1"/>
  <c r="AD25" i="22"/>
  <c r="AU45" i="20"/>
  <c r="AA45" i="20"/>
  <c r="AC45" i="20"/>
  <c r="AB45" i="20"/>
  <c r="AJ45" i="20"/>
  <c r="AN45" i="20" s="1"/>
  <c r="AF45" i="20"/>
  <c r="AD45" i="20"/>
  <c r="AK45" i="20"/>
  <c r="AO45" i="20" s="1"/>
  <c r="AM45" i="20"/>
  <c r="AQ45" i="20" s="1"/>
  <c r="AW45" i="20"/>
  <c r="AE45" i="20"/>
  <c r="AL45" i="20"/>
  <c r="AP45" i="20" s="1"/>
  <c r="AD25" i="19"/>
  <c r="AU25" i="19"/>
  <c r="AW25" i="19"/>
  <c r="AF25" i="19"/>
  <c r="AK25" i="19"/>
  <c r="AO25" i="19" s="1"/>
  <c r="AJ25" i="19"/>
  <c r="AN25" i="19" s="1"/>
  <c r="AL25" i="19"/>
  <c r="AP25" i="19" s="1"/>
  <c r="AB25" i="19"/>
  <c r="AC25" i="19"/>
  <c r="AE25" i="19"/>
  <c r="AM25" i="19"/>
  <c r="AQ25" i="19" s="1"/>
  <c r="AA25" i="19"/>
  <c r="AX25" i="19"/>
  <c r="AL37" i="18"/>
  <c r="AP37" i="18" s="1"/>
  <c r="AE37" i="18"/>
  <c r="AM37" i="18"/>
  <c r="AQ37" i="18" s="1"/>
  <c r="AD37" i="18"/>
  <c r="AB37" i="18"/>
  <c r="AF37" i="18"/>
  <c r="AW37" i="18"/>
  <c r="AA37" i="18"/>
  <c r="AC37" i="18"/>
  <c r="AK37" i="18"/>
  <c r="AO37" i="18" s="1"/>
  <c r="AJ37" i="18"/>
  <c r="AN37" i="18" s="1"/>
  <c r="AU37" i="18"/>
  <c r="AM23" i="17"/>
  <c r="AQ23" i="17" s="1"/>
  <c r="AU23" i="17"/>
  <c r="AC23" i="17"/>
  <c r="AL23" i="17"/>
  <c r="AP23" i="17" s="1"/>
  <c r="AF23" i="17"/>
  <c r="AD23" i="17"/>
  <c r="AA23" i="17"/>
  <c r="AW23" i="17"/>
  <c r="AJ23" i="17"/>
  <c r="AN23" i="17" s="1"/>
  <c r="AE23" i="17"/>
  <c r="AB23" i="17"/>
  <c r="AK23" i="17"/>
  <c r="AO23" i="17" s="1"/>
  <c r="AM19" i="15"/>
  <c r="AQ19" i="15" s="1"/>
  <c r="AW19" i="15"/>
  <c r="AB19" i="15"/>
  <c r="AC19" i="15"/>
  <c r="AA19" i="15"/>
  <c r="AX19" i="15"/>
  <c r="AL19" i="15"/>
  <c r="AJ19" i="15"/>
  <c r="AN19" i="15" s="1"/>
  <c r="AE19" i="15"/>
  <c r="AK19" i="15"/>
  <c r="AU19" i="15"/>
  <c r="AD19" i="15"/>
  <c r="AF19" i="15"/>
  <c r="AU32" i="14"/>
  <c r="AF32" i="14"/>
  <c r="AE32" i="14"/>
  <c r="AL32" i="14"/>
  <c r="AP32" i="14" s="1"/>
  <c r="AJ32" i="14"/>
  <c r="AB32" i="14"/>
  <c r="AC32" i="14"/>
  <c r="AM32" i="14"/>
  <c r="AD32" i="14"/>
  <c r="AA32" i="14"/>
  <c r="AE17" i="12"/>
  <c r="AD17" i="12"/>
  <c r="AL17" i="12"/>
  <c r="AK17" i="12"/>
  <c r="AO17" i="12" s="1"/>
  <c r="AJ17" i="12"/>
  <c r="AN17" i="12" s="1"/>
  <c r="AA17" i="12"/>
  <c r="AW17" i="12"/>
  <c r="AU17" i="12"/>
  <c r="AF17" i="12"/>
  <c r="AB17" i="12"/>
  <c r="AC17" i="9"/>
  <c r="AL17" i="9"/>
  <c r="AP17" i="9" s="1"/>
  <c r="AE17" i="9"/>
  <c r="AD17" i="9"/>
  <c r="AU17" i="9"/>
  <c r="AM17" i="9"/>
  <c r="AQ17" i="9" s="1"/>
  <c r="AA17" i="9"/>
  <c r="AC17" i="26"/>
  <c r="AW17" i="26"/>
  <c r="AF17" i="26"/>
  <c r="AD17" i="26"/>
  <c r="AA17" i="26"/>
  <c r="AL17" i="26"/>
  <c r="AP17" i="26" s="1"/>
  <c r="AU17" i="26"/>
  <c r="AJ17" i="26"/>
  <c r="AN17" i="26" s="1"/>
  <c r="AM17" i="26"/>
  <c r="AQ17" i="26" s="1"/>
  <c r="AK17" i="26"/>
  <c r="AO17" i="26" s="1"/>
  <c r="AB17" i="26"/>
  <c r="AE17" i="26"/>
  <c r="AX17" i="26"/>
  <c r="AU19" i="25"/>
  <c r="AD19" i="25"/>
  <c r="AB19" i="25"/>
  <c r="AK19" i="25"/>
  <c r="AO19" i="25" s="1"/>
  <c r="AM19" i="25"/>
  <c r="AQ19" i="25" s="1"/>
  <c r="AC19" i="25"/>
  <c r="AF19" i="25"/>
  <c r="AJ19" i="25"/>
  <c r="AN19" i="25" s="1"/>
  <c r="AL19" i="25"/>
  <c r="AP19" i="25" s="1"/>
  <c r="AE19" i="25"/>
  <c r="AW19" i="25"/>
  <c r="AA19" i="25"/>
  <c r="AC24" i="21"/>
  <c r="AW24" i="21"/>
  <c r="AJ24" i="21"/>
  <c r="AN24" i="21" s="1"/>
  <c r="AM24" i="21"/>
  <c r="AQ24" i="21" s="1"/>
  <c r="AK24" i="21"/>
  <c r="AO24" i="21" s="1"/>
  <c r="AX24" i="21"/>
  <c r="AF24" i="21"/>
  <c r="AD24" i="21"/>
  <c r="AB24" i="21"/>
  <c r="AA24" i="21"/>
  <c r="AL24" i="21"/>
  <c r="AP24" i="21" s="1"/>
  <c r="AU24" i="21"/>
  <c r="AE24" i="21"/>
  <c r="AU20" i="20"/>
  <c r="AM20" i="20"/>
  <c r="AQ20" i="20" s="1"/>
  <c r="AD20" i="20"/>
  <c r="AF20" i="20"/>
  <c r="AE20" i="20"/>
  <c r="AB20" i="20"/>
  <c r="AK20" i="20"/>
  <c r="AO20" i="20" s="1"/>
  <c r="AJ20" i="20"/>
  <c r="AN20" i="20" s="1"/>
  <c r="AW20" i="20"/>
  <c r="AL20" i="20"/>
  <c r="AP20" i="20" s="1"/>
  <c r="AA20" i="20"/>
  <c r="AC20" i="20"/>
  <c r="AU44" i="18"/>
  <c r="AL44" i="18"/>
  <c r="AP44" i="18" s="1"/>
  <c r="AF44" i="18"/>
  <c r="AC44" i="18"/>
  <c r="AB44" i="18"/>
  <c r="AK44" i="18"/>
  <c r="AO44" i="18" s="1"/>
  <c r="AE44" i="18"/>
  <c r="AD44" i="18"/>
  <c r="AJ44" i="18"/>
  <c r="AN44" i="18" s="1"/>
  <c r="AM44" i="18"/>
  <c r="AQ44" i="18" s="1"/>
  <c r="AW44" i="18"/>
  <c r="AA44" i="18"/>
  <c r="AC30" i="17"/>
  <c r="AU30" i="17"/>
  <c r="AW30" i="17"/>
  <c r="AF30" i="17"/>
  <c r="AL30" i="17"/>
  <c r="AP30" i="17" s="1"/>
  <c r="AM30" i="17"/>
  <c r="AQ30" i="17" s="1"/>
  <c r="AE30" i="17"/>
  <c r="AA30" i="17"/>
  <c r="AK30" i="17"/>
  <c r="AO30" i="17" s="1"/>
  <c r="AD30" i="17"/>
  <c r="AB30" i="17"/>
  <c r="AJ30" i="17"/>
  <c r="AN30" i="17" s="1"/>
  <c r="AJ18" i="15"/>
  <c r="AN18" i="15" s="1"/>
  <c r="AU18" i="15"/>
  <c r="AM18" i="15"/>
  <c r="AQ18" i="15" s="1"/>
  <c r="AW18" i="15"/>
  <c r="AD18" i="15"/>
  <c r="AK18" i="15"/>
  <c r="AO18" i="15" s="1"/>
  <c r="AL18" i="15"/>
  <c r="AB18" i="15"/>
  <c r="AA18" i="15"/>
  <c r="AC18" i="15"/>
  <c r="AE18" i="15"/>
  <c r="AX18" i="15"/>
  <c r="AF18" i="15"/>
  <c r="AW39" i="14"/>
  <c r="AF39" i="14"/>
  <c r="AB39" i="14"/>
  <c r="AE39" i="14"/>
  <c r="AM39" i="14"/>
  <c r="AQ39" i="14" s="1"/>
  <c r="AA39" i="14"/>
  <c r="AL39" i="14"/>
  <c r="AP39" i="14" s="1"/>
  <c r="AJ39" i="14"/>
  <c r="AC39" i="14"/>
  <c r="AK39" i="14"/>
  <c r="AO39" i="14" s="1"/>
  <c r="AU39" i="14"/>
  <c r="AD39" i="14"/>
  <c r="AU26" i="11"/>
  <c r="AK26" i="11"/>
  <c r="AO26" i="11" s="1"/>
  <c r="AD26" i="11"/>
  <c r="AE26" i="11"/>
  <c r="AW26" i="11"/>
  <c r="AA26" i="11"/>
  <c r="V23" i="10"/>
  <c r="M25" i="10" s="1"/>
  <c r="AD16" i="23"/>
  <c r="AU16" i="23"/>
  <c r="AL16" i="23"/>
  <c r="AP16" i="23" s="1"/>
  <c r="AA16" i="23"/>
  <c r="AE16" i="23"/>
  <c r="AM16" i="23"/>
  <c r="AQ16" i="23" s="1"/>
  <c r="AC16" i="23"/>
  <c r="AJ16" i="23"/>
  <c r="AN16" i="23" s="1"/>
  <c r="V35" i="23"/>
  <c r="M25" i="23" s="1"/>
  <c r="AX23" i="23" s="1"/>
  <c r="AK16" i="23"/>
  <c r="AO16" i="23" s="1"/>
  <c r="AF16" i="23"/>
  <c r="AB16" i="23"/>
  <c r="AW16" i="23"/>
  <c r="AU50" i="25"/>
  <c r="AW50" i="25"/>
  <c r="AK50" i="25"/>
  <c r="AO50" i="25" s="1"/>
  <c r="AL50" i="25"/>
  <c r="AP50" i="25" s="1"/>
  <c r="AF50" i="25"/>
  <c r="AJ50" i="25"/>
  <c r="AN50" i="25" s="1"/>
  <c r="AD50" i="25"/>
  <c r="AE50" i="25"/>
  <c r="AA50" i="25"/>
  <c r="AB50" i="25"/>
  <c r="AC50" i="25"/>
  <c r="AM50" i="25"/>
  <c r="AQ50" i="25" s="1"/>
  <c r="AF18" i="25"/>
  <c r="AL18" i="25"/>
  <c r="AP18" i="25" s="1"/>
  <c r="AC18" i="25"/>
  <c r="AW18" i="25"/>
  <c r="AD18" i="25"/>
  <c r="AB18" i="25"/>
  <c r="AM18" i="25"/>
  <c r="AQ18" i="25" s="1"/>
  <c r="AJ18" i="25"/>
  <c r="AN18" i="25" s="1"/>
  <c r="AU18" i="25"/>
  <c r="AE18" i="25"/>
  <c r="AA18" i="25"/>
  <c r="AK18" i="25"/>
  <c r="AO18" i="25" s="1"/>
  <c r="AU29" i="23"/>
  <c r="AW29" i="23"/>
  <c r="AA29" i="23"/>
  <c r="AC29" i="23"/>
  <c r="AL29" i="23"/>
  <c r="AP29" i="23" s="1"/>
  <c r="AJ29" i="23"/>
  <c r="AN29" i="23" s="1"/>
  <c r="AB29" i="23"/>
  <c r="AD29" i="23"/>
  <c r="AF29" i="23"/>
  <c r="AM29" i="23"/>
  <c r="AQ29" i="23" s="1"/>
  <c r="AE29" i="23"/>
  <c r="AK29" i="23"/>
  <c r="AO29" i="23" s="1"/>
  <c r="AW51" i="20"/>
  <c r="AU51" i="20"/>
  <c r="AB51" i="20"/>
  <c r="AK51" i="20"/>
  <c r="AO51" i="20" s="1"/>
  <c r="AF51" i="20"/>
  <c r="AJ51" i="20"/>
  <c r="AN51" i="20" s="1"/>
  <c r="AC51" i="20"/>
  <c r="AL51" i="20"/>
  <c r="AP51" i="20" s="1"/>
  <c r="AA51" i="20"/>
  <c r="AE51" i="20"/>
  <c r="AM51" i="20"/>
  <c r="AQ51" i="20" s="1"/>
  <c r="AD51" i="20"/>
  <c r="AW23" i="19"/>
  <c r="AU23" i="19"/>
  <c r="AB23" i="19"/>
  <c r="AA23" i="19"/>
  <c r="AE23" i="19"/>
  <c r="AJ23" i="19"/>
  <c r="AN23" i="19" s="1"/>
  <c r="AD23" i="19"/>
  <c r="AF23" i="19"/>
  <c r="AM23" i="19"/>
  <c r="AQ23" i="19" s="1"/>
  <c r="AK23" i="19"/>
  <c r="AO23" i="19" s="1"/>
  <c r="AC23" i="19"/>
  <c r="AL23" i="19"/>
  <c r="AP23" i="19" s="1"/>
  <c r="AX23" i="19"/>
  <c r="AA16" i="8"/>
  <c r="V29" i="8"/>
  <c r="AA16" i="9"/>
  <c r="AW16" i="9"/>
  <c r="AM16" i="9"/>
  <c r="AQ16" i="9" s="1"/>
  <c r="AB16" i="9"/>
  <c r="AE16" i="9"/>
  <c r="AC16" i="9"/>
  <c r="AF16" i="9"/>
  <c r="AD16" i="9"/>
  <c r="V33" i="9"/>
  <c r="AC16" i="24"/>
  <c r="AB16" i="24"/>
  <c r="AJ16" i="24"/>
  <c r="AN16" i="24" s="1"/>
  <c r="AM16" i="24"/>
  <c r="AQ16" i="24" s="1"/>
  <c r="AA16" i="24"/>
  <c r="AF16" i="24"/>
  <c r="AE16" i="24"/>
  <c r="AW16" i="24"/>
  <c r="AU16" i="24"/>
  <c r="AK16" i="24"/>
  <c r="AO16" i="24" s="1"/>
  <c r="AD16" i="24"/>
  <c r="AL16" i="24"/>
  <c r="AP16" i="24" s="1"/>
  <c r="AM22" i="26"/>
  <c r="AQ22" i="26" s="1"/>
  <c r="AC22" i="26"/>
  <c r="AJ22" i="26"/>
  <c r="AN22" i="26" s="1"/>
  <c r="AL22" i="26"/>
  <c r="AP22" i="26" s="1"/>
  <c r="AK22" i="26"/>
  <c r="AO22" i="26" s="1"/>
  <c r="AD22" i="26"/>
  <c r="AF22" i="26"/>
  <c r="AU22" i="26"/>
  <c r="AB22" i="26"/>
  <c r="AE22" i="26"/>
  <c r="AW22" i="26"/>
  <c r="AA22" i="26"/>
  <c r="AX22" i="26"/>
  <c r="AC48" i="25"/>
  <c r="AJ48" i="25"/>
  <c r="AN48" i="25" s="1"/>
  <c r="AD48" i="25"/>
  <c r="AF48" i="25"/>
  <c r="AA48" i="25"/>
  <c r="AL48" i="25"/>
  <c r="AP48" i="25" s="1"/>
  <c r="AE48" i="25"/>
  <c r="AB48" i="25"/>
  <c r="AK48" i="25"/>
  <c r="AO48" i="25" s="1"/>
  <c r="AW48" i="25"/>
  <c r="AM48" i="25"/>
  <c r="AQ48" i="25" s="1"/>
  <c r="AU48" i="25"/>
  <c r="AK40" i="25"/>
  <c r="AO40" i="25" s="1"/>
  <c r="AA40" i="25"/>
  <c r="AL40" i="25"/>
  <c r="AP40" i="25" s="1"/>
  <c r="AB40" i="25"/>
  <c r="AC40" i="25"/>
  <c r="AE40" i="25"/>
  <c r="AD40" i="25"/>
  <c r="AJ40" i="25"/>
  <c r="AN40" i="25" s="1"/>
  <c r="AF40" i="25"/>
  <c r="AM40" i="25"/>
  <c r="AQ40" i="25" s="1"/>
  <c r="AU40" i="25"/>
  <c r="AW40" i="25"/>
  <c r="AU32" i="25"/>
  <c r="AW32" i="25"/>
  <c r="AK32" i="25"/>
  <c r="AO32" i="25" s="1"/>
  <c r="AC32" i="25"/>
  <c r="AJ32" i="25"/>
  <c r="AN32" i="25" s="1"/>
  <c r="AM32" i="25"/>
  <c r="AQ32" i="25" s="1"/>
  <c r="AD32" i="25"/>
  <c r="AA32" i="25"/>
  <c r="AF32" i="25"/>
  <c r="AL32" i="25"/>
  <c r="AP32" i="25" s="1"/>
  <c r="AE32" i="25"/>
  <c r="AB32" i="25"/>
  <c r="AU24" i="25"/>
  <c r="AK24" i="25"/>
  <c r="AO24" i="25" s="1"/>
  <c r="AM24" i="25"/>
  <c r="AQ24" i="25" s="1"/>
  <c r="AL24" i="25"/>
  <c r="AP24" i="25" s="1"/>
  <c r="AD24" i="25"/>
  <c r="AE24" i="25"/>
  <c r="AB24" i="25"/>
  <c r="AA24" i="25"/>
  <c r="AF24" i="25"/>
  <c r="AC24" i="25"/>
  <c r="AW24" i="25"/>
  <c r="AJ24" i="25"/>
  <c r="AN24" i="25" s="1"/>
  <c r="AM30" i="24"/>
  <c r="AQ30" i="24" s="1"/>
  <c r="AU30" i="24"/>
  <c r="AW30" i="24"/>
  <c r="AD30" i="24"/>
  <c r="AJ30" i="24"/>
  <c r="AN30" i="24" s="1"/>
  <c r="AK30" i="24"/>
  <c r="AO30" i="24" s="1"/>
  <c r="AA30" i="24"/>
  <c r="AC30" i="24"/>
  <c r="AE30" i="24"/>
  <c r="AB30" i="24"/>
  <c r="AF30" i="24"/>
  <c r="AL30" i="24"/>
  <c r="AP30" i="24" s="1"/>
  <c r="AM22" i="24"/>
  <c r="AQ22" i="24" s="1"/>
  <c r="AW22" i="24"/>
  <c r="AJ22" i="24"/>
  <c r="AN22" i="24" s="1"/>
  <c r="AU22" i="24"/>
  <c r="AC22" i="24"/>
  <c r="AB22" i="24"/>
  <c r="AE22" i="24"/>
  <c r="AF22" i="24"/>
  <c r="AK22" i="24"/>
  <c r="AO22" i="24" s="1"/>
  <c r="AD22" i="24"/>
  <c r="AA22" i="24"/>
  <c r="AL22" i="24"/>
  <c r="AP22" i="24" s="1"/>
  <c r="AU27" i="23"/>
  <c r="AB27" i="23"/>
  <c r="AD27" i="23"/>
  <c r="AF27" i="23"/>
  <c r="AC27" i="23"/>
  <c r="AM27" i="23"/>
  <c r="AQ27" i="23" s="1"/>
  <c r="AK27" i="23"/>
  <c r="AO27" i="23" s="1"/>
  <c r="AW27" i="23"/>
  <c r="AL27" i="23"/>
  <c r="AP27" i="23" s="1"/>
  <c r="AJ27" i="23"/>
  <c r="AN27" i="23" s="1"/>
  <c r="AA27" i="23"/>
  <c r="AE27" i="23"/>
  <c r="AK19" i="23"/>
  <c r="AO19" i="23" s="1"/>
  <c r="AB19" i="23"/>
  <c r="AJ19" i="23"/>
  <c r="AN19" i="23" s="1"/>
  <c r="AF19" i="23"/>
  <c r="AE19" i="23"/>
  <c r="AW19" i="23"/>
  <c r="AD19" i="23"/>
  <c r="AL19" i="23"/>
  <c r="AP19" i="23" s="1"/>
  <c r="AA19" i="23"/>
  <c r="AC19" i="23"/>
  <c r="AM19" i="23"/>
  <c r="AQ19" i="23" s="1"/>
  <c r="AU19" i="23"/>
  <c r="AM21" i="22"/>
  <c r="AQ21" i="22" s="1"/>
  <c r="AW21" i="22"/>
  <c r="AK21" i="22"/>
  <c r="AO21" i="22" s="1"/>
  <c r="AC21" i="22"/>
  <c r="AF21" i="22"/>
  <c r="AU21" i="22"/>
  <c r="AA21" i="22"/>
  <c r="AE21" i="22"/>
  <c r="AD21" i="22"/>
  <c r="AJ21" i="22"/>
  <c r="AN21" i="22" s="1"/>
  <c r="AB21" i="22"/>
  <c r="AL21" i="22"/>
  <c r="AP21" i="22" s="1"/>
  <c r="AW29" i="21"/>
  <c r="AD29" i="21"/>
  <c r="AJ29" i="21"/>
  <c r="AN29" i="21" s="1"/>
  <c r="AK29" i="21"/>
  <c r="AO29" i="21" s="1"/>
  <c r="AU29" i="21"/>
  <c r="AF29" i="21"/>
  <c r="AX29" i="21"/>
  <c r="AM29" i="21"/>
  <c r="AQ29" i="21" s="1"/>
  <c r="AE29" i="21"/>
  <c r="AB29" i="21"/>
  <c r="AA29" i="21"/>
  <c r="AC29" i="21"/>
  <c r="AL29" i="21"/>
  <c r="AP29" i="21" s="1"/>
  <c r="AM21" i="21"/>
  <c r="AQ21" i="21" s="1"/>
  <c r="AJ21" i="21"/>
  <c r="AN21" i="21" s="1"/>
  <c r="AW21" i="21"/>
  <c r="AB21" i="21"/>
  <c r="AX21" i="21"/>
  <c r="AA21" i="21"/>
  <c r="AD21" i="21"/>
  <c r="AU21" i="21"/>
  <c r="AK21" i="21"/>
  <c r="AO21" i="21" s="1"/>
  <c r="AE21" i="21"/>
  <c r="AF21" i="21"/>
  <c r="AC21" i="21"/>
  <c r="AL21" i="21"/>
  <c r="AP21" i="21" s="1"/>
  <c r="AU49" i="20"/>
  <c r="AJ49" i="20"/>
  <c r="AN49" i="20" s="1"/>
  <c r="AB49" i="20"/>
  <c r="AE49" i="20"/>
  <c r="AA49" i="20"/>
  <c r="AK49" i="20"/>
  <c r="AO49" i="20" s="1"/>
  <c r="AW49" i="20"/>
  <c r="AL49" i="20"/>
  <c r="AP49" i="20" s="1"/>
  <c r="AC49" i="20"/>
  <c r="AF49" i="20"/>
  <c r="AM49" i="20"/>
  <c r="AQ49" i="20" s="1"/>
  <c r="AD49" i="20"/>
  <c r="AW41" i="20"/>
  <c r="AL41" i="20"/>
  <c r="AP41" i="20" s="1"/>
  <c r="AK41" i="20"/>
  <c r="AO41" i="20" s="1"/>
  <c r="AA41" i="20"/>
  <c r="AJ41" i="20"/>
  <c r="AN41" i="20" s="1"/>
  <c r="AF41" i="20"/>
  <c r="AU41" i="20"/>
  <c r="AB41" i="20"/>
  <c r="AE41" i="20"/>
  <c r="AM41" i="20"/>
  <c r="AQ41" i="20" s="1"/>
  <c r="AD41" i="20"/>
  <c r="AC41" i="20"/>
  <c r="AU33" i="20"/>
  <c r="AB33" i="20"/>
  <c r="AA33" i="20"/>
  <c r="AF33" i="20"/>
  <c r="AL33" i="20"/>
  <c r="AP33" i="20" s="1"/>
  <c r="AW33" i="20"/>
  <c r="AD33" i="20"/>
  <c r="AE33" i="20"/>
  <c r="AM33" i="20"/>
  <c r="AQ33" i="20" s="1"/>
  <c r="AC33" i="20"/>
  <c r="AJ33" i="20"/>
  <c r="AN33" i="20" s="1"/>
  <c r="AK33" i="20"/>
  <c r="AO33" i="20" s="1"/>
  <c r="AJ25" i="20"/>
  <c r="AN25" i="20" s="1"/>
  <c r="AK25" i="20"/>
  <c r="AO25" i="20" s="1"/>
  <c r="AB25" i="20"/>
  <c r="AA25" i="20"/>
  <c r="AD25" i="20"/>
  <c r="AF25" i="20"/>
  <c r="AL25" i="20"/>
  <c r="AP25" i="20" s="1"/>
  <c r="AW25" i="20"/>
  <c r="AE25" i="20"/>
  <c r="AC25" i="20"/>
  <c r="AU25" i="20"/>
  <c r="AM25" i="20"/>
  <c r="AQ25" i="20" s="1"/>
  <c r="AD17" i="20"/>
  <c r="AC17" i="20"/>
  <c r="AE17" i="20"/>
  <c r="AF17" i="20"/>
  <c r="AK17" i="20"/>
  <c r="AO17" i="20" s="1"/>
  <c r="AB17" i="20"/>
  <c r="AA17" i="20"/>
  <c r="AM17" i="20"/>
  <c r="AQ17" i="20" s="1"/>
  <c r="AU17" i="20"/>
  <c r="AL17" i="20"/>
  <c r="AP17" i="20" s="1"/>
  <c r="AJ17" i="20"/>
  <c r="AN17" i="20" s="1"/>
  <c r="AW17" i="20"/>
  <c r="AX17" i="20"/>
  <c r="AU21" i="19"/>
  <c r="AW21" i="19"/>
  <c r="AL21" i="19"/>
  <c r="AP21" i="19" s="1"/>
  <c r="AB21" i="19"/>
  <c r="AF21" i="19"/>
  <c r="AA21" i="19"/>
  <c r="AD21" i="19"/>
  <c r="AC21" i="19"/>
  <c r="AM21" i="19"/>
  <c r="AQ21" i="19" s="1"/>
  <c r="AE21" i="19"/>
  <c r="AJ21" i="19"/>
  <c r="AN21" i="19" s="1"/>
  <c r="AK21" i="19"/>
  <c r="AO21" i="19" s="1"/>
  <c r="AX21" i="19"/>
  <c r="AU57" i="18"/>
  <c r="AE57" i="18"/>
  <c r="AF57" i="18"/>
  <c r="AL57" i="18"/>
  <c r="AP57" i="18" s="1"/>
  <c r="AK57" i="18"/>
  <c r="AO57" i="18" s="1"/>
  <c r="AJ57" i="18"/>
  <c r="AN57" i="18" s="1"/>
  <c r="AC57" i="18"/>
  <c r="AM57" i="18"/>
  <c r="AQ57" i="18" s="1"/>
  <c r="AW57" i="18"/>
  <c r="AD57" i="18"/>
  <c r="AA57" i="18"/>
  <c r="AB57" i="18"/>
  <c r="AU49" i="18"/>
  <c r="AW49" i="18"/>
  <c r="AE49" i="18"/>
  <c r="AF49" i="18"/>
  <c r="AJ49" i="18"/>
  <c r="AN49" i="18" s="1"/>
  <c r="AD49" i="18"/>
  <c r="AA49" i="18"/>
  <c r="AB49" i="18"/>
  <c r="AC49" i="18"/>
  <c r="AM49" i="18"/>
  <c r="AQ49" i="18" s="1"/>
  <c r="AL49" i="18"/>
  <c r="AP49" i="18" s="1"/>
  <c r="AK49" i="18"/>
  <c r="AO49" i="18" s="1"/>
  <c r="AW41" i="18"/>
  <c r="AE41" i="18"/>
  <c r="AF41" i="18"/>
  <c r="AL41" i="18"/>
  <c r="AP41" i="18" s="1"/>
  <c r="AM41" i="18"/>
  <c r="AQ41" i="18" s="1"/>
  <c r="AJ41" i="18"/>
  <c r="AN41" i="18" s="1"/>
  <c r="AD41" i="18"/>
  <c r="AU41" i="18"/>
  <c r="AA41" i="18"/>
  <c r="AK41" i="18"/>
  <c r="AO41" i="18" s="1"/>
  <c r="AB41" i="18"/>
  <c r="AC41" i="18"/>
  <c r="AJ33" i="18"/>
  <c r="AN33" i="18" s="1"/>
  <c r="AU33" i="18"/>
  <c r="AL33" i="18"/>
  <c r="AP33" i="18" s="1"/>
  <c r="AE33" i="18"/>
  <c r="AM33" i="18"/>
  <c r="AQ33" i="18" s="1"/>
  <c r="AW33" i="18"/>
  <c r="AA33" i="18"/>
  <c r="AD33" i="18"/>
  <c r="AK33" i="18"/>
  <c r="AO33" i="18" s="1"/>
  <c r="AF33" i="18"/>
  <c r="AB33" i="18"/>
  <c r="AC33" i="18"/>
  <c r="AU25" i="18"/>
  <c r="AM25" i="18"/>
  <c r="AQ25" i="18" s="1"/>
  <c r="AD25" i="18"/>
  <c r="AL25" i="18"/>
  <c r="AP25" i="18" s="1"/>
  <c r="AE25" i="18"/>
  <c r="AJ25" i="18"/>
  <c r="AN25" i="18" s="1"/>
  <c r="AA25" i="18"/>
  <c r="AB25" i="18"/>
  <c r="AK25" i="18"/>
  <c r="AO25" i="18" s="1"/>
  <c r="AW25" i="18"/>
  <c r="AC25" i="18"/>
  <c r="AF25" i="18"/>
  <c r="V61" i="18"/>
  <c r="M25" i="18" s="1"/>
  <c r="AX16" i="18" s="1"/>
  <c r="AC17" i="18"/>
  <c r="AE17" i="18"/>
  <c r="AD17" i="18"/>
  <c r="AJ17" i="18"/>
  <c r="AN17" i="18" s="1"/>
  <c r="AL17" i="18"/>
  <c r="AP17" i="18" s="1"/>
  <c r="AB17" i="18"/>
  <c r="AK17" i="18"/>
  <c r="AO17" i="18" s="1"/>
  <c r="AU17" i="18"/>
  <c r="AM17" i="18"/>
  <c r="AQ17" i="18" s="1"/>
  <c r="AA17" i="18"/>
  <c r="AF17" i="18"/>
  <c r="AW17" i="18"/>
  <c r="AW27" i="17"/>
  <c r="AL27" i="17"/>
  <c r="AP27" i="17" s="1"/>
  <c r="AB27" i="17"/>
  <c r="AC27" i="17"/>
  <c r="AF27" i="17"/>
  <c r="AE27" i="17"/>
  <c r="AA27" i="17"/>
  <c r="AU27" i="17"/>
  <c r="AK27" i="17"/>
  <c r="AO27" i="17" s="1"/>
  <c r="AD27" i="17"/>
  <c r="AJ27" i="17"/>
  <c r="AN27" i="17" s="1"/>
  <c r="AM27" i="17"/>
  <c r="AQ27" i="17" s="1"/>
  <c r="AK19" i="17"/>
  <c r="AO19" i="17" s="1"/>
  <c r="AC19" i="17"/>
  <c r="AA19" i="17"/>
  <c r="AE19" i="17"/>
  <c r="AM19" i="17"/>
  <c r="AQ19" i="17" s="1"/>
  <c r="AU19" i="17"/>
  <c r="AB19" i="17"/>
  <c r="AW19" i="17"/>
  <c r="AJ19" i="17"/>
  <c r="AN19" i="17" s="1"/>
  <c r="AF19" i="17"/>
  <c r="AL19" i="17"/>
  <c r="AP19" i="17" s="1"/>
  <c r="AD19" i="17"/>
  <c r="AU29" i="16"/>
  <c r="AB29" i="16"/>
  <c r="AE29" i="16"/>
  <c r="AA29" i="16"/>
  <c r="AD29" i="16"/>
  <c r="AC29" i="16"/>
  <c r="AJ29" i="16"/>
  <c r="AN29" i="16" s="1"/>
  <c r="AL29" i="16"/>
  <c r="AK29" i="16"/>
  <c r="AM29" i="16"/>
  <c r="AQ29" i="16" s="1"/>
  <c r="AW29" i="16"/>
  <c r="AF29" i="16"/>
  <c r="AK21" i="16"/>
  <c r="AO21" i="16" s="1"/>
  <c r="AU21" i="16"/>
  <c r="AL21" i="16"/>
  <c r="AP21" i="16" s="1"/>
  <c r="AE21" i="16"/>
  <c r="AJ21" i="16"/>
  <c r="AN21" i="16" s="1"/>
  <c r="AW21" i="16"/>
  <c r="AB21" i="16"/>
  <c r="AF21" i="16"/>
  <c r="AM21" i="16"/>
  <c r="AQ21" i="16" s="1"/>
  <c r="AC21" i="16"/>
  <c r="AD21" i="16"/>
  <c r="AU23" i="15"/>
  <c r="AB23" i="15"/>
  <c r="AM23" i="15"/>
  <c r="AQ23" i="15" s="1"/>
  <c r="AJ23" i="15"/>
  <c r="AN23" i="15" s="1"/>
  <c r="AK23" i="15"/>
  <c r="AO23" i="15" s="1"/>
  <c r="AX23" i="15"/>
  <c r="AD23" i="15"/>
  <c r="AL23" i="15"/>
  <c r="AP23" i="15" s="1"/>
  <c r="AE23" i="15"/>
  <c r="AF23" i="15"/>
  <c r="AW23" i="15"/>
  <c r="AJ68" i="14"/>
  <c r="AN68" i="14" s="1"/>
  <c r="AB68" i="14"/>
  <c r="AW68" i="14"/>
  <c r="AE68" i="14"/>
  <c r="AK68" i="14"/>
  <c r="AO68" i="14" s="1"/>
  <c r="AU68" i="14"/>
  <c r="AC68" i="14"/>
  <c r="AM68" i="14"/>
  <c r="AF68" i="14"/>
  <c r="AD68" i="14"/>
  <c r="AL60" i="14"/>
  <c r="AP60" i="14" s="1"/>
  <c r="AE60" i="14"/>
  <c r="AF60" i="14"/>
  <c r="AA60" i="14"/>
  <c r="AW60" i="14"/>
  <c r="AU60" i="14"/>
  <c r="AB60" i="14"/>
  <c r="AJ60" i="14"/>
  <c r="AD60" i="14"/>
  <c r="AC60" i="14"/>
  <c r="AM60" i="14"/>
  <c r="AW52" i="14"/>
  <c r="AE52" i="14"/>
  <c r="AF52" i="14"/>
  <c r="AM52" i="14"/>
  <c r="AQ52" i="14" s="1"/>
  <c r="AK52" i="14"/>
  <c r="AO52" i="14" s="1"/>
  <c r="AU52" i="14"/>
  <c r="AB52" i="14"/>
  <c r="AA52" i="14"/>
  <c r="AL52" i="14"/>
  <c r="AP52" i="14" s="1"/>
  <c r="AJ52" i="14"/>
  <c r="AW44" i="14"/>
  <c r="AU44" i="14"/>
  <c r="AA44" i="14"/>
  <c r="AF44" i="14"/>
  <c r="AE44" i="14"/>
  <c r="AB44" i="14"/>
  <c r="AL44" i="14"/>
  <c r="AD44" i="14"/>
  <c r="AM44" i="14"/>
  <c r="AQ44" i="14" s="1"/>
  <c r="AJ44" i="14"/>
  <c r="AN44" i="14" s="1"/>
  <c r="AK44" i="14"/>
  <c r="AC44" i="14"/>
  <c r="AW36" i="14"/>
  <c r="AU36" i="14"/>
  <c r="AL36" i="14"/>
  <c r="AP36" i="14" s="1"/>
  <c r="AE36" i="14"/>
  <c r="AF36" i="14"/>
  <c r="AA36" i="14"/>
  <c r="AM36" i="14"/>
  <c r="AQ36" i="14" s="1"/>
  <c r="AB36" i="14"/>
  <c r="AJ36" i="14"/>
  <c r="AN36" i="14" s="1"/>
  <c r="AF28" i="14"/>
  <c r="AD28" i="14"/>
  <c r="AE28" i="14"/>
  <c r="AK28" i="14"/>
  <c r="AO28" i="14" s="1"/>
  <c r="AC28" i="14"/>
  <c r="AA28" i="14"/>
  <c r="AJ28" i="14"/>
  <c r="AN28" i="14" s="1"/>
  <c r="AM28" i="14"/>
  <c r="AW20" i="14"/>
  <c r="AJ20" i="14"/>
  <c r="AA20" i="14"/>
  <c r="AU20" i="14"/>
  <c r="AL20" i="14"/>
  <c r="AP20" i="14" s="1"/>
  <c r="AB20" i="14"/>
  <c r="AD20" i="14"/>
  <c r="AC20" i="14"/>
  <c r="AE20" i="14"/>
  <c r="AU23" i="13"/>
  <c r="AA23" i="13"/>
  <c r="AW23" i="13"/>
  <c r="AC23" i="13"/>
  <c r="AE23" i="13"/>
  <c r="AD23" i="13"/>
  <c r="AB23" i="13"/>
  <c r="AJ23" i="13"/>
  <c r="AX23" i="13"/>
  <c r="AM21" i="12"/>
  <c r="AQ21" i="12" s="1"/>
  <c r="AD21" i="12"/>
  <c r="AJ21" i="12"/>
  <c r="AN21" i="12" s="1"/>
  <c r="AK21" i="12"/>
  <c r="AB21" i="12"/>
  <c r="AF21" i="12"/>
  <c r="AA21" i="12"/>
  <c r="AE21" i="12"/>
  <c r="AW21" i="12"/>
  <c r="AL21" i="12"/>
  <c r="AP21" i="12" s="1"/>
  <c r="AU23" i="11"/>
  <c r="AC23" i="11"/>
  <c r="AW23" i="11"/>
  <c r="AM23" i="11"/>
  <c r="AQ23" i="11" s="1"/>
  <c r="AA23" i="11"/>
  <c r="AL23" i="11"/>
  <c r="AP23" i="11" s="1"/>
  <c r="AF23" i="11"/>
  <c r="AJ23" i="11"/>
  <c r="AN23" i="11" s="1"/>
  <c r="AK23" i="11"/>
  <c r="AE23" i="11"/>
  <c r="AU21" i="10"/>
  <c r="AE21" i="10"/>
  <c r="AK21" i="10"/>
  <c r="AO21" i="10" s="1"/>
  <c r="AF21" i="10"/>
  <c r="AW21" i="10"/>
  <c r="AA21" i="10"/>
  <c r="AC21" i="10"/>
  <c r="AM21" i="10"/>
  <c r="AL21" i="10"/>
  <c r="AP21" i="10" s="1"/>
  <c r="AB21" i="10"/>
  <c r="AU29" i="9"/>
  <c r="AF29" i="9"/>
  <c r="AM29" i="9"/>
  <c r="AQ29" i="9" s="1"/>
  <c r="AW29" i="9"/>
  <c r="AJ29" i="9"/>
  <c r="AN29" i="9" s="1"/>
  <c r="AB29" i="9"/>
  <c r="AL29" i="9"/>
  <c r="AP29" i="9" s="1"/>
  <c r="AM21" i="9"/>
  <c r="AQ21" i="9" s="1"/>
  <c r="AU21" i="9"/>
  <c r="AW21" i="9"/>
  <c r="AE21" i="9"/>
  <c r="AJ21" i="9"/>
  <c r="AN21" i="9" s="1"/>
  <c r="AK21" i="9"/>
  <c r="AO21" i="9" s="1"/>
  <c r="AW17" i="8"/>
  <c r="AU17" i="8"/>
  <c r="AE16" i="5"/>
  <c r="AC20" i="5"/>
  <c r="AD23" i="5"/>
  <c r="AU28" i="5"/>
  <c r="AM17" i="6"/>
  <c r="AQ17" i="6" s="1"/>
  <c r="AU24" i="8"/>
  <c r="AJ28" i="8"/>
  <c r="AN28" i="8" s="1"/>
  <c r="AA26" i="8"/>
  <c r="AK23" i="8"/>
  <c r="AO23" i="8" s="1"/>
  <c r="AF22" i="8"/>
  <c r="AE21" i="8"/>
  <c r="AC24" i="8"/>
  <c r="AD22" i="8"/>
  <c r="AK28" i="8"/>
  <c r="AO28" i="8" s="1"/>
  <c r="AA19" i="8"/>
  <c r="AC21" i="8"/>
  <c r="AB21" i="8"/>
  <c r="AW27" i="8"/>
  <c r="AF18" i="8"/>
  <c r="AM17" i="8"/>
  <c r="AL16" i="8"/>
  <c r="AP16" i="8" s="1"/>
  <c r="AE16" i="8"/>
  <c r="AE29" i="9"/>
  <c r="AL32" i="9"/>
  <c r="AP32" i="9" s="1"/>
  <c r="AF32" i="9"/>
  <c r="AF17" i="9"/>
  <c r="AC27" i="9"/>
  <c r="AD26" i="9"/>
  <c r="AK29" i="9"/>
  <c r="AO29" i="9" s="1"/>
  <c r="AA27" i="9"/>
  <c r="AJ18" i="9"/>
  <c r="AL26" i="9"/>
  <c r="AP26" i="9" s="1"/>
  <c r="AM17" i="10"/>
  <c r="AQ17" i="10" s="1"/>
  <c r="AB24" i="11"/>
  <c r="AK21" i="11"/>
  <c r="AJ17" i="11"/>
  <c r="AJ22" i="12"/>
  <c r="AN22" i="12" s="1"/>
  <c r="AF16" i="12"/>
  <c r="AB26" i="13"/>
  <c r="AM23" i="13"/>
  <c r="AQ23" i="13" s="1"/>
  <c r="AC17" i="13"/>
  <c r="AF23" i="13"/>
  <c r="AW56" i="14"/>
  <c r="AB28" i="14"/>
  <c r="AD56" i="14"/>
  <c r="AC66" i="14"/>
  <c r="AJ23" i="14"/>
  <c r="AJ41" i="14"/>
  <c r="AN41" i="14" s="1"/>
  <c r="AB62" i="14"/>
  <c r="AJ69" i="14"/>
  <c r="AD36" i="14"/>
  <c r="AU33" i="14"/>
  <c r="AL28" i="14"/>
  <c r="AP28" i="14" s="1"/>
  <c r="AF62" i="14"/>
  <c r="AB22" i="14"/>
  <c r="AM34" i="16"/>
  <c r="AQ34" i="16" s="1"/>
  <c r="AX27" i="19"/>
  <c r="AU21" i="12"/>
  <c r="AK34" i="26"/>
  <c r="AO34" i="26" s="1"/>
  <c r="AA34" i="26"/>
  <c r="AD34" i="26"/>
  <c r="AJ34" i="26"/>
  <c r="AN34" i="26" s="1"/>
  <c r="AU34" i="26"/>
  <c r="AW34" i="26"/>
  <c r="AL34" i="26"/>
  <c r="AP34" i="26" s="1"/>
  <c r="AB34" i="26"/>
  <c r="AF34" i="26"/>
  <c r="AM34" i="26"/>
  <c r="AQ34" i="26" s="1"/>
  <c r="AE34" i="26"/>
  <c r="AC34" i="26"/>
  <c r="AU28" i="25"/>
  <c r="AM28" i="25"/>
  <c r="AQ28" i="25" s="1"/>
  <c r="AB28" i="25"/>
  <c r="AE28" i="25"/>
  <c r="AD28" i="25"/>
  <c r="AW28" i="25"/>
  <c r="AC28" i="25"/>
  <c r="AK28" i="25"/>
  <c r="AO28" i="25" s="1"/>
  <c r="AF28" i="25"/>
  <c r="AJ28" i="25"/>
  <c r="AN28" i="25" s="1"/>
  <c r="AA28" i="25"/>
  <c r="AL28" i="25"/>
  <c r="AP28" i="25" s="1"/>
  <c r="AU31" i="23"/>
  <c r="AJ31" i="23"/>
  <c r="AN31" i="23" s="1"/>
  <c r="AC31" i="23"/>
  <c r="AK31" i="23"/>
  <c r="AO31" i="23" s="1"/>
  <c r="AA31" i="23"/>
  <c r="AE31" i="23"/>
  <c r="AF31" i="23"/>
  <c r="AB31" i="23"/>
  <c r="AM31" i="23"/>
  <c r="AQ31" i="23" s="1"/>
  <c r="AL31" i="23"/>
  <c r="AP31" i="23" s="1"/>
  <c r="AD31" i="23"/>
  <c r="AW31" i="23"/>
  <c r="AW25" i="21"/>
  <c r="AM25" i="21"/>
  <c r="AQ25" i="21" s="1"/>
  <c r="AJ25" i="21"/>
  <c r="AN25" i="21" s="1"/>
  <c r="AU25" i="21"/>
  <c r="AD25" i="21"/>
  <c r="AA25" i="21"/>
  <c r="AC25" i="21"/>
  <c r="AB25" i="21"/>
  <c r="AL25" i="21"/>
  <c r="AP25" i="21" s="1"/>
  <c r="AX25" i="21"/>
  <c r="AF25" i="21"/>
  <c r="AE25" i="21"/>
  <c r="AK25" i="21"/>
  <c r="AO25" i="21" s="1"/>
  <c r="AW37" i="20"/>
  <c r="AB37" i="20"/>
  <c r="AE37" i="20"/>
  <c r="AF37" i="20"/>
  <c r="AD37" i="20"/>
  <c r="AL37" i="20"/>
  <c r="AP37" i="20" s="1"/>
  <c r="AC37" i="20"/>
  <c r="AK37" i="20"/>
  <c r="AO37" i="20" s="1"/>
  <c r="AA37" i="20"/>
  <c r="AM37" i="20"/>
  <c r="AQ37" i="20" s="1"/>
  <c r="AJ37" i="20"/>
  <c r="AN37" i="20" s="1"/>
  <c r="AU37" i="20"/>
  <c r="AW21" i="20"/>
  <c r="AA21" i="20"/>
  <c r="AB21" i="20"/>
  <c r="AE21" i="20"/>
  <c r="AJ21" i="20"/>
  <c r="AN21" i="20" s="1"/>
  <c r="AF21" i="20"/>
  <c r="AD21" i="20"/>
  <c r="AL21" i="20"/>
  <c r="AP21" i="20" s="1"/>
  <c r="AM21" i="20"/>
  <c r="AQ21" i="20" s="1"/>
  <c r="AU21" i="20"/>
  <c r="AC21" i="20"/>
  <c r="AK21" i="20"/>
  <c r="AO21" i="20" s="1"/>
  <c r="AW45" i="18"/>
  <c r="AE45" i="18"/>
  <c r="AL45" i="18"/>
  <c r="AP45" i="18" s="1"/>
  <c r="AF45" i="18"/>
  <c r="AB45" i="18"/>
  <c r="AC45" i="18"/>
  <c r="AK45" i="18"/>
  <c r="AO45" i="18" s="1"/>
  <c r="AD45" i="18"/>
  <c r="AA45" i="18"/>
  <c r="AJ45" i="18"/>
  <c r="AN45" i="18" s="1"/>
  <c r="AM45" i="18"/>
  <c r="AQ45" i="18" s="1"/>
  <c r="AU45" i="18"/>
  <c r="AX45" i="18"/>
  <c r="AE31" i="17"/>
  <c r="AL31" i="17"/>
  <c r="AP31" i="17" s="1"/>
  <c r="AK31" i="17"/>
  <c r="AO31" i="17" s="1"/>
  <c r="AD31" i="17"/>
  <c r="AF31" i="17"/>
  <c r="AJ31" i="17"/>
  <c r="AN31" i="17" s="1"/>
  <c r="AW31" i="17"/>
  <c r="AB31" i="17"/>
  <c r="AM31" i="17"/>
  <c r="AQ31" i="17" s="1"/>
  <c r="AA31" i="17"/>
  <c r="AC31" i="17"/>
  <c r="AU31" i="17"/>
  <c r="AD17" i="16"/>
  <c r="AA17" i="16"/>
  <c r="AJ17" i="16"/>
  <c r="AU17" i="16"/>
  <c r="AC17" i="16"/>
  <c r="AB17" i="16"/>
  <c r="AW17" i="16"/>
  <c r="AM17" i="16"/>
  <c r="AE17" i="16"/>
  <c r="AL17" i="16"/>
  <c r="AP17" i="16" s="1"/>
  <c r="AK17" i="16"/>
  <c r="AO17" i="16" s="1"/>
  <c r="AF17" i="16"/>
  <c r="AF64" i="14"/>
  <c r="AK64" i="14"/>
  <c r="AO64" i="14" s="1"/>
  <c r="AU64" i="14"/>
  <c r="AL64" i="14"/>
  <c r="AP64" i="14" s="1"/>
  <c r="AA64" i="14"/>
  <c r="AD64" i="14"/>
  <c r="AW64" i="14"/>
  <c r="AB64" i="14"/>
  <c r="AL40" i="14"/>
  <c r="AP40" i="14" s="1"/>
  <c r="AF40" i="14"/>
  <c r="AE40" i="14"/>
  <c r="AB40" i="14"/>
  <c r="AA40" i="14"/>
  <c r="AC40" i="14"/>
  <c r="AK40" i="14"/>
  <c r="AO40" i="14" s="1"/>
  <c r="AJ40" i="14"/>
  <c r="AN40" i="14" s="1"/>
  <c r="AW40" i="14"/>
  <c r="AM19" i="13"/>
  <c r="AQ19" i="13" s="1"/>
  <c r="AW19" i="13"/>
  <c r="AB19" i="13"/>
  <c r="AF19" i="13"/>
  <c r="AD19" i="13"/>
  <c r="AL19" i="13"/>
  <c r="AP19" i="13" s="1"/>
  <c r="AE19" i="13"/>
  <c r="AJ19" i="13"/>
  <c r="AN19" i="13" s="1"/>
  <c r="AC19" i="13"/>
  <c r="AA19" i="13"/>
  <c r="AU19" i="13"/>
  <c r="AK19" i="13"/>
  <c r="AO19" i="13" s="1"/>
  <c r="AW25" i="9"/>
  <c r="AU25" i="9"/>
  <c r="AM25" i="9"/>
  <c r="AQ25" i="9" s="1"/>
  <c r="AK25" i="9"/>
  <c r="AC25" i="9"/>
  <c r="AF25" i="9"/>
  <c r="AD25" i="9"/>
  <c r="AM16" i="11"/>
  <c r="AQ16" i="11" s="1"/>
  <c r="V27" i="22"/>
  <c r="M25" i="22" s="1"/>
  <c r="AX17" i="22" s="1"/>
  <c r="AF16" i="22"/>
  <c r="AL16" i="22"/>
  <c r="AP16" i="22" s="1"/>
  <c r="AE16" i="22"/>
  <c r="AU16" i="22"/>
  <c r="AK16" i="22"/>
  <c r="AO16" i="22" s="1"/>
  <c r="AA16" i="22"/>
  <c r="AW16" i="22"/>
  <c r="AD16" i="22"/>
  <c r="AB16" i="22"/>
  <c r="AC16" i="22"/>
  <c r="AJ16" i="22"/>
  <c r="AN16" i="22" s="1"/>
  <c r="AM16" i="22"/>
  <c r="AQ16" i="22" s="1"/>
  <c r="AM33" i="26"/>
  <c r="AQ33" i="26" s="1"/>
  <c r="AW33" i="26"/>
  <c r="AJ33" i="26"/>
  <c r="AN33" i="26" s="1"/>
  <c r="AU33" i="26"/>
  <c r="AA33" i="26"/>
  <c r="AD33" i="26"/>
  <c r="AK33" i="26"/>
  <c r="AO33" i="26" s="1"/>
  <c r="AB33" i="26"/>
  <c r="AE33" i="26"/>
  <c r="AL33" i="26"/>
  <c r="AP33" i="26" s="1"/>
  <c r="AF33" i="26"/>
  <c r="AC33" i="26"/>
  <c r="AX33" i="26"/>
  <c r="AL43" i="25"/>
  <c r="AP43" i="25" s="1"/>
  <c r="AA43" i="25"/>
  <c r="AK43" i="25"/>
  <c r="AO43" i="25" s="1"/>
  <c r="AD43" i="25"/>
  <c r="AB43" i="25"/>
  <c r="AC43" i="25"/>
  <c r="AE43" i="25"/>
  <c r="AU43" i="25"/>
  <c r="AF43" i="25"/>
  <c r="AW43" i="25"/>
  <c r="AJ43" i="25"/>
  <c r="AN43" i="25" s="1"/>
  <c r="AM43" i="25"/>
  <c r="AQ43" i="25" s="1"/>
  <c r="AW25" i="24"/>
  <c r="AM25" i="24"/>
  <c r="AQ25" i="24" s="1"/>
  <c r="AL25" i="24"/>
  <c r="AP25" i="24" s="1"/>
  <c r="AD25" i="24"/>
  <c r="AF25" i="24"/>
  <c r="AA25" i="24"/>
  <c r="AU25" i="24"/>
  <c r="AB25" i="24"/>
  <c r="AE25" i="24"/>
  <c r="AK25" i="24"/>
  <c r="AO25" i="24" s="1"/>
  <c r="AC25" i="24"/>
  <c r="AJ25" i="24"/>
  <c r="AN25" i="24" s="1"/>
  <c r="AU22" i="23"/>
  <c r="AL22" i="23"/>
  <c r="AP22" i="23" s="1"/>
  <c r="AB22" i="23"/>
  <c r="AD22" i="23"/>
  <c r="AJ22" i="23"/>
  <c r="AN22" i="23" s="1"/>
  <c r="AA22" i="23"/>
  <c r="AC22" i="23"/>
  <c r="AW22" i="23"/>
  <c r="AE22" i="23"/>
  <c r="AF22" i="23"/>
  <c r="AM22" i="23"/>
  <c r="AQ22" i="23" s="1"/>
  <c r="AK22" i="23"/>
  <c r="AO22" i="23" s="1"/>
  <c r="AW52" i="20"/>
  <c r="AA52" i="20"/>
  <c r="AF52" i="20"/>
  <c r="AL52" i="20"/>
  <c r="AP52" i="20" s="1"/>
  <c r="AE52" i="20"/>
  <c r="AC52" i="20"/>
  <c r="AK52" i="20"/>
  <c r="AO52" i="20" s="1"/>
  <c r="AJ52" i="20"/>
  <c r="AN52" i="20" s="1"/>
  <c r="AD52" i="20"/>
  <c r="AM52" i="20"/>
  <c r="AQ52" i="20" s="1"/>
  <c r="AU52" i="20"/>
  <c r="AB52" i="20"/>
  <c r="AU28" i="20"/>
  <c r="AB28" i="20"/>
  <c r="AF28" i="20"/>
  <c r="AW28" i="20"/>
  <c r="AM28" i="20"/>
  <c r="AQ28" i="20" s="1"/>
  <c r="AA28" i="20"/>
  <c r="AL28" i="20"/>
  <c r="AP28" i="20" s="1"/>
  <c r="AK28" i="20"/>
  <c r="AO28" i="20" s="1"/>
  <c r="AD28" i="20"/>
  <c r="AJ28" i="20"/>
  <c r="AN28" i="20" s="1"/>
  <c r="AC28" i="20"/>
  <c r="AE28" i="20"/>
  <c r="AW52" i="18"/>
  <c r="AF52" i="18"/>
  <c r="AB52" i="18"/>
  <c r="AU52" i="18"/>
  <c r="AC52" i="18"/>
  <c r="AM52" i="18"/>
  <c r="AQ52" i="18" s="1"/>
  <c r="AJ52" i="18"/>
  <c r="AN52" i="18" s="1"/>
  <c r="AA52" i="18"/>
  <c r="AD52" i="18"/>
  <c r="AL52" i="18"/>
  <c r="AP52" i="18" s="1"/>
  <c r="AK52" i="18"/>
  <c r="AO52" i="18" s="1"/>
  <c r="AE52" i="18"/>
  <c r="AX52" i="18"/>
  <c r="AD20" i="18"/>
  <c r="AK20" i="18"/>
  <c r="AO20" i="18" s="1"/>
  <c r="AF20" i="18"/>
  <c r="AE20" i="18"/>
  <c r="AU20" i="18"/>
  <c r="AA20" i="18"/>
  <c r="AB20" i="18"/>
  <c r="AW20" i="18"/>
  <c r="AM20" i="18"/>
  <c r="AQ20" i="18" s="1"/>
  <c r="AL20" i="18"/>
  <c r="AP20" i="18" s="1"/>
  <c r="AC20" i="18"/>
  <c r="AJ20" i="18"/>
  <c r="AN20" i="18" s="1"/>
  <c r="AX20" i="18"/>
  <c r="AW32" i="16"/>
  <c r="AE32" i="16"/>
  <c r="AJ32" i="16"/>
  <c r="AN32" i="16" s="1"/>
  <c r="AC32" i="16"/>
  <c r="AF32" i="16"/>
  <c r="AL32" i="16"/>
  <c r="AP32" i="16" s="1"/>
  <c r="AD32" i="16"/>
  <c r="AU32" i="16"/>
  <c r="AK32" i="16"/>
  <c r="AO32" i="16" s="1"/>
  <c r="AM32" i="16"/>
  <c r="AB32" i="16"/>
  <c r="AA32" i="16"/>
  <c r="AF63" i="14"/>
  <c r="AL63" i="14"/>
  <c r="AP63" i="14" s="1"/>
  <c r="AK63" i="14"/>
  <c r="AO63" i="14" s="1"/>
  <c r="AC63" i="14"/>
  <c r="AM63" i="14"/>
  <c r="AQ63" i="14" s="1"/>
  <c r="AD63" i="14"/>
  <c r="AA63" i="14"/>
  <c r="AE63" i="14"/>
  <c r="AB63" i="14"/>
  <c r="AU63" i="14"/>
  <c r="AW31" i="14"/>
  <c r="AM31" i="14"/>
  <c r="AQ31" i="14" s="1"/>
  <c r="AB31" i="14"/>
  <c r="AL31" i="14"/>
  <c r="AK31" i="14"/>
  <c r="AO31" i="14" s="1"/>
  <c r="AA31" i="14"/>
  <c r="AD31" i="14"/>
  <c r="AJ31" i="14"/>
  <c r="AU31" i="14"/>
  <c r="AC31" i="14"/>
  <c r="AM18" i="13"/>
  <c r="AQ18" i="13" s="1"/>
  <c r="AK18" i="13"/>
  <c r="AO18" i="13" s="1"/>
  <c r="AU18" i="13"/>
  <c r="AE18" i="13"/>
  <c r="AC18" i="13"/>
  <c r="AL18" i="13"/>
  <c r="AP18" i="13" s="1"/>
  <c r="AJ18" i="13"/>
  <c r="AD18" i="13"/>
  <c r="AF18" i="13"/>
  <c r="AA18" i="13"/>
  <c r="AC24" i="9"/>
  <c r="AU24" i="9"/>
  <c r="AM24" i="9"/>
  <c r="AQ24" i="9" s="1"/>
  <c r="AB24" i="9"/>
  <c r="AA24" i="9"/>
  <c r="AF24" i="9"/>
  <c r="AK20" i="8"/>
  <c r="AO20" i="8" s="1"/>
  <c r="AW20" i="8"/>
  <c r="AU20" i="8"/>
  <c r="AE20" i="8"/>
  <c r="AE18" i="6"/>
  <c r="AA23" i="8"/>
  <c r="AF20" i="8"/>
  <c r="AB17" i="9"/>
  <c r="AK19" i="9"/>
  <c r="AO19" i="9" s="1"/>
  <c r="AL26" i="11"/>
  <c r="AW63" i="14"/>
  <c r="AC64" i="14"/>
  <c r="AB58" i="14"/>
  <c r="AU16" i="14"/>
  <c r="AE24" i="14"/>
  <c r="AL48" i="14"/>
  <c r="AP48" i="14" s="1"/>
  <c r="AC18" i="14"/>
  <c r="AB33" i="16"/>
  <c r="AX34" i="26"/>
  <c r="AL24" i="26"/>
  <c r="AP24" i="26" s="1"/>
  <c r="AC24" i="26"/>
  <c r="AM24" i="26"/>
  <c r="AQ24" i="26" s="1"/>
  <c r="AA24" i="26"/>
  <c r="AU24" i="26"/>
  <c r="AW24" i="26"/>
  <c r="AF24" i="26"/>
  <c r="AJ24" i="26"/>
  <c r="AN24" i="26" s="1"/>
  <c r="AK24" i="26"/>
  <c r="AO24" i="26" s="1"/>
  <c r="AE24" i="26"/>
  <c r="AB24" i="26"/>
  <c r="AD24" i="26"/>
  <c r="AX24" i="26"/>
  <c r="AJ34" i="25"/>
  <c r="AN34" i="25" s="1"/>
  <c r="AW34" i="25"/>
  <c r="AK34" i="25"/>
  <c r="AO34" i="25" s="1"/>
  <c r="AD34" i="25"/>
  <c r="AL34" i="25"/>
  <c r="AP34" i="25" s="1"/>
  <c r="AC34" i="25"/>
  <c r="AE34" i="25"/>
  <c r="AA34" i="25"/>
  <c r="AB34" i="25"/>
  <c r="AM34" i="25"/>
  <c r="AQ34" i="25" s="1"/>
  <c r="AU34" i="25"/>
  <c r="AF34" i="25"/>
  <c r="AE21" i="23"/>
  <c r="AJ21" i="23"/>
  <c r="AN21" i="23" s="1"/>
  <c r="AK21" i="23"/>
  <c r="AO21" i="23" s="1"/>
  <c r="AF21" i="23"/>
  <c r="AW21" i="23"/>
  <c r="AL21" i="23"/>
  <c r="AP21" i="23" s="1"/>
  <c r="AU21" i="23"/>
  <c r="AA21" i="23"/>
  <c r="AM21" i="23"/>
  <c r="AQ21" i="23" s="1"/>
  <c r="AB21" i="23"/>
  <c r="AC21" i="23"/>
  <c r="AD21" i="23"/>
  <c r="AU23" i="21"/>
  <c r="AM23" i="21"/>
  <c r="AQ23" i="21" s="1"/>
  <c r="AE23" i="21"/>
  <c r="AC23" i="21"/>
  <c r="AL23" i="21"/>
  <c r="AP23" i="21" s="1"/>
  <c r="AA23" i="21"/>
  <c r="AB23" i="21"/>
  <c r="AW23" i="21"/>
  <c r="AK23" i="21"/>
  <c r="AO23" i="21" s="1"/>
  <c r="AF23" i="21"/>
  <c r="AD23" i="21"/>
  <c r="AJ23" i="21"/>
  <c r="AN23" i="21" s="1"/>
  <c r="AX23" i="21"/>
  <c r="AD27" i="20"/>
  <c r="AB27" i="20"/>
  <c r="AF27" i="20"/>
  <c r="AL27" i="20"/>
  <c r="AP27" i="20" s="1"/>
  <c r="AA27" i="20"/>
  <c r="AM27" i="20"/>
  <c r="AQ27" i="20" s="1"/>
  <c r="AC27" i="20"/>
  <c r="AK27" i="20"/>
  <c r="AO27" i="20" s="1"/>
  <c r="AW27" i="20"/>
  <c r="AU27" i="20"/>
  <c r="AJ27" i="20"/>
  <c r="AN27" i="20" s="1"/>
  <c r="AE27" i="20"/>
  <c r="AX27" i="20"/>
  <c r="AW51" i="18"/>
  <c r="AF51" i="18"/>
  <c r="AL51" i="18"/>
  <c r="AP51" i="18" s="1"/>
  <c r="AU51" i="18"/>
  <c r="AM51" i="18"/>
  <c r="AQ51" i="18" s="1"/>
  <c r="AJ51" i="18"/>
  <c r="AN51" i="18" s="1"/>
  <c r="AC51" i="18"/>
  <c r="AB51" i="18"/>
  <c r="AA51" i="18"/>
  <c r="AD51" i="18"/>
  <c r="AK51" i="18"/>
  <c r="AO51" i="18" s="1"/>
  <c r="AE51" i="18"/>
  <c r="AX51" i="18"/>
  <c r="AU16" i="16"/>
  <c r="AK16" i="16"/>
  <c r="AO16" i="16" s="1"/>
  <c r="V35" i="16"/>
  <c r="M25" i="16" s="1"/>
  <c r="AX28" i="16" s="1"/>
  <c r="AA16" i="16"/>
  <c r="AJ16" i="16"/>
  <c r="AN16" i="16" s="1"/>
  <c r="AM16" i="16"/>
  <c r="AQ16" i="16" s="1"/>
  <c r="AD16" i="16"/>
  <c r="AF16" i="16"/>
  <c r="AE16" i="16"/>
  <c r="AW16" i="16"/>
  <c r="AB16" i="16"/>
  <c r="AK16" i="17"/>
  <c r="AO16" i="17" s="1"/>
  <c r="AL16" i="17"/>
  <c r="AP16" i="17" s="1"/>
  <c r="AF16" i="17"/>
  <c r="AJ16" i="17"/>
  <c r="AN16" i="17" s="1"/>
  <c r="V35" i="17"/>
  <c r="M25" i="17" s="1"/>
  <c r="AX22" i="17" s="1"/>
  <c r="AD16" i="17"/>
  <c r="AC16" i="17"/>
  <c r="AW16" i="17"/>
  <c r="AA16" i="17"/>
  <c r="AE16" i="17"/>
  <c r="AB16" i="17"/>
  <c r="AU16" i="17"/>
  <c r="AM16" i="17"/>
  <c r="AQ16" i="17" s="1"/>
  <c r="AU30" i="26"/>
  <c r="AW30" i="26"/>
  <c r="AM30" i="26"/>
  <c r="AQ30" i="26" s="1"/>
  <c r="AD30" i="26"/>
  <c r="AE30" i="26"/>
  <c r="AA30" i="26"/>
  <c r="AK30" i="26"/>
  <c r="AO30" i="26" s="1"/>
  <c r="AJ30" i="26"/>
  <c r="AN30" i="26" s="1"/>
  <c r="AC30" i="26"/>
  <c r="AF30" i="26"/>
  <c r="AL30" i="26"/>
  <c r="AP30" i="26" s="1"/>
  <c r="AB30" i="26"/>
  <c r="AX30" i="26"/>
  <c r="AL16" i="10"/>
  <c r="AP16" i="10" s="1"/>
  <c r="AM16" i="10"/>
  <c r="AQ16" i="10" s="1"/>
  <c r="AA16" i="10"/>
  <c r="AJ16" i="10"/>
  <c r="AW16" i="10"/>
  <c r="AB16" i="10"/>
  <c r="AU16" i="10"/>
  <c r="AF16" i="10"/>
  <c r="AK16" i="10"/>
  <c r="AO16" i="10" s="1"/>
  <c r="AU16" i="18"/>
  <c r="AJ16" i="18"/>
  <c r="AN16" i="18" s="1"/>
  <c r="AM16" i="18"/>
  <c r="AQ16" i="18" s="1"/>
  <c r="AW16" i="18"/>
  <c r="AK16" i="18"/>
  <c r="AO16" i="18" s="1"/>
  <c r="AC16" i="18"/>
  <c r="AD16" i="18"/>
  <c r="AB16" i="18"/>
  <c r="AL16" i="18"/>
  <c r="AP16" i="18" s="1"/>
  <c r="AF16" i="18"/>
  <c r="AE16" i="18"/>
  <c r="AA16" i="18"/>
  <c r="AE16" i="25"/>
  <c r="AU16" i="25"/>
  <c r="AC16" i="25"/>
  <c r="AA16" i="25"/>
  <c r="AB16" i="25"/>
  <c r="AL16" i="25"/>
  <c r="AP16" i="25" s="1"/>
  <c r="AM16" i="25"/>
  <c r="AQ16" i="25" s="1"/>
  <c r="V51" i="25"/>
  <c r="M25" i="25" s="1"/>
  <c r="AX18" i="25" s="1"/>
  <c r="AK16" i="25"/>
  <c r="AO16" i="25" s="1"/>
  <c r="AD16" i="25"/>
  <c r="AJ16" i="25"/>
  <c r="AN16" i="25" s="1"/>
  <c r="AF16" i="25"/>
  <c r="AW16" i="25"/>
  <c r="AU29" i="26"/>
  <c r="AF29" i="26"/>
  <c r="AD29" i="26"/>
  <c r="AL29" i="26"/>
  <c r="AP29" i="26" s="1"/>
  <c r="AK29" i="26"/>
  <c r="AO29" i="26" s="1"/>
  <c r="AE29" i="26"/>
  <c r="AW29" i="26"/>
  <c r="AC29" i="26"/>
  <c r="AM29" i="26"/>
  <c r="AQ29" i="26" s="1"/>
  <c r="AJ29" i="26"/>
  <c r="AN29" i="26" s="1"/>
  <c r="AA29" i="26"/>
  <c r="AB29" i="26"/>
  <c r="AX29" i="26"/>
  <c r="AU21" i="26"/>
  <c r="AC21" i="26"/>
  <c r="AM21" i="26"/>
  <c r="AQ21" i="26" s="1"/>
  <c r="AA21" i="26"/>
  <c r="AB21" i="26"/>
  <c r="AD21" i="26"/>
  <c r="AW21" i="26"/>
  <c r="AK21" i="26"/>
  <c r="AO21" i="26" s="1"/>
  <c r="AJ21" i="26"/>
  <c r="AN21" i="26" s="1"/>
  <c r="AL21" i="26"/>
  <c r="AP21" i="26" s="1"/>
  <c r="AF21" i="26"/>
  <c r="AE21" i="26"/>
  <c r="AU47" i="25"/>
  <c r="AD47" i="25"/>
  <c r="AJ47" i="25"/>
  <c r="AN47" i="25" s="1"/>
  <c r="AW47" i="25"/>
  <c r="AK47" i="25"/>
  <c r="AO47" i="25" s="1"/>
  <c r="AM47" i="25"/>
  <c r="AQ47" i="25" s="1"/>
  <c r="AL47" i="25"/>
  <c r="AP47" i="25" s="1"/>
  <c r="AB47" i="25"/>
  <c r="AA47" i="25"/>
  <c r="AF47" i="25"/>
  <c r="AC47" i="25"/>
  <c r="AE47" i="25"/>
  <c r="AX47" i="25"/>
  <c r="AC39" i="25"/>
  <c r="AF39" i="25"/>
  <c r="AJ39" i="25"/>
  <c r="AN39" i="25" s="1"/>
  <c r="AA39" i="25"/>
  <c r="AK39" i="25"/>
  <c r="AO39" i="25" s="1"/>
  <c r="AD39" i="25"/>
  <c r="AE39" i="25"/>
  <c r="AU39" i="25"/>
  <c r="AL39" i="25"/>
  <c r="AP39" i="25" s="1"/>
  <c r="AB39" i="25"/>
  <c r="AM39" i="25"/>
  <c r="AQ39" i="25" s="1"/>
  <c r="AW39" i="25"/>
  <c r="AX39" i="25"/>
  <c r="AU31" i="25"/>
  <c r="AF31" i="25"/>
  <c r="AW31" i="25"/>
  <c r="AC31" i="25"/>
  <c r="AL31" i="25"/>
  <c r="AP31" i="25" s="1"/>
  <c r="AK31" i="25"/>
  <c r="AO31" i="25" s="1"/>
  <c r="AE31" i="25"/>
  <c r="AJ31" i="25"/>
  <c r="AN31" i="25" s="1"/>
  <c r="AB31" i="25"/>
  <c r="AA31" i="25"/>
  <c r="AD31" i="25"/>
  <c r="AM31" i="25"/>
  <c r="AQ31" i="25" s="1"/>
  <c r="AW23" i="25"/>
  <c r="AK23" i="25"/>
  <c r="AO23" i="25" s="1"/>
  <c r="AU23" i="25"/>
  <c r="AL23" i="25"/>
  <c r="AP23" i="25" s="1"/>
  <c r="AE23" i="25"/>
  <c r="AB23" i="25"/>
  <c r="AF23" i="25"/>
  <c r="AD23" i="25"/>
  <c r="AM23" i="25"/>
  <c r="AQ23" i="25" s="1"/>
  <c r="AJ23" i="25"/>
  <c r="AN23" i="25" s="1"/>
  <c r="AA23" i="25"/>
  <c r="AC23" i="25"/>
  <c r="AX23" i="25"/>
  <c r="AK29" i="24"/>
  <c r="AO29" i="24" s="1"/>
  <c r="AW29" i="24"/>
  <c r="AM29" i="24"/>
  <c r="AQ29" i="24" s="1"/>
  <c r="AU29" i="24"/>
  <c r="AC29" i="24"/>
  <c r="AB29" i="24"/>
  <c r="AL29" i="24"/>
  <c r="AP29" i="24" s="1"/>
  <c r="AA29" i="24"/>
  <c r="AE29" i="24"/>
  <c r="AD29" i="24"/>
  <c r="AJ29" i="24"/>
  <c r="AN29" i="24" s="1"/>
  <c r="AF29" i="24"/>
  <c r="AU21" i="24"/>
  <c r="AC21" i="24"/>
  <c r="AE21" i="24"/>
  <c r="AL21" i="24"/>
  <c r="AP21" i="24" s="1"/>
  <c r="AF21" i="24"/>
  <c r="AA21" i="24"/>
  <c r="AB21" i="24"/>
  <c r="AK21" i="24"/>
  <c r="AO21" i="24" s="1"/>
  <c r="AW21" i="24"/>
  <c r="AD21" i="24"/>
  <c r="AJ21" i="24"/>
  <c r="AN21" i="24" s="1"/>
  <c r="AM21" i="24"/>
  <c r="AQ21" i="24" s="1"/>
  <c r="AX21" i="24"/>
  <c r="AW34" i="23"/>
  <c r="AF34" i="23"/>
  <c r="AM34" i="23"/>
  <c r="AQ34" i="23" s="1"/>
  <c r="AE34" i="23"/>
  <c r="AC34" i="23"/>
  <c r="AD34" i="23"/>
  <c r="AL34" i="23"/>
  <c r="AP34" i="23" s="1"/>
  <c r="AK34" i="23"/>
  <c r="AO34" i="23" s="1"/>
  <c r="AB34" i="23"/>
  <c r="AA34" i="23"/>
  <c r="AU34" i="23"/>
  <c r="AJ34" i="23"/>
  <c r="AN34" i="23" s="1"/>
  <c r="AK26" i="23"/>
  <c r="AO26" i="23" s="1"/>
  <c r="AU26" i="23"/>
  <c r="AM26" i="23"/>
  <c r="AQ26" i="23" s="1"/>
  <c r="AW26" i="23"/>
  <c r="AE26" i="23"/>
  <c r="AJ26" i="23"/>
  <c r="AN26" i="23" s="1"/>
  <c r="AD26" i="23"/>
  <c r="AC26" i="23"/>
  <c r="AA26" i="23"/>
  <c r="AB26" i="23"/>
  <c r="AF26" i="23"/>
  <c r="AL26" i="23"/>
  <c r="AP26" i="23" s="1"/>
  <c r="AU18" i="23"/>
  <c r="AW18" i="23"/>
  <c r="AM18" i="23"/>
  <c r="AQ18" i="23" s="1"/>
  <c r="AK18" i="23"/>
  <c r="AO18" i="23" s="1"/>
  <c r="AA18" i="23"/>
  <c r="AJ18" i="23"/>
  <c r="AN18" i="23" s="1"/>
  <c r="AE18" i="23"/>
  <c r="AD18" i="23"/>
  <c r="AC18" i="23"/>
  <c r="AB18" i="23"/>
  <c r="AF18" i="23"/>
  <c r="AL18" i="23"/>
  <c r="AP18" i="23" s="1"/>
  <c r="AX18" i="23"/>
  <c r="AL20" i="22"/>
  <c r="AP20" i="22" s="1"/>
  <c r="AK20" i="22"/>
  <c r="AO20" i="22" s="1"/>
  <c r="AF20" i="22"/>
  <c r="AE20" i="22"/>
  <c r="AB20" i="22"/>
  <c r="AM20" i="22"/>
  <c r="AQ20" i="22" s="1"/>
  <c r="AJ20" i="22"/>
  <c r="AN20" i="22" s="1"/>
  <c r="AD20" i="22"/>
  <c r="AU20" i="22"/>
  <c r="AC20" i="22"/>
  <c r="AW20" i="22"/>
  <c r="AA20" i="22"/>
  <c r="AX20" i="22"/>
  <c r="AW28" i="21"/>
  <c r="AK28" i="21"/>
  <c r="AO28" i="21" s="1"/>
  <c r="AU28" i="21"/>
  <c r="AX28" i="21"/>
  <c r="AC28" i="21"/>
  <c r="AM28" i="21"/>
  <c r="AQ28" i="21" s="1"/>
  <c r="AB28" i="21"/>
  <c r="AD28" i="21"/>
  <c r="AE28" i="21"/>
  <c r="AL28" i="21"/>
  <c r="AP28" i="21" s="1"/>
  <c r="AA28" i="21"/>
  <c r="AJ28" i="21"/>
  <c r="AN28" i="21" s="1"/>
  <c r="AF28" i="21"/>
  <c r="AU20" i="21"/>
  <c r="AW20" i="21"/>
  <c r="AD20" i="21"/>
  <c r="AC20" i="21"/>
  <c r="AE20" i="21"/>
  <c r="AB20" i="21"/>
  <c r="AX20" i="21"/>
  <c r="AJ20" i="21"/>
  <c r="AN20" i="21" s="1"/>
  <c r="AM20" i="21"/>
  <c r="AQ20" i="21" s="1"/>
  <c r="AK20" i="21"/>
  <c r="AO20" i="21" s="1"/>
  <c r="AA20" i="21"/>
  <c r="AF20" i="21"/>
  <c r="AL20" i="21"/>
  <c r="AP20" i="21" s="1"/>
  <c r="AW48" i="20"/>
  <c r="AB48" i="20"/>
  <c r="AC48" i="20"/>
  <c r="AJ48" i="20"/>
  <c r="AN48" i="20" s="1"/>
  <c r="AA48" i="20"/>
  <c r="AF48" i="20"/>
  <c r="AD48" i="20"/>
  <c r="AE48" i="20"/>
  <c r="AK48" i="20"/>
  <c r="AO48" i="20" s="1"/>
  <c r="AM48" i="20"/>
  <c r="AQ48" i="20" s="1"/>
  <c r="AL48" i="20"/>
  <c r="AP48" i="20" s="1"/>
  <c r="AU48" i="20"/>
  <c r="AU40" i="20"/>
  <c r="AW40" i="20"/>
  <c r="AJ40" i="20"/>
  <c r="AN40" i="20" s="1"/>
  <c r="AB40" i="20"/>
  <c r="AF40" i="20"/>
  <c r="AE40" i="20"/>
  <c r="AC40" i="20"/>
  <c r="AM40" i="20"/>
  <c r="AQ40" i="20" s="1"/>
  <c r="AK40" i="20"/>
  <c r="AO40" i="20" s="1"/>
  <c r="AD40" i="20"/>
  <c r="AA40" i="20"/>
  <c r="AL40" i="20"/>
  <c r="AP40" i="20" s="1"/>
  <c r="AB32" i="20"/>
  <c r="AF32" i="20"/>
  <c r="AE32" i="20"/>
  <c r="AM32" i="20"/>
  <c r="AQ32" i="20" s="1"/>
  <c r="AD32" i="20"/>
  <c r="AW32" i="20"/>
  <c r="AK32" i="20"/>
  <c r="AO32" i="20" s="1"/>
  <c r="AA32" i="20"/>
  <c r="AU32" i="20"/>
  <c r="AL32" i="20"/>
  <c r="AP32" i="20" s="1"/>
  <c r="AJ32" i="20"/>
  <c r="AN32" i="20" s="1"/>
  <c r="AC32" i="20"/>
  <c r="AC24" i="20"/>
  <c r="AL24" i="20"/>
  <c r="AP24" i="20" s="1"/>
  <c r="AA24" i="20"/>
  <c r="AB24" i="20"/>
  <c r="AM24" i="20"/>
  <c r="AQ24" i="20" s="1"/>
  <c r="AF24" i="20"/>
  <c r="AE24" i="20"/>
  <c r="AD24" i="20"/>
  <c r="AU24" i="20"/>
  <c r="AK24" i="20"/>
  <c r="AO24" i="20" s="1"/>
  <c r="AJ24" i="20"/>
  <c r="AN24" i="20" s="1"/>
  <c r="AW24" i="20"/>
  <c r="AC28" i="19"/>
  <c r="AK28" i="19"/>
  <c r="AO28" i="19" s="1"/>
  <c r="AW28" i="19"/>
  <c r="AM28" i="19"/>
  <c r="AQ28" i="19" s="1"/>
  <c r="AB28" i="19"/>
  <c r="AJ28" i="19"/>
  <c r="AN28" i="19" s="1"/>
  <c r="AF28" i="19"/>
  <c r="AU28" i="19"/>
  <c r="AA28" i="19"/>
  <c r="AL28" i="19"/>
  <c r="AP28" i="19" s="1"/>
  <c r="AD28" i="19"/>
  <c r="AE28" i="19"/>
  <c r="AX28" i="19"/>
  <c r="AF20" i="19"/>
  <c r="AD20" i="19"/>
  <c r="AA20" i="19"/>
  <c r="AM20" i="19"/>
  <c r="AQ20" i="19" s="1"/>
  <c r="AW20" i="19"/>
  <c r="AU20" i="19"/>
  <c r="AE20" i="19"/>
  <c r="AC20" i="19"/>
  <c r="AJ20" i="19"/>
  <c r="AN20" i="19" s="1"/>
  <c r="AK20" i="19"/>
  <c r="AO20" i="19" s="1"/>
  <c r="AL20" i="19"/>
  <c r="AP20" i="19" s="1"/>
  <c r="AB20" i="19"/>
  <c r="AX20" i="19"/>
  <c r="AE56" i="18"/>
  <c r="AK56" i="18"/>
  <c r="AO56" i="18" s="1"/>
  <c r="AW56" i="18"/>
  <c r="AA56" i="18"/>
  <c r="AL56" i="18"/>
  <c r="AP56" i="18" s="1"/>
  <c r="AD56" i="18"/>
  <c r="AF56" i="18"/>
  <c r="AB56" i="18"/>
  <c r="AU56" i="18"/>
  <c r="AJ56" i="18"/>
  <c r="AN56" i="18" s="1"/>
  <c r="AC56" i="18"/>
  <c r="AM56" i="18"/>
  <c r="AQ56" i="18" s="1"/>
  <c r="AX56" i="18"/>
  <c r="AF48" i="18"/>
  <c r="AW48" i="18"/>
  <c r="AE48" i="18"/>
  <c r="AA48" i="18"/>
  <c r="AL48" i="18"/>
  <c r="AP48" i="18" s="1"/>
  <c r="AB48" i="18"/>
  <c r="AC48" i="18"/>
  <c r="AM48" i="18"/>
  <c r="AQ48" i="18" s="1"/>
  <c r="AK48" i="18"/>
  <c r="AO48" i="18" s="1"/>
  <c r="AJ48" i="18"/>
  <c r="AN48" i="18" s="1"/>
  <c r="AD48" i="18"/>
  <c r="AU48" i="18"/>
  <c r="AX48" i="18"/>
  <c r="AC40" i="18"/>
  <c r="AE40" i="18"/>
  <c r="AL40" i="18"/>
  <c r="AP40" i="18" s="1"/>
  <c r="AJ40" i="18"/>
  <c r="AN40" i="18" s="1"/>
  <c r="AU40" i="18"/>
  <c r="AB40" i="18"/>
  <c r="AA40" i="18"/>
  <c r="AK40" i="18"/>
  <c r="AO40" i="18" s="1"/>
  <c r="AD40" i="18"/>
  <c r="AM40" i="18"/>
  <c r="AQ40" i="18" s="1"/>
  <c r="AF40" i="18"/>
  <c r="AW40" i="18"/>
  <c r="AX40" i="18"/>
  <c r="AF32" i="18"/>
  <c r="AE32" i="18"/>
  <c r="AM32" i="18"/>
  <c r="AQ32" i="18" s="1"/>
  <c r="AL32" i="18"/>
  <c r="AP32" i="18" s="1"/>
  <c r="AB32" i="18"/>
  <c r="AK32" i="18"/>
  <c r="AO32" i="18" s="1"/>
  <c r="AU32" i="18"/>
  <c r="AD32" i="18"/>
  <c r="AJ32" i="18"/>
  <c r="AN32" i="18" s="1"/>
  <c r="AC32" i="18"/>
  <c r="AW32" i="18"/>
  <c r="AA32" i="18"/>
  <c r="AX32" i="18"/>
  <c r="AW24" i="18"/>
  <c r="AF24" i="18"/>
  <c r="AC24" i="18"/>
  <c r="AL24" i="18"/>
  <c r="AP24" i="18" s="1"/>
  <c r="AB24" i="18"/>
  <c r="AD24" i="18"/>
  <c r="AM24" i="18"/>
  <c r="AQ24" i="18" s="1"/>
  <c r="AE24" i="18"/>
  <c r="AU24" i="18"/>
  <c r="AJ24" i="18"/>
  <c r="AN24" i="18" s="1"/>
  <c r="AA24" i="18"/>
  <c r="AK24" i="18"/>
  <c r="AO24" i="18" s="1"/>
  <c r="AX24" i="18"/>
  <c r="AW34" i="17"/>
  <c r="AF34" i="17"/>
  <c r="AE34" i="17"/>
  <c r="AL34" i="17"/>
  <c r="AP34" i="17" s="1"/>
  <c r="AJ34" i="17"/>
  <c r="AN34" i="17" s="1"/>
  <c r="AU34" i="17"/>
  <c r="AC34" i="17"/>
  <c r="AA34" i="17"/>
  <c r="AM34" i="17"/>
  <c r="AQ34" i="17" s="1"/>
  <c r="AK34" i="17"/>
  <c r="AO34" i="17" s="1"/>
  <c r="AD34" i="17"/>
  <c r="AB34" i="17"/>
  <c r="AK26" i="17"/>
  <c r="AO26" i="17" s="1"/>
  <c r="AL26" i="17"/>
  <c r="AP26" i="17" s="1"/>
  <c r="AM26" i="17"/>
  <c r="AQ26" i="17" s="1"/>
  <c r="AC26" i="17"/>
  <c r="AU26" i="17"/>
  <c r="AW26" i="17"/>
  <c r="AB26" i="17"/>
  <c r="AF26" i="17"/>
  <c r="AA26" i="17"/>
  <c r="AE26" i="17"/>
  <c r="AJ26" i="17"/>
  <c r="AN26" i="17" s="1"/>
  <c r="AD26" i="17"/>
  <c r="AU18" i="17"/>
  <c r="AC18" i="17"/>
  <c r="AK18" i="17"/>
  <c r="AO18" i="17" s="1"/>
  <c r="AM18" i="17"/>
  <c r="AQ18" i="17" s="1"/>
  <c r="AD18" i="17"/>
  <c r="AF18" i="17"/>
  <c r="AA18" i="17"/>
  <c r="AW18" i="17"/>
  <c r="AB18" i="17"/>
  <c r="AJ18" i="17"/>
  <c r="AN18" i="17" s="1"/>
  <c r="AL18" i="17"/>
  <c r="AP18" i="17" s="1"/>
  <c r="AE18" i="17"/>
  <c r="AW28" i="16"/>
  <c r="AL28" i="16"/>
  <c r="AP28" i="16" s="1"/>
  <c r="AM28" i="16"/>
  <c r="AQ28" i="16" s="1"/>
  <c r="AJ28" i="16"/>
  <c r="AN28" i="16" s="1"/>
  <c r="AB28" i="16"/>
  <c r="AU28" i="16"/>
  <c r="AD28" i="16"/>
  <c r="AE28" i="16"/>
  <c r="AK28" i="16"/>
  <c r="AO28" i="16" s="1"/>
  <c r="AF28" i="16"/>
  <c r="AC28" i="16"/>
  <c r="AB20" i="16"/>
  <c r="AW20" i="16"/>
  <c r="AM20" i="16"/>
  <c r="AQ20" i="16" s="1"/>
  <c r="AA20" i="16"/>
  <c r="AU20" i="16"/>
  <c r="AE20" i="16"/>
  <c r="AD20" i="16"/>
  <c r="AJ20" i="16"/>
  <c r="AN20" i="16" s="1"/>
  <c r="AC20" i="16"/>
  <c r="AF20" i="16"/>
  <c r="AK20" i="16"/>
  <c r="AL20" i="16"/>
  <c r="AP20" i="16" s="1"/>
  <c r="AE22" i="15"/>
  <c r="AA22" i="15"/>
  <c r="AD22" i="15"/>
  <c r="AL22" i="15"/>
  <c r="AP22" i="15" s="1"/>
  <c r="AB22" i="15"/>
  <c r="AM22" i="15"/>
  <c r="AQ22" i="15" s="1"/>
  <c r="AC22" i="15"/>
  <c r="AX22" i="15"/>
  <c r="AU22" i="15"/>
  <c r="AJ22" i="15"/>
  <c r="AN22" i="15" s="1"/>
  <c r="AK22" i="15"/>
  <c r="AO22" i="15" s="1"/>
  <c r="AU67" i="14"/>
  <c r="AL67" i="14"/>
  <c r="AF67" i="14"/>
  <c r="AJ67" i="14"/>
  <c r="AN67" i="14" s="1"/>
  <c r="AB67" i="14"/>
  <c r="AC67" i="14"/>
  <c r="AK67" i="14"/>
  <c r="AO67" i="14" s="1"/>
  <c r="AM67" i="14"/>
  <c r="AW67" i="14"/>
  <c r="AE67" i="14"/>
  <c r="AA67" i="14"/>
  <c r="AD67" i="14"/>
  <c r="AW59" i="14"/>
  <c r="AU59" i="14"/>
  <c r="AF59" i="14"/>
  <c r="AE59" i="14"/>
  <c r="AB59" i="14"/>
  <c r="AD59" i="14"/>
  <c r="AL59" i="14"/>
  <c r="AP59" i="14" s="1"/>
  <c r="AJ59" i="14"/>
  <c r="AN59" i="14" s="1"/>
  <c r="AK59" i="14"/>
  <c r="AO59" i="14" s="1"/>
  <c r="AF51" i="14"/>
  <c r="AE51" i="14"/>
  <c r="AM51" i="14"/>
  <c r="AQ51" i="14" s="1"/>
  <c r="AW51" i="14"/>
  <c r="AU51" i="14"/>
  <c r="AK51" i="14"/>
  <c r="AO51" i="14" s="1"/>
  <c r="AW43" i="14"/>
  <c r="AF43" i="14"/>
  <c r="AE43" i="14"/>
  <c r="AA43" i="14"/>
  <c r="AC43" i="14"/>
  <c r="AM43" i="14"/>
  <c r="AQ43" i="14" s="1"/>
  <c r="AJ43" i="14"/>
  <c r="AN43" i="14" s="1"/>
  <c r="AD43" i="14"/>
  <c r="AU43" i="14"/>
  <c r="AL43" i="14"/>
  <c r="AP43" i="14" s="1"/>
  <c r="AU35" i="14"/>
  <c r="AJ35" i="14"/>
  <c r="AN35" i="14" s="1"/>
  <c r="AK35" i="14"/>
  <c r="AO35" i="14" s="1"/>
  <c r="AE35" i="14"/>
  <c r="AB35" i="14"/>
  <c r="AC35" i="14"/>
  <c r="AM35" i="14"/>
  <c r="AF35" i="14"/>
  <c r="AW35" i="14"/>
  <c r="AC27" i="14"/>
  <c r="AU27" i="14"/>
  <c r="AW27" i="14"/>
  <c r="AF27" i="14"/>
  <c r="AE27" i="14"/>
  <c r="AK27" i="14"/>
  <c r="AO27" i="14" s="1"/>
  <c r="AA27" i="14"/>
  <c r="AL27" i="14"/>
  <c r="AB27" i="14"/>
  <c r="AM27" i="14"/>
  <c r="AQ27" i="14" s="1"/>
  <c r="AJ27" i="14"/>
  <c r="AN27" i="14" s="1"/>
  <c r="AU19" i="14"/>
  <c r="AJ19" i="14"/>
  <c r="AN19" i="14" s="1"/>
  <c r="AF19" i="14"/>
  <c r="AW19" i="14"/>
  <c r="AM19" i="14"/>
  <c r="AQ19" i="14" s="1"/>
  <c r="AE19" i="14"/>
  <c r="AK19" i="14"/>
  <c r="AO19" i="14" s="1"/>
  <c r="AD19" i="14"/>
  <c r="AC19" i="14"/>
  <c r="AA19" i="14"/>
  <c r="AW22" i="13"/>
  <c r="AM22" i="13"/>
  <c r="AQ22" i="13" s="1"/>
  <c r="AB22" i="13"/>
  <c r="AC22" i="13"/>
  <c r="AJ22" i="13"/>
  <c r="AN22" i="13" s="1"/>
  <c r="AK22" i="13"/>
  <c r="AO22" i="13" s="1"/>
  <c r="AF22" i="13"/>
  <c r="AU22" i="13"/>
  <c r="AA22" i="13"/>
  <c r="AL22" i="13"/>
  <c r="AP22" i="13" s="1"/>
  <c r="AU20" i="12"/>
  <c r="AM20" i="12"/>
  <c r="AQ20" i="12" s="1"/>
  <c r="AJ20" i="12"/>
  <c r="AN20" i="12" s="1"/>
  <c r="AK20" i="12"/>
  <c r="AO20" i="12" s="1"/>
  <c r="AF20" i="12"/>
  <c r="AD20" i="12"/>
  <c r="AC20" i="12"/>
  <c r="AE20" i="12"/>
  <c r="AA20" i="12"/>
  <c r="AW22" i="11"/>
  <c r="AM22" i="11"/>
  <c r="AQ22" i="11" s="1"/>
  <c r="AJ22" i="11"/>
  <c r="AN22" i="11" s="1"/>
  <c r="AK22" i="11"/>
  <c r="AB22" i="11"/>
  <c r="AU22" i="11"/>
  <c r="AL22" i="11"/>
  <c r="AP22" i="11" s="1"/>
  <c r="AE22" i="11"/>
  <c r="AA22" i="11"/>
  <c r="AC22" i="11"/>
  <c r="AK20" i="10"/>
  <c r="AO20" i="10" s="1"/>
  <c r="AW20" i="10"/>
  <c r="AE20" i="10"/>
  <c r="AJ20" i="10"/>
  <c r="AC20" i="10"/>
  <c r="AU20" i="10"/>
  <c r="AM20" i="10"/>
  <c r="AQ20" i="10" s="1"/>
  <c r="AL20" i="10"/>
  <c r="AP20" i="10" s="1"/>
  <c r="AA20" i="10"/>
  <c r="AB20" i="10"/>
  <c r="AM28" i="9"/>
  <c r="AQ28" i="9" s="1"/>
  <c r="AD28" i="9"/>
  <c r="AK28" i="9"/>
  <c r="AO28" i="9" s="1"/>
  <c r="AW28" i="9"/>
  <c r="AC28" i="9"/>
  <c r="AF20" i="9"/>
  <c r="AU20" i="9"/>
  <c r="AC20" i="9"/>
  <c r="AJ20" i="9"/>
  <c r="AN20" i="9" s="1"/>
  <c r="AB20" i="9"/>
  <c r="AL20" i="9"/>
  <c r="AP20" i="9" s="1"/>
  <c r="AW23" i="6"/>
  <c r="AM28" i="8"/>
  <c r="AQ28" i="8" s="1"/>
  <c r="AA22" i="8"/>
  <c r="AJ21" i="8"/>
  <c r="AN21" i="8" s="1"/>
  <c r="AJ20" i="8"/>
  <c r="AF28" i="8"/>
  <c r="AE25" i="8"/>
  <c r="AC28" i="8"/>
  <c r="AJ27" i="8"/>
  <c r="AJ17" i="8"/>
  <c r="AN17" i="8" s="1"/>
  <c r="AK18" i="8"/>
  <c r="AO18" i="8" s="1"/>
  <c r="AM26" i="8"/>
  <c r="AQ26" i="8" s="1"/>
  <c r="AD17" i="8"/>
  <c r="AM23" i="8"/>
  <c r="AQ23" i="8" s="1"/>
  <c r="AB17" i="8"/>
  <c r="AK17" i="8"/>
  <c r="AO17" i="8" s="1"/>
  <c r="AL20" i="8"/>
  <c r="AP20" i="8" s="1"/>
  <c r="AW26" i="9"/>
  <c r="AM30" i="9"/>
  <c r="AQ30" i="9" s="1"/>
  <c r="AL23" i="9"/>
  <c r="AP23" i="9" s="1"/>
  <c r="AE25" i="9"/>
  <c r="AE31" i="9"/>
  <c r="AK16" i="9"/>
  <c r="AU16" i="9"/>
  <c r="AK30" i="9"/>
  <c r="AO30" i="9" s="1"/>
  <c r="AD29" i="9"/>
  <c r="AC30" i="9"/>
  <c r="AA21" i="9"/>
  <c r="AA29" i="9"/>
  <c r="AK22" i="10"/>
  <c r="AO22" i="10" s="1"/>
  <c r="AU17" i="10"/>
  <c r="AD16" i="10"/>
  <c r="AC26" i="11"/>
  <c r="AB20" i="11"/>
  <c r="AK19" i="11"/>
  <c r="AO19" i="11" s="1"/>
  <c r="AF21" i="11"/>
  <c r="AJ26" i="11"/>
  <c r="AN26" i="11" s="1"/>
  <c r="AM17" i="12"/>
  <c r="AQ17" i="12" s="1"/>
  <c r="AM19" i="12"/>
  <c r="AL18" i="12"/>
  <c r="AP18" i="12" s="1"/>
  <c r="AK24" i="13"/>
  <c r="AO24" i="13" s="1"/>
  <c r="AE27" i="13"/>
  <c r="AK23" i="14"/>
  <c r="AO23" i="14" s="1"/>
  <c r="AK36" i="14"/>
  <c r="AO36" i="14" s="1"/>
  <c r="AK49" i="14"/>
  <c r="AD69" i="14"/>
  <c r="AB21" i="14"/>
  <c r="AA51" i="14"/>
  <c r="AJ64" i="14"/>
  <c r="AN64" i="14" s="1"/>
  <c r="AC16" i="14"/>
  <c r="AW32" i="14"/>
  <c r="AK29" i="14"/>
  <c r="AO29" i="14" s="1"/>
  <c r="AM23" i="14"/>
  <c r="AE29" i="14"/>
  <c r="AE64" i="14"/>
  <c r="AU27" i="16"/>
  <c r="AC26" i="16"/>
  <c r="AX47" i="18"/>
  <c r="AX27" i="25"/>
  <c r="AW53" i="14"/>
  <c r="AV23" i="6"/>
  <c r="AA16" i="6"/>
  <c r="AU29" i="6"/>
  <c r="AJ16" i="6"/>
  <c r="AN16" i="6" s="1"/>
  <c r="AU18" i="6"/>
  <c r="AU26" i="6"/>
  <c r="AW29" i="5"/>
  <c r="M25" i="9"/>
  <c r="AX20" i="9" s="1"/>
  <c r="AB18" i="6"/>
  <c r="AC28" i="6"/>
  <c r="AX18" i="16"/>
  <c r="AN34" i="16"/>
  <c r="AQ32" i="16"/>
  <c r="AO27" i="16"/>
  <c r="AO24" i="16"/>
  <c r="AN27" i="16"/>
  <c r="AO18" i="16"/>
  <c r="AO29" i="16"/>
  <c r="AP16" i="16"/>
  <c r="AN17" i="16"/>
  <c r="AO33" i="16"/>
  <c r="AP33" i="16"/>
  <c r="AP29" i="16"/>
  <c r="AO19" i="16"/>
  <c r="AX16" i="16"/>
  <c r="AP34" i="16"/>
  <c r="AQ23" i="16"/>
  <c r="AX27" i="16"/>
  <c r="AQ17" i="16"/>
  <c r="AN25" i="16"/>
  <c r="AN19" i="16"/>
  <c r="AQ27" i="16"/>
  <c r="AO20" i="16"/>
  <c r="AO22" i="16"/>
  <c r="AO16" i="15"/>
  <c r="AO25" i="15"/>
  <c r="AN21" i="15"/>
  <c r="AP16" i="15"/>
  <c r="AO19" i="15"/>
  <c r="AP19" i="15"/>
  <c r="AP18" i="15"/>
  <c r="AP21" i="15"/>
  <c r="AP25" i="15"/>
  <c r="AN16" i="15"/>
  <c r="AO26" i="15"/>
  <c r="AQ21" i="15"/>
  <c r="AO20" i="15"/>
  <c r="AX67" i="14"/>
  <c r="AX66" i="14"/>
  <c r="AX47" i="14"/>
  <c r="AX56" i="14"/>
  <c r="AX38" i="14"/>
  <c r="AX64" i="14"/>
  <c r="AX68" i="14"/>
  <c r="AX41" i="14"/>
  <c r="AX42" i="14"/>
  <c r="AX24" i="14"/>
  <c r="AX55" i="14"/>
  <c r="AX60" i="14"/>
  <c r="AX58" i="14"/>
  <c r="AX63" i="14"/>
  <c r="AX25" i="14"/>
  <c r="AX54" i="14"/>
  <c r="AX61" i="14"/>
  <c r="AX51" i="14"/>
  <c r="AX37" i="14"/>
  <c r="AX20" i="14"/>
  <c r="AX43" i="14"/>
  <c r="AX35" i="14"/>
  <c r="AX40" i="14"/>
  <c r="AX33" i="14"/>
  <c r="AX48" i="14"/>
  <c r="AX18" i="14"/>
  <c r="AO57" i="14"/>
  <c r="AQ23" i="14"/>
  <c r="AP25" i="14"/>
  <c r="AQ67" i="14"/>
  <c r="AQ58" i="14"/>
  <c r="AO44" i="14"/>
  <c r="AX50" i="14"/>
  <c r="AN69" i="14"/>
  <c r="AQ65" i="14"/>
  <c r="AX46" i="14"/>
  <c r="AN24" i="14"/>
  <c r="AP34" i="14"/>
  <c r="AP22" i="14"/>
  <c r="AQ35" i="14"/>
  <c r="AO32" i="14"/>
  <c r="AQ60" i="14"/>
  <c r="AQ66" i="14"/>
  <c r="AQ61" i="14"/>
  <c r="AO34" i="14"/>
  <c r="AX32" i="14"/>
  <c r="AN52" i="14"/>
  <c r="AN60" i="14"/>
  <c r="AN65" i="14"/>
  <c r="AQ69" i="14"/>
  <c r="AQ34" i="14"/>
  <c r="AN32" i="14"/>
  <c r="AP53" i="14"/>
  <c r="AQ45" i="14"/>
  <c r="AP57" i="14"/>
  <c r="AQ50" i="14"/>
  <c r="AQ42" i="14"/>
  <c r="AO43" i="14"/>
  <c r="AO42" i="14"/>
  <c r="AO47" i="14"/>
  <c r="AO60" i="14"/>
  <c r="AO69" i="14"/>
  <c r="AX57" i="14"/>
  <c r="AX45" i="14"/>
  <c r="AN47" i="14"/>
  <c r="AQ49" i="14"/>
  <c r="AN20" i="14"/>
  <c r="AX21" i="14"/>
  <c r="AP46" i="14"/>
  <c r="AP66" i="14"/>
  <c r="AN50" i="14"/>
  <c r="AN61" i="14"/>
  <c r="AQ57" i="14"/>
  <c r="AP51" i="14"/>
  <c r="AQ33" i="14"/>
  <c r="AO25" i="14"/>
  <c r="AP69" i="14"/>
  <c r="AP62" i="14"/>
  <c r="AX28" i="14"/>
  <c r="AQ62" i="14"/>
  <c r="AQ32" i="14"/>
  <c r="AQ68" i="14"/>
  <c r="AN39" i="14"/>
  <c r="AN22" i="14"/>
  <c r="AQ53" i="14"/>
  <c r="AN31" i="14"/>
  <c r="AQ48" i="14"/>
  <c r="AP65" i="14"/>
  <c r="AP27" i="14"/>
  <c r="AO65" i="14"/>
  <c r="AO21" i="14"/>
  <c r="AP44" i="14"/>
  <c r="AP31" i="14"/>
  <c r="AP67" i="14"/>
  <c r="AO49" i="14"/>
  <c r="AQ28" i="14"/>
  <c r="AN23" i="14"/>
  <c r="AN48" i="14"/>
  <c r="AX69" i="14"/>
  <c r="AX65" i="14"/>
  <c r="AX59" i="14"/>
  <c r="AX53" i="14"/>
  <c r="AX62" i="14"/>
  <c r="AX52" i="14"/>
  <c r="AX49" i="14"/>
  <c r="AX44" i="14"/>
  <c r="AX36" i="14"/>
  <c r="AX39" i="14"/>
  <c r="AX17" i="14"/>
  <c r="AX26" i="14"/>
  <c r="AX16" i="14"/>
  <c r="AX30" i="14"/>
  <c r="AX27" i="14"/>
  <c r="AX31" i="14"/>
  <c r="AX34" i="14"/>
  <c r="AX23" i="14"/>
  <c r="AX19" i="14"/>
  <c r="AX22" i="14"/>
  <c r="AP21" i="14"/>
  <c r="AP45" i="14"/>
  <c r="AX25" i="13"/>
  <c r="AX27" i="13"/>
  <c r="AX18" i="13"/>
  <c r="AX24" i="13"/>
  <c r="AX21" i="13"/>
  <c r="AX17" i="13"/>
  <c r="AX19" i="13"/>
  <c r="AQ21" i="13"/>
  <c r="AP17" i="13"/>
  <c r="AN23" i="13"/>
  <c r="AO25" i="13"/>
  <c r="AO21" i="13"/>
  <c r="AQ20" i="13"/>
  <c r="AN18" i="13"/>
  <c r="AQ25" i="13"/>
  <c r="AN24" i="13"/>
  <c r="AX17" i="12"/>
  <c r="AX19" i="12"/>
  <c r="AP17" i="12"/>
  <c r="AO19" i="12"/>
  <c r="AO16" i="12"/>
  <c r="AP16" i="12"/>
  <c r="AQ19" i="12"/>
  <c r="AQ16" i="12"/>
  <c r="AO21" i="12"/>
  <c r="AX22" i="12"/>
  <c r="AX21" i="12"/>
  <c r="AX18" i="12"/>
  <c r="AX20" i="12"/>
  <c r="AN16" i="12"/>
  <c r="AQ21" i="11"/>
  <c r="AP21" i="11"/>
  <c r="AQ25" i="11"/>
  <c r="AX19" i="11"/>
  <c r="AP25" i="11"/>
  <c r="AO21" i="11"/>
  <c r="AQ20" i="11"/>
  <c r="AN24" i="11"/>
  <c r="AO23" i="11"/>
  <c r="AN16" i="11"/>
  <c r="AP26" i="11"/>
  <c r="AO22" i="11"/>
  <c r="AN17" i="11"/>
  <c r="AQ22" i="10"/>
  <c r="AP22" i="10"/>
  <c r="AQ21" i="10"/>
  <c r="AN19" i="10"/>
  <c r="AN16" i="10"/>
  <c r="AN20" i="10"/>
  <c r="AX21" i="9"/>
  <c r="AX27" i="9"/>
  <c r="AO17" i="9"/>
  <c r="AN18" i="9"/>
  <c r="AO26" i="9"/>
  <c r="AO16" i="9"/>
  <c r="AO25" i="9"/>
  <c r="AN26" i="9"/>
  <c r="AP21" i="9"/>
  <c r="AP22" i="9"/>
  <c r="AX31" i="9"/>
  <c r="AN28" i="9"/>
  <c r="AP31" i="9"/>
  <c r="AN32" i="9"/>
  <c r="AX29" i="9"/>
  <c r="AX19" i="9"/>
  <c r="AX18" i="9"/>
  <c r="AX32" i="9"/>
  <c r="AX28" i="9"/>
  <c r="AN25" i="9"/>
  <c r="AQ17" i="8"/>
  <c r="AQ21" i="8"/>
  <c r="AQ18" i="8"/>
  <c r="AP23" i="8"/>
  <c r="AN20" i="8"/>
  <c r="AP26" i="8"/>
  <c r="AN27" i="8"/>
  <c r="AO21" i="8"/>
  <c r="AN23" i="8"/>
  <c r="AQ20" i="8"/>
  <c r="AP19" i="8"/>
  <c r="AO16" i="8"/>
  <c r="AO26" i="8"/>
  <c r="AQ24" i="8"/>
  <c r="AN16" i="8"/>
  <c r="AO22" i="8"/>
  <c r="AE30" i="6"/>
  <c r="AL18" i="6"/>
  <c r="AP18" i="6" s="1"/>
  <c r="AF24" i="6"/>
  <c r="AE22" i="6"/>
  <c r="AL19" i="6"/>
  <c r="AP19" i="6" s="1"/>
  <c r="AB32" i="6"/>
  <c r="AU24" i="6"/>
  <c r="AK19" i="6"/>
  <c r="AO19" i="6" s="1"/>
  <c r="AD23" i="6"/>
  <c r="AC22" i="6"/>
  <c r="AD20" i="6"/>
  <c r="AC20" i="6"/>
  <c r="AM20" i="6"/>
  <c r="AQ20" i="6" s="1"/>
  <c r="AW20" i="6"/>
  <c r="AM21" i="6"/>
  <c r="AW21" i="6"/>
  <c r="AL21" i="6"/>
  <c r="AE25" i="6"/>
  <c r="AM25" i="6"/>
  <c r="AW25" i="6"/>
  <c r="AL25" i="6"/>
  <c r="AQ16" i="6"/>
  <c r="AF17" i="6"/>
  <c r="AQ19" i="6"/>
  <c r="AW19" i="6"/>
  <c r="AV31" i="6"/>
  <c r="AB16" i="6"/>
  <c r="AU16" i="6"/>
  <c r="AJ17" i="6"/>
  <c r="AN17" i="6" s="1"/>
  <c r="AA20" i="6"/>
  <c r="AE21" i="6"/>
  <c r="AJ25" i="6"/>
  <c r="AC16" i="6"/>
  <c r="AV16" i="6"/>
  <c r="AK17" i="6"/>
  <c r="AO17" i="6" s="1"/>
  <c r="AJ20" i="6"/>
  <c r="AF21" i="6"/>
  <c r="AU25" i="6"/>
  <c r="AO26" i="6"/>
  <c r="AF16" i="6"/>
  <c r="AE19" i="6"/>
  <c r="AF18" i="6"/>
  <c r="AF23" i="6"/>
  <c r="AK20" i="6"/>
  <c r="AJ21" i="6"/>
  <c r="AE17" i="6"/>
  <c r="AD17" i="6"/>
  <c r="AW17" i="6"/>
  <c r="AL17" i="6"/>
  <c r="AP17" i="6" s="1"/>
  <c r="AL20" i="6"/>
  <c r="AE16" i="6"/>
  <c r="AD16" i="6"/>
  <c r="AW16" i="6"/>
  <c r="AL16" i="6"/>
  <c r="AP16" i="6" s="1"/>
  <c r="AK16" i="6"/>
  <c r="AO16" i="6" s="1"/>
  <c r="AU20" i="6"/>
  <c r="AA17" i="6"/>
  <c r="AD18" i="6"/>
  <c r="AC19" i="6"/>
  <c r="AB20" i="6"/>
  <c r="AK21" i="6"/>
  <c r="AV21" i="6"/>
  <c r="AF22" i="6"/>
  <c r="AE23" i="6"/>
  <c r="AJ24" i="6"/>
  <c r="AN24" i="6" s="1"/>
  <c r="AK25" i="6"/>
  <c r="AO25" i="6" s="1"/>
  <c r="AV25" i="6"/>
  <c r="AA26" i="6"/>
  <c r="AL26" i="6"/>
  <c r="AW26" i="6"/>
  <c r="AD27" i="6"/>
  <c r="AF28" i="6"/>
  <c r="AE31" i="6"/>
  <c r="AJ32" i="6"/>
  <c r="AA21" i="6"/>
  <c r="AJ22" i="6"/>
  <c r="AU22" i="6"/>
  <c r="AK24" i="6"/>
  <c r="AO24" i="6" s="1"/>
  <c r="AV24" i="6"/>
  <c r="AA25" i="6"/>
  <c r="AB26" i="6"/>
  <c r="AM26" i="6"/>
  <c r="AQ26" i="6" s="1"/>
  <c r="AE27" i="6"/>
  <c r="AK28" i="6"/>
  <c r="AJ31" i="6"/>
  <c r="AL32" i="6"/>
  <c r="AP32" i="6" s="1"/>
  <c r="AB30" i="6"/>
  <c r="AA30" i="6"/>
  <c r="AJ29" i="6"/>
  <c r="AB31" i="6"/>
  <c r="AA31" i="6"/>
  <c r="AJ30" i="6"/>
  <c r="AB28" i="6"/>
  <c r="AB29" i="6"/>
  <c r="AJ28" i="6"/>
  <c r="AN28" i="6" s="1"/>
  <c r="AB21" i="6"/>
  <c r="AK22" i="6"/>
  <c r="AV22" i="6"/>
  <c r="AJ23" i="6"/>
  <c r="AU23" i="6"/>
  <c r="AA24" i="6"/>
  <c r="AL24" i="6"/>
  <c r="AW24" i="6"/>
  <c r="AB25" i="6"/>
  <c r="AC26" i="6"/>
  <c r="AF27" i="6"/>
  <c r="AL28" i="6"/>
  <c r="AP28" i="6" s="1"/>
  <c r="AA29" i="6"/>
  <c r="AC30" i="6"/>
  <c r="AM32" i="6"/>
  <c r="AQ32" i="6" s="1"/>
  <c r="AD31" i="6"/>
  <c r="AK29" i="6"/>
  <c r="AC31" i="6"/>
  <c r="AD28" i="6"/>
  <c r="AD32" i="6"/>
  <c r="AK30" i="6"/>
  <c r="AO30" i="6" s="1"/>
  <c r="AC32" i="6"/>
  <c r="AK32" i="6"/>
  <c r="AD30" i="6"/>
  <c r="AJ18" i="6"/>
  <c r="AF19" i="6"/>
  <c r="AE20" i="6"/>
  <c r="AC21" i="6"/>
  <c r="AA22" i="6"/>
  <c r="AL22" i="6"/>
  <c r="AW22" i="6"/>
  <c r="AK23" i="6"/>
  <c r="AB24" i="6"/>
  <c r="AM24" i="6"/>
  <c r="AC25" i="6"/>
  <c r="AD26" i="6"/>
  <c r="AJ27" i="6"/>
  <c r="AC29" i="6"/>
  <c r="AF32" i="6"/>
  <c r="AE28" i="6"/>
  <c r="AE32" i="6"/>
  <c r="AL30" i="6"/>
  <c r="AL31" i="6"/>
  <c r="AE29" i="6"/>
  <c r="AF31" i="6"/>
  <c r="AK18" i="6"/>
  <c r="AJ19" i="6"/>
  <c r="AF20" i="6"/>
  <c r="AD21" i="6"/>
  <c r="AB22" i="6"/>
  <c r="AM22" i="6"/>
  <c r="AA23" i="6"/>
  <c r="AL23" i="6"/>
  <c r="AC24" i="6"/>
  <c r="AD25" i="6"/>
  <c r="AE26" i="6"/>
  <c r="AK27" i="6"/>
  <c r="AD29" i="6"/>
  <c r="AF30" i="6"/>
  <c r="AB23" i="6"/>
  <c r="AM23" i="6"/>
  <c r="AD24" i="6"/>
  <c r="AF26" i="6"/>
  <c r="AA27" i="6"/>
  <c r="AL27" i="6"/>
  <c r="AO28" i="6"/>
  <c r="AV28" i="6"/>
  <c r="AF29" i="6"/>
  <c r="AD22" i="6"/>
  <c r="AC23" i="6"/>
  <c r="AE24" i="6"/>
  <c r="AF25" i="6"/>
  <c r="AJ26" i="6"/>
  <c r="AN26" i="6" s="1"/>
  <c r="AB27" i="6"/>
  <c r="AM27" i="6"/>
  <c r="AA28" i="6"/>
  <c r="AW28" i="6"/>
  <c r="AL29" i="6"/>
  <c r="AP29" i="6" s="1"/>
  <c r="AM31" i="6"/>
  <c r="AW31" i="6"/>
  <c r="AA32" i="6"/>
  <c r="AU28" i="6"/>
  <c r="AM29" i="6"/>
  <c r="AV32" i="6"/>
  <c r="AM28" i="6"/>
  <c r="AQ28" i="6" s="1"/>
  <c r="AU30" i="6"/>
  <c r="AW30" i="6"/>
  <c r="AM30" i="6"/>
  <c r="AE18" i="5"/>
  <c r="AF24" i="5"/>
  <c r="AL17" i="5"/>
  <c r="AP17" i="5" s="1"/>
  <c r="AL23" i="5"/>
  <c r="AP23" i="5" s="1"/>
  <c r="AL27" i="5"/>
  <c r="AP27" i="5" s="1"/>
  <c r="AB26" i="5"/>
  <c r="AA41" i="5"/>
  <c r="AD37" i="5"/>
  <c r="AC49" i="5"/>
  <c r="AM68" i="5"/>
  <c r="AE23" i="5"/>
  <c r="AA23" i="5"/>
  <c r="AA29" i="5"/>
  <c r="AC39" i="5"/>
  <c r="AW53" i="5"/>
  <c r="AC24" i="5"/>
  <c r="AU56" i="5"/>
  <c r="AU32" i="5"/>
  <c r="AW61" i="5"/>
  <c r="AA48" i="5"/>
  <c r="AC29" i="5"/>
  <c r="AO21" i="5"/>
  <c r="AK28" i="5"/>
  <c r="AO28" i="5" s="1"/>
  <c r="AC46" i="5"/>
  <c r="AC33" i="5"/>
  <c r="AK46" i="5"/>
  <c r="AO46" i="5" s="1"/>
  <c r="AD33" i="5"/>
  <c r="AD31" i="5"/>
  <c r="AJ37" i="5"/>
  <c r="AN37" i="5" s="1"/>
  <c r="AA32" i="5"/>
  <c r="AB32" i="5"/>
  <c r="AV38" i="5"/>
  <c r="AV24" i="5"/>
  <c r="AV26" i="5"/>
  <c r="AW26" i="5"/>
  <c r="AD25" i="5"/>
  <c r="AM25" i="5"/>
  <c r="AQ25" i="5" s="1"/>
  <c r="AU25" i="5"/>
  <c r="AL25" i="5"/>
  <c r="AP25" i="5" s="1"/>
  <c r="AK25" i="5"/>
  <c r="AO25" i="5" s="1"/>
  <c r="AJ25" i="5"/>
  <c r="AN25" i="5" s="1"/>
  <c r="AA25" i="5"/>
  <c r="AM16" i="5"/>
  <c r="AQ16" i="5" s="1"/>
  <c r="AV17" i="5"/>
  <c r="AW21" i="5"/>
  <c r="AO16" i="5"/>
  <c r="AF22" i="5"/>
  <c r="AF23" i="5"/>
  <c r="AM24" i="5"/>
  <c r="AW24" i="5"/>
  <c r="AU24" i="5"/>
  <c r="AW38" i="5"/>
  <c r="AM38" i="5"/>
  <c r="AQ38" i="5" s="1"/>
  <c r="AF39" i="5"/>
  <c r="AF42" i="5"/>
  <c r="AE47" i="5"/>
  <c r="AM84" i="5"/>
  <c r="AQ84" i="5" s="1"/>
  <c r="AM83" i="5"/>
  <c r="AM80" i="5"/>
  <c r="AQ80" i="5" s="1"/>
  <c r="AM82" i="5"/>
  <c r="AM75" i="5"/>
  <c r="AM78" i="5"/>
  <c r="AM71" i="5"/>
  <c r="AM74" i="5"/>
  <c r="AM67" i="5"/>
  <c r="AM63" i="5"/>
  <c r="AQ63" i="5" s="1"/>
  <c r="AM62" i="5"/>
  <c r="AM66" i="5"/>
  <c r="AM53" i="5"/>
  <c r="AM52" i="5"/>
  <c r="AM47" i="5"/>
  <c r="AM56" i="5"/>
  <c r="AM48" i="5"/>
  <c r="AQ48" i="5" s="1"/>
  <c r="AM40" i="5"/>
  <c r="AQ40" i="5" s="1"/>
  <c r="AM28" i="5"/>
  <c r="AQ28" i="5" s="1"/>
  <c r="AM61" i="5"/>
  <c r="AQ61" i="5" s="1"/>
  <c r="AM44" i="5"/>
  <c r="AM32" i="5"/>
  <c r="AM39" i="5"/>
  <c r="AM22" i="5"/>
  <c r="AM43" i="5"/>
  <c r="AM45" i="5"/>
  <c r="AQ45" i="5" s="1"/>
  <c r="AW45" i="5"/>
  <c r="AU45" i="5"/>
  <c r="AW16" i="5"/>
  <c r="AV18" i="5"/>
  <c r="AC19" i="5"/>
  <c r="AF20" i="5"/>
  <c r="AL21" i="5"/>
  <c r="AU38" i="5"/>
  <c r="AV40" i="5"/>
  <c r="AU43" i="5"/>
  <c r="AV45" i="5"/>
  <c r="AM59" i="5"/>
  <c r="AF86" i="5"/>
  <c r="AE86" i="5"/>
  <c r="AL85" i="5"/>
  <c r="AF84" i="5"/>
  <c r="AL86" i="5"/>
  <c r="AP86" i="5" s="1"/>
  <c r="AE83" i="5"/>
  <c r="AL80" i="5"/>
  <c r="AF79" i="5"/>
  <c r="AE76" i="5"/>
  <c r="AF82" i="5"/>
  <c r="AE82" i="5"/>
  <c r="AL78" i="5"/>
  <c r="AF77" i="5"/>
  <c r="AL81" i="5"/>
  <c r="AF80" i="5"/>
  <c r="AE77" i="5"/>
  <c r="AF85" i="5"/>
  <c r="AL84" i="5"/>
  <c r="AL83" i="5"/>
  <c r="AE80" i="5"/>
  <c r="AL76" i="5"/>
  <c r="AP76" i="5" s="1"/>
  <c r="AF83" i="5"/>
  <c r="AE81" i="5"/>
  <c r="AL77" i="5"/>
  <c r="AE85" i="5"/>
  <c r="AE73" i="5"/>
  <c r="AL69" i="5"/>
  <c r="AF68" i="5"/>
  <c r="AL82" i="5"/>
  <c r="AP82" i="5" s="1"/>
  <c r="AL75" i="5"/>
  <c r="AF74" i="5"/>
  <c r="AE71" i="5"/>
  <c r="AF76" i="5"/>
  <c r="AE74" i="5"/>
  <c r="AL70" i="5"/>
  <c r="AF69" i="5"/>
  <c r="AE84" i="5"/>
  <c r="AF81" i="5"/>
  <c r="AF78" i="5"/>
  <c r="AL73" i="5"/>
  <c r="AP73" i="5" s="1"/>
  <c r="AF72" i="5"/>
  <c r="AE69" i="5"/>
  <c r="AE79" i="5"/>
  <c r="AL74" i="5"/>
  <c r="AF73" i="5"/>
  <c r="AE70" i="5"/>
  <c r="AL79" i="5"/>
  <c r="AF70" i="5"/>
  <c r="AE65" i="5"/>
  <c r="AL61" i="5"/>
  <c r="AF60" i="5"/>
  <c r="AE78" i="5"/>
  <c r="AL71" i="5"/>
  <c r="AE68" i="5"/>
  <c r="AL64" i="5"/>
  <c r="AP64" i="5" s="1"/>
  <c r="AF63" i="5"/>
  <c r="AE60" i="5"/>
  <c r="AL72" i="5"/>
  <c r="AF71" i="5"/>
  <c r="AF66" i="5"/>
  <c r="AF75" i="5"/>
  <c r="AE72" i="5"/>
  <c r="AL67" i="5"/>
  <c r="AP67" i="5" s="1"/>
  <c r="AE66" i="5"/>
  <c r="AL62" i="5"/>
  <c r="AF61" i="5"/>
  <c r="AE75" i="5"/>
  <c r="AL65" i="5"/>
  <c r="AP65" i="5" s="1"/>
  <c r="AF64" i="5"/>
  <c r="AE64" i="5"/>
  <c r="AL60" i="5"/>
  <c r="AF58" i="5"/>
  <c r="AE55" i="5"/>
  <c r="AL51" i="5"/>
  <c r="AP51" i="5" s="1"/>
  <c r="AF50" i="5"/>
  <c r="AE61" i="5"/>
  <c r="AE58" i="5"/>
  <c r="AL54" i="5"/>
  <c r="AP54" i="5" s="1"/>
  <c r="AF53" i="5"/>
  <c r="AE50" i="5"/>
  <c r="AF62" i="5"/>
  <c r="AL57" i="5"/>
  <c r="AL63" i="5"/>
  <c r="AE62" i="5"/>
  <c r="AE56" i="5"/>
  <c r="AL52" i="5"/>
  <c r="AF51" i="5"/>
  <c r="AF67" i="5"/>
  <c r="AL66" i="5"/>
  <c r="AP66" i="5" s="1"/>
  <c r="AL59" i="5"/>
  <c r="AL55" i="5"/>
  <c r="AF54" i="5"/>
  <c r="AE51" i="5"/>
  <c r="AE67" i="5"/>
  <c r="AF65" i="5"/>
  <c r="AE63" i="5"/>
  <c r="AF57" i="5"/>
  <c r="AE54" i="5"/>
  <c r="AL58" i="5"/>
  <c r="AE57" i="5"/>
  <c r="AL46" i="5"/>
  <c r="AP46" i="5" s="1"/>
  <c r="AF45" i="5"/>
  <c r="AE42" i="5"/>
  <c r="AL38" i="5"/>
  <c r="AP38" i="5" s="1"/>
  <c r="AF37" i="5"/>
  <c r="AE34" i="5"/>
  <c r="AF31" i="5"/>
  <c r="AF48" i="5"/>
  <c r="AL49" i="5"/>
  <c r="AP49" i="5" s="1"/>
  <c r="AE48" i="5"/>
  <c r="AL44" i="5"/>
  <c r="AF43" i="5"/>
  <c r="AE40" i="5"/>
  <c r="AF59" i="5"/>
  <c r="AF55" i="5"/>
  <c r="AF52" i="5"/>
  <c r="AL47" i="5"/>
  <c r="AF46" i="5"/>
  <c r="AE43" i="5"/>
  <c r="AL39" i="5"/>
  <c r="AF38" i="5"/>
  <c r="AE35" i="5"/>
  <c r="AE32" i="5"/>
  <c r="AE59" i="5"/>
  <c r="AL56" i="5"/>
  <c r="AP56" i="5" s="1"/>
  <c r="AL53" i="5"/>
  <c r="AE52" i="5"/>
  <c r="AF49" i="5"/>
  <c r="AE46" i="5"/>
  <c r="AL42" i="5"/>
  <c r="AP42" i="5" s="1"/>
  <c r="AF41" i="5"/>
  <c r="AE38" i="5"/>
  <c r="AL34" i="5"/>
  <c r="AP34" i="5" s="1"/>
  <c r="AF33" i="5"/>
  <c r="AF29" i="5"/>
  <c r="AF56" i="5"/>
  <c r="AE49" i="5"/>
  <c r="AL45" i="5"/>
  <c r="AF44" i="5"/>
  <c r="AE41" i="5"/>
  <c r="AL37" i="5"/>
  <c r="AF36" i="5"/>
  <c r="AE33" i="5"/>
  <c r="AL31" i="5"/>
  <c r="AP31" i="5" s="1"/>
  <c r="AE29" i="5"/>
  <c r="AL68" i="5"/>
  <c r="AP68" i="5" s="1"/>
  <c r="AL43" i="5"/>
  <c r="AL36" i="5"/>
  <c r="AF30" i="5"/>
  <c r="AF27" i="5"/>
  <c r="AF25" i="5"/>
  <c r="AE24" i="5"/>
  <c r="AF21" i="5"/>
  <c r="AL19" i="5"/>
  <c r="AP19" i="5" s="1"/>
  <c r="AL50" i="5"/>
  <c r="AL40" i="5"/>
  <c r="AE36" i="5"/>
  <c r="AE30" i="5"/>
  <c r="AE27" i="5"/>
  <c r="AF26" i="5"/>
  <c r="AE25" i="5"/>
  <c r="AE21" i="5"/>
  <c r="AL18" i="5"/>
  <c r="AF17" i="5"/>
  <c r="AF16" i="5"/>
  <c r="AE44" i="5"/>
  <c r="AF34" i="5"/>
  <c r="AL32" i="5"/>
  <c r="AL29" i="5"/>
  <c r="AP29" i="5" s="1"/>
  <c r="AE26" i="5"/>
  <c r="AE53" i="5"/>
  <c r="AL48" i="5"/>
  <c r="AP48" i="5" s="1"/>
  <c r="AL41" i="5"/>
  <c r="AP41" i="5" s="1"/>
  <c r="AF40" i="5"/>
  <c r="AL22" i="5"/>
  <c r="AE20" i="5"/>
  <c r="AF19" i="5"/>
  <c r="AF47" i="5"/>
  <c r="AL33" i="5"/>
  <c r="AF32" i="5"/>
  <c r="AL28" i="5"/>
  <c r="AP28" i="5" s="1"/>
  <c r="AL24" i="5"/>
  <c r="AE19" i="5"/>
  <c r="AF18" i="5"/>
  <c r="AD19" i="5"/>
  <c r="AL20" i="5"/>
  <c r="AJ24" i="5"/>
  <c r="AU27" i="5"/>
  <c r="AW27" i="5"/>
  <c r="AL30" i="5"/>
  <c r="AF35" i="5"/>
  <c r="AW40" i="5"/>
  <c r="AW43" i="5"/>
  <c r="AE45" i="5"/>
  <c r="AM17" i="5"/>
  <c r="AM20" i="5"/>
  <c r="AM21" i="5"/>
  <c r="AU21" i="5"/>
  <c r="AK24" i="5"/>
  <c r="AL26" i="5"/>
  <c r="AE28" i="5"/>
  <c r="AM30" i="5"/>
  <c r="AQ17" i="5"/>
  <c r="AM19" i="5"/>
  <c r="AP21" i="5"/>
  <c r="AN21" i="5"/>
  <c r="AV21" i="5"/>
  <c r="AM26" i="5"/>
  <c r="AQ26" i="5" s="1"/>
  <c r="AE31" i="5"/>
  <c r="AO33" i="5"/>
  <c r="AM34" i="5"/>
  <c r="AW34" i="5"/>
  <c r="AL35" i="5"/>
  <c r="AM27" i="5"/>
  <c r="AN31" i="5"/>
  <c r="AE37" i="5"/>
  <c r="AE39" i="5"/>
  <c r="AW48" i="5"/>
  <c r="AV48" i="5"/>
  <c r="AC16" i="5"/>
  <c r="AC17" i="5"/>
  <c r="AB85" i="5"/>
  <c r="AJ84" i="5"/>
  <c r="AA85" i="5"/>
  <c r="AB84" i="5"/>
  <c r="AJ82" i="5"/>
  <c r="AN82" i="5" s="1"/>
  <c r="AA80" i="5"/>
  <c r="AA84" i="5"/>
  <c r="AB83" i="5"/>
  <c r="AJ86" i="5"/>
  <c r="AA83" i="5"/>
  <c r="AB81" i="5"/>
  <c r="AJ80" i="5"/>
  <c r="AA78" i="5"/>
  <c r="AJ85" i="5"/>
  <c r="AN85" i="5" s="1"/>
  <c r="AA81" i="5"/>
  <c r="AB86" i="5"/>
  <c r="AB79" i="5"/>
  <c r="AJ78" i="5"/>
  <c r="AN78" i="5" s="1"/>
  <c r="AA76" i="5"/>
  <c r="AB80" i="5"/>
  <c r="AJ79" i="5"/>
  <c r="AN79" i="5" s="1"/>
  <c r="AA77" i="5"/>
  <c r="AA79" i="5"/>
  <c r="AB72" i="5"/>
  <c r="AJ71" i="5"/>
  <c r="AA69" i="5"/>
  <c r="AB75" i="5"/>
  <c r="AJ74" i="5"/>
  <c r="AB82" i="5"/>
  <c r="AJ77" i="5"/>
  <c r="AJ76" i="5"/>
  <c r="AN76" i="5" s="1"/>
  <c r="AA75" i="5"/>
  <c r="AB70" i="5"/>
  <c r="AJ69" i="5"/>
  <c r="AJ83" i="5"/>
  <c r="AN83" i="5" s="1"/>
  <c r="AA82" i="5"/>
  <c r="AJ81" i="5"/>
  <c r="AB73" i="5"/>
  <c r="AJ72" i="5"/>
  <c r="AN72" i="5" s="1"/>
  <c r="AA70" i="5"/>
  <c r="AB77" i="5"/>
  <c r="AJ75" i="5"/>
  <c r="AN75" i="5" s="1"/>
  <c r="AA73" i="5"/>
  <c r="AA74" i="5"/>
  <c r="AB69" i="5"/>
  <c r="AJ68" i="5"/>
  <c r="AN68" i="5" s="1"/>
  <c r="AB64" i="5"/>
  <c r="AJ63" i="5"/>
  <c r="AN63" i="5" s="1"/>
  <c r="AA61" i="5"/>
  <c r="AB67" i="5"/>
  <c r="AJ66" i="5"/>
  <c r="AA64" i="5"/>
  <c r="AA86" i="5"/>
  <c r="AB78" i="5"/>
  <c r="AA67" i="5"/>
  <c r="AJ73" i="5"/>
  <c r="AN73" i="5" s="1"/>
  <c r="AB71" i="5"/>
  <c r="AB65" i="5"/>
  <c r="AJ64" i="5"/>
  <c r="AA62" i="5"/>
  <c r="AB74" i="5"/>
  <c r="AA71" i="5"/>
  <c r="AB68" i="5"/>
  <c r="AA65" i="5"/>
  <c r="AB76" i="5"/>
  <c r="AA72" i="5"/>
  <c r="AA68" i="5"/>
  <c r="AJ67" i="5"/>
  <c r="AN67" i="5" s="1"/>
  <c r="AB63" i="5"/>
  <c r="AJ62" i="5"/>
  <c r="AN62" i="5" s="1"/>
  <c r="AA60" i="5"/>
  <c r="AJ61" i="5"/>
  <c r="AB54" i="5"/>
  <c r="AJ53" i="5"/>
  <c r="AA51" i="5"/>
  <c r="AB59" i="5"/>
  <c r="AB57" i="5"/>
  <c r="AJ56" i="5"/>
  <c r="AA54" i="5"/>
  <c r="AA59" i="5"/>
  <c r="AA57" i="5"/>
  <c r="AB61" i="5"/>
  <c r="AB55" i="5"/>
  <c r="AJ54" i="5"/>
  <c r="AA52" i="5"/>
  <c r="AJ65" i="5"/>
  <c r="AB62" i="5"/>
  <c r="AB58" i="5"/>
  <c r="AJ57" i="5"/>
  <c r="AN57" i="5" s="1"/>
  <c r="AA55" i="5"/>
  <c r="AB50" i="5"/>
  <c r="AJ49" i="5"/>
  <c r="AN49" i="5" s="1"/>
  <c r="AB66" i="5"/>
  <c r="AJ60" i="5"/>
  <c r="AN60" i="5" s="1"/>
  <c r="AJ59" i="5"/>
  <c r="AN59" i="5" s="1"/>
  <c r="AA58" i="5"/>
  <c r="AB53" i="5"/>
  <c r="AJ52" i="5"/>
  <c r="AJ50" i="5"/>
  <c r="AN50" i="5" s="1"/>
  <c r="AB49" i="5"/>
  <c r="AJ48" i="5"/>
  <c r="AA46" i="5"/>
  <c r="AB41" i="5"/>
  <c r="AJ40" i="5"/>
  <c r="AA38" i="5"/>
  <c r="AB33" i="5"/>
  <c r="AB29" i="5"/>
  <c r="AJ28" i="5"/>
  <c r="AN28" i="5" s="1"/>
  <c r="AA63" i="5"/>
  <c r="AB60" i="5"/>
  <c r="AJ58" i="5"/>
  <c r="AJ51" i="5"/>
  <c r="AA49" i="5"/>
  <c r="AJ55" i="5"/>
  <c r="AA50" i="5"/>
  <c r="AB47" i="5"/>
  <c r="AJ46" i="5"/>
  <c r="AA44" i="5"/>
  <c r="AB51" i="5"/>
  <c r="AA47" i="5"/>
  <c r="AB42" i="5"/>
  <c r="AJ41" i="5"/>
  <c r="AA39" i="5"/>
  <c r="AB34" i="5"/>
  <c r="AJ33" i="5"/>
  <c r="AB45" i="5"/>
  <c r="AJ44" i="5"/>
  <c r="AN44" i="5" s="1"/>
  <c r="AA42" i="5"/>
  <c r="AB37" i="5"/>
  <c r="AJ36" i="5"/>
  <c r="AA34" i="5"/>
  <c r="AB31" i="5"/>
  <c r="AA66" i="5"/>
  <c r="AB52" i="5"/>
  <c r="AB48" i="5"/>
  <c r="AJ47" i="5"/>
  <c r="AA45" i="5"/>
  <c r="AB40" i="5"/>
  <c r="AJ39" i="5"/>
  <c r="AA37" i="5"/>
  <c r="AA31" i="5"/>
  <c r="AJ30" i="5"/>
  <c r="AB28" i="5"/>
  <c r="AJ27" i="5"/>
  <c r="AD20" i="5"/>
  <c r="AB21" i="5"/>
  <c r="AK22" i="5"/>
  <c r="AO22" i="5" s="1"/>
  <c r="AV22" i="5"/>
  <c r="AJ23" i="5"/>
  <c r="AU23" i="5"/>
  <c r="AA24" i="5"/>
  <c r="AB25" i="5"/>
  <c r="AC26" i="5"/>
  <c r="AA27" i="5"/>
  <c r="AJ29" i="5"/>
  <c r="AA30" i="5"/>
  <c r="AK31" i="5"/>
  <c r="AC34" i="5"/>
  <c r="AM35" i="5"/>
  <c r="AA36" i="5"/>
  <c r="AK37" i="5"/>
  <c r="AB38" i="5"/>
  <c r="AA40" i="5"/>
  <c r="AD41" i="5"/>
  <c r="AB44" i="5"/>
  <c r="AJ45" i="5"/>
  <c r="AN45" i="5" s="1"/>
  <c r="AK48" i="5"/>
  <c r="AA53" i="5"/>
  <c r="AM55" i="5"/>
  <c r="AW55" i="5"/>
  <c r="AC85" i="5"/>
  <c r="AK84" i="5"/>
  <c r="AD83" i="5"/>
  <c r="AD86" i="5"/>
  <c r="AC83" i="5"/>
  <c r="AD81" i="5"/>
  <c r="AC78" i="5"/>
  <c r="AK77" i="5"/>
  <c r="AO77" i="5" s="1"/>
  <c r="AK86" i="5"/>
  <c r="AO86" i="5" s="1"/>
  <c r="AK85" i="5"/>
  <c r="AD79" i="5"/>
  <c r="AC86" i="5"/>
  <c r="AD82" i="5"/>
  <c r="AC79" i="5"/>
  <c r="AK78" i="5"/>
  <c r="AO78" i="5" s="1"/>
  <c r="AC82" i="5"/>
  <c r="AK81" i="5"/>
  <c r="AD77" i="5"/>
  <c r="AC84" i="5"/>
  <c r="AK82" i="5"/>
  <c r="AO82" i="5" s="1"/>
  <c r="AD78" i="5"/>
  <c r="AK80" i="5"/>
  <c r="AC75" i="5"/>
  <c r="AK74" i="5"/>
  <c r="AD70" i="5"/>
  <c r="AC67" i="5"/>
  <c r="AD85" i="5"/>
  <c r="AD80" i="5"/>
  <c r="AK76" i="5"/>
  <c r="AD73" i="5"/>
  <c r="AK83" i="5"/>
  <c r="AO83" i="5" s="1"/>
  <c r="AC80" i="5"/>
  <c r="AC73" i="5"/>
  <c r="AK72" i="5"/>
  <c r="AC77" i="5"/>
  <c r="AK75" i="5"/>
  <c r="AO75" i="5" s="1"/>
  <c r="AD71" i="5"/>
  <c r="AD76" i="5"/>
  <c r="AD74" i="5"/>
  <c r="AC71" i="5"/>
  <c r="AK70" i="5"/>
  <c r="AO70" i="5" s="1"/>
  <c r="AD75" i="5"/>
  <c r="AC72" i="5"/>
  <c r="AK71" i="5"/>
  <c r="AO71" i="5" s="1"/>
  <c r="AK68" i="5"/>
  <c r="AO68" i="5" s="1"/>
  <c r="AD67" i="5"/>
  <c r="AK66" i="5"/>
  <c r="AD62" i="5"/>
  <c r="AC59" i="5"/>
  <c r="AK58" i="5"/>
  <c r="AK79" i="5"/>
  <c r="AO79" i="5" s="1"/>
  <c r="AC70" i="5"/>
  <c r="AD65" i="5"/>
  <c r="AC62" i="5"/>
  <c r="AK61" i="5"/>
  <c r="AC81" i="5"/>
  <c r="AK73" i="5"/>
  <c r="AO73" i="5" s="1"/>
  <c r="AD68" i="5"/>
  <c r="AC65" i="5"/>
  <c r="AC74" i="5"/>
  <c r="AC68" i="5"/>
  <c r="AD63" i="5"/>
  <c r="AC60" i="5"/>
  <c r="AK59" i="5"/>
  <c r="AC76" i="5"/>
  <c r="AD72" i="5"/>
  <c r="AK69" i="5"/>
  <c r="AK67" i="5"/>
  <c r="AD66" i="5"/>
  <c r="AC63" i="5"/>
  <c r="AK62" i="5"/>
  <c r="AO62" i="5" s="1"/>
  <c r="AD69" i="5"/>
  <c r="AC66" i="5"/>
  <c r="AK65" i="5"/>
  <c r="AO65" i="5" s="1"/>
  <c r="AD61" i="5"/>
  <c r="AC64" i="5"/>
  <c r="AD59" i="5"/>
  <c r="AC57" i="5"/>
  <c r="AK56" i="5"/>
  <c r="AD52" i="5"/>
  <c r="AD55" i="5"/>
  <c r="AC52" i="5"/>
  <c r="AK51" i="5"/>
  <c r="AC61" i="5"/>
  <c r="AD58" i="5"/>
  <c r="AD84" i="5"/>
  <c r="AC58" i="5"/>
  <c r="AK57" i="5"/>
  <c r="AD53" i="5"/>
  <c r="AC50" i="5"/>
  <c r="AK63" i="5"/>
  <c r="AO63" i="5" s="1"/>
  <c r="AK60" i="5"/>
  <c r="AD56" i="5"/>
  <c r="AC53" i="5"/>
  <c r="AK52" i="5"/>
  <c r="AC56" i="5"/>
  <c r="AK55" i="5"/>
  <c r="AO55" i="5" s="1"/>
  <c r="AD51" i="5"/>
  <c r="AK64" i="5"/>
  <c r="AO64" i="5" s="1"/>
  <c r="AD60" i="5"/>
  <c r="AD54" i="5"/>
  <c r="AD47" i="5"/>
  <c r="AC44" i="5"/>
  <c r="AK43" i="5"/>
  <c r="AO43" i="5" s="1"/>
  <c r="AD39" i="5"/>
  <c r="AC36" i="5"/>
  <c r="AK35" i="5"/>
  <c r="AO35" i="5" s="1"/>
  <c r="AK32" i="5"/>
  <c r="AO32" i="5" s="1"/>
  <c r="AD30" i="5"/>
  <c r="AD27" i="5"/>
  <c r="AD64" i="5"/>
  <c r="AD57" i="5"/>
  <c r="AC54" i="5"/>
  <c r="AD50" i="5"/>
  <c r="AC47" i="5"/>
  <c r="AC69" i="5"/>
  <c r="AC51" i="5"/>
  <c r="AD45" i="5"/>
  <c r="AC42" i="5"/>
  <c r="AK41" i="5"/>
  <c r="AK49" i="5"/>
  <c r="AO49" i="5" s="1"/>
  <c r="AD48" i="5"/>
  <c r="AC45" i="5"/>
  <c r="AK44" i="5"/>
  <c r="AD40" i="5"/>
  <c r="AC37" i="5"/>
  <c r="AK36" i="5"/>
  <c r="AC55" i="5"/>
  <c r="AC48" i="5"/>
  <c r="AK47" i="5"/>
  <c r="AO47" i="5" s="1"/>
  <c r="AD43" i="5"/>
  <c r="AC40" i="5"/>
  <c r="AK39" i="5"/>
  <c r="AO39" i="5" s="1"/>
  <c r="AD35" i="5"/>
  <c r="AD32" i="5"/>
  <c r="AK30" i="5"/>
  <c r="AO30" i="5" s="1"/>
  <c r="AC28" i="5"/>
  <c r="AK27" i="5"/>
  <c r="AK53" i="5"/>
  <c r="AO53" i="5" s="1"/>
  <c r="AD46" i="5"/>
  <c r="AC43" i="5"/>
  <c r="AK42" i="5"/>
  <c r="AD38" i="5"/>
  <c r="AC35" i="5"/>
  <c r="AK34" i="5"/>
  <c r="AC32" i="5"/>
  <c r="AJ18" i="5"/>
  <c r="AU18" i="5"/>
  <c r="AC21" i="5"/>
  <c r="AA22" i="5"/>
  <c r="AK23" i="5"/>
  <c r="AV23" i="5"/>
  <c r="AB24" i="5"/>
  <c r="AC25" i="5"/>
  <c r="AD26" i="5"/>
  <c r="AB27" i="5"/>
  <c r="AK29" i="5"/>
  <c r="AO29" i="5" s="1"/>
  <c r="AB30" i="5"/>
  <c r="AJ32" i="5"/>
  <c r="AD34" i="5"/>
  <c r="AB36" i="5"/>
  <c r="AC38" i="5"/>
  <c r="AA43" i="5"/>
  <c r="AD44" i="5"/>
  <c r="AK45" i="5"/>
  <c r="AO45" i="5" s="1"/>
  <c r="AA56" i="5"/>
  <c r="AC27" i="5"/>
  <c r="AC30" i="5"/>
  <c r="AM31" i="5"/>
  <c r="AW31" i="5"/>
  <c r="AD36" i="5"/>
  <c r="AJ38" i="5"/>
  <c r="AN38" i="5" s="1"/>
  <c r="AK40" i="5"/>
  <c r="AM42" i="5"/>
  <c r="AW42" i="5"/>
  <c r="AB43" i="5"/>
  <c r="AK50" i="5"/>
  <c r="AO50" i="5" s="1"/>
  <c r="AU55" i="5"/>
  <c r="AB56" i="5"/>
  <c r="AA18" i="5"/>
  <c r="AW18" i="5"/>
  <c r="AK19" i="5"/>
  <c r="AJ20" i="5"/>
  <c r="O22" i="5"/>
  <c r="AC22" i="5"/>
  <c r="AN22" i="5"/>
  <c r="AB23" i="5"/>
  <c r="AM23" i="5"/>
  <c r="AD24" i="5"/>
  <c r="AA28" i="5"/>
  <c r="AM29" i="5"/>
  <c r="AQ29" i="5" s="1"/>
  <c r="AQ31" i="5"/>
  <c r="AP33" i="5"/>
  <c r="AV33" i="5"/>
  <c r="AJ34" i="5"/>
  <c r="AA35" i="5"/>
  <c r="AW35" i="5"/>
  <c r="AM37" i="5"/>
  <c r="AQ37" i="5" s="1"/>
  <c r="AW37" i="5"/>
  <c r="AU37" i="5"/>
  <c r="AK38" i="5"/>
  <c r="AJ43" i="5"/>
  <c r="AQ46" i="5"/>
  <c r="AK54" i="5"/>
  <c r="AO54" i="5" s="1"/>
  <c r="V87" i="5"/>
  <c r="M25" i="5" s="1"/>
  <c r="AX70" i="5" s="1"/>
  <c r="AJ16" i="5"/>
  <c r="AN16" i="5" s="1"/>
  <c r="AU16" i="5"/>
  <c r="AJ17" i="5"/>
  <c r="AN17" i="5" s="1"/>
  <c r="AB18" i="5"/>
  <c r="AM18" i="5"/>
  <c r="AA19" i="5"/>
  <c r="AK20" i="5"/>
  <c r="AD22" i="5"/>
  <c r="AC23" i="5"/>
  <c r="AJ26" i="5"/>
  <c r="AD28" i="5"/>
  <c r="AV28" i="5"/>
  <c r="AC31" i="5"/>
  <c r="AU31" i="5"/>
  <c r="AA33" i="5"/>
  <c r="AW33" i="5"/>
  <c r="AB35" i="5"/>
  <c r="AV37" i="5"/>
  <c r="AB39" i="5"/>
  <c r="AD42" i="5"/>
  <c r="AB46" i="5"/>
  <c r="AJ70" i="5"/>
  <c r="AV34" i="5"/>
  <c r="AN35" i="5"/>
  <c r="AQ36" i="5"/>
  <c r="AV42" i="5"/>
  <c r="AQ44" i="5"/>
  <c r="AP55" i="5"/>
  <c r="AV27" i="5"/>
  <c r="AV30" i="5"/>
  <c r="AV39" i="5"/>
  <c r="AV47" i="5"/>
  <c r="AM50" i="5"/>
  <c r="AW50" i="5"/>
  <c r="AU50" i="5"/>
  <c r="AM65" i="5"/>
  <c r="AW65" i="5"/>
  <c r="AU65" i="5"/>
  <c r="AU33" i="5"/>
  <c r="AV36" i="5"/>
  <c r="AU41" i="5"/>
  <c r="AV44" i="5"/>
  <c r="AM49" i="5"/>
  <c r="AU49" i="5"/>
  <c r="AP50" i="5"/>
  <c r="AV50" i="5"/>
  <c r="AU58" i="5"/>
  <c r="AM58" i="5"/>
  <c r="AP69" i="5"/>
  <c r="AV69" i="5"/>
  <c r="AO69" i="5"/>
  <c r="AU46" i="5"/>
  <c r="AV49" i="5"/>
  <c r="AW63" i="5"/>
  <c r="AV63" i="5"/>
  <c r="AP63" i="5"/>
  <c r="AM33" i="5"/>
  <c r="AQ33" i="5" s="1"/>
  <c r="AM41" i="5"/>
  <c r="AQ41" i="5" s="1"/>
  <c r="AM51" i="5"/>
  <c r="AQ51" i="5" s="1"/>
  <c r="AQ53" i="5"/>
  <c r="AU52" i="5"/>
  <c r="AV55" i="5"/>
  <c r="AU61" i="5"/>
  <c r="AV52" i="5"/>
  <c r="AU57" i="5"/>
  <c r="AU54" i="5"/>
  <c r="AV57" i="5"/>
  <c r="AM60" i="5"/>
  <c r="AQ60" i="5" s="1"/>
  <c r="AW54" i="5"/>
  <c r="AM57" i="5"/>
  <c r="AU60" i="5"/>
  <c r="AW64" i="5"/>
  <c r="AM54" i="5"/>
  <c r="AQ54" i="5" s="1"/>
  <c r="AP60" i="5"/>
  <c r="AV60" i="5"/>
  <c r="AQ68" i="5"/>
  <c r="AW68" i="5"/>
  <c r="AV68" i="5"/>
  <c r="AU62" i="5"/>
  <c r="AV65" i="5"/>
  <c r="AM73" i="5"/>
  <c r="AQ73" i="5" s="1"/>
  <c r="AW73" i="5"/>
  <c r="AV62" i="5"/>
  <c r="AW67" i="5"/>
  <c r="AV59" i="5"/>
  <c r="AU64" i="5"/>
  <c r="AM70" i="5"/>
  <c r="AW70" i="5"/>
  <c r="AW77" i="5"/>
  <c r="AM77" i="5"/>
  <c r="AQ77" i="5" s="1"/>
  <c r="AU77" i="5"/>
  <c r="AU73" i="5"/>
  <c r="AM64" i="5"/>
  <c r="AQ64" i="5" s="1"/>
  <c r="AW69" i="5"/>
  <c r="AV73" i="5"/>
  <c r="AM69" i="5"/>
  <c r="AP70" i="5"/>
  <c r="AV71" i="5"/>
  <c r="AW74" i="5"/>
  <c r="AM81" i="5"/>
  <c r="AW81" i="5"/>
  <c r="AV86" i="5"/>
  <c r="AV70" i="5"/>
  <c r="AU75" i="5"/>
  <c r="AU72" i="5"/>
  <c r="AV75" i="5"/>
  <c r="AV76" i="5"/>
  <c r="AV79" i="5"/>
  <c r="AP80" i="5"/>
  <c r="AU69" i="5"/>
  <c r="AM72" i="5"/>
  <c r="AQ72" i="5" s="1"/>
  <c r="AW76" i="5"/>
  <c r="AM76" i="5"/>
  <c r="AU81" i="5"/>
  <c r="AU79" i="5"/>
  <c r="AV82" i="5"/>
  <c r="AM86" i="5"/>
  <c r="AU78" i="5"/>
  <c r="AM79" i="5"/>
  <c r="AQ79" i="5" s="1"/>
  <c r="AV78" i="5"/>
  <c r="AW86" i="5"/>
  <c r="AU80" i="5"/>
  <c r="AP83" i="5"/>
  <c r="AM85" i="5"/>
  <c r="AW85" i="5"/>
  <c r="AP85" i="5"/>
  <c r="H25" i="4"/>
  <c r="G31" i="4"/>
  <c r="G32" i="4"/>
  <c r="G33" i="4"/>
  <c r="G30" i="4"/>
  <c r="H26" i="4"/>
  <c r="E18" i="4"/>
  <c r="F18" i="4"/>
  <c r="G18" i="4"/>
  <c r="D18" i="4"/>
  <c r="AV99" i="4"/>
  <c r="AV98" i="4"/>
  <c r="AV97" i="4"/>
  <c r="AV96" i="4"/>
  <c r="AV95" i="4"/>
  <c r="AV94" i="4"/>
  <c r="AV93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9" i="4"/>
  <c r="AV78" i="4"/>
  <c r="AV77" i="4"/>
  <c r="AV76" i="4"/>
  <c r="AV75" i="4"/>
  <c r="AV74" i="4"/>
  <c r="AV73" i="4"/>
  <c r="AV72" i="4"/>
  <c r="AV71" i="4"/>
  <c r="AV70" i="4"/>
  <c r="AV69" i="4"/>
  <c r="AV68" i="4"/>
  <c r="AV67" i="4"/>
  <c r="AV66" i="4"/>
  <c r="AV65" i="4"/>
  <c r="AV64" i="4"/>
  <c r="AV63" i="4"/>
  <c r="AV62" i="4"/>
  <c r="AV61" i="4"/>
  <c r="AV60" i="4"/>
  <c r="AV59" i="4"/>
  <c r="AV58" i="4"/>
  <c r="AV57" i="4"/>
  <c r="AV56" i="4"/>
  <c r="AV55" i="4"/>
  <c r="AV54" i="4"/>
  <c r="AV53" i="4"/>
  <c r="AV52" i="4"/>
  <c r="AV51" i="4"/>
  <c r="AV50" i="4"/>
  <c r="AV49" i="4"/>
  <c r="AV48" i="4"/>
  <c r="AV47" i="4"/>
  <c r="AV46" i="4"/>
  <c r="AV45" i="4"/>
  <c r="AV44" i="4"/>
  <c r="AV43" i="4"/>
  <c r="AV42" i="4"/>
  <c r="AV41" i="4"/>
  <c r="AV40" i="4"/>
  <c r="AV39" i="4"/>
  <c r="AV38" i="4"/>
  <c r="AV37" i="4"/>
  <c r="AV36" i="4"/>
  <c r="AV35" i="4"/>
  <c r="AV34" i="4"/>
  <c r="AV33" i="4"/>
  <c r="AV32" i="4"/>
  <c r="AV31" i="4"/>
  <c r="AV30" i="4"/>
  <c r="AV29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V16" i="4"/>
  <c r="H24" i="4"/>
  <c r="H23" i="4"/>
  <c r="H22" i="4"/>
  <c r="H21" i="4"/>
  <c r="AX26" i="11" l="1"/>
  <c r="AX21" i="11"/>
  <c r="AX17" i="11"/>
  <c r="AX20" i="11"/>
  <c r="AX25" i="11"/>
  <c r="AX24" i="11"/>
  <c r="AX18" i="11"/>
  <c r="P18" i="22"/>
  <c r="P20" i="22" s="1"/>
  <c r="N18" i="19"/>
  <c r="P18" i="21"/>
  <c r="AX23" i="11"/>
  <c r="AX22" i="11"/>
  <c r="AX30" i="16"/>
  <c r="AX23" i="16"/>
  <c r="AX20" i="20"/>
  <c r="AX45" i="20"/>
  <c r="AX38" i="20"/>
  <c r="AX29" i="16"/>
  <c r="AX34" i="16"/>
  <c r="AX21" i="23"/>
  <c r="AX33" i="20"/>
  <c r="AX51" i="20"/>
  <c r="AX33" i="16"/>
  <c r="AX25" i="16"/>
  <c r="AX34" i="23"/>
  <c r="AX50" i="20"/>
  <c r="AX43" i="20"/>
  <c r="AX35" i="20"/>
  <c r="AX24" i="16"/>
  <c r="AX17" i="16"/>
  <c r="AX26" i="16"/>
  <c r="AX48" i="20"/>
  <c r="AX37" i="20"/>
  <c r="AX49" i="20"/>
  <c r="AX30" i="20"/>
  <c r="AX32" i="16"/>
  <c r="AX25" i="20"/>
  <c r="AX27" i="23"/>
  <c r="AX26" i="20"/>
  <c r="AX52" i="20"/>
  <c r="AX26" i="23"/>
  <c r="AX28" i="20"/>
  <c r="AX20" i="16"/>
  <c r="AX21" i="16"/>
  <c r="AX24" i="20"/>
  <c r="N18" i="20"/>
  <c r="N20" i="20" s="1"/>
  <c r="AX22" i="23"/>
  <c r="AX31" i="23"/>
  <c r="AX42" i="20"/>
  <c r="AX19" i="20"/>
  <c r="AX36" i="20"/>
  <c r="AX29" i="20"/>
  <c r="AX46" i="20"/>
  <c r="AX19" i="16"/>
  <c r="AX22" i="16"/>
  <c r="AX31" i="16"/>
  <c r="AX40" i="20"/>
  <c r="AX21" i="20"/>
  <c r="AX41" i="20"/>
  <c r="AX19" i="23"/>
  <c r="AX29" i="23"/>
  <c r="AX22" i="20"/>
  <c r="CB19" i="29"/>
  <c r="CF19" i="29"/>
  <c r="CB28" i="29"/>
  <c r="CF27" i="29"/>
  <c r="BO16" i="29"/>
  <c r="CF18" i="29"/>
  <c r="CF24" i="29"/>
  <c r="BO18" i="29"/>
  <c r="BK24" i="29"/>
  <c r="BK21" i="29"/>
  <c r="CB27" i="29"/>
  <c r="CB21" i="29"/>
  <c r="CB17" i="29"/>
  <c r="CB16" i="29"/>
  <c r="BK23" i="29"/>
  <c r="BT20" i="29"/>
  <c r="BC22" i="29"/>
  <c r="BC26" i="29"/>
  <c r="BC25" i="29"/>
  <c r="BC21" i="29"/>
  <c r="BT21" i="29"/>
  <c r="BT23" i="29"/>
  <c r="BT28" i="29"/>
  <c r="BC18" i="29"/>
  <c r="BT17" i="29"/>
  <c r="BT19" i="29"/>
  <c r="CF23" i="29"/>
  <c r="CB18" i="29"/>
  <c r="BC20" i="29"/>
  <c r="BO23" i="29"/>
  <c r="BK22" i="29"/>
  <c r="BV16" i="29"/>
  <c r="BU16" i="29"/>
  <c r="BV18" i="29"/>
  <c r="BU18" i="29"/>
  <c r="BE21" i="29"/>
  <c r="BD21" i="29"/>
  <c r="BT18" i="29"/>
  <c r="BE22" i="29"/>
  <c r="BD22" i="29"/>
  <c r="BV19" i="29"/>
  <c r="BU19" i="29"/>
  <c r="BU26" i="29"/>
  <c r="BV26" i="29"/>
  <c r="BE25" i="29"/>
  <c r="BD25" i="29"/>
  <c r="BE23" i="29"/>
  <c r="BD23" i="29"/>
  <c r="BD17" i="29"/>
  <c r="BE17" i="29"/>
  <c r="BO24" i="29"/>
  <c r="BK25" i="29"/>
  <c r="BC16" i="29"/>
  <c r="CF21" i="29"/>
  <c r="BK19" i="29"/>
  <c r="CB23" i="29"/>
  <c r="BC19" i="29"/>
  <c r="BK26" i="29"/>
  <c r="CB20" i="29"/>
  <c r="BE16" i="29"/>
  <c r="BD16" i="29"/>
  <c r="BD18" i="29"/>
  <c r="BE18" i="29"/>
  <c r="BE19" i="29"/>
  <c r="BD19" i="29"/>
  <c r="CB26" i="29"/>
  <c r="BT26" i="29"/>
  <c r="BO26" i="29"/>
  <c r="CF28" i="29"/>
  <c r="BK17" i="29"/>
  <c r="BT24" i="29"/>
  <c r="BC24" i="29"/>
  <c r="BO17" i="29"/>
  <c r="BE24" i="29"/>
  <c r="BD24" i="29"/>
  <c r="BE20" i="29"/>
  <c r="BD20" i="29"/>
  <c r="BV27" i="29"/>
  <c r="BU27" i="29"/>
  <c r="BK18" i="29"/>
  <c r="BU24" i="29"/>
  <c r="BV24" i="29"/>
  <c r="BV20" i="29"/>
  <c r="BU20" i="29"/>
  <c r="BD26" i="29"/>
  <c r="BE26" i="29"/>
  <c r="BV22" i="29"/>
  <c r="BU22" i="29"/>
  <c r="BV28" i="29"/>
  <c r="BU28" i="29"/>
  <c r="BV21" i="29"/>
  <c r="BU21" i="29"/>
  <c r="BK20" i="29"/>
  <c r="BC23" i="29"/>
  <c r="CF16" i="29"/>
  <c r="CB25" i="29"/>
  <c r="BT22" i="29"/>
  <c r="BO21" i="29"/>
  <c r="CB22" i="29"/>
  <c r="BO19" i="29"/>
  <c r="BT25" i="29"/>
  <c r="BO22" i="29"/>
  <c r="BV17" i="29"/>
  <c r="BU17" i="29"/>
  <c r="BV23" i="29"/>
  <c r="BU23" i="29"/>
  <c r="BV25" i="29"/>
  <c r="BU25" i="29"/>
  <c r="BC17" i="29"/>
  <c r="CF17" i="29"/>
  <c r="CB24" i="29"/>
  <c r="BT27" i="29"/>
  <c r="CF25" i="29"/>
  <c r="BT16" i="29"/>
  <c r="AX24" i="15"/>
  <c r="Q18" i="10"/>
  <c r="P18" i="26"/>
  <c r="P19" i="26" s="1"/>
  <c r="N18" i="23"/>
  <c r="N20" i="23" s="1"/>
  <c r="Q18" i="23"/>
  <c r="N23" i="23" s="1"/>
  <c r="AX17" i="15"/>
  <c r="AX20" i="26"/>
  <c r="AX16" i="22"/>
  <c r="AX25" i="15"/>
  <c r="N18" i="17"/>
  <c r="P18" i="23"/>
  <c r="P19" i="23" s="1"/>
  <c r="AX26" i="15"/>
  <c r="N18" i="18"/>
  <c r="N20" i="18" s="1"/>
  <c r="AX40" i="25"/>
  <c r="O18" i="23"/>
  <c r="Q18" i="24"/>
  <c r="Q20" i="24" s="1"/>
  <c r="Q18" i="18"/>
  <c r="AX33" i="18"/>
  <c r="Q18" i="25"/>
  <c r="O23" i="25" s="1"/>
  <c r="AX36" i="18"/>
  <c r="O18" i="21"/>
  <c r="O19" i="21" s="1"/>
  <c r="AX34" i="25"/>
  <c r="AX37" i="18"/>
  <c r="AX23" i="20"/>
  <c r="O18" i="25"/>
  <c r="O20" i="25" s="1"/>
  <c r="O18" i="18"/>
  <c r="AX43" i="25"/>
  <c r="AX41" i="25"/>
  <c r="AX21" i="26"/>
  <c r="P18" i="19"/>
  <c r="Q18" i="20"/>
  <c r="AX16" i="23"/>
  <c r="AX19" i="25"/>
  <c r="O18" i="26"/>
  <c r="AX28" i="18"/>
  <c r="AX30" i="18"/>
  <c r="AX26" i="26"/>
  <c r="O18" i="22"/>
  <c r="O18" i="17"/>
  <c r="O20" i="17" s="1"/>
  <c r="Q18" i="22"/>
  <c r="Q19" i="22" s="1"/>
  <c r="AX24" i="23"/>
  <c r="P18" i="20"/>
  <c r="AX19" i="22"/>
  <c r="O18" i="19"/>
  <c r="O20" i="19" s="1"/>
  <c r="Q18" i="19"/>
  <c r="Q20" i="19" s="1"/>
  <c r="Q18" i="17"/>
  <c r="Q20" i="17" s="1"/>
  <c r="N18" i="25"/>
  <c r="O18" i="20"/>
  <c r="O19" i="20" s="1"/>
  <c r="N18" i="26"/>
  <c r="AX28" i="23"/>
  <c r="P18" i="24"/>
  <c r="P20" i="24" s="1"/>
  <c r="O18" i="24"/>
  <c r="P18" i="17"/>
  <c r="P20" i="17" s="1"/>
  <c r="AX25" i="23"/>
  <c r="P18" i="18"/>
  <c r="N18" i="22"/>
  <c r="N20" i="22" s="1"/>
  <c r="N18" i="24"/>
  <c r="AX18" i="18"/>
  <c r="P18" i="25"/>
  <c r="P20" i="25" s="1"/>
  <c r="AX42" i="25"/>
  <c r="AX24" i="22"/>
  <c r="AX43" i="18"/>
  <c r="Q18" i="21"/>
  <c r="N18" i="21"/>
  <c r="N20" i="21" s="1"/>
  <c r="AX21" i="15"/>
  <c r="AX38" i="25"/>
  <c r="AX20" i="17"/>
  <c r="AX32" i="17"/>
  <c r="AX24" i="9"/>
  <c r="AX22" i="9"/>
  <c r="AX30" i="9"/>
  <c r="O18" i="16"/>
  <c r="AX25" i="24"/>
  <c r="AX57" i="18"/>
  <c r="AX30" i="24"/>
  <c r="AX50" i="25"/>
  <c r="AX44" i="18"/>
  <c r="AX31" i="18"/>
  <c r="AX42" i="18"/>
  <c r="AX17" i="25"/>
  <c r="AX29" i="18"/>
  <c r="AX19" i="18"/>
  <c r="AX35" i="25"/>
  <c r="AX53" i="18"/>
  <c r="AX54" i="18"/>
  <c r="AX29" i="25"/>
  <c r="AX25" i="17"/>
  <c r="N18" i="13"/>
  <c r="N20" i="13" s="1"/>
  <c r="AX16" i="24"/>
  <c r="AX23" i="24"/>
  <c r="AX22" i="24"/>
  <c r="AX25" i="9"/>
  <c r="AX23" i="9"/>
  <c r="AX32" i="25"/>
  <c r="AX23" i="17"/>
  <c r="AX58" i="18"/>
  <c r="AX20" i="23"/>
  <c r="AX33" i="25"/>
  <c r="AX24" i="24"/>
  <c r="AX35" i="18"/>
  <c r="AX24" i="17"/>
  <c r="AX26" i="22"/>
  <c r="AX45" i="25"/>
  <c r="AX23" i="18"/>
  <c r="AX30" i="25"/>
  <c r="AX26" i="24"/>
  <c r="P18" i="13"/>
  <c r="AX27" i="17"/>
  <c r="AX19" i="24"/>
  <c r="O18" i="13"/>
  <c r="M26" i="14"/>
  <c r="N18" i="16"/>
  <c r="AX49" i="18"/>
  <c r="AX30" i="17"/>
  <c r="AX36" i="25"/>
  <c r="AX34" i="18"/>
  <c r="AX59" i="18"/>
  <c r="AX29" i="17"/>
  <c r="AX26" i="25"/>
  <c r="AX21" i="18"/>
  <c r="AX18" i="24"/>
  <c r="AX46" i="18"/>
  <c r="AX21" i="25"/>
  <c r="AX34" i="20"/>
  <c r="AX32" i="20"/>
  <c r="AX17" i="17"/>
  <c r="AX55" i="18"/>
  <c r="AX39" i="20"/>
  <c r="AX20" i="24"/>
  <c r="AX36" i="26"/>
  <c r="AX28" i="25"/>
  <c r="AX16" i="21"/>
  <c r="M26" i="21" s="1"/>
  <c r="O18" i="8"/>
  <c r="AX26" i="9"/>
  <c r="O18" i="11"/>
  <c r="O20" i="11" s="1"/>
  <c r="O18" i="14"/>
  <c r="AX18" i="17"/>
  <c r="AX29" i="24"/>
  <c r="AX19" i="17"/>
  <c r="AX25" i="18"/>
  <c r="AX48" i="25"/>
  <c r="AX28" i="17"/>
  <c r="AX17" i="24"/>
  <c r="AX60" i="18"/>
  <c r="AX22" i="18"/>
  <c r="AX32" i="23"/>
  <c r="AX17" i="23"/>
  <c r="AX46" i="25"/>
  <c r="AX20" i="25"/>
  <c r="Q18" i="14"/>
  <c r="M26" i="11"/>
  <c r="AX21" i="22"/>
  <c r="AX24" i="25"/>
  <c r="AX50" i="18"/>
  <c r="AX22" i="22"/>
  <c r="AX25" i="25"/>
  <c r="AX23" i="22"/>
  <c r="AX27" i="18"/>
  <c r="AX30" i="23"/>
  <c r="AX18" i="22"/>
  <c r="AX37" i="25"/>
  <c r="AX33" i="17"/>
  <c r="AX22" i="25"/>
  <c r="AX16" i="13"/>
  <c r="M26" i="13" s="1"/>
  <c r="AX26" i="17"/>
  <c r="AX16" i="9"/>
  <c r="AX17" i="9"/>
  <c r="M26" i="9" s="1"/>
  <c r="P18" i="10"/>
  <c r="P19" i="10" s="1"/>
  <c r="N18" i="14"/>
  <c r="Q18" i="16"/>
  <c r="AX34" i="17"/>
  <c r="AX31" i="25"/>
  <c r="AX16" i="25"/>
  <c r="AX16" i="17"/>
  <c r="AX31" i="17"/>
  <c r="AX39" i="18"/>
  <c r="AX17" i="18"/>
  <c r="AX41" i="18"/>
  <c r="AX25" i="22"/>
  <c r="AX26" i="18"/>
  <c r="AX49" i="25"/>
  <c r="AX44" i="25"/>
  <c r="AX21" i="17"/>
  <c r="AX16" i="15"/>
  <c r="M26" i="15" s="1"/>
  <c r="AX38" i="18"/>
  <c r="AX27" i="24"/>
  <c r="AX16" i="20"/>
  <c r="AX31" i="20"/>
  <c r="AX33" i="23"/>
  <c r="AX16" i="19"/>
  <c r="M26" i="19" s="1"/>
  <c r="N18" i="8"/>
  <c r="N20" i="8" s="1"/>
  <c r="Q18" i="11"/>
  <c r="Q18" i="13"/>
  <c r="Q18" i="8"/>
  <c r="N18" i="11"/>
  <c r="N20" i="11" s="1"/>
  <c r="O18" i="10"/>
  <c r="N18" i="9"/>
  <c r="N19" i="9" s="1"/>
  <c r="Q18" i="9"/>
  <c r="Q20" i="9" s="1"/>
  <c r="P18" i="8"/>
  <c r="P20" i="8" s="1"/>
  <c r="P18" i="11"/>
  <c r="P20" i="11" s="1"/>
  <c r="O20" i="26"/>
  <c r="O19" i="26"/>
  <c r="Q20" i="26"/>
  <c r="N23" i="26"/>
  <c r="Q19" i="26"/>
  <c r="O23" i="26"/>
  <c r="N20" i="26"/>
  <c r="N19" i="26"/>
  <c r="O19" i="25"/>
  <c r="N20" i="25"/>
  <c r="N19" i="25"/>
  <c r="P23" i="25"/>
  <c r="N23" i="24"/>
  <c r="N19" i="24"/>
  <c r="N20" i="24"/>
  <c r="O20" i="24"/>
  <c r="N19" i="23"/>
  <c r="O23" i="23"/>
  <c r="O20" i="23"/>
  <c r="O19" i="23"/>
  <c r="P20" i="23"/>
  <c r="Q20" i="22"/>
  <c r="P19" i="22"/>
  <c r="O20" i="22"/>
  <c r="O19" i="22"/>
  <c r="P19" i="21"/>
  <c r="P20" i="21"/>
  <c r="P23" i="21"/>
  <c r="N23" i="21"/>
  <c r="Q19" i="21"/>
  <c r="Q20" i="21"/>
  <c r="N19" i="20"/>
  <c r="N23" i="20"/>
  <c r="Q20" i="20"/>
  <c r="P23" i="20"/>
  <c r="Q19" i="20"/>
  <c r="P19" i="20"/>
  <c r="P20" i="20"/>
  <c r="O20" i="20"/>
  <c r="N20" i="19"/>
  <c r="N19" i="19"/>
  <c r="P20" i="19"/>
  <c r="P19" i="19"/>
  <c r="BW26" i="19"/>
  <c r="BW27" i="19"/>
  <c r="BW22" i="19"/>
  <c r="BF27" i="19"/>
  <c r="BF16" i="19"/>
  <c r="BF20" i="19"/>
  <c r="BW28" i="19"/>
  <c r="BF28" i="19"/>
  <c r="BW24" i="19"/>
  <c r="Q20" i="18"/>
  <c r="Q19" i="18"/>
  <c r="P23" i="18"/>
  <c r="O23" i="18"/>
  <c r="P20" i="18"/>
  <c r="P19" i="18"/>
  <c r="O20" i="18"/>
  <c r="O19" i="18"/>
  <c r="Q19" i="17"/>
  <c r="O23" i="17"/>
  <c r="N20" i="17"/>
  <c r="O19" i="17"/>
  <c r="N19" i="17"/>
  <c r="Q18" i="15"/>
  <c r="Q19" i="15" s="1"/>
  <c r="P18" i="16"/>
  <c r="P23" i="16" s="1"/>
  <c r="Q19" i="16"/>
  <c r="O20" i="16"/>
  <c r="O18" i="15"/>
  <c r="N18" i="15"/>
  <c r="P18" i="15"/>
  <c r="P18" i="14"/>
  <c r="P20" i="13"/>
  <c r="O19" i="13"/>
  <c r="M26" i="12"/>
  <c r="Q18" i="12"/>
  <c r="Q20" i="12" s="1"/>
  <c r="P18" i="12"/>
  <c r="P23" i="12" s="1"/>
  <c r="Q19" i="12"/>
  <c r="N18" i="12"/>
  <c r="O18" i="12"/>
  <c r="O23" i="12" s="1"/>
  <c r="N18" i="10"/>
  <c r="N20" i="10" s="1"/>
  <c r="Q20" i="10"/>
  <c r="O20" i="10"/>
  <c r="P18" i="9"/>
  <c r="P19" i="9" s="1"/>
  <c r="O18" i="9"/>
  <c r="O19" i="9" s="1"/>
  <c r="AQ23" i="6"/>
  <c r="AQ24" i="6"/>
  <c r="AN21" i="6"/>
  <c r="AO22" i="6"/>
  <c r="AN19" i="6"/>
  <c r="AP21" i="6"/>
  <c r="AP27" i="6"/>
  <c r="AO23" i="6"/>
  <c r="AN29" i="6"/>
  <c r="AN32" i="6"/>
  <c r="AO21" i="6"/>
  <c r="AQ29" i="6"/>
  <c r="AN30" i="6"/>
  <c r="AP23" i="6"/>
  <c r="AO18" i="6"/>
  <c r="AN20" i="6"/>
  <c r="AQ21" i="6"/>
  <c r="AQ30" i="6"/>
  <c r="AO29" i="6"/>
  <c r="AP31" i="6"/>
  <c r="AO20" i="6"/>
  <c r="AP25" i="6"/>
  <c r="AQ27" i="6"/>
  <c r="AN27" i="6"/>
  <c r="AN18" i="6"/>
  <c r="AQ22" i="6"/>
  <c r="AP20" i="6"/>
  <c r="AP30" i="6"/>
  <c r="AP22" i="6"/>
  <c r="AN23" i="6"/>
  <c r="AN22" i="6"/>
  <c r="AQ31" i="6"/>
  <c r="AQ25" i="6"/>
  <c r="AO32" i="6"/>
  <c r="AO27" i="6"/>
  <c r="AP26" i="6"/>
  <c r="AN25" i="6"/>
  <c r="AN31" i="6"/>
  <c r="AP24" i="6"/>
  <c r="AX51" i="5"/>
  <c r="AX67" i="5"/>
  <c r="AX81" i="5"/>
  <c r="AX69" i="5"/>
  <c r="AX61" i="5"/>
  <c r="AX37" i="5"/>
  <c r="AX64" i="5"/>
  <c r="AX29" i="5"/>
  <c r="AX86" i="5"/>
  <c r="AX79" i="5"/>
  <c r="AX54" i="5"/>
  <c r="AX80" i="5"/>
  <c r="AX78" i="5"/>
  <c r="AX75" i="5"/>
  <c r="AX84" i="5"/>
  <c r="AX76" i="5"/>
  <c r="AX68" i="5"/>
  <c r="AX83" i="5"/>
  <c r="AX74" i="5"/>
  <c r="AX77" i="5"/>
  <c r="AX82" i="5"/>
  <c r="AX71" i="5"/>
  <c r="AX63" i="5"/>
  <c r="AX66" i="5"/>
  <c r="AX59" i="5"/>
  <c r="AX53" i="5"/>
  <c r="AX56" i="5"/>
  <c r="AX47" i="5"/>
  <c r="AX48" i="5"/>
  <c r="AX40" i="5"/>
  <c r="AX58" i="5"/>
  <c r="AX30" i="5"/>
  <c r="AX46" i="5"/>
  <c r="AX62" i="5"/>
  <c r="AX52" i="5"/>
  <c r="AX36" i="5"/>
  <c r="AX22" i="5"/>
  <c r="AX44" i="5"/>
  <c r="AX19" i="5"/>
  <c r="AX16" i="5"/>
  <c r="AX39" i="5"/>
  <c r="AX60" i="5"/>
  <c r="AX32" i="5"/>
  <c r="AX26" i="5"/>
  <c r="AX20" i="5"/>
  <c r="AX17" i="5"/>
  <c r="AO19" i="5"/>
  <c r="AQ42" i="5"/>
  <c r="AX31" i="5"/>
  <c r="AO44" i="5"/>
  <c r="AO60" i="5"/>
  <c r="AQ35" i="5"/>
  <c r="AN27" i="5"/>
  <c r="AN47" i="5"/>
  <c r="AN51" i="5"/>
  <c r="AN61" i="5"/>
  <c r="AP53" i="5"/>
  <c r="AP52" i="5"/>
  <c r="AP79" i="5"/>
  <c r="AP78" i="5"/>
  <c r="AP24" i="5"/>
  <c r="AN41" i="5"/>
  <c r="AX85" i="5"/>
  <c r="AQ76" i="5"/>
  <c r="AN53" i="5"/>
  <c r="AQ69" i="5"/>
  <c r="AX50" i="5"/>
  <c r="AO20" i="5"/>
  <c r="AX42" i="5"/>
  <c r="AN18" i="5"/>
  <c r="AO67" i="5"/>
  <c r="AO80" i="5"/>
  <c r="AN58" i="5"/>
  <c r="AQ30" i="5"/>
  <c r="AP37" i="5"/>
  <c r="AP47" i="5"/>
  <c r="AP77" i="5"/>
  <c r="AP84" i="5"/>
  <c r="AQ43" i="5"/>
  <c r="AQ66" i="5"/>
  <c r="AQ75" i="5"/>
  <c r="AX24" i="5"/>
  <c r="AX25" i="5"/>
  <c r="AO42" i="5"/>
  <c r="AO56" i="5"/>
  <c r="AO66" i="5"/>
  <c r="AQ50" i="5"/>
  <c r="AQ23" i="5"/>
  <c r="AO51" i="5"/>
  <c r="AO76" i="5"/>
  <c r="AO31" i="5"/>
  <c r="AN30" i="5"/>
  <c r="AN65" i="5"/>
  <c r="AN56" i="5"/>
  <c r="AN77" i="5"/>
  <c r="AN84" i="5"/>
  <c r="AQ27" i="5"/>
  <c r="AP35" i="5"/>
  <c r="AN23" i="5"/>
  <c r="AP36" i="5"/>
  <c r="AP71" i="5"/>
  <c r="AP75" i="5"/>
  <c r="AQ62" i="5"/>
  <c r="AQ82" i="5"/>
  <c r="AO37" i="5"/>
  <c r="AO61" i="5"/>
  <c r="AQ58" i="5"/>
  <c r="AX28" i="5"/>
  <c r="AO34" i="5"/>
  <c r="AO58" i="5"/>
  <c r="AO84" i="5"/>
  <c r="AN33" i="5"/>
  <c r="AN46" i="5"/>
  <c r="AN81" i="5"/>
  <c r="AP30" i="5"/>
  <c r="AP20" i="5"/>
  <c r="AP18" i="5"/>
  <c r="AP43" i="5"/>
  <c r="AP58" i="5"/>
  <c r="AP74" i="5"/>
  <c r="AX23" i="5"/>
  <c r="AN40" i="5"/>
  <c r="AX43" i="5"/>
  <c r="AN36" i="5"/>
  <c r="AQ49" i="5"/>
  <c r="AN70" i="5"/>
  <c r="AO41" i="5"/>
  <c r="AO57" i="5"/>
  <c r="AQ55" i="5"/>
  <c r="AN29" i="5"/>
  <c r="AN54" i="5"/>
  <c r="AN74" i="5"/>
  <c r="AN80" i="5"/>
  <c r="AN48" i="5"/>
  <c r="AQ34" i="5"/>
  <c r="AO27" i="5"/>
  <c r="AP59" i="5"/>
  <c r="AP57" i="5"/>
  <c r="AQ59" i="5"/>
  <c r="AQ18" i="5"/>
  <c r="AO40" i="5"/>
  <c r="AQ22" i="5"/>
  <c r="AQ67" i="5"/>
  <c r="AX18" i="5"/>
  <c r="AO38" i="5"/>
  <c r="AQ81" i="5"/>
  <c r="AQ86" i="5"/>
  <c r="AQ57" i="5"/>
  <c r="AQ65" i="5"/>
  <c r="AQ85" i="5"/>
  <c r="AN69" i="5"/>
  <c r="AX57" i="5"/>
  <c r="AX49" i="5"/>
  <c r="AX65" i="5"/>
  <c r="AN43" i="5"/>
  <c r="AX33" i="5"/>
  <c r="AN32" i="5"/>
  <c r="AO23" i="5"/>
  <c r="AO36" i="5"/>
  <c r="AO59" i="5"/>
  <c r="AO72" i="5"/>
  <c r="AX55" i="5"/>
  <c r="AN39" i="5"/>
  <c r="AN64" i="5"/>
  <c r="AN66" i="5"/>
  <c r="AO48" i="5"/>
  <c r="AX34" i="5"/>
  <c r="AQ21" i="5"/>
  <c r="AX21" i="5"/>
  <c r="AX27" i="5"/>
  <c r="AP72" i="5"/>
  <c r="AP61" i="5"/>
  <c r="AP40" i="5"/>
  <c r="AQ56" i="5"/>
  <c r="AQ74" i="5"/>
  <c r="AQ83" i="5"/>
  <c r="AN26" i="5"/>
  <c r="AQ24" i="5"/>
  <c r="AQ19" i="5"/>
  <c r="AQ20" i="5"/>
  <c r="AP32" i="5"/>
  <c r="AP39" i="5"/>
  <c r="AP62" i="5"/>
  <c r="AP81" i="5"/>
  <c r="AP45" i="5"/>
  <c r="AQ39" i="5"/>
  <c r="AQ47" i="5"/>
  <c r="AQ71" i="5"/>
  <c r="AX38" i="5"/>
  <c r="AN24" i="5"/>
  <c r="AN55" i="5"/>
  <c r="AQ70" i="5"/>
  <c r="AX73" i="5"/>
  <c r="AX72" i="5"/>
  <c r="AN52" i="5"/>
  <c r="AX41" i="5"/>
  <c r="AN34" i="5"/>
  <c r="AN20" i="5"/>
  <c r="AO74" i="5"/>
  <c r="AO81" i="5"/>
  <c r="AO85" i="5"/>
  <c r="AO52" i="5"/>
  <c r="AN71" i="5"/>
  <c r="AN86" i="5"/>
  <c r="AP22" i="5"/>
  <c r="AP44" i="5"/>
  <c r="AX45" i="5"/>
  <c r="AX35" i="5"/>
  <c r="AQ32" i="5"/>
  <c r="AQ52" i="5"/>
  <c r="AQ78" i="5"/>
  <c r="AP26" i="5"/>
  <c r="AO24" i="5"/>
  <c r="AL28" i="4"/>
  <c r="AL27" i="4"/>
  <c r="AD18" i="4"/>
  <c r="AL26" i="4"/>
  <c r="AL42" i="4"/>
  <c r="AE50" i="4"/>
  <c r="AL74" i="4"/>
  <c r="AJ19" i="4"/>
  <c r="AF27" i="4"/>
  <c r="AL35" i="4"/>
  <c r="AL43" i="4"/>
  <c r="AL51" i="4"/>
  <c r="AL59" i="4"/>
  <c r="AA67" i="4"/>
  <c r="AM75" i="4"/>
  <c r="AQ75" i="4" s="1"/>
  <c r="AC83" i="4"/>
  <c r="AB91" i="4"/>
  <c r="AL16" i="4"/>
  <c r="AP16" i="4" s="1"/>
  <c r="AD96" i="4"/>
  <c r="AE24" i="4"/>
  <c r="AE48" i="4"/>
  <c r="AL72" i="4"/>
  <c r="AM88" i="4"/>
  <c r="AC17" i="4"/>
  <c r="AE41" i="4"/>
  <c r="AF65" i="4"/>
  <c r="AM89" i="4"/>
  <c r="AF58" i="4"/>
  <c r="AL82" i="4"/>
  <c r="AC99" i="4"/>
  <c r="AF20" i="4"/>
  <c r="AD28" i="4"/>
  <c r="AL36" i="4"/>
  <c r="AL44" i="4"/>
  <c r="AF52" i="4"/>
  <c r="AL60" i="4"/>
  <c r="AF68" i="4"/>
  <c r="AD76" i="4"/>
  <c r="AD84" i="4"/>
  <c r="AU92" i="4"/>
  <c r="AF21" i="4"/>
  <c r="AM29" i="4"/>
  <c r="AE37" i="4"/>
  <c r="AK45" i="4"/>
  <c r="AE53" i="4"/>
  <c r="AM61" i="4"/>
  <c r="AQ61" i="4" s="1"/>
  <c r="AF69" i="4"/>
  <c r="AJ77" i="4"/>
  <c r="AM85" i="4"/>
  <c r="AA94" i="4"/>
  <c r="AE22" i="4"/>
  <c r="AF30" i="4"/>
  <c r="AL38" i="4"/>
  <c r="AL46" i="4"/>
  <c r="AE54" i="4"/>
  <c r="AF62" i="4"/>
  <c r="AC70" i="4"/>
  <c r="AL78" i="4"/>
  <c r="AL86" i="4"/>
  <c r="AC95" i="4"/>
  <c r="AE23" i="4"/>
  <c r="AK31" i="4"/>
  <c r="AL39" i="4"/>
  <c r="AB47" i="4"/>
  <c r="AK55" i="4"/>
  <c r="AK63" i="4"/>
  <c r="AD71" i="4"/>
  <c r="AK79" i="4"/>
  <c r="AK87" i="4"/>
  <c r="AW93" i="4"/>
  <c r="AL32" i="4"/>
  <c r="AK40" i="4"/>
  <c r="AO40" i="4" s="1"/>
  <c r="AL56" i="4"/>
  <c r="AL64" i="4"/>
  <c r="AD80" i="4"/>
  <c r="AW97" i="4"/>
  <c r="AL25" i="4"/>
  <c r="AE33" i="4"/>
  <c r="AC49" i="4"/>
  <c r="AW57" i="4"/>
  <c r="AL73" i="4"/>
  <c r="AP73" i="4" s="1"/>
  <c r="AL81" i="4"/>
  <c r="AL98" i="4"/>
  <c r="AL66" i="4"/>
  <c r="AA90" i="4"/>
  <c r="AD34" i="4"/>
  <c r="AC34" i="4"/>
  <c r="AC79" i="4"/>
  <c r="AK95" i="4"/>
  <c r="AB95" i="4"/>
  <c r="AF45" i="4"/>
  <c r="AL34" i="4"/>
  <c r="AL58" i="4"/>
  <c r="AL96" i="4"/>
  <c r="AF60" i="4"/>
  <c r="AL45" i="4"/>
  <c r="AP45" i="4" s="1"/>
  <c r="AL79" i="4"/>
  <c r="AL89" i="4"/>
  <c r="AL95" i="4"/>
  <c r="AE34" i="4"/>
  <c r="AE58" i="4"/>
  <c r="AF34" i="4"/>
  <c r="AF66" i="4"/>
  <c r="AC96" i="4"/>
  <c r="AA95" i="4"/>
  <c r="AA79" i="4"/>
  <c r="AB45" i="4"/>
  <c r="AF89" i="4"/>
  <c r="AU18" i="4"/>
  <c r="AM18" i="4"/>
  <c r="AU34" i="4"/>
  <c r="AM34" i="4"/>
  <c r="AM42" i="4"/>
  <c r="AU66" i="4"/>
  <c r="AC24" i="4"/>
  <c r="AC60" i="4"/>
  <c r="AK18" i="4"/>
  <c r="AK24" i="4"/>
  <c r="AK26" i="4"/>
  <c r="AO26" i="4" s="1"/>
  <c r="AK34" i="4"/>
  <c r="AK58" i="4"/>
  <c r="AK66" i="4"/>
  <c r="AO66" i="4" s="1"/>
  <c r="AK96" i="4"/>
  <c r="AD24" i="4"/>
  <c r="AD48" i="4"/>
  <c r="AK16" i="4"/>
  <c r="AO16" i="4" s="1"/>
  <c r="AC35" i="4"/>
  <c r="AC43" i="4"/>
  <c r="AC51" i="4"/>
  <c r="AD35" i="4"/>
  <c r="AD43" i="4"/>
  <c r="AD51" i="4"/>
  <c r="AC45" i="4"/>
  <c r="AC65" i="4"/>
  <c r="AD45" i="4"/>
  <c r="AD65" i="4"/>
  <c r="AB16" i="4"/>
  <c r="AD97" i="4"/>
  <c r="AB96" i="4"/>
  <c r="AF90" i="4"/>
  <c r="AA65" i="4"/>
  <c r="AE43" i="4"/>
  <c r="AJ45" i="4"/>
  <c r="AN45" i="4" s="1"/>
  <c r="AM30" i="4"/>
  <c r="AM38" i="4"/>
  <c r="AD16" i="4"/>
  <c r="AA96" i="4"/>
  <c r="AC89" i="4"/>
  <c r="AD58" i="4"/>
  <c r="AD26" i="4"/>
  <c r="AK51" i="4"/>
  <c r="AK43" i="4"/>
  <c r="AK35" i="4"/>
  <c r="AO35" i="4" s="1"/>
  <c r="AJ18" i="4"/>
  <c r="AJ24" i="4"/>
  <c r="AJ26" i="4"/>
  <c r="AJ30" i="4"/>
  <c r="AN30" i="4" s="1"/>
  <c r="AJ34" i="4"/>
  <c r="AJ48" i="4"/>
  <c r="AJ58" i="4"/>
  <c r="AJ60" i="4"/>
  <c r="AJ66" i="4"/>
  <c r="AN66" i="4" s="1"/>
  <c r="AJ96" i="4"/>
  <c r="AN96" i="4" s="1"/>
  <c r="AA35" i="4"/>
  <c r="AA43" i="4"/>
  <c r="AA51" i="4"/>
  <c r="AB35" i="4"/>
  <c r="AB43" i="4"/>
  <c r="AB51" i="4"/>
  <c r="AA18" i="4"/>
  <c r="AA26" i="4"/>
  <c r="AA30" i="4"/>
  <c r="AA34" i="4"/>
  <c r="AA42" i="4"/>
  <c r="AA58" i="4"/>
  <c r="AA66" i="4"/>
  <c r="AJ16" i="4"/>
  <c r="AN16" i="4" s="1"/>
  <c r="AB18" i="4"/>
  <c r="AB22" i="4"/>
  <c r="AB26" i="4"/>
  <c r="AB30" i="4"/>
  <c r="AB34" i="4"/>
  <c r="AB38" i="4"/>
  <c r="AB58" i="4"/>
  <c r="AA24" i="4"/>
  <c r="AA44" i="4"/>
  <c r="AA52" i="4"/>
  <c r="AA60" i="4"/>
  <c r="AB24" i="4"/>
  <c r="AB44" i="4"/>
  <c r="AB60" i="4"/>
  <c r="AB68" i="4"/>
  <c r="AA82" i="4"/>
  <c r="AM37" i="4"/>
  <c r="AQ37" i="4" s="1"/>
  <c r="AW26" i="4"/>
  <c r="AM26" i="4"/>
  <c r="AM43" i="4"/>
  <c r="AM51" i="4"/>
  <c r="AQ51" i="4" s="1"/>
  <c r="AM63" i="4"/>
  <c r="AW79" i="4"/>
  <c r="AM79" i="4"/>
  <c r="AB97" i="4"/>
  <c r="AF95" i="4"/>
  <c r="AD94" i="4"/>
  <c r="AB89" i="4"/>
  <c r="AD86" i="4"/>
  <c r="AF79" i="4"/>
  <c r="AD78" i="4"/>
  <c r="AC58" i="4"/>
  <c r="AA37" i="4"/>
  <c r="AC26" i="4"/>
  <c r="AJ51" i="4"/>
  <c r="AN51" i="4" s="1"/>
  <c r="AJ43" i="4"/>
  <c r="AJ35" i="4"/>
  <c r="AN35" i="4" s="1"/>
  <c r="AA45" i="4"/>
  <c r="AJ79" i="4"/>
  <c r="AM22" i="4"/>
  <c r="AU35" i="4"/>
  <c r="AM35" i="4"/>
  <c r="AM95" i="4"/>
  <c r="AA97" i="4"/>
  <c r="AE95" i="4"/>
  <c r="AC94" i="4"/>
  <c r="AA89" i="4"/>
  <c r="AC86" i="4"/>
  <c r="AA81" i="4"/>
  <c r="AE79" i="4"/>
  <c r="AC78" i="4"/>
  <c r="AF71" i="4"/>
  <c r="AF51" i="4"/>
  <c r="AF35" i="4"/>
  <c r="AD30" i="4"/>
  <c r="AK97" i="4"/>
  <c r="AO97" i="4" s="1"/>
  <c r="AK89" i="4"/>
  <c r="AK65" i="4"/>
  <c r="AM96" i="4"/>
  <c r="AF97" i="4"/>
  <c r="AB79" i="4"/>
  <c r="AA29" i="4"/>
  <c r="AJ63" i="4"/>
  <c r="AW16" i="4"/>
  <c r="AM16" i="4"/>
  <c r="AQ16" i="4" s="1"/>
  <c r="AM24" i="4"/>
  <c r="AU44" i="4"/>
  <c r="AM44" i="4"/>
  <c r="AM48" i="4"/>
  <c r="AW52" i="4"/>
  <c r="AM52" i="4"/>
  <c r="AW60" i="4"/>
  <c r="AM60" i="4"/>
  <c r="AM64" i="4"/>
  <c r="AM80" i="4"/>
  <c r="AF96" i="4"/>
  <c r="AD95" i="4"/>
  <c r="AB94" i="4"/>
  <c r="AB86" i="4"/>
  <c r="AB82" i="4"/>
  <c r="AD79" i="4"/>
  <c r="AB78" i="4"/>
  <c r="AE71" i="4"/>
  <c r="AE51" i="4"/>
  <c r="AE35" i="4"/>
  <c r="AC30" i="4"/>
  <c r="AA25" i="4"/>
  <c r="AJ97" i="4"/>
  <c r="AN97" i="4" s="1"/>
  <c r="AJ89" i="4"/>
  <c r="AN89" i="4" s="1"/>
  <c r="AJ65" i="4"/>
  <c r="AN65" i="4" s="1"/>
  <c r="AW66" i="4"/>
  <c r="AU60" i="4"/>
  <c r="AU51" i="4"/>
  <c r="AU45" i="4"/>
  <c r="AW86" i="4"/>
  <c r="AW89" i="4"/>
  <c r="AU96" i="4"/>
  <c r="AU52" i="4"/>
  <c r="AU16" i="4"/>
  <c r="N22" i="4"/>
  <c r="O22" i="4"/>
  <c r="P22" i="4"/>
  <c r="Q22" i="4"/>
  <c r="AC16" i="4"/>
  <c r="AE16" i="4"/>
  <c r="AF16" i="4"/>
  <c r="AW44" i="4"/>
  <c r="AW65" i="4"/>
  <c r="AU71" i="4"/>
  <c r="AW87" i="4"/>
  <c r="AW96" i="4"/>
  <c r="AW45" i="4"/>
  <c r="AU58" i="4"/>
  <c r="AU80" i="4"/>
  <c r="AU95" i="4"/>
  <c r="AU30" i="4"/>
  <c r="AW34" i="4"/>
  <c r="AW95" i="4"/>
  <c r="AU97" i="4"/>
  <c r="AW78" i="4"/>
  <c r="AW18" i="4"/>
  <c r="AW42" i="4"/>
  <c r="AU42" i="4"/>
  <c r="AW29" i="4"/>
  <c r="AU22" i="4"/>
  <c r="AU63" i="4"/>
  <c r="AW63" i="4"/>
  <c r="AU24" i="4"/>
  <c r="AU23" i="4"/>
  <c r="AW30" i="4"/>
  <c r="AW35" i="4"/>
  <c r="AW22" i="4"/>
  <c r="AW24" i="4"/>
  <c r="AW37" i="4"/>
  <c r="AU37" i="4"/>
  <c r="AU26" i="4"/>
  <c r="AW43" i="4"/>
  <c r="AW48" i="4"/>
  <c r="AU48" i="4"/>
  <c r="AU43" i="4"/>
  <c r="AW58" i="4"/>
  <c r="AU64" i="4"/>
  <c r="AU59" i="4"/>
  <c r="AW51" i="4"/>
  <c r="AW53" i="4"/>
  <c r="AW64" i="4"/>
  <c r="AU79" i="4"/>
  <c r="AW71" i="4"/>
  <c r="AU78" i="4"/>
  <c r="AU82" i="4"/>
  <c r="AW94" i="4"/>
  <c r="AU89" i="4"/>
  <c r="AU90" i="4"/>
  <c r="AU98" i="4"/>
  <c r="AW98" i="4"/>
  <c r="O23" i="20" l="1"/>
  <c r="O23" i="22"/>
  <c r="P23" i="23"/>
  <c r="P23" i="24"/>
  <c r="O23" i="21"/>
  <c r="Q18" i="6"/>
  <c r="Q19" i="6" s="1"/>
  <c r="N23" i="9"/>
  <c r="N23" i="18"/>
  <c r="Q19" i="19"/>
  <c r="O23" i="24"/>
  <c r="Q19" i="9"/>
  <c r="P23" i="17"/>
  <c r="N23" i="19"/>
  <c r="N19" i="21"/>
  <c r="N19" i="22"/>
  <c r="Q19" i="23"/>
  <c r="M26" i="26"/>
  <c r="O20" i="21"/>
  <c r="M26" i="16"/>
  <c r="P19" i="17"/>
  <c r="N19" i="18"/>
  <c r="P23" i="19"/>
  <c r="N23" i="22"/>
  <c r="Q20" i="23"/>
  <c r="Q19" i="24"/>
  <c r="P23" i="22"/>
  <c r="Q20" i="6"/>
  <c r="BF26" i="21"/>
  <c r="BF23" i="21"/>
  <c r="BW19" i="21"/>
  <c r="BW25" i="21"/>
  <c r="P19" i="24"/>
  <c r="BF22" i="21"/>
  <c r="BF21" i="21"/>
  <c r="BF29" i="21"/>
  <c r="BF16" i="21"/>
  <c r="P19" i="25"/>
  <c r="BW17" i="21"/>
  <c r="BF31" i="21"/>
  <c r="BF19" i="21"/>
  <c r="BF24" i="21"/>
  <c r="P23" i="26"/>
  <c r="BW16" i="21"/>
  <c r="BW20" i="21"/>
  <c r="BW18" i="21"/>
  <c r="BF25" i="21"/>
  <c r="BW28" i="21"/>
  <c r="Q20" i="25"/>
  <c r="P20" i="26"/>
  <c r="BW24" i="21"/>
  <c r="BW26" i="21"/>
  <c r="BW27" i="21"/>
  <c r="BV27" i="21" s="1"/>
  <c r="BF17" i="21"/>
  <c r="BF32" i="21"/>
  <c r="Q19" i="25"/>
  <c r="BF30" i="21"/>
  <c r="BW22" i="21"/>
  <c r="BW23" i="21"/>
  <c r="BF20" i="21"/>
  <c r="N23" i="25"/>
  <c r="BW32" i="21"/>
  <c r="BF18" i="21"/>
  <c r="BW21" i="21"/>
  <c r="BX27" i="29"/>
  <c r="Q21" i="29"/>
  <c r="BX23" i="29"/>
  <c r="BX28" i="29"/>
  <c r="BX17" i="29"/>
  <c r="BX22" i="29"/>
  <c r="BG23" i="29"/>
  <c r="BG20" i="29"/>
  <c r="BG16" i="29"/>
  <c r="BX26" i="29"/>
  <c r="P21" i="29"/>
  <c r="BX21" i="29"/>
  <c r="BG24" i="29"/>
  <c r="BG17" i="29"/>
  <c r="BX25" i="29"/>
  <c r="BX20" i="29"/>
  <c r="BG19" i="29"/>
  <c r="BX19" i="29"/>
  <c r="BX18" i="29"/>
  <c r="BG26" i="29"/>
  <c r="BG18" i="29"/>
  <c r="BG22" i="29"/>
  <c r="BX16" i="29"/>
  <c r="N21" i="29"/>
  <c r="BG25" i="29"/>
  <c r="BX24" i="29"/>
  <c r="BG21" i="29"/>
  <c r="N23" i="17"/>
  <c r="BF26" i="19"/>
  <c r="BW19" i="19"/>
  <c r="BF21" i="19"/>
  <c r="BF17" i="19"/>
  <c r="O23" i="19"/>
  <c r="BF23" i="19"/>
  <c r="N18" i="6"/>
  <c r="N19" i="6" s="1"/>
  <c r="BW16" i="19"/>
  <c r="BW23" i="19"/>
  <c r="BW20" i="19"/>
  <c r="BF25" i="19"/>
  <c r="BD25" i="19" s="1"/>
  <c r="BW17" i="19"/>
  <c r="BF22" i="19"/>
  <c r="BW25" i="19"/>
  <c r="BF18" i="19"/>
  <c r="BW21" i="19"/>
  <c r="BW18" i="19"/>
  <c r="O19" i="19"/>
  <c r="BF19" i="19"/>
  <c r="BF24" i="19"/>
  <c r="O19" i="24"/>
  <c r="N20" i="6"/>
  <c r="O23" i="9"/>
  <c r="P20" i="10"/>
  <c r="M26" i="24"/>
  <c r="CA16" i="24" s="1"/>
  <c r="M26" i="22"/>
  <c r="BN26" i="22" s="1"/>
  <c r="CA25" i="24"/>
  <c r="M26" i="17"/>
  <c r="EB58" i="17" s="1"/>
  <c r="P18" i="6"/>
  <c r="P20" i="6" s="1"/>
  <c r="Q20" i="15"/>
  <c r="M26" i="25"/>
  <c r="BF30" i="25" s="1"/>
  <c r="BD30" i="25" s="1"/>
  <c r="N23" i="6"/>
  <c r="N19" i="10"/>
  <c r="CE32" i="22"/>
  <c r="CD32" i="22" s="1"/>
  <c r="CF32" i="22" s="1"/>
  <c r="N23" i="8"/>
  <c r="M26" i="20"/>
  <c r="M26" i="23"/>
  <c r="O18" i="6"/>
  <c r="O20" i="6" s="1"/>
  <c r="M26" i="18"/>
  <c r="EF65" i="18" s="1"/>
  <c r="EB86" i="17"/>
  <c r="EB83" i="17"/>
  <c r="EA83" i="17" s="1"/>
  <c r="CE24" i="22"/>
  <c r="O20" i="9"/>
  <c r="EB37" i="17"/>
  <c r="EB21" i="17"/>
  <c r="CE30" i="22"/>
  <c r="CD30" i="22" s="1"/>
  <c r="CF30" i="22" s="1"/>
  <c r="P19" i="12"/>
  <c r="BB22" i="17"/>
  <c r="BN17" i="22"/>
  <c r="EB37" i="26"/>
  <c r="EB38" i="26"/>
  <c r="EJ37" i="26"/>
  <c r="EJ38" i="26"/>
  <c r="EN38" i="26"/>
  <c r="EN37" i="26"/>
  <c r="EF38" i="26"/>
  <c r="EF37" i="26"/>
  <c r="EB16" i="26"/>
  <c r="BB17" i="26"/>
  <c r="EB22" i="26"/>
  <c r="EB17" i="26"/>
  <c r="BB16" i="26"/>
  <c r="EB61" i="26"/>
  <c r="EB53" i="26"/>
  <c r="EB45" i="26"/>
  <c r="BB36" i="26"/>
  <c r="EB21" i="26"/>
  <c r="BB32" i="26"/>
  <c r="EB32" i="26"/>
  <c r="EB19" i="26"/>
  <c r="EB60" i="26"/>
  <c r="EB52" i="26"/>
  <c r="EB44" i="26"/>
  <c r="EB31" i="26"/>
  <c r="BB21" i="26"/>
  <c r="EB30" i="26"/>
  <c r="EB28" i="26"/>
  <c r="EB39" i="26"/>
  <c r="BB18" i="26"/>
  <c r="EB59" i="26"/>
  <c r="EB51" i="26"/>
  <c r="EB43" i="26"/>
  <c r="BB31" i="26"/>
  <c r="BB28" i="26"/>
  <c r="BB30" i="26"/>
  <c r="EB23" i="26"/>
  <c r="EB34" i="26"/>
  <c r="EB66" i="26"/>
  <c r="EB58" i="26"/>
  <c r="EB50" i="26"/>
  <c r="EB42" i="26"/>
  <c r="EB26" i="26"/>
  <c r="EB27" i="26"/>
  <c r="BB23" i="26"/>
  <c r="EB55" i="26"/>
  <c r="EB20" i="26"/>
  <c r="BB19" i="26"/>
  <c r="EB65" i="26"/>
  <c r="EB57" i="26"/>
  <c r="EB49" i="26"/>
  <c r="EB41" i="26"/>
  <c r="EB35" i="26"/>
  <c r="EB36" i="26"/>
  <c r="BB26" i="26"/>
  <c r="BB27" i="26"/>
  <c r="EB33" i="26"/>
  <c r="EB63" i="26"/>
  <c r="EB64" i="26"/>
  <c r="EB56" i="26"/>
  <c r="EB48" i="26"/>
  <c r="EB40" i="26"/>
  <c r="BB35" i="26"/>
  <c r="EB29" i="26"/>
  <c r="BB29" i="26"/>
  <c r="EB18" i="26"/>
  <c r="EB24" i="26"/>
  <c r="BB24" i="26"/>
  <c r="BB22" i="26"/>
  <c r="EB62" i="26"/>
  <c r="EB54" i="26"/>
  <c r="EB46" i="26"/>
  <c r="BB34" i="26"/>
  <c r="BB25" i="26"/>
  <c r="BB20" i="26"/>
  <c r="BB33" i="26"/>
  <c r="EB47" i="26"/>
  <c r="EB25" i="26"/>
  <c r="EJ65" i="26"/>
  <c r="EJ57" i="26"/>
  <c r="EJ49" i="26"/>
  <c r="EJ41" i="26"/>
  <c r="EJ34" i="26"/>
  <c r="BJ30" i="26"/>
  <c r="BJ33" i="26"/>
  <c r="EJ33" i="26"/>
  <c r="EJ28" i="26"/>
  <c r="EJ19" i="26"/>
  <c r="EJ64" i="26"/>
  <c r="EJ56" i="26"/>
  <c r="EJ48" i="26"/>
  <c r="EJ40" i="26"/>
  <c r="BJ34" i="26"/>
  <c r="EJ25" i="26"/>
  <c r="EJ32" i="26"/>
  <c r="EJ27" i="26"/>
  <c r="EJ24" i="26"/>
  <c r="BJ19" i="26"/>
  <c r="EJ63" i="26"/>
  <c r="EJ55" i="26"/>
  <c r="EJ47" i="26"/>
  <c r="EJ39" i="26"/>
  <c r="BJ25" i="26"/>
  <c r="EJ20" i="26"/>
  <c r="BJ27" i="26"/>
  <c r="BJ24" i="26"/>
  <c r="BJ16" i="26"/>
  <c r="EJ62" i="26"/>
  <c r="EJ54" i="26"/>
  <c r="EJ46" i="26"/>
  <c r="EJ36" i="26"/>
  <c r="BJ36" i="26"/>
  <c r="EJ21" i="26"/>
  <c r="BJ20" i="26"/>
  <c r="EJ18" i="26"/>
  <c r="BJ22" i="26"/>
  <c r="EJ61" i="26"/>
  <c r="EJ53" i="26"/>
  <c r="EJ45" i="26"/>
  <c r="EJ31" i="26"/>
  <c r="EJ35" i="26"/>
  <c r="BJ21" i="26"/>
  <c r="BJ18" i="26"/>
  <c r="EJ17" i="26"/>
  <c r="EJ60" i="26"/>
  <c r="EJ52" i="26"/>
  <c r="EJ44" i="26"/>
  <c r="BJ31" i="26"/>
  <c r="BJ35" i="26"/>
  <c r="EJ26" i="26"/>
  <c r="EJ29" i="26"/>
  <c r="BJ29" i="26"/>
  <c r="EJ22" i="26"/>
  <c r="EJ66" i="26"/>
  <c r="EJ58" i="26"/>
  <c r="EJ50" i="26"/>
  <c r="EJ42" i="26"/>
  <c r="EJ30" i="26"/>
  <c r="BJ23" i="26"/>
  <c r="EJ16" i="26"/>
  <c r="EJ43" i="26"/>
  <c r="EJ23" i="26"/>
  <c r="EJ59" i="26"/>
  <c r="BJ17" i="26"/>
  <c r="BJ26" i="26"/>
  <c r="BJ32" i="26"/>
  <c r="EJ51" i="26"/>
  <c r="BJ28" i="26"/>
  <c r="EN17" i="26"/>
  <c r="BN17" i="26"/>
  <c r="EN16" i="26"/>
  <c r="BN16" i="26"/>
  <c r="EN62" i="26"/>
  <c r="EN54" i="26"/>
  <c r="EN46" i="26"/>
  <c r="BN27" i="26"/>
  <c r="EN24" i="26"/>
  <c r="EN28" i="26"/>
  <c r="EN48" i="26"/>
  <c r="EN22" i="26"/>
  <c r="EN61" i="26"/>
  <c r="EN53" i="26"/>
  <c r="EN45" i="26"/>
  <c r="EN18" i="26"/>
  <c r="BN24" i="26"/>
  <c r="EN26" i="26"/>
  <c r="EN56" i="26"/>
  <c r="BN31" i="26"/>
  <c r="EN60" i="26"/>
  <c r="EN52" i="26"/>
  <c r="EN44" i="26"/>
  <c r="BN36" i="26"/>
  <c r="EN34" i="26"/>
  <c r="BN18" i="26"/>
  <c r="EN25" i="26"/>
  <c r="BN26" i="26"/>
  <c r="BN23" i="26"/>
  <c r="EN59" i="26"/>
  <c r="EN51" i="26"/>
  <c r="EN43" i="26"/>
  <c r="EN33" i="26"/>
  <c r="BN34" i="26"/>
  <c r="EN32" i="26"/>
  <c r="BN25" i="26"/>
  <c r="BN32" i="26"/>
  <c r="BN19" i="26"/>
  <c r="EN20" i="26"/>
  <c r="EN66" i="26"/>
  <c r="EN58" i="26"/>
  <c r="EN50" i="26"/>
  <c r="EN42" i="26"/>
  <c r="BN33" i="26"/>
  <c r="BN28" i="26"/>
  <c r="EN21" i="26"/>
  <c r="EN23" i="26"/>
  <c r="EN19" i="26"/>
  <c r="EN64" i="26"/>
  <c r="EN40" i="26"/>
  <c r="BN29" i="26"/>
  <c r="EN65" i="26"/>
  <c r="EN57" i="26"/>
  <c r="EN49" i="26"/>
  <c r="EN41" i="26"/>
  <c r="EN36" i="26"/>
  <c r="EN29" i="26"/>
  <c r="EN31" i="26"/>
  <c r="BN21" i="26"/>
  <c r="EN35" i="26"/>
  <c r="EN63" i="26"/>
  <c r="EN55" i="26"/>
  <c r="EN47" i="26"/>
  <c r="EN39" i="26"/>
  <c r="BN35" i="26"/>
  <c r="EN27" i="26"/>
  <c r="BN22" i="26"/>
  <c r="BN30" i="26"/>
  <c r="BN20" i="26"/>
  <c r="EN30" i="26"/>
  <c r="EF17" i="26"/>
  <c r="BF17" i="26"/>
  <c r="EF16" i="26"/>
  <c r="BF16" i="26"/>
  <c r="EF20" i="26"/>
  <c r="EF61" i="26"/>
  <c r="EF53" i="26"/>
  <c r="EF45" i="26"/>
  <c r="BF33" i="26"/>
  <c r="BF34" i="26"/>
  <c r="BF18" i="26"/>
  <c r="BF24" i="26"/>
  <c r="EF26" i="26"/>
  <c r="EF63" i="26"/>
  <c r="EF21" i="26"/>
  <c r="EF60" i="26"/>
  <c r="EF52" i="26"/>
  <c r="EF44" i="26"/>
  <c r="EF29" i="26"/>
  <c r="EF30" i="26"/>
  <c r="EF32" i="26"/>
  <c r="BF26" i="26"/>
  <c r="EF39" i="26"/>
  <c r="BF27" i="26"/>
  <c r="EF59" i="26"/>
  <c r="EF51" i="26"/>
  <c r="EF43" i="26"/>
  <c r="BF29" i="26"/>
  <c r="BF30" i="26"/>
  <c r="EF31" i="26"/>
  <c r="BF28" i="26"/>
  <c r="BF20" i="26"/>
  <c r="BF23" i="26"/>
  <c r="EF66" i="26"/>
  <c r="EF58" i="26"/>
  <c r="EF50" i="26"/>
  <c r="EF42" i="26"/>
  <c r="BF32" i="26"/>
  <c r="BF31" i="26"/>
  <c r="EF23" i="26"/>
  <c r="EF55" i="26"/>
  <c r="EF65" i="26"/>
  <c r="EF57" i="26"/>
  <c r="EF49" i="26"/>
  <c r="EF41" i="26"/>
  <c r="EF35" i="26"/>
  <c r="BF36" i="26"/>
  <c r="EF22" i="26"/>
  <c r="EF25" i="26"/>
  <c r="EF47" i="26"/>
  <c r="EF36" i="26"/>
  <c r="EF64" i="26"/>
  <c r="EF56" i="26"/>
  <c r="EF48" i="26"/>
  <c r="EF40" i="26"/>
  <c r="BF35" i="26"/>
  <c r="EF27" i="26"/>
  <c r="BF22" i="26"/>
  <c r="BF25" i="26"/>
  <c r="BF19" i="26"/>
  <c r="EF19" i="26"/>
  <c r="EF62" i="26"/>
  <c r="EF54" i="26"/>
  <c r="EF46" i="26"/>
  <c r="EF33" i="26"/>
  <c r="EF34" i="26"/>
  <c r="EF18" i="26"/>
  <c r="EF24" i="26"/>
  <c r="BF21" i="26"/>
  <c r="EF28" i="26"/>
  <c r="EJ19" i="25"/>
  <c r="BJ19" i="25"/>
  <c r="EJ21" i="25"/>
  <c r="BJ17" i="25"/>
  <c r="EJ16" i="25"/>
  <c r="EJ17" i="25"/>
  <c r="BJ16" i="25"/>
  <c r="BJ20" i="25"/>
  <c r="EJ79" i="25"/>
  <c r="EJ71" i="25"/>
  <c r="EJ63" i="25"/>
  <c r="EJ55" i="25"/>
  <c r="BJ44" i="25"/>
  <c r="BJ37" i="25"/>
  <c r="EJ38" i="25"/>
  <c r="BJ34" i="25"/>
  <c r="EJ28" i="25"/>
  <c r="EJ26" i="25"/>
  <c r="EJ57" i="25"/>
  <c r="BJ33" i="25"/>
  <c r="EJ78" i="25"/>
  <c r="EJ70" i="25"/>
  <c r="EJ62" i="25"/>
  <c r="EJ54" i="25"/>
  <c r="EJ46" i="25"/>
  <c r="EJ47" i="25"/>
  <c r="EJ31" i="25"/>
  <c r="BJ38" i="25"/>
  <c r="EJ43" i="25"/>
  <c r="BJ28" i="25"/>
  <c r="BJ26" i="25"/>
  <c r="EJ65" i="25"/>
  <c r="EJ48" i="25"/>
  <c r="EJ77" i="25"/>
  <c r="EJ69" i="25"/>
  <c r="EJ61" i="25"/>
  <c r="EJ53" i="25"/>
  <c r="BJ46" i="25"/>
  <c r="BJ47" i="25"/>
  <c r="BJ31" i="25"/>
  <c r="BJ49" i="25"/>
  <c r="BJ39" i="25"/>
  <c r="EJ24" i="25"/>
  <c r="EJ32" i="25"/>
  <c r="BJ42" i="25"/>
  <c r="EJ76" i="25"/>
  <c r="EJ68" i="25"/>
  <c r="EJ60" i="25"/>
  <c r="EJ52" i="25"/>
  <c r="EJ41" i="25"/>
  <c r="EJ40" i="25"/>
  <c r="EJ45" i="25"/>
  <c r="EJ23" i="25"/>
  <c r="BJ24" i="25"/>
  <c r="EJ29" i="25"/>
  <c r="BJ30" i="25"/>
  <c r="BJ27" i="25"/>
  <c r="BJ18" i="25"/>
  <c r="EJ73" i="25"/>
  <c r="EJ50" i="25"/>
  <c r="BJ22" i="25"/>
  <c r="EJ75" i="25"/>
  <c r="EJ67" i="25"/>
  <c r="EJ59" i="25"/>
  <c r="EJ51" i="25"/>
  <c r="BJ41" i="25"/>
  <c r="EJ42" i="25"/>
  <c r="BJ40" i="25"/>
  <c r="BJ43" i="25"/>
  <c r="BJ23" i="25"/>
  <c r="EJ25" i="25"/>
  <c r="BJ29" i="25"/>
  <c r="EJ30" i="25"/>
  <c r="BJ21" i="25"/>
  <c r="EJ18" i="25"/>
  <c r="EJ27" i="25"/>
  <c r="EJ74" i="25"/>
  <c r="EJ66" i="25"/>
  <c r="EJ58" i="25"/>
  <c r="EJ49" i="25"/>
  <c r="BJ45" i="25"/>
  <c r="BJ48" i="25"/>
  <c r="EJ33" i="25"/>
  <c r="EJ22" i="25"/>
  <c r="BJ25" i="25"/>
  <c r="BJ36" i="25"/>
  <c r="BJ32" i="25"/>
  <c r="EJ35" i="25"/>
  <c r="EJ80" i="25"/>
  <c r="EJ72" i="25"/>
  <c r="EJ64" i="25"/>
  <c r="EJ56" i="25"/>
  <c r="BJ50" i="25"/>
  <c r="EJ44" i="25"/>
  <c r="EJ37" i="25"/>
  <c r="BJ35" i="25"/>
  <c r="EJ34" i="25"/>
  <c r="EJ36" i="25"/>
  <c r="EJ39" i="25"/>
  <c r="EJ20" i="25"/>
  <c r="EN23" i="25"/>
  <c r="BN17" i="25"/>
  <c r="EN73" i="25"/>
  <c r="EN65" i="25"/>
  <c r="EN57" i="25"/>
  <c r="EN42" i="25"/>
  <c r="BN48" i="25"/>
  <c r="EN33" i="25"/>
  <c r="EN44" i="25"/>
  <c r="EN26" i="25"/>
  <c r="EN30" i="25"/>
  <c r="EN28" i="25"/>
  <c r="EN75" i="25"/>
  <c r="EN51" i="25"/>
  <c r="EN35" i="25"/>
  <c r="EN18" i="25"/>
  <c r="BN16" i="25"/>
  <c r="EN80" i="25"/>
  <c r="EN72" i="25"/>
  <c r="EN64" i="25"/>
  <c r="EN56" i="25"/>
  <c r="BN42" i="25"/>
  <c r="EN43" i="25"/>
  <c r="BN33" i="25"/>
  <c r="EN41" i="25"/>
  <c r="BN26" i="25"/>
  <c r="BN30" i="25"/>
  <c r="BN28" i="25"/>
  <c r="BN50" i="25"/>
  <c r="BN49" i="25"/>
  <c r="BN35" i="25"/>
  <c r="EN25" i="25"/>
  <c r="BN22" i="25"/>
  <c r="EN17" i="25"/>
  <c r="EN79" i="25"/>
  <c r="EN71" i="25"/>
  <c r="EN63" i="25"/>
  <c r="EN55" i="25"/>
  <c r="EN49" i="25"/>
  <c r="BN43" i="25"/>
  <c r="EN36" i="25"/>
  <c r="BN41" i="25"/>
  <c r="EN29" i="25"/>
  <c r="EN27" i="25"/>
  <c r="EN24" i="25"/>
  <c r="BN25" i="25"/>
  <c r="EN34" i="25"/>
  <c r="BN19" i="25"/>
  <c r="EN16" i="25"/>
  <c r="EN78" i="25"/>
  <c r="EN70" i="25"/>
  <c r="EN62" i="25"/>
  <c r="EN54" i="25"/>
  <c r="EN45" i="25"/>
  <c r="EN46" i="25"/>
  <c r="BN36" i="25"/>
  <c r="EN37" i="25"/>
  <c r="BN29" i="25"/>
  <c r="BN27" i="25"/>
  <c r="BN24" i="25"/>
  <c r="EN59" i="25"/>
  <c r="BN38" i="25"/>
  <c r="EN21" i="25"/>
  <c r="EN77" i="25"/>
  <c r="EN69" i="25"/>
  <c r="EN61" i="25"/>
  <c r="EN53" i="25"/>
  <c r="BN45" i="25"/>
  <c r="BN46" i="25"/>
  <c r="EN39" i="25"/>
  <c r="BN37" i="25"/>
  <c r="EN20" i="25"/>
  <c r="EN32" i="25"/>
  <c r="EN19" i="25"/>
  <c r="EN50" i="25"/>
  <c r="EN76" i="25"/>
  <c r="EN68" i="25"/>
  <c r="EN60" i="25"/>
  <c r="EN52" i="25"/>
  <c r="EN47" i="25"/>
  <c r="BN39" i="25"/>
  <c r="EN38" i="25"/>
  <c r="BN20" i="25"/>
  <c r="BN32" i="25"/>
  <c r="BN40" i="25"/>
  <c r="BN21" i="25"/>
  <c r="EN22" i="25"/>
  <c r="EN67" i="25"/>
  <c r="BN47" i="25"/>
  <c r="BN23" i="25"/>
  <c r="BN18" i="25"/>
  <c r="EN74" i="25"/>
  <c r="EN66" i="25"/>
  <c r="EN58" i="25"/>
  <c r="EN48" i="25"/>
  <c r="BN44" i="25"/>
  <c r="BN34" i="25"/>
  <c r="BN31" i="25"/>
  <c r="EN40" i="25"/>
  <c r="EN31" i="25"/>
  <c r="EB80" i="25"/>
  <c r="EB72" i="25"/>
  <c r="EB64" i="25"/>
  <c r="EB56" i="25"/>
  <c r="EB49" i="25"/>
  <c r="EB47" i="25"/>
  <c r="EB31" i="25"/>
  <c r="BB35" i="25"/>
  <c r="BB43" i="25"/>
  <c r="BB22" i="25"/>
  <c r="BB25" i="25"/>
  <c r="EB20" i="25"/>
  <c r="BB27" i="25"/>
  <c r="BB44" i="25"/>
  <c r="BB30" i="25"/>
  <c r="EB79" i="25"/>
  <c r="EB71" i="25"/>
  <c r="EB63" i="25"/>
  <c r="EB55" i="25"/>
  <c r="EB46" i="25"/>
  <c r="BB47" i="25"/>
  <c r="BB31" i="25"/>
  <c r="EB38" i="25"/>
  <c r="EB34" i="25"/>
  <c r="BB39" i="25"/>
  <c r="EB36" i="25"/>
  <c r="EB19" i="25"/>
  <c r="EB21" i="25"/>
  <c r="EB50" i="25"/>
  <c r="EB33" i="25"/>
  <c r="BB24" i="25"/>
  <c r="BB21" i="25"/>
  <c r="EB78" i="25"/>
  <c r="EB70" i="25"/>
  <c r="EB62" i="25"/>
  <c r="EB54" i="25"/>
  <c r="BB46" i="25"/>
  <c r="BB49" i="25"/>
  <c r="BB38" i="25"/>
  <c r="BB34" i="25"/>
  <c r="EB32" i="25"/>
  <c r="BB32" i="25"/>
  <c r="BB19" i="25"/>
  <c r="BB17" i="25"/>
  <c r="EB37" i="25"/>
  <c r="EB77" i="25"/>
  <c r="EB69" i="25"/>
  <c r="EB61" i="25"/>
  <c r="EB53" i="25"/>
  <c r="EB41" i="25"/>
  <c r="EB42" i="25"/>
  <c r="EB43" i="25"/>
  <c r="BB36" i="25"/>
  <c r="EB28" i="25"/>
  <c r="EB26" i="25"/>
  <c r="EB27" i="25"/>
  <c r="BB16" i="25"/>
  <c r="EB58" i="25"/>
  <c r="EB76" i="25"/>
  <c r="EB68" i="25"/>
  <c r="EB60" i="25"/>
  <c r="EB52" i="25"/>
  <c r="BB41" i="25"/>
  <c r="EB40" i="25"/>
  <c r="BB48" i="25"/>
  <c r="EB23" i="25"/>
  <c r="BB28" i="25"/>
  <c r="BB26" i="25"/>
  <c r="EB18" i="25"/>
  <c r="EB30" i="25"/>
  <c r="EB66" i="25"/>
  <c r="EB75" i="25"/>
  <c r="EB67" i="25"/>
  <c r="EB59" i="25"/>
  <c r="EB51" i="25"/>
  <c r="EB44" i="25"/>
  <c r="EB48" i="25"/>
  <c r="BB40" i="25"/>
  <c r="BB42" i="25"/>
  <c r="BB23" i="25"/>
  <c r="EB24" i="25"/>
  <c r="EB29" i="25"/>
  <c r="BB18" i="25"/>
  <c r="EB16" i="25"/>
  <c r="EB74" i="25"/>
  <c r="EB45" i="25"/>
  <c r="BB29" i="25"/>
  <c r="EB73" i="25"/>
  <c r="EB65" i="25"/>
  <c r="EB57" i="25"/>
  <c r="BB50" i="25"/>
  <c r="BB37" i="25"/>
  <c r="EB35" i="25"/>
  <c r="BB33" i="25"/>
  <c r="EB22" i="25"/>
  <c r="EB25" i="25"/>
  <c r="EB39" i="25"/>
  <c r="EB17" i="25"/>
  <c r="BB20" i="25"/>
  <c r="BB45" i="25"/>
  <c r="BW30" i="24"/>
  <c r="BW23" i="24"/>
  <c r="BF17" i="24"/>
  <c r="BF30" i="24"/>
  <c r="BF23" i="24"/>
  <c r="BW16" i="24"/>
  <c r="BW26" i="24"/>
  <c r="BW25" i="24"/>
  <c r="BW27" i="24"/>
  <c r="BW19" i="24"/>
  <c r="BF16" i="24"/>
  <c r="BW22" i="24"/>
  <c r="BW29" i="24"/>
  <c r="BF24" i="24"/>
  <c r="BF25" i="24"/>
  <c r="BF27" i="24"/>
  <c r="BW18" i="24"/>
  <c r="BW20" i="24"/>
  <c r="BW21" i="24"/>
  <c r="BW28" i="24"/>
  <c r="BF18" i="24"/>
  <c r="BF20" i="24"/>
  <c r="BF21" i="24"/>
  <c r="BF28" i="24"/>
  <c r="BW24" i="24"/>
  <c r="BF19" i="24"/>
  <c r="BF22" i="24"/>
  <c r="BF29" i="24"/>
  <c r="BF26" i="24"/>
  <c r="BW17" i="24"/>
  <c r="BB19" i="24"/>
  <c r="BS18" i="24"/>
  <c r="BB18" i="24"/>
  <c r="BS19" i="24"/>
  <c r="BS24" i="24"/>
  <c r="BB24" i="24"/>
  <c r="BS17" i="24"/>
  <c r="BB28" i="24"/>
  <c r="BB27" i="24"/>
  <c r="BB25" i="24"/>
  <c r="BS30" i="24"/>
  <c r="BS26" i="24"/>
  <c r="BB30" i="24"/>
  <c r="BB20" i="24"/>
  <c r="BS28" i="24"/>
  <c r="BS21" i="24"/>
  <c r="BB16" i="24"/>
  <c r="BB23" i="24"/>
  <c r="BB21" i="24"/>
  <c r="BS23" i="24"/>
  <c r="BS29" i="24"/>
  <c r="BS22" i="24"/>
  <c r="BS16" i="24"/>
  <c r="BB29" i="24"/>
  <c r="BB22" i="24"/>
  <c r="BB26" i="24"/>
  <c r="BB17" i="24"/>
  <c r="BS20" i="24"/>
  <c r="BS27" i="24"/>
  <c r="BS25" i="24"/>
  <c r="BZ25" i="24"/>
  <c r="BY25" i="24"/>
  <c r="BN30" i="24"/>
  <c r="BN20" i="24"/>
  <c r="CE20" i="24"/>
  <c r="CE25" i="24"/>
  <c r="CE27" i="24"/>
  <c r="CE17" i="24"/>
  <c r="CE28" i="24"/>
  <c r="BN22" i="24"/>
  <c r="BN29" i="24"/>
  <c r="CE23" i="24"/>
  <c r="BN25" i="24"/>
  <c r="BN27" i="24"/>
  <c r="BN17" i="24"/>
  <c r="BN19" i="24"/>
  <c r="BN18" i="24"/>
  <c r="CE21" i="24"/>
  <c r="CE24" i="24"/>
  <c r="CE16" i="24"/>
  <c r="BN28" i="24"/>
  <c r="BN21" i="24"/>
  <c r="BN24" i="24"/>
  <c r="BN16" i="24"/>
  <c r="CE26" i="24"/>
  <c r="CE22" i="24"/>
  <c r="CE29" i="24"/>
  <c r="CE18" i="24"/>
  <c r="BN26" i="24"/>
  <c r="CE30" i="24"/>
  <c r="CE19" i="24"/>
  <c r="BN23" i="24"/>
  <c r="EF26" i="23"/>
  <c r="EF97" i="23"/>
  <c r="EF89" i="23"/>
  <c r="EF81" i="23"/>
  <c r="EF73" i="23"/>
  <c r="EF65" i="23"/>
  <c r="EF53" i="23"/>
  <c r="EF45" i="23"/>
  <c r="EF37" i="23"/>
  <c r="BF34" i="23"/>
  <c r="EF31" i="23"/>
  <c r="EF16" i="23"/>
  <c r="BF23" i="23"/>
  <c r="EF96" i="23"/>
  <c r="EF88" i="23"/>
  <c r="EF80" i="23"/>
  <c r="EF72" i="23"/>
  <c r="EF64" i="23"/>
  <c r="EF52" i="23"/>
  <c r="EF44" i="23"/>
  <c r="EF36" i="23"/>
  <c r="EF30" i="23"/>
  <c r="BF31" i="23"/>
  <c r="BF16" i="23"/>
  <c r="BF28" i="23"/>
  <c r="EF19" i="23"/>
  <c r="EF95" i="23"/>
  <c r="EF87" i="23"/>
  <c r="EF79" i="23"/>
  <c r="EF71" i="23"/>
  <c r="EF63" i="23"/>
  <c r="EF51" i="23"/>
  <c r="EF43" i="23"/>
  <c r="EF35" i="23"/>
  <c r="BF30" i="23"/>
  <c r="EF21" i="23"/>
  <c r="BF26" i="23"/>
  <c r="EF22" i="23"/>
  <c r="BF20" i="23"/>
  <c r="EF94" i="23"/>
  <c r="EF86" i="23"/>
  <c r="EF78" i="23"/>
  <c r="EF70" i="23"/>
  <c r="EF61" i="23"/>
  <c r="EF50" i="23"/>
  <c r="EF42" i="23"/>
  <c r="EF62" i="23"/>
  <c r="EF27" i="23"/>
  <c r="BF21" i="23"/>
  <c r="BF29" i="23"/>
  <c r="BF22" i="23"/>
  <c r="EF18" i="23"/>
  <c r="EF93" i="23"/>
  <c r="EF85" i="23"/>
  <c r="EF77" i="23"/>
  <c r="EF69" i="23"/>
  <c r="EF57" i="23"/>
  <c r="EF49" i="23"/>
  <c r="EF41" i="23"/>
  <c r="EF58" i="23"/>
  <c r="BF27" i="23"/>
  <c r="EF29" i="23"/>
  <c r="BF33" i="23"/>
  <c r="BF24" i="23"/>
  <c r="EF92" i="23"/>
  <c r="EF84" i="23"/>
  <c r="EF76" i="23"/>
  <c r="EF68" i="23"/>
  <c r="EF56" i="23"/>
  <c r="EF48" i="23"/>
  <c r="EF40" i="23"/>
  <c r="EF59" i="23"/>
  <c r="EF60" i="23"/>
  <c r="EF25" i="23"/>
  <c r="EF28" i="23"/>
  <c r="EF20" i="23"/>
  <c r="EF99" i="23"/>
  <c r="EF91" i="23"/>
  <c r="EF83" i="23"/>
  <c r="EF75" i="23"/>
  <c r="EF67" i="23"/>
  <c r="EF55" i="23"/>
  <c r="EF47" i="23"/>
  <c r="EF39" i="23"/>
  <c r="EF33" i="23"/>
  <c r="EF32" i="23"/>
  <c r="EF17" i="23"/>
  <c r="BF25" i="23"/>
  <c r="EF24" i="23"/>
  <c r="BF18" i="23"/>
  <c r="BF19" i="23"/>
  <c r="EF98" i="23"/>
  <c r="EF90" i="23"/>
  <c r="EF82" i="23"/>
  <c r="EF74" i="23"/>
  <c r="EF66" i="23"/>
  <c r="EF54" i="23"/>
  <c r="EF46" i="23"/>
  <c r="EF38" i="23"/>
  <c r="EF34" i="23"/>
  <c r="BF32" i="23"/>
  <c r="BF17" i="23"/>
  <c r="EF23" i="23"/>
  <c r="BN20" i="23"/>
  <c r="EN88" i="23"/>
  <c r="EN23" i="23"/>
  <c r="EN37" i="23"/>
  <c r="EN94" i="23"/>
  <c r="BN34" i="23"/>
  <c r="EN85" i="23"/>
  <c r="BN26" i="23"/>
  <c r="EN58" i="23"/>
  <c r="EN91" i="23"/>
  <c r="EN16" i="23"/>
  <c r="EN90" i="23"/>
  <c r="BN17" i="23"/>
  <c r="BJ21" i="23"/>
  <c r="EJ21" i="23"/>
  <c r="BJ17" i="23"/>
  <c r="EJ16" i="23"/>
  <c r="EJ19" i="23"/>
  <c r="BJ19" i="23"/>
  <c r="EJ17" i="23"/>
  <c r="BJ16" i="23"/>
  <c r="EJ20" i="23"/>
  <c r="BJ26" i="23"/>
  <c r="EJ33" i="23"/>
  <c r="EJ95" i="23"/>
  <c r="EJ87" i="23"/>
  <c r="EJ79" i="23"/>
  <c r="EJ71" i="23"/>
  <c r="EJ63" i="23"/>
  <c r="EJ51" i="23"/>
  <c r="EJ43" i="23"/>
  <c r="EJ35" i="23"/>
  <c r="BJ25" i="23"/>
  <c r="EJ22" i="23"/>
  <c r="EJ88" i="23"/>
  <c r="EJ55" i="23"/>
  <c r="EJ94" i="23"/>
  <c r="EJ86" i="23"/>
  <c r="EJ78" i="23"/>
  <c r="EJ70" i="23"/>
  <c r="EJ62" i="23"/>
  <c r="EJ50" i="23"/>
  <c r="EJ42" i="23"/>
  <c r="EJ56" i="23"/>
  <c r="BJ33" i="23"/>
  <c r="EJ96" i="23"/>
  <c r="EJ52" i="23"/>
  <c r="EJ36" i="23"/>
  <c r="EJ23" i="23"/>
  <c r="EJ93" i="23"/>
  <c r="EJ85" i="23"/>
  <c r="EJ77" i="23"/>
  <c r="EJ69" i="23"/>
  <c r="EJ61" i="23"/>
  <c r="EJ49" i="23"/>
  <c r="EJ41" i="23"/>
  <c r="EJ54" i="23"/>
  <c r="EJ30" i="23"/>
  <c r="BJ24" i="23"/>
  <c r="EJ80" i="23"/>
  <c r="EJ25" i="23"/>
  <c r="BJ34" i="23"/>
  <c r="EJ92" i="23"/>
  <c r="EJ84" i="23"/>
  <c r="EJ76" i="23"/>
  <c r="EJ68" i="23"/>
  <c r="EJ60" i="23"/>
  <c r="EJ48" i="23"/>
  <c r="EJ40" i="23"/>
  <c r="EJ28" i="23"/>
  <c r="BJ30" i="23"/>
  <c r="EJ34" i="23"/>
  <c r="BJ18" i="23"/>
  <c r="EJ72" i="23"/>
  <c r="EJ29" i="23"/>
  <c r="EJ99" i="23"/>
  <c r="EJ91" i="23"/>
  <c r="EJ83" i="23"/>
  <c r="EJ75" i="23"/>
  <c r="EJ67" i="23"/>
  <c r="EJ59" i="23"/>
  <c r="EJ47" i="23"/>
  <c r="EJ39" i="23"/>
  <c r="BJ28" i="23"/>
  <c r="EJ27" i="23"/>
  <c r="EJ24" i="23"/>
  <c r="EJ57" i="23"/>
  <c r="EJ26" i="23"/>
  <c r="EJ98" i="23"/>
  <c r="EJ90" i="23"/>
  <c r="EJ82" i="23"/>
  <c r="EJ74" i="23"/>
  <c r="EJ66" i="23"/>
  <c r="EJ58" i="23"/>
  <c r="EJ46" i="23"/>
  <c r="EJ38" i="23"/>
  <c r="EJ32" i="23"/>
  <c r="BJ27" i="23"/>
  <c r="BJ23" i="23"/>
  <c r="EJ18" i="23"/>
  <c r="BJ29" i="23"/>
  <c r="EJ31" i="23"/>
  <c r="EJ64" i="23"/>
  <c r="EJ44" i="23"/>
  <c r="BJ31" i="23"/>
  <c r="EJ97" i="23"/>
  <c r="EJ89" i="23"/>
  <c r="EJ81" i="23"/>
  <c r="EJ73" i="23"/>
  <c r="EJ65" i="23"/>
  <c r="EJ53" i="23"/>
  <c r="EJ45" i="23"/>
  <c r="EJ37" i="23"/>
  <c r="BJ32" i="23"/>
  <c r="BJ22" i="23"/>
  <c r="BJ20" i="23"/>
  <c r="BN23" i="22"/>
  <c r="BL23" i="22" s="1"/>
  <c r="CE25" i="22"/>
  <c r="CD25" i="22" s="1"/>
  <c r="CE31" i="22"/>
  <c r="CD31" i="22" s="1"/>
  <c r="CF31" i="22" s="1"/>
  <c r="CE18" i="22"/>
  <c r="BN20" i="22"/>
  <c r="BL20" i="22" s="1"/>
  <c r="BN22" i="22"/>
  <c r="BM22" i="22" s="1"/>
  <c r="CE16" i="22"/>
  <c r="CC16" i="22" s="1"/>
  <c r="CE17" i="22"/>
  <c r="CC17" i="22" s="1"/>
  <c r="CE27" i="22"/>
  <c r="CC27" i="22" s="1"/>
  <c r="CE22" i="22"/>
  <c r="CC22" i="22" s="1"/>
  <c r="CE29" i="22"/>
  <c r="CD29" i="22" s="1"/>
  <c r="CF29" i="22" s="1"/>
  <c r="BN18" i="22"/>
  <c r="BM18" i="22" s="1"/>
  <c r="CE26" i="22"/>
  <c r="BN24" i="22"/>
  <c r="BM24" i="22" s="1"/>
  <c r="CE19" i="22"/>
  <c r="CC24" i="22"/>
  <c r="CD24" i="22"/>
  <c r="BM17" i="22"/>
  <c r="BL17" i="22"/>
  <c r="CD27" i="22"/>
  <c r="CA22" i="22"/>
  <c r="CA21" i="22"/>
  <c r="BJ17" i="22"/>
  <c r="BJ25" i="22"/>
  <c r="CA19" i="22"/>
  <c r="BJ22" i="22"/>
  <c r="BJ21" i="22"/>
  <c r="BJ19" i="22"/>
  <c r="CA24" i="22"/>
  <c r="CA26" i="22"/>
  <c r="CA16" i="22"/>
  <c r="BJ20" i="22"/>
  <c r="BJ26" i="22"/>
  <c r="BJ24" i="22"/>
  <c r="CA20" i="22"/>
  <c r="CA18" i="22"/>
  <c r="CA28" i="22"/>
  <c r="CA17" i="22"/>
  <c r="CA25" i="22"/>
  <c r="BJ18" i="22"/>
  <c r="CA27" i="22"/>
  <c r="BJ16" i="22"/>
  <c r="CA23" i="22"/>
  <c r="BJ23" i="22"/>
  <c r="CD19" i="22"/>
  <c r="CC19" i="22"/>
  <c r="BW27" i="22"/>
  <c r="BF17" i="22"/>
  <c r="BF18" i="22"/>
  <c r="BF26" i="22"/>
  <c r="BW25" i="22"/>
  <c r="BW16" i="22"/>
  <c r="BF22" i="22"/>
  <c r="BW28" i="22"/>
  <c r="BF25" i="22"/>
  <c r="BF16" i="22"/>
  <c r="BF23" i="22"/>
  <c r="BF24" i="22"/>
  <c r="BW21" i="22"/>
  <c r="BW20" i="22"/>
  <c r="BW23" i="22"/>
  <c r="BF19" i="22"/>
  <c r="BW18" i="22"/>
  <c r="BF21" i="22"/>
  <c r="BF20" i="22"/>
  <c r="BW22" i="22"/>
  <c r="BW24" i="22"/>
  <c r="BW26" i="22"/>
  <c r="BW19" i="22"/>
  <c r="BW17" i="22"/>
  <c r="CC18" i="22"/>
  <c r="CD18" i="22"/>
  <c r="CD16" i="22"/>
  <c r="BV32" i="21"/>
  <c r="BU32" i="21"/>
  <c r="BD18" i="21"/>
  <c r="BE18" i="21"/>
  <c r="BV21" i="21"/>
  <c r="BU21" i="21"/>
  <c r="BD26" i="21"/>
  <c r="BE26" i="21"/>
  <c r="BE23" i="21"/>
  <c r="BD23" i="21"/>
  <c r="BU19" i="21"/>
  <c r="BV19" i="21"/>
  <c r="BU25" i="21"/>
  <c r="BV25" i="21"/>
  <c r="BD22" i="21"/>
  <c r="BE22" i="21"/>
  <c r="BD21" i="21"/>
  <c r="BE21" i="21"/>
  <c r="BE29" i="21"/>
  <c r="BD29" i="21"/>
  <c r="BD16" i="21"/>
  <c r="BE16" i="21"/>
  <c r="BV17" i="21"/>
  <c r="BU17" i="21"/>
  <c r="BE31" i="21"/>
  <c r="BD31" i="21"/>
  <c r="BD19" i="21"/>
  <c r="BE19" i="21"/>
  <c r="BD24" i="21"/>
  <c r="BE24" i="21"/>
  <c r="BU16" i="21"/>
  <c r="BV16" i="21"/>
  <c r="BV20" i="21"/>
  <c r="BU20" i="21"/>
  <c r="BV18" i="21"/>
  <c r="BU18" i="21"/>
  <c r="BE25" i="21"/>
  <c r="BD25" i="21"/>
  <c r="BV28" i="21"/>
  <c r="BU28" i="21"/>
  <c r="BS30" i="21"/>
  <c r="BS24" i="21"/>
  <c r="BS21" i="21"/>
  <c r="BS18" i="21"/>
  <c r="BB30" i="21"/>
  <c r="BB24" i="21"/>
  <c r="BB21" i="21"/>
  <c r="BB18" i="21"/>
  <c r="BS28" i="21"/>
  <c r="BB19" i="21"/>
  <c r="BS27" i="21"/>
  <c r="BS17" i="21"/>
  <c r="BB20" i="21"/>
  <c r="BB32" i="21"/>
  <c r="BB27" i="21"/>
  <c r="BB17" i="21"/>
  <c r="BB31" i="21"/>
  <c r="BS31" i="21"/>
  <c r="BS23" i="21"/>
  <c r="BS16" i="21"/>
  <c r="BS26" i="21"/>
  <c r="BS20" i="21"/>
  <c r="BB23" i="21"/>
  <c r="BB16" i="21"/>
  <c r="BB26" i="21"/>
  <c r="BS32" i="21"/>
  <c r="BS29" i="21"/>
  <c r="BS22" i="21"/>
  <c r="BS25" i="21"/>
  <c r="BB29" i="21"/>
  <c r="BB28" i="21"/>
  <c r="BB22" i="21"/>
  <c r="BS19" i="21"/>
  <c r="BB25" i="21"/>
  <c r="BV24" i="21"/>
  <c r="BU24" i="21"/>
  <c r="BU26" i="21"/>
  <c r="BV26" i="21"/>
  <c r="BU27" i="21"/>
  <c r="BD17" i="21"/>
  <c r="BE17" i="21"/>
  <c r="BE32" i="21"/>
  <c r="BD32" i="21"/>
  <c r="BJ25" i="21"/>
  <c r="CA23" i="21"/>
  <c r="CA16" i="21"/>
  <c r="CA32" i="21"/>
  <c r="CA25" i="21"/>
  <c r="CA26" i="21"/>
  <c r="BJ23" i="21"/>
  <c r="BJ17" i="21"/>
  <c r="BJ26" i="21"/>
  <c r="BJ20" i="21"/>
  <c r="CA29" i="21"/>
  <c r="CA28" i="21"/>
  <c r="CA31" i="21"/>
  <c r="CA17" i="21"/>
  <c r="CA22" i="21"/>
  <c r="CA27" i="21"/>
  <c r="BJ19" i="21"/>
  <c r="BJ21" i="21"/>
  <c r="BJ29" i="21"/>
  <c r="BJ28" i="21"/>
  <c r="CA20" i="21"/>
  <c r="CA21" i="21"/>
  <c r="CA19" i="21"/>
  <c r="BJ18" i="21"/>
  <c r="CA30" i="21"/>
  <c r="CA24" i="21"/>
  <c r="BJ32" i="21"/>
  <c r="BJ22" i="21"/>
  <c r="CA18" i="21"/>
  <c r="BJ30" i="21"/>
  <c r="BJ24" i="21"/>
  <c r="BJ27" i="21"/>
  <c r="BJ16" i="21"/>
  <c r="BJ31" i="21"/>
  <c r="BD30" i="21"/>
  <c r="BE30" i="21"/>
  <c r="BU22" i="21"/>
  <c r="BV22" i="21"/>
  <c r="BV23" i="21"/>
  <c r="BU23" i="21"/>
  <c r="BE20" i="21"/>
  <c r="BD20" i="21"/>
  <c r="CE32" i="21"/>
  <c r="CE29" i="21"/>
  <c r="CE17" i="21"/>
  <c r="CE30" i="21"/>
  <c r="BN32" i="21"/>
  <c r="BN29" i="21"/>
  <c r="BN17" i="21"/>
  <c r="CE24" i="21"/>
  <c r="CE22" i="21"/>
  <c r="CE28" i="21"/>
  <c r="CE25" i="21"/>
  <c r="CE27" i="21"/>
  <c r="CE16" i="21"/>
  <c r="BN24" i="21"/>
  <c r="BN25" i="21"/>
  <c r="BN27" i="21"/>
  <c r="BN16" i="21"/>
  <c r="BN20" i="21"/>
  <c r="CE31" i="21"/>
  <c r="CE21" i="21"/>
  <c r="CE19" i="21"/>
  <c r="BN30" i="21"/>
  <c r="CE18" i="21"/>
  <c r="BN31" i="21"/>
  <c r="BN21" i="21"/>
  <c r="CE20" i="21"/>
  <c r="CE23" i="21"/>
  <c r="BN18" i="21"/>
  <c r="CE26" i="21"/>
  <c r="BN23" i="21"/>
  <c r="BN22" i="21"/>
  <c r="BN26" i="21"/>
  <c r="BN28" i="21"/>
  <c r="BN19" i="21"/>
  <c r="EJ75" i="20"/>
  <c r="EJ67" i="20"/>
  <c r="EJ59" i="20"/>
  <c r="BJ49" i="20"/>
  <c r="EJ43" i="20"/>
  <c r="BJ48" i="20"/>
  <c r="BJ35" i="20"/>
  <c r="BJ41" i="20"/>
  <c r="EJ25" i="20"/>
  <c r="BJ44" i="20"/>
  <c r="BJ22" i="20"/>
  <c r="EJ17" i="20"/>
  <c r="EJ19" i="20"/>
  <c r="EJ69" i="20"/>
  <c r="EJ82" i="20"/>
  <c r="EJ74" i="20"/>
  <c r="EJ66" i="20"/>
  <c r="EJ58" i="20"/>
  <c r="BJ43" i="20"/>
  <c r="EJ42" i="20"/>
  <c r="EJ32" i="20"/>
  <c r="BJ39" i="20"/>
  <c r="BJ25" i="20"/>
  <c r="EJ18" i="20"/>
  <c r="BJ17" i="20"/>
  <c r="BJ19" i="20"/>
  <c r="EJ53" i="20"/>
  <c r="EJ40" i="20"/>
  <c r="EJ81" i="20"/>
  <c r="EJ73" i="20"/>
  <c r="EJ65" i="20"/>
  <c r="EJ57" i="20"/>
  <c r="EJ45" i="20"/>
  <c r="EJ46" i="20"/>
  <c r="BJ42" i="20"/>
  <c r="BJ32" i="20"/>
  <c r="EJ30" i="20"/>
  <c r="EJ21" i="20"/>
  <c r="EJ34" i="20"/>
  <c r="BJ18" i="20"/>
  <c r="EJ16" i="20"/>
  <c r="EJ37" i="20"/>
  <c r="EJ77" i="20"/>
  <c r="EJ80" i="20"/>
  <c r="EJ72" i="20"/>
  <c r="EJ64" i="20"/>
  <c r="EJ56" i="20"/>
  <c r="BJ45" i="20"/>
  <c r="BJ46" i="20"/>
  <c r="EJ52" i="20"/>
  <c r="EJ38" i="20"/>
  <c r="BJ30" i="20"/>
  <c r="BJ21" i="20"/>
  <c r="BJ27" i="20"/>
  <c r="EJ26" i="20"/>
  <c r="BJ16" i="20"/>
  <c r="EJ79" i="20"/>
  <c r="EJ71" i="20"/>
  <c r="EJ63" i="20"/>
  <c r="EJ55" i="20"/>
  <c r="BJ51" i="20"/>
  <c r="EJ48" i="20"/>
  <c r="BJ38" i="20"/>
  <c r="EJ41" i="20"/>
  <c r="BJ37" i="20"/>
  <c r="EJ31" i="20"/>
  <c r="EJ23" i="20"/>
  <c r="EJ33" i="20"/>
  <c r="EJ61" i="20"/>
  <c r="EJ78" i="20"/>
  <c r="EJ70" i="20"/>
  <c r="EJ62" i="20"/>
  <c r="EJ54" i="20"/>
  <c r="EJ47" i="20"/>
  <c r="EJ39" i="20"/>
  <c r="EJ44" i="20"/>
  <c r="EJ24" i="20"/>
  <c r="EJ29" i="20"/>
  <c r="BJ31" i="20"/>
  <c r="BJ29" i="20"/>
  <c r="BJ26" i="20"/>
  <c r="EJ50" i="20"/>
  <c r="EJ76" i="20"/>
  <c r="EJ68" i="20"/>
  <c r="EJ60" i="20"/>
  <c r="EJ49" i="20"/>
  <c r="BJ50" i="20"/>
  <c r="BJ40" i="20"/>
  <c r="EJ51" i="20"/>
  <c r="EJ35" i="20"/>
  <c r="BJ36" i="20"/>
  <c r="BJ34" i="20"/>
  <c r="EJ20" i="20"/>
  <c r="EJ22" i="20"/>
  <c r="BJ20" i="20"/>
  <c r="BJ23" i="20"/>
  <c r="BJ28" i="20"/>
  <c r="EJ27" i="20"/>
  <c r="BJ33" i="20"/>
  <c r="BJ52" i="20"/>
  <c r="BJ47" i="20"/>
  <c r="EJ36" i="20"/>
  <c r="BJ24" i="20"/>
  <c r="EJ28" i="20"/>
  <c r="EF70" i="20"/>
  <c r="EF54" i="20"/>
  <c r="EF41" i="20"/>
  <c r="BF48" i="20"/>
  <c r="EF52" i="20"/>
  <c r="BF39" i="20"/>
  <c r="BF37" i="20"/>
  <c r="BF33" i="20"/>
  <c r="BF22" i="20"/>
  <c r="BF28" i="20"/>
  <c r="BF26" i="20"/>
  <c r="EF19" i="20"/>
  <c r="EF59" i="20"/>
  <c r="EF38" i="20"/>
  <c r="EF68" i="20"/>
  <c r="BF41" i="20"/>
  <c r="BF47" i="20"/>
  <c r="BF50" i="20"/>
  <c r="EF30" i="20"/>
  <c r="EF40" i="20"/>
  <c r="EF31" i="20"/>
  <c r="EF24" i="20"/>
  <c r="BF23" i="20"/>
  <c r="EF26" i="20"/>
  <c r="EF58" i="20"/>
  <c r="BF32" i="20"/>
  <c r="EF82" i="20"/>
  <c r="EF66" i="20"/>
  <c r="EF77" i="20"/>
  <c r="EF67" i="20"/>
  <c r="EF47" i="20"/>
  <c r="EF46" i="20"/>
  <c r="BF30" i="20"/>
  <c r="EF43" i="20"/>
  <c r="BF31" i="20"/>
  <c r="BF24" i="20"/>
  <c r="BF19" i="20"/>
  <c r="BF21" i="20"/>
  <c r="EF57" i="20"/>
  <c r="EF45" i="20"/>
  <c r="EF16" i="20"/>
  <c r="EF80" i="20"/>
  <c r="EF64" i="20"/>
  <c r="EF81" i="20"/>
  <c r="EF69" i="20"/>
  <c r="BF52" i="20"/>
  <c r="EF42" i="20"/>
  <c r="BF46" i="20"/>
  <c r="EF27" i="20"/>
  <c r="EF35" i="20"/>
  <c r="BF29" i="20"/>
  <c r="EF25" i="20"/>
  <c r="BF20" i="20"/>
  <c r="EF20" i="20"/>
  <c r="EF78" i="20"/>
  <c r="EF62" i="20"/>
  <c r="EF73" i="20"/>
  <c r="EF79" i="20"/>
  <c r="EF61" i="20"/>
  <c r="EF49" i="20"/>
  <c r="EF44" i="20"/>
  <c r="BF42" i="20"/>
  <c r="EF50" i="20"/>
  <c r="EF39" i="20"/>
  <c r="BF35" i="20"/>
  <c r="BF27" i="20"/>
  <c r="BF25" i="20"/>
  <c r="EF17" i="20"/>
  <c r="EF23" i="20"/>
  <c r="EF75" i="20"/>
  <c r="BF38" i="20"/>
  <c r="EF76" i="20"/>
  <c r="EF60" i="20"/>
  <c r="EF65" i="20"/>
  <c r="EF71" i="20"/>
  <c r="EF53" i="20"/>
  <c r="BF49" i="20"/>
  <c r="BF44" i="20"/>
  <c r="BF51" i="20"/>
  <c r="EF36" i="20"/>
  <c r="EF34" i="20"/>
  <c r="EF32" i="20"/>
  <c r="BF40" i="20"/>
  <c r="EF21" i="20"/>
  <c r="BF17" i="20"/>
  <c r="EF18" i="20"/>
  <c r="EF74" i="20"/>
  <c r="EF63" i="20"/>
  <c r="BF36" i="20"/>
  <c r="BF18" i="20"/>
  <c r="EF72" i="20"/>
  <c r="EF56" i="20"/>
  <c r="EF55" i="20"/>
  <c r="EF48" i="20"/>
  <c r="EF51" i="20"/>
  <c r="BF45" i="20"/>
  <c r="BF43" i="20"/>
  <c r="EF37" i="20"/>
  <c r="EF33" i="20"/>
  <c r="EF22" i="20"/>
  <c r="EF29" i="20"/>
  <c r="BF16" i="20"/>
  <c r="EF28" i="20"/>
  <c r="BF34" i="20"/>
  <c r="EN78" i="20"/>
  <c r="EN62" i="20"/>
  <c r="EN75" i="20"/>
  <c r="EN59" i="20"/>
  <c r="EN45" i="20"/>
  <c r="BN36" i="20"/>
  <c r="BN34" i="20"/>
  <c r="EN35" i="20"/>
  <c r="BN43" i="20"/>
  <c r="EN38" i="20"/>
  <c r="EN23" i="20"/>
  <c r="EN77" i="20"/>
  <c r="EN47" i="20"/>
  <c r="EN76" i="20"/>
  <c r="EN60" i="20"/>
  <c r="EN73" i="20"/>
  <c r="EN57" i="20"/>
  <c r="EN49" i="20"/>
  <c r="EN52" i="20"/>
  <c r="BN45" i="20"/>
  <c r="BN40" i="20"/>
  <c r="BN35" i="20"/>
  <c r="BN29" i="20"/>
  <c r="EN33" i="20"/>
  <c r="BN26" i="20"/>
  <c r="BN17" i="20"/>
  <c r="EN26" i="20"/>
  <c r="EN74" i="20"/>
  <c r="EN58" i="20"/>
  <c r="EN71" i="20"/>
  <c r="EN55" i="20"/>
  <c r="BN49" i="20"/>
  <c r="BN50" i="20"/>
  <c r="BN39" i="20"/>
  <c r="EN43" i="20"/>
  <c r="EN32" i="20"/>
  <c r="EN22" i="20"/>
  <c r="EN31" i="20"/>
  <c r="BN23" i="20"/>
  <c r="EN17" i="20"/>
  <c r="EN61" i="20"/>
  <c r="EN36" i="20"/>
  <c r="BN24" i="20"/>
  <c r="EN19" i="20"/>
  <c r="EN72" i="20"/>
  <c r="EN56" i="20"/>
  <c r="EN69" i="20"/>
  <c r="EN53" i="20"/>
  <c r="EN50" i="20"/>
  <c r="BN47" i="20"/>
  <c r="BN51" i="20"/>
  <c r="EN30" i="20"/>
  <c r="EN37" i="20"/>
  <c r="BN32" i="20"/>
  <c r="BN22" i="20"/>
  <c r="BN31" i="20"/>
  <c r="BN20" i="20"/>
  <c r="EN70" i="20"/>
  <c r="EN54" i="20"/>
  <c r="EN67" i="20"/>
  <c r="EN41" i="20"/>
  <c r="EN48" i="20"/>
  <c r="EN46" i="20"/>
  <c r="BN30" i="20"/>
  <c r="BN37" i="20"/>
  <c r="EN28" i="20"/>
  <c r="BN33" i="20"/>
  <c r="EN25" i="20"/>
  <c r="BN19" i="20"/>
  <c r="BN16" i="20"/>
  <c r="EN64" i="20"/>
  <c r="EN34" i="20"/>
  <c r="EN68" i="20"/>
  <c r="EN81" i="20"/>
  <c r="EN65" i="20"/>
  <c r="BN41" i="20"/>
  <c r="EN42" i="20"/>
  <c r="BN46" i="20"/>
  <c r="EN27" i="20"/>
  <c r="EN51" i="20"/>
  <c r="BN38" i="20"/>
  <c r="BN28" i="20"/>
  <c r="BN25" i="20"/>
  <c r="EN20" i="20"/>
  <c r="EN16" i="20"/>
  <c r="BN44" i="20"/>
  <c r="BN27" i="20"/>
  <c r="EN18" i="20"/>
  <c r="EN82" i="20"/>
  <c r="EN66" i="20"/>
  <c r="EN79" i="20"/>
  <c r="EN63" i="20"/>
  <c r="EN44" i="20"/>
  <c r="BN42" i="20"/>
  <c r="EN40" i="20"/>
  <c r="BN48" i="20"/>
  <c r="EN39" i="20"/>
  <c r="EN29" i="20"/>
  <c r="EN24" i="20"/>
  <c r="EN21" i="20"/>
  <c r="BN18" i="20"/>
  <c r="BN21" i="20"/>
  <c r="EN80" i="20"/>
  <c r="BN52" i="20"/>
  <c r="BV21" i="19"/>
  <c r="BU21" i="19"/>
  <c r="BU18" i="19"/>
  <c r="BV18" i="19"/>
  <c r="CA28" i="19"/>
  <c r="BJ19" i="19"/>
  <c r="CA16" i="19"/>
  <c r="BJ28" i="19"/>
  <c r="BJ25" i="19"/>
  <c r="CA25" i="19"/>
  <c r="BJ21" i="19"/>
  <c r="CA20" i="19"/>
  <c r="CA24" i="19"/>
  <c r="BJ18" i="19"/>
  <c r="BJ27" i="19"/>
  <c r="BJ20" i="19"/>
  <c r="BJ24" i="19"/>
  <c r="CA17" i="19"/>
  <c r="CA26" i="19"/>
  <c r="CA23" i="19"/>
  <c r="CA18" i="19"/>
  <c r="BJ16" i="19"/>
  <c r="BJ23" i="19"/>
  <c r="CA19" i="19"/>
  <c r="CA27" i="19"/>
  <c r="BJ22" i="19"/>
  <c r="CA22" i="19"/>
  <c r="CA21" i="19"/>
  <c r="BJ26" i="19"/>
  <c r="BJ17" i="19"/>
  <c r="BD19" i="19"/>
  <c r="BE19" i="19"/>
  <c r="BE24" i="19"/>
  <c r="BD24" i="19"/>
  <c r="BE26" i="19"/>
  <c r="BD26" i="19"/>
  <c r="BE28" i="19"/>
  <c r="BD28" i="19"/>
  <c r="BE16" i="19"/>
  <c r="BD16" i="19"/>
  <c r="BU27" i="19"/>
  <c r="BV27" i="19"/>
  <c r="BV19" i="19"/>
  <c r="BU19" i="19"/>
  <c r="BD17" i="19"/>
  <c r="BE17" i="19"/>
  <c r="BU28" i="19"/>
  <c r="BV28" i="19"/>
  <c r="BE27" i="19"/>
  <c r="BD27" i="19"/>
  <c r="BE23" i="19"/>
  <c r="BD23" i="19"/>
  <c r="BD18" i="19"/>
  <c r="BE18" i="19"/>
  <c r="BU16" i="19"/>
  <c r="BV16" i="19"/>
  <c r="BV23" i="19"/>
  <c r="BU23" i="19"/>
  <c r="BU20" i="19"/>
  <c r="BV20" i="19"/>
  <c r="BE25" i="19"/>
  <c r="BN28" i="19"/>
  <c r="CE29" i="19"/>
  <c r="CD29" i="19" s="1"/>
  <c r="CF29" i="19" s="1"/>
  <c r="CE17" i="19"/>
  <c r="CE27" i="19"/>
  <c r="CE24" i="19"/>
  <c r="CE19" i="19"/>
  <c r="CE23" i="19"/>
  <c r="CE28" i="19"/>
  <c r="BN24" i="19"/>
  <c r="BN19" i="19"/>
  <c r="CE18" i="19"/>
  <c r="BN25" i="19"/>
  <c r="CE22" i="19"/>
  <c r="CE26" i="19"/>
  <c r="BN23" i="19"/>
  <c r="BN18" i="19"/>
  <c r="BN22" i="19"/>
  <c r="BN26" i="19"/>
  <c r="CE21" i="19"/>
  <c r="BN27" i="19"/>
  <c r="CE32" i="19"/>
  <c r="CD32" i="19" s="1"/>
  <c r="CF32" i="19" s="1"/>
  <c r="CE20" i="19"/>
  <c r="BN21" i="19"/>
  <c r="CE25" i="19"/>
  <c r="CE16" i="19"/>
  <c r="CE30" i="19"/>
  <c r="CD30" i="19" s="1"/>
  <c r="CF30" i="19" s="1"/>
  <c r="BN20" i="19"/>
  <c r="BN16" i="19"/>
  <c r="BN17" i="19"/>
  <c r="CE31" i="19"/>
  <c r="CD31" i="19" s="1"/>
  <c r="CF31" i="19" s="1"/>
  <c r="BV24" i="19"/>
  <c r="BU24" i="19"/>
  <c r="BD20" i="19"/>
  <c r="BE20" i="19"/>
  <c r="BU22" i="19"/>
  <c r="BV22" i="19"/>
  <c r="BV26" i="19"/>
  <c r="BU26" i="19"/>
  <c r="BV17" i="19"/>
  <c r="BU17" i="19"/>
  <c r="BD22" i="19"/>
  <c r="BE22" i="19"/>
  <c r="BV25" i="19"/>
  <c r="BU25" i="19"/>
  <c r="BB20" i="19"/>
  <c r="BB24" i="19"/>
  <c r="BS23" i="19"/>
  <c r="BB18" i="19"/>
  <c r="BB17" i="19"/>
  <c r="BB16" i="19"/>
  <c r="BB23" i="19"/>
  <c r="BS21" i="19"/>
  <c r="BB27" i="19"/>
  <c r="BS22" i="19"/>
  <c r="BS26" i="19"/>
  <c r="BS24" i="19"/>
  <c r="BB22" i="19"/>
  <c r="BB26" i="19"/>
  <c r="BS18" i="19"/>
  <c r="BS17" i="19"/>
  <c r="BS20" i="19"/>
  <c r="BS28" i="19"/>
  <c r="BB19" i="19"/>
  <c r="BS27" i="19"/>
  <c r="BS25" i="19"/>
  <c r="BB21" i="19"/>
  <c r="BB28" i="19"/>
  <c r="BB25" i="19"/>
  <c r="BS19" i="19"/>
  <c r="BS16" i="19"/>
  <c r="EF26" i="18"/>
  <c r="EF53" i="18"/>
  <c r="EJ66" i="18"/>
  <c r="BJ34" i="18"/>
  <c r="BB28" i="18"/>
  <c r="EN87" i="18"/>
  <c r="EN56" i="18"/>
  <c r="BN58" i="18"/>
  <c r="EB27" i="17"/>
  <c r="EA27" i="17" s="1"/>
  <c r="EB42" i="17"/>
  <c r="EB16" i="17"/>
  <c r="EB47" i="17"/>
  <c r="EA47" i="17" s="1"/>
  <c r="EB36" i="17"/>
  <c r="EB31" i="17"/>
  <c r="EA31" i="17" s="1"/>
  <c r="EB75" i="17"/>
  <c r="EA75" i="17" s="1"/>
  <c r="BB24" i="17"/>
  <c r="AZ24" i="17" s="1"/>
  <c r="EB60" i="17"/>
  <c r="EA60" i="17" s="1"/>
  <c r="BB17" i="17"/>
  <c r="EB89" i="17"/>
  <c r="DZ89" i="17" s="1"/>
  <c r="BB21" i="17"/>
  <c r="AZ21" i="17" s="1"/>
  <c r="BB34" i="17"/>
  <c r="AZ34" i="17" s="1"/>
  <c r="EB80" i="17"/>
  <c r="DZ80" i="17" s="1"/>
  <c r="EB32" i="17"/>
  <c r="EA32" i="17" s="1"/>
  <c r="EB66" i="17"/>
  <c r="DZ66" i="17" s="1"/>
  <c r="EB49" i="17"/>
  <c r="EA49" i="17" s="1"/>
  <c r="BB32" i="17"/>
  <c r="EB97" i="17"/>
  <c r="BB31" i="17"/>
  <c r="BB26" i="17"/>
  <c r="AZ26" i="17" s="1"/>
  <c r="EB94" i="17"/>
  <c r="EA94" i="17" s="1"/>
  <c r="EB82" i="17"/>
  <c r="EA82" i="17" s="1"/>
  <c r="EB99" i="17"/>
  <c r="EA99" i="17" s="1"/>
  <c r="EB57" i="17"/>
  <c r="EA57" i="17" s="1"/>
  <c r="EB38" i="17"/>
  <c r="DZ38" i="17" s="1"/>
  <c r="BB16" i="17"/>
  <c r="AZ16" i="17" s="1"/>
  <c r="EB35" i="17"/>
  <c r="EB67" i="17"/>
  <c r="EA67" i="17" s="1"/>
  <c r="EB48" i="17"/>
  <c r="EA48" i="17" s="1"/>
  <c r="BB27" i="17"/>
  <c r="BA27" i="17" s="1"/>
  <c r="EB88" i="17"/>
  <c r="DZ88" i="17" s="1"/>
  <c r="EB33" i="17"/>
  <c r="DZ33" i="17" s="1"/>
  <c r="DZ94" i="17"/>
  <c r="EA38" i="17"/>
  <c r="BJ16" i="17"/>
  <c r="EJ21" i="17"/>
  <c r="EJ17" i="17"/>
  <c r="BJ21" i="17"/>
  <c r="BJ17" i="17"/>
  <c r="EJ16" i="17"/>
  <c r="EJ64" i="17"/>
  <c r="EJ51" i="17"/>
  <c r="EJ43" i="17"/>
  <c r="EJ94" i="17"/>
  <c r="EJ77" i="17"/>
  <c r="EJ69" i="17"/>
  <c r="EJ40" i="17"/>
  <c r="EJ85" i="17"/>
  <c r="BJ29" i="17"/>
  <c r="EJ28" i="17"/>
  <c r="EJ18" i="17"/>
  <c r="EJ19" i="17"/>
  <c r="BJ20" i="17"/>
  <c r="EJ25" i="17"/>
  <c r="EJ53" i="17"/>
  <c r="EJ75" i="17"/>
  <c r="EJ61" i="17"/>
  <c r="EJ50" i="17"/>
  <c r="EJ42" i="17"/>
  <c r="EJ93" i="17"/>
  <c r="EJ32" i="17"/>
  <c r="EJ33" i="17"/>
  <c r="EJ39" i="17"/>
  <c r="EJ67" i="17"/>
  <c r="EJ81" i="17"/>
  <c r="BJ28" i="17"/>
  <c r="EJ31" i="17"/>
  <c r="EJ20" i="17"/>
  <c r="EJ57" i="17"/>
  <c r="EJ49" i="17"/>
  <c r="EJ41" i="17"/>
  <c r="EJ92" i="17"/>
  <c r="BJ32" i="17"/>
  <c r="BJ33" i="17"/>
  <c r="EJ38" i="17"/>
  <c r="EJ62" i="17"/>
  <c r="BJ34" i="17"/>
  <c r="EJ24" i="17"/>
  <c r="EJ58" i="17"/>
  <c r="EJ83" i="17"/>
  <c r="BJ31" i="17"/>
  <c r="EJ84" i="17"/>
  <c r="EJ56" i="17"/>
  <c r="EJ48" i="17"/>
  <c r="EJ99" i="17"/>
  <c r="EJ91" i="17"/>
  <c r="EJ87" i="17"/>
  <c r="EJ79" i="17"/>
  <c r="EJ37" i="17"/>
  <c r="EJ60" i="17"/>
  <c r="EJ30" i="17"/>
  <c r="BJ24" i="17"/>
  <c r="EJ34" i="17"/>
  <c r="EJ22" i="17"/>
  <c r="EJ96" i="17"/>
  <c r="BJ27" i="17"/>
  <c r="BJ19" i="17"/>
  <c r="EJ80" i="17"/>
  <c r="EJ55" i="17"/>
  <c r="EJ47" i="17"/>
  <c r="EJ98" i="17"/>
  <c r="EJ90" i="17"/>
  <c r="EJ82" i="17"/>
  <c r="EJ74" i="17"/>
  <c r="EJ36" i="17"/>
  <c r="EJ63" i="17"/>
  <c r="BJ30" i="17"/>
  <c r="BJ23" i="17"/>
  <c r="EJ88" i="17"/>
  <c r="EJ76" i="17"/>
  <c r="EJ54" i="17"/>
  <c r="EJ46" i="17"/>
  <c r="EJ97" i="17"/>
  <c r="EJ89" i="17"/>
  <c r="EJ73" i="17"/>
  <c r="EJ65" i="17"/>
  <c r="EJ35" i="17"/>
  <c r="EJ26" i="17"/>
  <c r="EJ27" i="17"/>
  <c r="BJ22" i="17"/>
  <c r="EJ72" i="17"/>
  <c r="EJ71" i="17"/>
  <c r="BJ18" i="17"/>
  <c r="EJ68" i="17"/>
  <c r="EJ52" i="17"/>
  <c r="EJ44" i="17"/>
  <c r="EJ95" i="17"/>
  <c r="EJ86" i="17"/>
  <c r="EJ78" i="17"/>
  <c r="EJ70" i="17"/>
  <c r="EJ66" i="17"/>
  <c r="EJ29" i="17"/>
  <c r="EJ59" i="17"/>
  <c r="EJ23" i="17"/>
  <c r="BJ25" i="17"/>
  <c r="EJ45" i="17"/>
  <c r="BJ26" i="17"/>
  <c r="DZ37" i="17"/>
  <c r="EA37" i="17"/>
  <c r="EA42" i="17"/>
  <c r="DZ42" i="17"/>
  <c r="BA22" i="17"/>
  <c r="AZ22" i="17"/>
  <c r="DZ47" i="17"/>
  <c r="DZ31" i="17"/>
  <c r="BA17" i="17"/>
  <c r="AZ17" i="17"/>
  <c r="DZ35" i="17"/>
  <c r="EA35" i="17"/>
  <c r="EA86" i="17"/>
  <c r="DZ86" i="17"/>
  <c r="BA21" i="17"/>
  <c r="EA80" i="17"/>
  <c r="AZ32" i="17"/>
  <c r="BA32" i="17"/>
  <c r="AZ31" i="17"/>
  <c r="BA31" i="17"/>
  <c r="Q20" i="16"/>
  <c r="BN30" i="16" s="1"/>
  <c r="N23" i="16"/>
  <c r="O19" i="16"/>
  <c r="O23" i="16"/>
  <c r="N20" i="16"/>
  <c r="EB32" i="16" s="1"/>
  <c r="N19" i="16"/>
  <c r="EF98" i="16"/>
  <c r="EF90" i="16"/>
  <c r="EF82" i="16"/>
  <c r="EF74" i="16"/>
  <c r="EF62" i="16"/>
  <c r="EF55" i="16"/>
  <c r="EF53" i="16"/>
  <c r="EF51" i="16"/>
  <c r="BF34" i="16"/>
  <c r="EF26" i="16"/>
  <c r="BF29" i="16"/>
  <c r="BF20" i="16"/>
  <c r="EF97" i="16"/>
  <c r="EF89" i="16"/>
  <c r="EF81" i="16"/>
  <c r="EF73" i="16"/>
  <c r="EF56" i="16"/>
  <c r="EF46" i="16"/>
  <c r="EF36" i="16"/>
  <c r="EF96" i="16"/>
  <c r="EF88" i="16"/>
  <c r="EF80" i="16"/>
  <c r="EF72" i="16"/>
  <c r="EF58" i="16"/>
  <c r="EF54" i="16"/>
  <c r="EF52" i="16"/>
  <c r="EF64" i="16"/>
  <c r="EF44" i="16"/>
  <c r="EF37" i="16"/>
  <c r="EF43" i="16"/>
  <c r="EF35" i="16"/>
  <c r="EF39" i="16"/>
  <c r="BF33" i="16"/>
  <c r="EF23" i="16"/>
  <c r="BF16" i="16"/>
  <c r="EF95" i="16"/>
  <c r="EF87" i="16"/>
  <c r="EF79" i="16"/>
  <c r="EF71" i="16"/>
  <c r="EF65" i="16"/>
  <c r="EF48" i="16"/>
  <c r="EF30" i="16"/>
  <c r="EF31" i="16"/>
  <c r="EF25" i="16"/>
  <c r="BF28" i="16"/>
  <c r="BF23" i="16"/>
  <c r="EF22" i="16"/>
  <c r="EF94" i="16"/>
  <c r="EF86" i="16"/>
  <c r="EF78" i="16"/>
  <c r="EF70" i="16"/>
  <c r="EF61" i="16"/>
  <c r="EF60" i="16"/>
  <c r="EF40" i="16"/>
  <c r="BF30" i="16"/>
  <c r="BF31" i="16"/>
  <c r="BF25" i="16"/>
  <c r="EF19" i="16"/>
  <c r="EF29" i="16"/>
  <c r="EF20" i="16"/>
  <c r="EF67" i="16"/>
  <c r="EF93" i="16"/>
  <c r="EF85" i="16"/>
  <c r="EF77" i="16"/>
  <c r="EF69" i="16"/>
  <c r="EF47" i="16"/>
  <c r="EF50" i="16"/>
  <c r="EF27" i="16"/>
  <c r="EF99" i="16"/>
  <c r="EF91" i="16"/>
  <c r="EF83" i="16"/>
  <c r="EF75" i="16"/>
  <c r="EF66" i="16"/>
  <c r="EF59" i="16"/>
  <c r="EF57" i="16"/>
  <c r="EF41" i="16"/>
  <c r="EF38" i="16"/>
  <c r="EF34" i="16"/>
  <c r="BF32" i="16"/>
  <c r="EF33" i="16"/>
  <c r="BF18" i="16"/>
  <c r="BF22" i="16"/>
  <c r="EF92" i="16"/>
  <c r="BF21" i="16"/>
  <c r="BF17" i="16"/>
  <c r="EF84" i="16"/>
  <c r="EF42" i="16"/>
  <c r="BF26" i="16"/>
  <c r="EF17" i="16"/>
  <c r="EF76" i="16"/>
  <c r="EF45" i="16"/>
  <c r="BF19" i="16"/>
  <c r="BF27" i="16"/>
  <c r="EF18" i="16"/>
  <c r="EF63" i="16"/>
  <c r="EF28" i="16"/>
  <c r="EF68" i="16"/>
  <c r="EF32" i="16"/>
  <c r="EF24" i="16"/>
  <c r="EF16" i="16"/>
  <c r="EF49" i="16"/>
  <c r="BF24" i="16"/>
  <c r="EF21" i="16"/>
  <c r="EN38" i="16"/>
  <c r="EN99" i="16"/>
  <c r="EN48" i="16"/>
  <c r="EN50" i="16"/>
  <c r="P19" i="16"/>
  <c r="P20" i="16"/>
  <c r="EB98" i="16"/>
  <c r="EB90" i="16"/>
  <c r="EB82" i="16"/>
  <c r="EB74" i="16"/>
  <c r="EB59" i="16"/>
  <c r="BB29" i="16"/>
  <c r="BB24" i="16"/>
  <c r="EB28" i="16"/>
  <c r="EB22" i="16"/>
  <c r="EB97" i="16"/>
  <c r="EB89" i="16"/>
  <c r="EB73" i="16"/>
  <c r="EB63" i="16"/>
  <c r="EB51" i="16"/>
  <c r="EB49" i="16"/>
  <c r="EB55" i="16"/>
  <c r="EB36" i="16"/>
  <c r="EB30" i="16"/>
  <c r="EB25" i="16"/>
  <c r="EB19" i="16"/>
  <c r="EB96" i="16"/>
  <c r="EB88" i="16"/>
  <c r="EB80" i="16"/>
  <c r="EB62" i="16"/>
  <c r="EB40" i="16"/>
  <c r="BB30" i="16"/>
  <c r="BB18" i="16"/>
  <c r="BB25" i="16"/>
  <c r="BB19" i="16"/>
  <c r="EB87" i="16"/>
  <c r="EB71" i="16"/>
  <c r="EB58" i="16"/>
  <c r="EB53" i="16"/>
  <c r="EB61" i="16"/>
  <c r="EB47" i="16"/>
  <c r="EB26" i="16"/>
  <c r="BB31" i="16"/>
  <c r="EB21" i="16"/>
  <c r="BB20" i="16"/>
  <c r="EB94" i="16"/>
  <c r="EB86" i="16"/>
  <c r="EB70" i="16"/>
  <c r="EB52" i="16"/>
  <c r="EB46" i="16"/>
  <c r="EB41" i="16"/>
  <c r="BB26" i="16"/>
  <c r="BB27" i="16"/>
  <c r="BB21" i="16"/>
  <c r="EB93" i="16"/>
  <c r="EB85" i="16"/>
  <c r="EB77" i="16"/>
  <c r="EB69" i="16"/>
  <c r="EB64" i="16"/>
  <c r="EB45" i="16"/>
  <c r="EB43" i="16"/>
  <c r="EB33" i="16"/>
  <c r="BB23" i="16"/>
  <c r="BB28" i="16"/>
  <c r="EB16" i="16"/>
  <c r="EB91" i="16"/>
  <c r="EB75" i="16"/>
  <c r="EB67" i="16"/>
  <c r="EB66" i="16"/>
  <c r="EB57" i="16"/>
  <c r="EB48" i="16"/>
  <c r="EB37" i="16"/>
  <c r="EB44" i="16"/>
  <c r="EB29" i="16"/>
  <c r="EB34" i="16"/>
  <c r="EB24" i="16"/>
  <c r="BB17" i="16"/>
  <c r="EB39" i="16"/>
  <c r="EB35" i="16"/>
  <c r="EB31" i="16"/>
  <c r="EB17" i="16"/>
  <c r="EB92" i="16"/>
  <c r="BB16" i="16"/>
  <c r="EB84" i="16"/>
  <c r="P20" i="15"/>
  <c r="P19" i="15"/>
  <c r="N20" i="15"/>
  <c r="N19" i="15"/>
  <c r="O20" i="15"/>
  <c r="O19" i="15"/>
  <c r="CE24" i="15"/>
  <c r="CE32" i="15"/>
  <c r="CD32" i="15" s="1"/>
  <c r="CF32" i="15" s="1"/>
  <c r="CE20" i="15"/>
  <c r="CE23" i="15"/>
  <c r="CE29" i="15"/>
  <c r="CD29" i="15" s="1"/>
  <c r="CF29" i="15" s="1"/>
  <c r="BN24" i="15"/>
  <c r="CE30" i="15"/>
  <c r="CD30" i="15" s="1"/>
  <c r="CF30" i="15" s="1"/>
  <c r="BN20" i="15"/>
  <c r="BN23" i="15"/>
  <c r="BN16" i="15"/>
  <c r="CE28" i="15"/>
  <c r="CE26" i="15"/>
  <c r="CE19" i="15"/>
  <c r="CE22" i="15"/>
  <c r="CE27" i="15"/>
  <c r="BN26" i="15"/>
  <c r="BN19" i="15"/>
  <c r="CE25" i="15"/>
  <c r="CE17" i="15"/>
  <c r="CE18" i="15"/>
  <c r="BN22" i="15"/>
  <c r="BN25" i="15"/>
  <c r="BN17" i="15"/>
  <c r="BN18" i="15"/>
  <c r="CE21" i="15"/>
  <c r="CE16" i="15"/>
  <c r="CE31" i="15"/>
  <c r="CD31" i="15" s="1"/>
  <c r="CF31" i="15" s="1"/>
  <c r="BN21" i="15"/>
  <c r="N23" i="15"/>
  <c r="O23" i="15"/>
  <c r="P23" i="15"/>
  <c r="P19" i="14"/>
  <c r="P20" i="14"/>
  <c r="O20" i="14"/>
  <c r="O19" i="14"/>
  <c r="N20" i="14"/>
  <c r="N19" i="14"/>
  <c r="Q20" i="14"/>
  <c r="Q19" i="14"/>
  <c r="P23" i="14"/>
  <c r="N23" i="14"/>
  <c r="O23" i="14"/>
  <c r="N19" i="13"/>
  <c r="O20" i="13"/>
  <c r="BF27" i="13" s="1"/>
  <c r="P19" i="13"/>
  <c r="Q20" i="13"/>
  <c r="Q19" i="13"/>
  <c r="P23" i="13"/>
  <c r="N23" i="13"/>
  <c r="O23" i="13"/>
  <c r="BJ22" i="13"/>
  <c r="BJ26" i="13"/>
  <c r="BJ18" i="13"/>
  <c r="BJ24" i="13"/>
  <c r="BJ16" i="13"/>
  <c r="CA20" i="13"/>
  <c r="CA23" i="13"/>
  <c r="CA17" i="13"/>
  <c r="BJ20" i="13"/>
  <c r="BJ23" i="13"/>
  <c r="BJ17" i="13"/>
  <c r="BJ27" i="13"/>
  <c r="CA22" i="13"/>
  <c r="CA19" i="13"/>
  <c r="CA25" i="13"/>
  <c r="BJ19" i="13"/>
  <c r="BJ25" i="13"/>
  <c r="CA16" i="13"/>
  <c r="BJ21" i="13"/>
  <c r="CA27" i="13"/>
  <c r="CA21" i="13"/>
  <c r="CA24" i="13"/>
  <c r="CA26" i="13"/>
  <c r="CA18" i="13"/>
  <c r="BB22" i="13"/>
  <c r="BB17" i="13"/>
  <c r="BB16" i="13"/>
  <c r="BB24" i="13"/>
  <c r="BS24" i="13"/>
  <c r="BS22" i="13"/>
  <c r="BS17" i="13"/>
  <c r="BS16" i="13"/>
  <c r="BB25" i="13"/>
  <c r="BS23" i="13"/>
  <c r="BS25" i="13"/>
  <c r="BB27" i="13"/>
  <c r="BB18" i="13"/>
  <c r="BS27" i="13"/>
  <c r="BB26" i="13"/>
  <c r="BS18" i="13"/>
  <c r="BB20" i="13"/>
  <c r="BS26" i="13"/>
  <c r="BB19" i="13"/>
  <c r="BS20" i="13"/>
  <c r="BS19" i="13"/>
  <c r="BS21" i="13"/>
  <c r="BB23" i="13"/>
  <c r="BB21" i="13"/>
  <c r="P20" i="12"/>
  <c r="CA24" i="12" s="1"/>
  <c r="N20" i="12"/>
  <c r="N19" i="12"/>
  <c r="N23" i="12"/>
  <c r="O20" i="12"/>
  <c r="O19" i="12"/>
  <c r="CE27" i="12"/>
  <c r="BN22" i="12"/>
  <c r="CE29" i="12"/>
  <c r="CD29" i="12" s="1"/>
  <c r="CF29" i="12" s="1"/>
  <c r="CE26" i="12"/>
  <c r="BN19" i="12"/>
  <c r="CE23" i="12"/>
  <c r="CE18" i="12"/>
  <c r="CE24" i="12"/>
  <c r="CE17" i="12"/>
  <c r="BN18" i="12"/>
  <c r="CE21" i="12"/>
  <c r="CE16" i="12"/>
  <c r="CE32" i="12"/>
  <c r="CD32" i="12" s="1"/>
  <c r="CF32" i="12" s="1"/>
  <c r="BN21" i="12"/>
  <c r="CE19" i="12"/>
  <c r="BN20" i="12"/>
  <c r="CE30" i="12"/>
  <c r="CD30" i="12" s="1"/>
  <c r="CF30" i="12" s="1"/>
  <c r="BN17" i="12"/>
  <c r="CE20" i="12"/>
  <c r="CE25" i="12"/>
  <c r="BN16" i="12"/>
  <c r="CE28" i="12"/>
  <c r="CE22" i="12"/>
  <c r="CE31" i="12"/>
  <c r="CD31" i="12" s="1"/>
  <c r="CF31" i="12" s="1"/>
  <c r="O19" i="11"/>
  <c r="P19" i="11"/>
  <c r="N19" i="11"/>
  <c r="CA20" i="11"/>
  <c r="CA23" i="11"/>
  <c r="CA24" i="11"/>
  <c r="BJ24" i="11"/>
  <c r="BJ20" i="11"/>
  <c r="BJ23" i="11"/>
  <c r="CA19" i="11"/>
  <c r="CA22" i="11"/>
  <c r="BJ19" i="11"/>
  <c r="BJ22" i="11"/>
  <c r="BJ17" i="11"/>
  <c r="CA27" i="11"/>
  <c r="CA25" i="11"/>
  <c r="BJ25" i="11"/>
  <c r="CA28" i="11"/>
  <c r="CA16" i="11"/>
  <c r="CA26" i="11"/>
  <c r="CA18" i="11"/>
  <c r="CA21" i="11"/>
  <c r="BJ16" i="11"/>
  <c r="BJ26" i="11"/>
  <c r="BJ18" i="11"/>
  <c r="BJ21" i="11"/>
  <c r="CA17" i="11"/>
  <c r="BB16" i="11"/>
  <c r="BB24" i="11"/>
  <c r="BS17" i="11"/>
  <c r="BS16" i="11"/>
  <c r="BB17" i="11"/>
  <c r="BS28" i="11"/>
  <c r="BS24" i="11"/>
  <c r="BB25" i="11"/>
  <c r="BB23" i="11"/>
  <c r="BS27" i="11"/>
  <c r="BB21" i="11"/>
  <c r="BS25" i="11"/>
  <c r="BS23" i="11"/>
  <c r="BS21" i="11"/>
  <c r="BB18" i="11"/>
  <c r="BB19" i="11"/>
  <c r="BS26" i="11"/>
  <c r="BB22" i="11"/>
  <c r="BS18" i="11"/>
  <c r="BS19" i="11"/>
  <c r="BB26" i="11"/>
  <c r="BS22" i="11"/>
  <c r="BB20" i="11"/>
  <c r="BS20" i="11"/>
  <c r="Q20" i="11"/>
  <c r="Q19" i="11"/>
  <c r="P23" i="11"/>
  <c r="O23" i="11"/>
  <c r="N23" i="11"/>
  <c r="BW28" i="11"/>
  <c r="BW26" i="11"/>
  <c r="BW27" i="11"/>
  <c r="BF26" i="11"/>
  <c r="BW24" i="11"/>
  <c r="BW17" i="11"/>
  <c r="BW18" i="11"/>
  <c r="BF24" i="11"/>
  <c r="BF17" i="11"/>
  <c r="BF18" i="11"/>
  <c r="BW23" i="11"/>
  <c r="BW25" i="11"/>
  <c r="BW16" i="11"/>
  <c r="BF19" i="11"/>
  <c r="BF23" i="11"/>
  <c r="BF25" i="11"/>
  <c r="BF16" i="11"/>
  <c r="BW19" i="11"/>
  <c r="BW22" i="11"/>
  <c r="BW21" i="11"/>
  <c r="BW20" i="11"/>
  <c r="BF22" i="11"/>
  <c r="BF21" i="11"/>
  <c r="BF20" i="11"/>
  <c r="N23" i="10"/>
  <c r="P23" i="10"/>
  <c r="Q19" i="10"/>
  <c r="O23" i="10"/>
  <c r="O19" i="10"/>
  <c r="P23" i="9"/>
  <c r="P20" i="9"/>
  <c r="CA32" i="9" s="1"/>
  <c r="CE30" i="9"/>
  <c r="BN20" i="9"/>
  <c r="CE25" i="9"/>
  <c r="CE21" i="9"/>
  <c r="BN30" i="9"/>
  <c r="CE17" i="9"/>
  <c r="BN28" i="9"/>
  <c r="CE20" i="9"/>
  <c r="CE31" i="9"/>
  <c r="CE27" i="9"/>
  <c r="BN17" i="9"/>
  <c r="BN26" i="9"/>
  <c r="CE23" i="9"/>
  <c r="BN21" i="9"/>
  <c r="BN27" i="9"/>
  <c r="CE16" i="9"/>
  <c r="BN32" i="9"/>
  <c r="BN22" i="9"/>
  <c r="BN31" i="9"/>
  <c r="CE29" i="9"/>
  <c r="CE28" i="9"/>
  <c r="BN23" i="9"/>
  <c r="CE24" i="9"/>
  <c r="CE18" i="9"/>
  <c r="CE19" i="9"/>
  <c r="BN29" i="9"/>
  <c r="CE26" i="9"/>
  <c r="CE22" i="9"/>
  <c r="BN25" i="9"/>
  <c r="BN16" i="9"/>
  <c r="BN19" i="9"/>
  <c r="BN24" i="9"/>
  <c r="CE32" i="9"/>
  <c r="BN18" i="9"/>
  <c r="N20" i="9"/>
  <c r="CA24" i="9"/>
  <c r="BJ16" i="9"/>
  <c r="BF27" i="9"/>
  <c r="BF17" i="9"/>
  <c r="BF22" i="9"/>
  <c r="BF24" i="9"/>
  <c r="BW32" i="9"/>
  <c r="BF32" i="9"/>
  <c r="BW21" i="9"/>
  <c r="BW18" i="9"/>
  <c r="BW25" i="9"/>
  <c r="BW29" i="9"/>
  <c r="BF23" i="9"/>
  <c r="BF28" i="9"/>
  <c r="BF25" i="9"/>
  <c r="BF18" i="9"/>
  <c r="BF29" i="9"/>
  <c r="BW22" i="9"/>
  <c r="BF26" i="9"/>
  <c r="BF16" i="9"/>
  <c r="BF19" i="9"/>
  <c r="BW16" i="9"/>
  <c r="BW19" i="9"/>
  <c r="BF21" i="9"/>
  <c r="BW20" i="9"/>
  <c r="BF31" i="9"/>
  <c r="BW30" i="9"/>
  <c r="BF20" i="9"/>
  <c r="BW24" i="9"/>
  <c r="BW26" i="9"/>
  <c r="BW27" i="9"/>
  <c r="BW17" i="9"/>
  <c r="BW23" i="9"/>
  <c r="BW28" i="9"/>
  <c r="BF30" i="9"/>
  <c r="BW31" i="9"/>
  <c r="N19" i="8"/>
  <c r="P19" i="8"/>
  <c r="P23" i="8"/>
  <c r="O23" i="8"/>
  <c r="Q20" i="8"/>
  <c r="Q19" i="8"/>
  <c r="O20" i="8"/>
  <c r="O19" i="8"/>
  <c r="Q18" i="5"/>
  <c r="Q20" i="5" s="1"/>
  <c r="P18" i="5"/>
  <c r="O18" i="5"/>
  <c r="N18" i="5"/>
  <c r="M26" i="5"/>
  <c r="AB98" i="4"/>
  <c r="AD98" i="4"/>
  <c r="AB37" i="4"/>
  <c r="AF80" i="4"/>
  <c r="AW80" i="4"/>
  <c r="AA86" i="4"/>
  <c r="AA80" i="4"/>
  <c r="AE52" i="4"/>
  <c r="AA98" i="4"/>
  <c r="AM71" i="4"/>
  <c r="AQ71" i="4" s="1"/>
  <c r="AC37" i="4"/>
  <c r="AC98" i="4"/>
  <c r="AB52" i="4"/>
  <c r="AJ52" i="4"/>
  <c r="AB81" i="4"/>
  <c r="AA78" i="4"/>
  <c r="AA64" i="4"/>
  <c r="AA63" i="4"/>
  <c r="AD29" i="4"/>
  <c r="AK60" i="4"/>
  <c r="AE30" i="4"/>
  <c r="AF24" i="4"/>
  <c r="AL30" i="4"/>
  <c r="AP30" i="4" s="1"/>
  <c r="AC66" i="4"/>
  <c r="AK81" i="4"/>
  <c r="AO81" i="4" s="1"/>
  <c r="AE94" i="4"/>
  <c r="AM66" i="4"/>
  <c r="AQ66" i="4" s="1"/>
  <c r="AJ95" i="4"/>
  <c r="AN95" i="4" s="1"/>
  <c r="AE97" i="4"/>
  <c r="AL97" i="4"/>
  <c r="AP97" i="4" s="1"/>
  <c r="AE60" i="4"/>
  <c r="AL24" i="4"/>
  <c r="AP24" i="4" s="1"/>
  <c r="AJ81" i="4"/>
  <c r="AN81" i="4" s="1"/>
  <c r="AB64" i="4"/>
  <c r="AJ44" i="4"/>
  <c r="AN44" i="4" s="1"/>
  <c r="AC97" i="4"/>
  <c r="AD60" i="4"/>
  <c r="AK30" i="4"/>
  <c r="AO30" i="4" s="1"/>
  <c r="AM58" i="4"/>
  <c r="AQ58" i="4" s="1"/>
  <c r="AM45" i="4"/>
  <c r="AQ45" i="4" s="1"/>
  <c r="AE45" i="4"/>
  <c r="AE63" i="4"/>
  <c r="AB66" i="4"/>
  <c r="AJ94" i="4"/>
  <c r="AN94" i="4" s="1"/>
  <c r="AC42" i="4"/>
  <c r="AB59" i="4"/>
  <c r="AA23" i="4"/>
  <c r="AE82" i="4"/>
  <c r="AK25" i="4"/>
  <c r="AO25" i="4" s="1"/>
  <c r="AM59" i="4"/>
  <c r="AQ59" i="4" s="1"/>
  <c r="AA68" i="4"/>
  <c r="AB42" i="4"/>
  <c r="AK59" i="4"/>
  <c r="AO59" i="4" s="1"/>
  <c r="AM53" i="4"/>
  <c r="AQ53" i="4" s="1"/>
  <c r="AW68" i="4"/>
  <c r="AU25" i="4"/>
  <c r="AU87" i="4"/>
  <c r="AW38" i="4"/>
  <c r="AD87" i="4"/>
  <c r="AM68" i="4"/>
  <c r="AQ68" i="4" s="1"/>
  <c r="AM23" i="4"/>
  <c r="AQ23" i="4" s="1"/>
  <c r="AD42" i="4"/>
  <c r="AE59" i="4"/>
  <c r="AD23" i="4"/>
  <c r="AW25" i="4"/>
  <c r="AU53" i="4"/>
  <c r="AJ25" i="4"/>
  <c r="AN25" i="4" s="1"/>
  <c r="AB90" i="4"/>
  <c r="AU68" i="4"/>
  <c r="AM25" i="4"/>
  <c r="AQ25" i="4" s="1"/>
  <c r="AJ59" i="4"/>
  <c r="AN59" i="4" s="1"/>
  <c r="AW23" i="4"/>
  <c r="AB53" i="4"/>
  <c r="AC59" i="4"/>
  <c r="AW59" i="4"/>
  <c r="AE87" i="4"/>
  <c r="AD82" i="4"/>
  <c r="AW82" i="4"/>
  <c r="AF82" i="4"/>
  <c r="AE42" i="4"/>
  <c r="AE74" i="4"/>
  <c r="AE66" i="4"/>
  <c r="AD66" i="4"/>
  <c r="AM97" i="4"/>
  <c r="AQ97" i="4" s="1"/>
  <c r="AE75" i="4"/>
  <c r="AE88" i="4"/>
  <c r="AU74" i="4"/>
  <c r="AM20" i="4"/>
  <c r="AQ20" i="4" s="1"/>
  <c r="AC80" i="4"/>
  <c r="AL37" i="4"/>
  <c r="AP37" i="4" s="1"/>
  <c r="AM98" i="4"/>
  <c r="AQ98" i="4" s="1"/>
  <c r="AK37" i="4"/>
  <c r="AO37" i="4" s="1"/>
  <c r="AB25" i="4"/>
  <c r="AB87" i="4"/>
  <c r="AA53" i="4"/>
  <c r="AF87" i="4"/>
  <c r="AA48" i="4"/>
  <c r="AA38" i="4"/>
  <c r="AD59" i="4"/>
  <c r="AF59" i="4"/>
  <c r="AF42" i="4"/>
  <c r="AC82" i="4"/>
  <c r="AB48" i="4"/>
  <c r="AJ82" i="4"/>
  <c r="AN82" i="4" s="1"/>
  <c r="AJ42" i="4"/>
  <c r="AN42" i="4" s="1"/>
  <c r="AJ53" i="4"/>
  <c r="AN53" i="4" s="1"/>
  <c r="AK48" i="4"/>
  <c r="AO48" i="4" s="1"/>
  <c r="AU38" i="4"/>
  <c r="AM87" i="4"/>
  <c r="AQ87" i="4" s="1"/>
  <c r="AD90" i="4"/>
  <c r="AA59" i="4"/>
  <c r="AJ68" i="4"/>
  <c r="AN68" i="4" s="1"/>
  <c r="AJ38" i="4"/>
  <c r="AN38" i="4" s="1"/>
  <c r="AM82" i="4"/>
  <c r="AQ82" i="4" s="1"/>
  <c r="AK42" i="4"/>
  <c r="AO42" i="4" s="1"/>
  <c r="AM31" i="4"/>
  <c r="AQ31" i="4" s="1"/>
  <c r="AW72" i="4"/>
  <c r="AU50" i="4"/>
  <c r="AU67" i="4"/>
  <c r="AW99" i="4"/>
  <c r="AU61" i="4"/>
  <c r="AK98" i="4"/>
  <c r="AO98" i="4" s="1"/>
  <c r="AE96" i="4"/>
  <c r="AC90" i="4"/>
  <c r="AB23" i="4"/>
  <c r="AJ98" i="4"/>
  <c r="AN98" i="4" s="1"/>
  <c r="AM86" i="4"/>
  <c r="AQ86" i="4" s="1"/>
  <c r="AJ37" i="4"/>
  <c r="AN37" i="4" s="1"/>
  <c r="AF86" i="4"/>
  <c r="AD37" i="4"/>
  <c r="AK86" i="4"/>
  <c r="AO86" i="4" s="1"/>
  <c r="AK38" i="4"/>
  <c r="AO38" i="4" s="1"/>
  <c r="AC52" i="4"/>
  <c r="AE68" i="4"/>
  <c r="AJ71" i="4"/>
  <c r="AN71" i="4" s="1"/>
  <c r="AA22" i="4"/>
  <c r="AA71" i="4"/>
  <c r="AE86" i="4"/>
  <c r="AU86" i="4"/>
  <c r="AD89" i="4"/>
  <c r="AD68" i="4"/>
  <c r="AK82" i="4"/>
  <c r="AO82" i="4" s="1"/>
  <c r="AC48" i="4"/>
  <c r="AF43" i="4"/>
  <c r="AB71" i="4"/>
  <c r="AJ86" i="4"/>
  <c r="AN86" i="4" s="1"/>
  <c r="AJ22" i="4"/>
  <c r="AN22" i="4" s="1"/>
  <c r="AC22" i="4"/>
  <c r="AC71" i="4"/>
  <c r="AD52" i="4"/>
  <c r="AE26" i="4"/>
  <c r="AL22" i="4"/>
  <c r="AP22" i="4" s="1"/>
  <c r="AJ80" i="4"/>
  <c r="AN80" i="4" s="1"/>
  <c r="AC25" i="4"/>
  <c r="AK52" i="4"/>
  <c r="AO52" i="4" s="1"/>
  <c r="AK22" i="4"/>
  <c r="AO22" i="4" s="1"/>
  <c r="AF26" i="4"/>
  <c r="AL23" i="4"/>
  <c r="AP23" i="4" s="1"/>
  <c r="AB63" i="4"/>
  <c r="AJ90" i="4"/>
  <c r="AN90" i="4" s="1"/>
  <c r="AM94" i="4"/>
  <c r="AQ94" i="4" s="1"/>
  <c r="AC38" i="4"/>
  <c r="AD25" i="4"/>
  <c r="AL48" i="4"/>
  <c r="AP48" i="4" s="1"/>
  <c r="AM90" i="4"/>
  <c r="AQ90" i="4" s="1"/>
  <c r="AC23" i="4"/>
  <c r="AE90" i="4"/>
  <c r="AW90" i="4"/>
  <c r="AB29" i="4"/>
  <c r="AC53" i="4"/>
  <c r="AC68" i="4"/>
  <c r="AD53" i="4"/>
  <c r="AK68" i="4"/>
  <c r="AO68" i="4" s="1"/>
  <c r="AL68" i="4"/>
  <c r="AP68" i="4" s="1"/>
  <c r="AE78" i="4"/>
  <c r="AC29" i="4"/>
  <c r="AK53" i="4"/>
  <c r="AO53" i="4" s="1"/>
  <c r="AL65" i="4"/>
  <c r="AP65" i="4" s="1"/>
  <c r="AF48" i="4"/>
  <c r="AF39" i="4"/>
  <c r="AJ88" i="4"/>
  <c r="AN88" i="4" s="1"/>
  <c r="AW74" i="4"/>
  <c r="AK20" i="4"/>
  <c r="AO20" i="4" s="1"/>
  <c r="AF54" i="4"/>
  <c r="AC74" i="4"/>
  <c r="AK23" i="4"/>
  <c r="AO23" i="4" s="1"/>
  <c r="AL61" i="4"/>
  <c r="AP61" i="4" s="1"/>
  <c r="AJ99" i="4"/>
  <c r="AN99" i="4" s="1"/>
  <c r="AB61" i="4"/>
  <c r="AC61" i="4"/>
  <c r="AC50" i="4"/>
  <c r="AD99" i="4"/>
  <c r="AD31" i="4"/>
  <c r="AU93" i="4"/>
  <c r="AJ33" i="4"/>
  <c r="AN33" i="4" s="1"/>
  <c r="AC46" i="4"/>
  <c r="AK67" i="4"/>
  <c r="AO67" i="4" s="1"/>
  <c r="AJ64" i="4"/>
  <c r="AN64" i="4" s="1"/>
  <c r="AF63" i="4"/>
  <c r="AU94" i="4"/>
  <c r="AE89" i="4"/>
  <c r="AL71" i="4"/>
  <c r="AP71" i="4" s="1"/>
  <c r="AL52" i="4"/>
  <c r="AP52" i="4" s="1"/>
  <c r="AF37" i="4"/>
  <c r="AE80" i="4"/>
  <c r="AF94" i="4"/>
  <c r="AD22" i="4"/>
  <c r="AK80" i="4"/>
  <c r="AO80" i="4" s="1"/>
  <c r="AF22" i="4"/>
  <c r="AL80" i="4"/>
  <c r="AP80" i="4" s="1"/>
  <c r="AC81" i="4"/>
  <c r="AE98" i="4"/>
  <c r="AJ29" i="4"/>
  <c r="AN29" i="4" s="1"/>
  <c r="AK78" i="4"/>
  <c r="AO78" i="4" s="1"/>
  <c r="AF18" i="4"/>
  <c r="AJ78" i="4"/>
  <c r="AN78" i="4" s="1"/>
  <c r="AB80" i="4"/>
  <c r="AF98" i="4"/>
  <c r="AD44" i="4"/>
  <c r="AB65" i="4"/>
  <c r="AD61" i="4"/>
  <c r="AL99" i="4"/>
  <c r="AP99" i="4" s="1"/>
  <c r="AM76" i="4"/>
  <c r="AQ76" i="4" s="1"/>
  <c r="AF67" i="4"/>
  <c r="AB50" i="4"/>
  <c r="AJ50" i="4"/>
  <c r="AN50" i="4" s="1"/>
  <c r="AE46" i="4"/>
  <c r="AJ76" i="4"/>
  <c r="AN76" i="4" s="1"/>
  <c r="AF31" i="4"/>
  <c r="AC67" i="4"/>
  <c r="AK61" i="4"/>
  <c r="AO61" i="4" s="1"/>
  <c r="AF72" i="4"/>
  <c r="AL33" i="4"/>
  <c r="AP33" i="4" s="1"/>
  <c r="AF78" i="4"/>
  <c r="AM65" i="4"/>
  <c r="AQ65" i="4" s="1"/>
  <c r="AF44" i="4"/>
  <c r="AK94" i="4"/>
  <c r="AO94" i="4" s="1"/>
  <c r="AU65" i="4"/>
  <c r="AC18" i="4"/>
  <c r="AD81" i="4"/>
  <c r="AD63" i="4"/>
  <c r="AC44" i="4"/>
  <c r="AA16" i="4"/>
  <c r="AK44" i="4"/>
  <c r="AO44" i="4" s="1"/>
  <c r="AE18" i="4"/>
  <c r="AK71" i="4"/>
  <c r="AO71" i="4" s="1"/>
  <c r="AF29" i="4"/>
  <c r="AE65" i="4"/>
  <c r="AJ87" i="4"/>
  <c r="AN87" i="4" s="1"/>
  <c r="AA87" i="4"/>
  <c r="AD38" i="4"/>
  <c r="AF38" i="4"/>
  <c r="AL53" i="4"/>
  <c r="AP53" i="4" s="1"/>
  <c r="AE44" i="4"/>
  <c r="AE29" i="4"/>
  <c r="AL18" i="4"/>
  <c r="AP18" i="4" s="1"/>
  <c r="AM78" i="4"/>
  <c r="AQ78" i="4" s="1"/>
  <c r="AL29" i="4"/>
  <c r="AP29" i="4" s="1"/>
  <c r="AL94" i="4"/>
  <c r="AP94" i="4" s="1"/>
  <c r="AU29" i="4"/>
  <c r="AC63" i="4"/>
  <c r="AD64" i="4"/>
  <c r="AK64" i="4"/>
  <c r="AO64" i="4" s="1"/>
  <c r="AC64" i="4"/>
  <c r="AK29" i="4"/>
  <c r="AO29" i="4" s="1"/>
  <c r="AE38" i="4"/>
  <c r="AK90" i="4"/>
  <c r="AO90" i="4" s="1"/>
  <c r="AF81" i="4"/>
  <c r="AE99" i="4"/>
  <c r="AF99" i="4"/>
  <c r="AF93" i="4"/>
  <c r="AB46" i="4"/>
  <c r="AJ72" i="4"/>
  <c r="AN72" i="4" s="1"/>
  <c r="AK99" i="4"/>
  <c r="AO99" i="4" s="1"/>
  <c r="AM46" i="4"/>
  <c r="AQ46" i="4" s="1"/>
  <c r="AC31" i="4"/>
  <c r="AC72" i="4"/>
  <c r="AE72" i="4"/>
  <c r="AF61" i="4"/>
  <c r="AE67" i="4"/>
  <c r="AM99" i="4"/>
  <c r="AQ99" i="4" s="1"/>
  <c r="AA61" i="4"/>
  <c r="AJ67" i="4"/>
  <c r="AN67" i="4" s="1"/>
  <c r="AJ46" i="4"/>
  <c r="AN46" i="4" s="1"/>
  <c r="AA76" i="4"/>
  <c r="AC93" i="4"/>
  <c r="AW46" i="4"/>
  <c r="AD67" i="4"/>
  <c r="AB33" i="4"/>
  <c r="AW33" i="4"/>
  <c r="AU33" i="4"/>
  <c r="AF76" i="4"/>
  <c r="AW76" i="4"/>
  <c r="AA93" i="4"/>
  <c r="AB99" i="4"/>
  <c r="AB93" i="4"/>
  <c r="AU31" i="4"/>
  <c r="AA50" i="4"/>
  <c r="AB31" i="4"/>
  <c r="AJ61" i="4"/>
  <c r="AN61" i="4" s="1"/>
  <c r="AB76" i="4"/>
  <c r="AD93" i="4"/>
  <c r="AD72" i="4"/>
  <c r="AK76" i="4"/>
  <c r="AO76" i="4" s="1"/>
  <c r="AK50" i="4"/>
  <c r="AO50" i="4" s="1"/>
  <c r="AF50" i="4"/>
  <c r="AF33" i="4"/>
  <c r="AW61" i="4"/>
  <c r="AM72" i="4"/>
  <c r="AQ72" i="4" s="1"/>
  <c r="AM33" i="4"/>
  <c r="AQ33" i="4" s="1"/>
  <c r="AE31" i="4"/>
  <c r="AM67" i="4"/>
  <c r="AQ67" i="4" s="1"/>
  <c r="AA46" i="4"/>
  <c r="AA31" i="4"/>
  <c r="AJ93" i="4"/>
  <c r="AN93" i="4" s="1"/>
  <c r="AK72" i="4"/>
  <c r="AO72" i="4" s="1"/>
  <c r="AF46" i="4"/>
  <c r="AL50" i="4"/>
  <c r="AP50" i="4" s="1"/>
  <c r="AU46" i="4"/>
  <c r="AW31" i="4"/>
  <c r="AU72" i="4"/>
  <c r="AK33" i="4"/>
  <c r="AO33" i="4" s="1"/>
  <c r="AD46" i="4"/>
  <c r="AW67" i="4"/>
  <c r="AB72" i="4"/>
  <c r="AA72" i="4"/>
  <c r="AB67" i="4"/>
  <c r="AK46" i="4"/>
  <c r="AO46" i="4" s="1"/>
  <c r="AM50" i="4"/>
  <c r="AQ50" i="4" s="1"/>
  <c r="AL67" i="4"/>
  <c r="AP67" i="4" s="1"/>
  <c r="AL76" i="4"/>
  <c r="AP76" i="4" s="1"/>
  <c r="AD50" i="4"/>
  <c r="AU99" i="4"/>
  <c r="AW50" i="4"/>
  <c r="AU76" i="4"/>
  <c r="AA33" i="4"/>
  <c r="AD33" i="4"/>
  <c r="AC33" i="4"/>
  <c r="AC76" i="4"/>
  <c r="AA99" i="4"/>
  <c r="AE61" i="4"/>
  <c r="AC73" i="4"/>
  <c r="AF64" i="4"/>
  <c r="AE64" i="4"/>
  <c r="AE25" i="4"/>
  <c r="AC87" i="4"/>
  <c r="AE81" i="4"/>
  <c r="AL90" i="4"/>
  <c r="AP90" i="4" s="1"/>
  <c r="AF25" i="4"/>
  <c r="AF23" i="4"/>
  <c r="AL63" i="4"/>
  <c r="AP63" i="4" s="1"/>
  <c r="AL87" i="4"/>
  <c r="AP87" i="4" s="1"/>
  <c r="AF53" i="4"/>
  <c r="AJ23" i="4"/>
  <c r="AN23" i="4" s="1"/>
  <c r="AC91" i="4"/>
  <c r="AU36" i="4"/>
  <c r="AF85" i="4"/>
  <c r="AD91" i="4"/>
  <c r="AW55" i="4"/>
  <c r="AU56" i="4"/>
  <c r="AA73" i="4"/>
  <c r="AU73" i="4"/>
  <c r="AM56" i="4"/>
  <c r="AQ56" i="4" s="1"/>
  <c r="AK41" i="4"/>
  <c r="AO41" i="4" s="1"/>
  <c r="AF91" i="4"/>
  <c r="AE55" i="4"/>
  <c r="AA36" i="4"/>
  <c r="AK27" i="4"/>
  <c r="AO27" i="4" s="1"/>
  <c r="AM21" i="4"/>
  <c r="AQ21" i="4" s="1"/>
  <c r="AC55" i="4"/>
  <c r="AD36" i="4"/>
  <c r="AK21" i="4"/>
  <c r="AO21" i="4" s="1"/>
  <c r="AJ41" i="4"/>
  <c r="AN41" i="4" s="1"/>
  <c r="AM73" i="4"/>
  <c r="AQ73" i="4" s="1"/>
  <c r="AB41" i="4"/>
  <c r="AE91" i="4"/>
  <c r="AA55" i="4"/>
  <c r="AJ56" i="4"/>
  <c r="AN56" i="4" s="1"/>
  <c r="AJ36" i="4"/>
  <c r="AN36" i="4" s="1"/>
  <c r="AW21" i="4"/>
  <c r="AD41" i="4"/>
  <c r="AC21" i="4"/>
  <c r="AC36" i="4"/>
  <c r="AA41" i="4"/>
  <c r="AK73" i="4"/>
  <c r="AO73" i="4" s="1"/>
  <c r="AM91" i="4"/>
  <c r="AQ91" i="4" s="1"/>
  <c r="AB56" i="4"/>
  <c r="AJ85" i="4"/>
  <c r="AN85" i="4" s="1"/>
  <c r="AD85" i="4"/>
  <c r="AD27" i="4"/>
  <c r="AK56" i="4"/>
  <c r="AO56" i="4" s="1"/>
  <c r="AK36" i="4"/>
  <c r="AO36" i="4" s="1"/>
  <c r="AA91" i="4"/>
  <c r="AL91" i="4"/>
  <c r="AP91" i="4" s="1"/>
  <c r="AL70" i="4"/>
  <c r="AP70" i="4" s="1"/>
  <c r="AF73" i="4"/>
  <c r="AJ73" i="4"/>
  <c r="AN73" i="4" s="1"/>
  <c r="AB85" i="4"/>
  <c r="AB27" i="4"/>
  <c r="AJ70" i="4"/>
  <c r="AN70" i="4" s="1"/>
  <c r="AB70" i="4"/>
  <c r="AE56" i="4"/>
  <c r="AW73" i="4"/>
  <c r="AW36" i="4"/>
  <c r="AU27" i="4"/>
  <c r="AW91" i="4"/>
  <c r="AA85" i="4"/>
  <c r="AJ91" i="4"/>
  <c r="AN91" i="4" s="1"/>
  <c r="AA56" i="4"/>
  <c r="AJ21" i="4"/>
  <c r="AN21" i="4" s="1"/>
  <c r="AB73" i="4"/>
  <c r="AD73" i="4"/>
  <c r="AC41" i="4"/>
  <c r="AD56" i="4"/>
  <c r="AK70" i="4"/>
  <c r="AO70" i="4" s="1"/>
  <c r="AK85" i="4"/>
  <c r="AO85" i="4" s="1"/>
  <c r="AE21" i="4"/>
  <c r="AM41" i="4"/>
  <c r="AQ41" i="4" s="1"/>
  <c r="AW56" i="4"/>
  <c r="AU21" i="4"/>
  <c r="AU70" i="4"/>
  <c r="AJ55" i="4"/>
  <c r="AN55" i="4" s="1"/>
  <c r="AE27" i="4"/>
  <c r="AD55" i="4"/>
  <c r="AC27" i="4"/>
  <c r="AM70" i="4"/>
  <c r="AQ70" i="4" s="1"/>
  <c r="AP27" i="4"/>
  <c r="AU55" i="4"/>
  <c r="AU41" i="4"/>
  <c r="AW41" i="4"/>
  <c r="AU91" i="4"/>
  <c r="AW70" i="4"/>
  <c r="AW85" i="4"/>
  <c r="AW27" i="4"/>
  <c r="AU85" i="4"/>
  <c r="AM36" i="4"/>
  <c r="AQ36" i="4" s="1"/>
  <c r="AM27" i="4"/>
  <c r="AQ27" i="4" s="1"/>
  <c r="AJ27" i="4"/>
  <c r="AN27" i="4" s="1"/>
  <c r="AA21" i="4"/>
  <c r="AM55" i="4"/>
  <c r="AQ55" i="4" s="1"/>
  <c r="AB36" i="4"/>
  <c r="AA70" i="4"/>
  <c r="AB55" i="4"/>
  <c r="AA27" i="4"/>
  <c r="AK91" i="4"/>
  <c r="AO91" i="4" s="1"/>
  <c r="AC85" i="4"/>
  <c r="AD21" i="4"/>
  <c r="AE70" i="4"/>
  <c r="AF41" i="4"/>
  <c r="AL41" i="4"/>
  <c r="AP41" i="4" s="1"/>
  <c r="AL21" i="4"/>
  <c r="AP21" i="4" s="1"/>
  <c r="AF36" i="4"/>
  <c r="AD70" i="4"/>
  <c r="AE85" i="4"/>
  <c r="AL85" i="4"/>
  <c r="AP85" i="4" s="1"/>
  <c r="AB21" i="4"/>
  <c r="AF70" i="4"/>
  <c r="AE36" i="4"/>
  <c r="AF55" i="4"/>
  <c r="AL55" i="4"/>
  <c r="AP55" i="4" s="1"/>
  <c r="AC56" i="4"/>
  <c r="AE73" i="4"/>
  <c r="AF56" i="4"/>
  <c r="AE76" i="4"/>
  <c r="AW75" i="4"/>
  <c r="AU75" i="4"/>
  <c r="AW28" i="4"/>
  <c r="AF77" i="4"/>
  <c r="AJ92" i="4"/>
  <c r="AN92" i="4" s="1"/>
  <c r="AJ74" i="4"/>
  <c r="AN74" i="4" s="1"/>
  <c r="AB69" i="4"/>
  <c r="AA84" i="4"/>
  <c r="AC54" i="4"/>
  <c r="AM74" i="4"/>
  <c r="AQ74" i="4" s="1"/>
  <c r="AL75" i="4"/>
  <c r="AP75" i="4" s="1"/>
  <c r="AE40" i="4"/>
  <c r="AU88" i="4"/>
  <c r="AK49" i="4"/>
  <c r="AO49" i="4" s="1"/>
  <c r="AD74" i="4"/>
  <c r="AA32" i="4"/>
  <c r="AJ28" i="4"/>
  <c r="AN28" i="4" s="1"/>
  <c r="AA88" i="4"/>
  <c r="AD49" i="4"/>
  <c r="AD17" i="4"/>
  <c r="AK74" i="4"/>
  <c r="AO74" i="4" s="1"/>
  <c r="AK69" i="4"/>
  <c r="AO69" i="4" s="1"/>
  <c r="AC84" i="4"/>
  <c r="AL69" i="4"/>
  <c r="AP69" i="4" s="1"/>
  <c r="AL62" i="4"/>
  <c r="AP62" i="4" s="1"/>
  <c r="AB74" i="4"/>
  <c r="AF75" i="4"/>
  <c r="AA74" i="4"/>
  <c r="AW69" i="4"/>
  <c r="AK88" i="4"/>
  <c r="AO88" i="4" s="1"/>
  <c r="AK54" i="4"/>
  <c r="AO54" i="4" s="1"/>
  <c r="AM17" i="4"/>
  <c r="AQ17" i="4" s="1"/>
  <c r="AU83" i="4"/>
  <c r="AD75" i="4"/>
  <c r="AF88" i="4"/>
  <c r="AB39" i="4"/>
  <c r="AF74" i="4"/>
  <c r="AW62" i="4"/>
  <c r="AU54" i="4"/>
  <c r="AK75" i="4"/>
  <c r="AO75" i="4" s="1"/>
  <c r="AA92" i="4"/>
  <c r="AB88" i="4"/>
  <c r="AK84" i="4"/>
  <c r="AO84" i="4" s="1"/>
  <c r="AC20" i="4"/>
  <c r="AA75" i="4"/>
  <c r="AC88" i="4"/>
  <c r="AC75" i="4"/>
  <c r="AW88" i="4"/>
  <c r="AB75" i="4"/>
  <c r="AJ75" i="4"/>
  <c r="AN75" i="4" s="1"/>
  <c r="AE92" i="4"/>
  <c r="AB54" i="4"/>
  <c r="AA49" i="4"/>
  <c r="AD77" i="4"/>
  <c r="AD20" i="4"/>
  <c r="AL88" i="4"/>
  <c r="AP88" i="4" s="1"/>
  <c r="AD88" i="4"/>
  <c r="AL83" i="4"/>
  <c r="AP83" i="4" s="1"/>
  <c r="AL92" i="4"/>
  <c r="AP92" i="4" s="1"/>
  <c r="AP28" i="4"/>
  <c r="AE57" i="4"/>
  <c r="AK47" i="4"/>
  <c r="AO47" i="4" s="1"/>
  <c r="AA57" i="4"/>
  <c r="AK57" i="4"/>
  <c r="AO57" i="4" s="1"/>
  <c r="AE83" i="4"/>
  <c r="AM40" i="4"/>
  <c r="AQ40" i="4" s="1"/>
  <c r="AB83" i="4"/>
  <c r="AM83" i="4"/>
  <c r="AQ83" i="4" s="1"/>
  <c r="AJ40" i="4"/>
  <c r="AN40" i="4" s="1"/>
  <c r="AA17" i="4"/>
  <c r="AC69" i="4"/>
  <c r="AC19" i="4"/>
  <c r="AM54" i="4"/>
  <c r="AQ54" i="4" s="1"/>
  <c r="AK77" i="4"/>
  <c r="AO77" i="4" s="1"/>
  <c r="AL49" i="4"/>
  <c r="AP49" i="4" s="1"/>
  <c r="AL17" i="4"/>
  <c r="AP17" i="4" s="1"/>
  <c r="AF40" i="4"/>
  <c r="AE32" i="4"/>
  <c r="AF57" i="4"/>
  <c r="AJ49" i="4"/>
  <c r="AN49" i="4" s="1"/>
  <c r="AF92" i="4"/>
  <c r="AW40" i="4"/>
  <c r="AW83" i="4"/>
  <c r="AA69" i="4"/>
  <c r="AB32" i="4"/>
  <c r="AJ54" i="4"/>
  <c r="AN54" i="4" s="1"/>
  <c r="AB92" i="4"/>
  <c r="AD69" i="4"/>
  <c r="AC47" i="4"/>
  <c r="AK32" i="4"/>
  <c r="AO32" i="4" s="1"/>
  <c r="AC40" i="4"/>
  <c r="AM84" i="4"/>
  <c r="AQ84" i="4" s="1"/>
  <c r="AB49" i="4"/>
  <c r="AE77" i="4"/>
  <c r="AL47" i="4"/>
  <c r="AP47" i="4" s="1"/>
  <c r="AL31" i="4"/>
  <c r="AP31" i="4" s="1"/>
  <c r="AE28" i="4"/>
  <c r="AL40" i="4"/>
  <c r="AP40" i="4" s="1"/>
  <c r="AE49" i="4"/>
  <c r="AE17" i="4"/>
  <c r="AJ31" i="4"/>
  <c r="AN31" i="4" s="1"/>
  <c r="AK39" i="4"/>
  <c r="AO39" i="4" s="1"/>
  <c r="AW92" i="4"/>
  <c r="AJ57" i="4"/>
  <c r="AN57" i="4" s="1"/>
  <c r="AD83" i="4"/>
  <c r="AD92" i="4"/>
  <c r="AK17" i="4"/>
  <c r="AO17" i="4" s="1"/>
  <c r="AA77" i="4"/>
  <c r="AF83" i="4"/>
  <c r="AM47" i="4"/>
  <c r="AQ47" i="4" s="1"/>
  <c r="AB28" i="4"/>
  <c r="AA20" i="4"/>
  <c r="AA19" i="4"/>
  <c r="AJ84" i="4"/>
  <c r="AN84" i="4" s="1"/>
  <c r="AJ20" i="4"/>
  <c r="AN20" i="4" s="1"/>
  <c r="AD19" i="4"/>
  <c r="AD40" i="4"/>
  <c r="AK62" i="4"/>
  <c r="AO62" i="4" s="1"/>
  <c r="AK93" i="4"/>
  <c r="AO93" i="4" s="1"/>
  <c r="AD54" i="4"/>
  <c r="AL93" i="4"/>
  <c r="AP93" i="4" s="1"/>
  <c r="AL77" i="4"/>
  <c r="AP77" i="4" s="1"/>
  <c r="AF32" i="4"/>
  <c r="AL54" i="4"/>
  <c r="AP54" i="4" s="1"/>
  <c r="AF49" i="4"/>
  <c r="AF17" i="4"/>
  <c r="AJ47" i="4"/>
  <c r="AN47" i="4" s="1"/>
  <c r="AU77" i="4"/>
  <c r="AF84" i="4"/>
  <c r="AM19" i="4"/>
  <c r="AQ19" i="4" s="1"/>
  <c r="AM57" i="4"/>
  <c r="AQ57" i="4" s="1"/>
  <c r="AA62" i="4"/>
  <c r="AA47" i="4"/>
  <c r="AF47" i="4"/>
  <c r="AC77" i="4"/>
  <c r="AE39" i="4"/>
  <c r="AB84" i="4"/>
  <c r="AC57" i="4"/>
  <c r="AD47" i="4"/>
  <c r="AC39" i="4"/>
  <c r="AK92" i="4"/>
  <c r="AO92" i="4" s="1"/>
  <c r="AK28" i="4"/>
  <c r="AO28" i="4" s="1"/>
  <c r="AC32" i="4"/>
  <c r="AB17" i="4"/>
  <c r="AE62" i="4"/>
  <c r="AF28" i="4"/>
  <c r="AE20" i="4"/>
  <c r="AL84" i="4"/>
  <c r="AP84" i="4" s="1"/>
  <c r="AL20" i="4"/>
  <c r="AP20" i="4" s="1"/>
  <c r="AE84" i="4"/>
  <c r="AM32" i="4"/>
  <c r="AQ32" i="4" s="1"/>
  <c r="AB57" i="4"/>
  <c r="AM39" i="4"/>
  <c r="AQ39" i="4" s="1"/>
  <c r="AJ39" i="4"/>
  <c r="AN39" i="4" s="1"/>
  <c r="AB20" i="4"/>
  <c r="AB62" i="4"/>
  <c r="AB19" i="4"/>
  <c r="AJ32" i="4"/>
  <c r="AN32" i="4" s="1"/>
  <c r="AK19" i="4"/>
  <c r="AO19" i="4" s="1"/>
  <c r="AK83" i="4"/>
  <c r="AO83" i="4" s="1"/>
  <c r="AM92" i="4"/>
  <c r="AQ92" i="4" s="1"/>
  <c r="AJ69" i="4"/>
  <c r="AN69" i="4" s="1"/>
  <c r="AD57" i="4"/>
  <c r="AD32" i="4"/>
  <c r="AC28" i="4"/>
  <c r="AC92" i="4"/>
  <c r="AL57" i="4"/>
  <c r="AP57" i="4" s="1"/>
  <c r="AE69" i="4"/>
  <c r="AM93" i="4"/>
  <c r="AQ93" i="4" s="1"/>
  <c r="AW81" i="4"/>
  <c r="AU81" i="4"/>
  <c r="AB40" i="4"/>
  <c r="AW17" i="4"/>
  <c r="AL19" i="4"/>
  <c r="AP19" i="4" s="1"/>
  <c r="AU57" i="4"/>
  <c r="AE19" i="4"/>
  <c r="AC62" i="4"/>
  <c r="AM77" i="4"/>
  <c r="AQ77" i="4" s="1"/>
  <c r="AA28" i="4"/>
  <c r="AU84" i="4"/>
  <c r="AW77" i="4"/>
  <c r="AU32" i="4"/>
  <c r="AU19" i="4"/>
  <c r="AU28" i="4"/>
  <c r="AW84" i="4"/>
  <c r="AU69" i="4"/>
  <c r="AU47" i="4"/>
  <c r="AU49" i="4"/>
  <c r="AU39" i="4"/>
  <c r="AU62" i="4"/>
  <c r="AU17" i="4"/>
  <c r="AW49" i="4"/>
  <c r="AW54" i="4"/>
  <c r="AU20" i="4"/>
  <c r="AW20" i="4"/>
  <c r="AW19" i="4"/>
  <c r="AU40" i="4"/>
  <c r="AW47" i="4"/>
  <c r="V100" i="4"/>
  <c r="M25" i="4" s="1"/>
  <c r="AW32" i="4"/>
  <c r="AJ17" i="4"/>
  <c r="AN17" i="4" s="1"/>
  <c r="AM28" i="4"/>
  <c r="AQ28" i="4" s="1"/>
  <c r="AM49" i="4"/>
  <c r="AQ49" i="4" s="1"/>
  <c r="AF19" i="4"/>
  <c r="AD62" i="4"/>
  <c r="AJ83" i="4"/>
  <c r="AN83" i="4" s="1"/>
  <c r="AE47" i="4"/>
  <c r="AB77" i="4"/>
  <c r="AW39" i="4"/>
  <c r="AA40" i="4"/>
  <c r="AA54" i="4"/>
  <c r="AA39" i="4"/>
  <c r="AJ62" i="4"/>
  <c r="AN62" i="4" s="1"/>
  <c r="AM69" i="4"/>
  <c r="AQ69" i="4" s="1"/>
  <c r="AD39" i="4"/>
  <c r="AM62" i="4"/>
  <c r="AQ62" i="4" s="1"/>
  <c r="AA83" i="4"/>
  <c r="AE93" i="4"/>
  <c r="AM81" i="4"/>
  <c r="AQ81" i="4" s="1"/>
  <c r="AQ52" i="4"/>
  <c r="AQ88" i="4"/>
  <c r="AQ96" i="4"/>
  <c r="AP44" i="4"/>
  <c r="AP26" i="4"/>
  <c r="AP38" i="4"/>
  <c r="AP96" i="4"/>
  <c r="AP82" i="4"/>
  <c r="AP34" i="4"/>
  <c r="AQ60" i="4"/>
  <c r="AQ43" i="4"/>
  <c r="AP66" i="4"/>
  <c r="AP81" i="4"/>
  <c r="AN58" i="4"/>
  <c r="AO95" i="4"/>
  <c r="AO60" i="4"/>
  <c r="AN24" i="4"/>
  <c r="AP56" i="4"/>
  <c r="AO31" i="4"/>
  <c r="AO87" i="4"/>
  <c r="AN52" i="4"/>
  <c r="AN34" i="4"/>
  <c r="AP89" i="4"/>
  <c r="AQ44" i="4"/>
  <c r="AP59" i="4"/>
  <c r="AN43" i="4"/>
  <c r="AQ95" i="4"/>
  <c r="AP86" i="4"/>
  <c r="AP35" i="4"/>
  <c r="AQ80" i="4"/>
  <c r="AO34" i="4"/>
  <c r="AP78" i="4"/>
  <c r="AP46" i="4"/>
  <c r="AQ34" i="4"/>
  <c r="AO96" i="4"/>
  <c r="AN60" i="4"/>
  <c r="AP95" i="4"/>
  <c r="AP74" i="4"/>
  <c r="AN19" i="4"/>
  <c r="AO65" i="4"/>
  <c r="AP60" i="4"/>
  <c r="AP98" i="4"/>
  <c r="AQ85" i="4"/>
  <c r="AQ89" i="4"/>
  <c r="AP79" i="4"/>
  <c r="AP51" i="4"/>
  <c r="AQ48" i="4"/>
  <c r="AQ22" i="4"/>
  <c r="AQ26" i="4"/>
  <c r="AN77" i="4"/>
  <c r="AO58" i="4"/>
  <c r="AQ38" i="4"/>
  <c r="AQ30" i="4"/>
  <c r="AP25" i="4"/>
  <c r="AQ35" i="4"/>
  <c r="AQ63" i="4"/>
  <c r="AQ64" i="4"/>
  <c r="AP42" i="4"/>
  <c r="AP72" i="4"/>
  <c r="AN48" i="4"/>
  <c r="AO79" i="4"/>
  <c r="AQ79" i="4"/>
  <c r="AO55" i="4"/>
  <c r="AO51" i="4"/>
  <c r="AP43" i="4"/>
  <c r="AN26" i="4"/>
  <c r="AO24" i="4"/>
  <c r="AQ24" i="4"/>
  <c r="AO18" i="4"/>
  <c r="AN79" i="4"/>
  <c r="AP64" i="4"/>
  <c r="AP58" i="4"/>
  <c r="AP39" i="4"/>
  <c r="AP36" i="4"/>
  <c r="AQ42" i="4"/>
  <c r="AO63" i="4"/>
  <c r="AQ29" i="4"/>
  <c r="AO43" i="4"/>
  <c r="AO89" i="4"/>
  <c r="AO45" i="4"/>
  <c r="AN63" i="4"/>
  <c r="AP32" i="4"/>
  <c r="AQ18" i="4"/>
  <c r="AN18" i="4"/>
  <c r="EN18" i="18" l="1"/>
  <c r="EN19" i="18"/>
  <c r="BN41" i="18"/>
  <c r="EB56" i="18"/>
  <c r="EB84" i="18"/>
  <c r="EJ30" i="18"/>
  <c r="BF54" i="18"/>
  <c r="BD54" i="18" s="1"/>
  <c r="BN24" i="23"/>
  <c r="EN80" i="23"/>
  <c r="EN95" i="23"/>
  <c r="EN34" i="23"/>
  <c r="EN86" i="23"/>
  <c r="BN33" i="23"/>
  <c r="EN77" i="23"/>
  <c r="EN92" i="23"/>
  <c r="EL92" i="23" s="1"/>
  <c r="BN32" i="23"/>
  <c r="EN83" i="23"/>
  <c r="BN28" i="23"/>
  <c r="EN82" i="23"/>
  <c r="EN81" i="23"/>
  <c r="EN20" i="23"/>
  <c r="EN72" i="23"/>
  <c r="EN87" i="23"/>
  <c r="EL87" i="23" s="1"/>
  <c r="EN97" i="23"/>
  <c r="EN78" i="23"/>
  <c r="EN55" i="23"/>
  <c r="EN69" i="23"/>
  <c r="EN84" i="23"/>
  <c r="BN16" i="23"/>
  <c r="EN75" i="23"/>
  <c r="EN21" i="23"/>
  <c r="EL21" i="23" s="1"/>
  <c r="EN74" i="23"/>
  <c r="EN27" i="23"/>
  <c r="EN18" i="23"/>
  <c r="EN64" i="23"/>
  <c r="EN79" i="23"/>
  <c r="EN73" i="23"/>
  <c r="EN70" i="23"/>
  <c r="EN17" i="23"/>
  <c r="EM17" i="23" s="1"/>
  <c r="EN60" i="23"/>
  <c r="EN76" i="23"/>
  <c r="BN21" i="23"/>
  <c r="EN67" i="23"/>
  <c r="EN89" i="23"/>
  <c r="EN66" i="23"/>
  <c r="EN59" i="23"/>
  <c r="BN25" i="23"/>
  <c r="BM25" i="23" s="1"/>
  <c r="EN54" i="23"/>
  <c r="EN71" i="23"/>
  <c r="EN47" i="23"/>
  <c r="EN62" i="23"/>
  <c r="EN22" i="23"/>
  <c r="EN51" i="23"/>
  <c r="EN68" i="23"/>
  <c r="EN28" i="23"/>
  <c r="EM28" i="23" s="1"/>
  <c r="EN57" i="23"/>
  <c r="EN65" i="23"/>
  <c r="EN56" i="23"/>
  <c r="EN19" i="23"/>
  <c r="BN18" i="23"/>
  <c r="EN46" i="23"/>
  <c r="EN63" i="23"/>
  <c r="BN22" i="23"/>
  <c r="BM22" i="23" s="1"/>
  <c r="EN52" i="23"/>
  <c r="BN29" i="23"/>
  <c r="EN43" i="23"/>
  <c r="EN61" i="23"/>
  <c r="EN29" i="23"/>
  <c r="EN49" i="23"/>
  <c r="EN39" i="23"/>
  <c r="EN48" i="23"/>
  <c r="EM48" i="23" s="1"/>
  <c r="EN24" i="23"/>
  <c r="BN23" i="23"/>
  <c r="EN38" i="23"/>
  <c r="EN53" i="23"/>
  <c r="EN33" i="23"/>
  <c r="EN44" i="23"/>
  <c r="EN31" i="23"/>
  <c r="EN35" i="23"/>
  <c r="EL35" i="23" s="1"/>
  <c r="EN50" i="23"/>
  <c r="EN25" i="23"/>
  <c r="EN41" i="23"/>
  <c r="EN26" i="23"/>
  <c r="EN40" i="23"/>
  <c r="BN19" i="23"/>
  <c r="EN96" i="23"/>
  <c r="BN27" i="23"/>
  <c r="BM27" i="23" s="1"/>
  <c r="EN45" i="23"/>
  <c r="BN31" i="23"/>
  <c r="EN36" i="23"/>
  <c r="EN93" i="23"/>
  <c r="EN32" i="23"/>
  <c r="EN42" i="23"/>
  <c r="EN99" i="23"/>
  <c r="EN30" i="23"/>
  <c r="EM30" i="23" s="1"/>
  <c r="EN98" i="23"/>
  <c r="BN30" i="23"/>
  <c r="EF79" i="18"/>
  <c r="BF47" i="18"/>
  <c r="EF78" i="18"/>
  <c r="EF84" i="18"/>
  <c r="BF43" i="18"/>
  <c r="EF90" i="18"/>
  <c r="EE90" i="18" s="1"/>
  <c r="EF88" i="18"/>
  <c r="BF16" i="18"/>
  <c r="BF40" i="18"/>
  <c r="EF44" i="18"/>
  <c r="BF37" i="18"/>
  <c r="EF57" i="18"/>
  <c r="EF54" i="18"/>
  <c r="EF52" i="18"/>
  <c r="ED52" i="18" s="1"/>
  <c r="EF46" i="18"/>
  <c r="EJ77" i="18"/>
  <c r="BJ42" i="18"/>
  <c r="EJ76" i="18"/>
  <c r="EJ31" i="18"/>
  <c r="EJ67" i="18"/>
  <c r="EJ19" i="18"/>
  <c r="EJ60" i="18"/>
  <c r="EH60" i="18" s="1"/>
  <c r="BJ19" i="18"/>
  <c r="EJ53" i="18"/>
  <c r="BJ29" i="18"/>
  <c r="BJ60" i="18"/>
  <c r="BJ28" i="18"/>
  <c r="EJ41" i="18"/>
  <c r="BJ32" i="18"/>
  <c r="EJ87" i="18"/>
  <c r="EH87" i="18" s="1"/>
  <c r="EB76" i="18"/>
  <c r="BB33" i="18"/>
  <c r="EB53" i="18"/>
  <c r="BB23" i="18"/>
  <c r="BB59" i="18"/>
  <c r="EB32" i="18"/>
  <c r="EB57" i="18"/>
  <c r="EB30" i="18"/>
  <c r="DZ30" i="18" s="1"/>
  <c r="EB54" i="18"/>
  <c r="BB30" i="18"/>
  <c r="BB54" i="18"/>
  <c r="EB22" i="18"/>
  <c r="BB41" i="18"/>
  <c r="BB17" i="18"/>
  <c r="EB85" i="18"/>
  <c r="EN79" i="18"/>
  <c r="EM79" i="18" s="1"/>
  <c r="EN28" i="18"/>
  <c r="EN77" i="18"/>
  <c r="BN29" i="18"/>
  <c r="EN68" i="18"/>
  <c r="BN25" i="18"/>
  <c r="EN53" i="18"/>
  <c r="EN34" i="18"/>
  <c r="EN43" i="18"/>
  <c r="EM43" i="18" s="1"/>
  <c r="BN18" i="18"/>
  <c r="BN53" i="18"/>
  <c r="BN20" i="18"/>
  <c r="EN62" i="18"/>
  <c r="BN42" i="18"/>
  <c r="EN86" i="18"/>
  <c r="EJ35" i="18"/>
  <c r="EB79" i="18"/>
  <c r="EA79" i="18" s="1"/>
  <c r="EB33" i="18"/>
  <c r="BN24" i="18"/>
  <c r="EN16" i="18"/>
  <c r="EN80" i="18"/>
  <c r="EN20" i="18"/>
  <c r="EF71" i="18"/>
  <c r="EF38" i="18"/>
  <c r="EF70" i="18"/>
  <c r="EE70" i="18" s="1"/>
  <c r="EF76" i="18"/>
  <c r="BF44" i="18"/>
  <c r="EF82" i="18"/>
  <c r="EF58" i="18"/>
  <c r="BF18" i="18"/>
  <c r="BF24" i="18"/>
  <c r="EF35" i="18"/>
  <c r="BF52" i="18"/>
  <c r="BE52" i="18" s="1"/>
  <c r="EF43" i="18"/>
  <c r="BF48" i="18"/>
  <c r="BF46" i="18"/>
  <c r="EF39" i="18"/>
  <c r="EJ69" i="18"/>
  <c r="EJ46" i="18"/>
  <c r="EJ68" i="18"/>
  <c r="EJ33" i="18"/>
  <c r="EI33" i="18" s="1"/>
  <c r="EJ56" i="18"/>
  <c r="BJ35" i="18"/>
  <c r="EJ54" i="18"/>
  <c r="EJ29" i="18"/>
  <c r="BJ54" i="18"/>
  <c r="EJ21" i="18"/>
  <c r="EJ55" i="18"/>
  <c r="BJ21" i="18"/>
  <c r="BH21" i="18" s="1"/>
  <c r="EJ45" i="18"/>
  <c r="EJ79" i="18"/>
  <c r="EJ36" i="18"/>
  <c r="EB68" i="18"/>
  <c r="EB35" i="18"/>
  <c r="BB52" i="18"/>
  <c r="EB28" i="18"/>
  <c r="EB59" i="18"/>
  <c r="EA59" i="18" s="1"/>
  <c r="EB25" i="18"/>
  <c r="EB51" i="18"/>
  <c r="BB25" i="18"/>
  <c r="BB51" i="18"/>
  <c r="EB21" i="18"/>
  <c r="EB41" i="18"/>
  <c r="BB21" i="18"/>
  <c r="BB50" i="18"/>
  <c r="AZ50" i="18" s="1"/>
  <c r="EB61" i="18"/>
  <c r="EB55" i="18"/>
  <c r="EN71" i="18"/>
  <c r="BN33" i="18"/>
  <c r="EN69" i="18"/>
  <c r="BN31" i="18"/>
  <c r="EN49" i="18"/>
  <c r="BN16" i="18"/>
  <c r="BL16" i="18" s="1"/>
  <c r="EN37" i="18"/>
  <c r="EN30" i="18"/>
  <c r="EN41" i="18"/>
  <c r="EN81" i="18"/>
  <c r="EN52" i="18"/>
  <c r="EN82" i="18"/>
  <c r="EN90" i="18"/>
  <c r="EN89" i="18"/>
  <c r="EM89" i="18" s="1"/>
  <c r="EN65" i="18"/>
  <c r="BJ47" i="18"/>
  <c r="EB88" i="18"/>
  <c r="EB78" i="18"/>
  <c r="EN58" i="18"/>
  <c r="EN83" i="18"/>
  <c r="EN33" i="18"/>
  <c r="EF63" i="18"/>
  <c r="EE63" i="18" s="1"/>
  <c r="EF40" i="18"/>
  <c r="EF62" i="18"/>
  <c r="EF68" i="18"/>
  <c r="BF28" i="18"/>
  <c r="EF74" i="18"/>
  <c r="BF53" i="18"/>
  <c r="EF80" i="18"/>
  <c r="BF19" i="18"/>
  <c r="BE19" i="18" s="1"/>
  <c r="EF31" i="18"/>
  <c r="BF39" i="18"/>
  <c r="EF51" i="18"/>
  <c r="EF47" i="18"/>
  <c r="EF36" i="18"/>
  <c r="BF33" i="18"/>
  <c r="EJ61" i="18"/>
  <c r="BJ46" i="18"/>
  <c r="BI46" i="18" s="1"/>
  <c r="BJ58" i="18"/>
  <c r="BJ26" i="18"/>
  <c r="EJ52" i="18"/>
  <c r="EJ25" i="18"/>
  <c r="BJ52" i="18"/>
  <c r="BJ25" i="18"/>
  <c r="EJ39" i="18"/>
  <c r="EJ17" i="18"/>
  <c r="EH17" i="18" s="1"/>
  <c r="BJ39" i="18"/>
  <c r="EJ86" i="18"/>
  <c r="EJ44" i="18"/>
  <c r="BJ51" i="18"/>
  <c r="BJ20" i="18"/>
  <c r="BB60" i="18"/>
  <c r="EB23" i="18"/>
  <c r="BB47" i="18"/>
  <c r="AZ47" i="18" s="1"/>
  <c r="EB16" i="18"/>
  <c r="EB39" i="18"/>
  <c r="BB46" i="18"/>
  <c r="BB39" i="18"/>
  <c r="BB35" i="18"/>
  <c r="BB55" i="18"/>
  <c r="EB87" i="18"/>
  <c r="EB50" i="18"/>
  <c r="EA50" i="18" s="1"/>
  <c r="EB86" i="18"/>
  <c r="EB43" i="18"/>
  <c r="EB31" i="18"/>
  <c r="BB16" i="18"/>
  <c r="EN63" i="18"/>
  <c r="BN36" i="18"/>
  <c r="EN61" i="18"/>
  <c r="EN25" i="18"/>
  <c r="EL25" i="18" s="1"/>
  <c r="BN45" i="18"/>
  <c r="BN32" i="18"/>
  <c r="EN46" i="18"/>
  <c r="EN88" i="18"/>
  <c r="EN42" i="18"/>
  <c r="EN50" i="18"/>
  <c r="EN38" i="18"/>
  <c r="BN46" i="18"/>
  <c r="BL46" i="18" s="1"/>
  <c r="EN70" i="18"/>
  <c r="EN66" i="18"/>
  <c r="BN60" i="18"/>
  <c r="EJ48" i="18"/>
  <c r="EB40" i="18"/>
  <c r="BB48" i="18"/>
  <c r="EB69" i="18"/>
  <c r="EN57" i="18"/>
  <c r="EL57" i="18" s="1"/>
  <c r="BN44" i="18"/>
  <c r="EN59" i="18"/>
  <c r="BF58" i="18"/>
  <c r="BF30" i="18"/>
  <c r="BF59" i="18"/>
  <c r="EF83" i="18"/>
  <c r="EF29" i="18"/>
  <c r="EF66" i="18"/>
  <c r="EE66" i="18" s="1"/>
  <c r="EF48" i="18"/>
  <c r="EF49" i="18"/>
  <c r="EF27" i="18"/>
  <c r="EF25" i="18"/>
  <c r="BF31" i="18"/>
  <c r="EF42" i="18"/>
  <c r="EF33" i="18"/>
  <c r="BF29" i="18"/>
  <c r="BE29" i="18" s="1"/>
  <c r="BF32" i="18"/>
  <c r="EJ58" i="18"/>
  <c r="BJ27" i="18"/>
  <c r="BJ57" i="18"/>
  <c r="BJ23" i="18"/>
  <c r="EJ47" i="18"/>
  <c r="EJ37" i="18"/>
  <c r="EJ88" i="18"/>
  <c r="EH88" i="18" s="1"/>
  <c r="EJ43" i="18"/>
  <c r="EJ78" i="18"/>
  <c r="EJ50" i="18"/>
  <c r="BJ17" i="18"/>
  <c r="BJ48" i="18"/>
  <c r="EB52" i="18"/>
  <c r="BB24" i="18"/>
  <c r="BB45" i="18"/>
  <c r="BA45" i="18" s="1"/>
  <c r="EB90" i="18"/>
  <c r="EB60" i="18"/>
  <c r="EB89" i="18"/>
  <c r="BB40" i="18"/>
  <c r="EB36" i="18"/>
  <c r="EN48" i="18"/>
  <c r="BF50" i="18"/>
  <c r="EF17" i="18"/>
  <c r="EE17" i="18" s="1"/>
  <c r="EF85" i="18"/>
  <c r="EF75" i="18"/>
  <c r="BF22" i="18"/>
  <c r="EF89" i="18"/>
  <c r="BF41" i="18"/>
  <c r="BF57" i="18"/>
  <c r="EF72" i="18"/>
  <c r="BF26" i="18"/>
  <c r="BE26" i="18" s="1"/>
  <c r="EF21" i="18"/>
  <c r="EF22" i="18"/>
  <c r="BF36" i="18"/>
  <c r="EF30" i="18"/>
  <c r="BF17" i="18"/>
  <c r="BJ56" i="18"/>
  <c r="EJ23" i="18"/>
  <c r="BJ59" i="18"/>
  <c r="BH59" i="18" s="1"/>
  <c r="BJ24" i="18"/>
  <c r="EJ40" i="18"/>
  <c r="EJ90" i="18"/>
  <c r="BJ40" i="18"/>
  <c r="EJ89" i="18"/>
  <c r="BJ36" i="18"/>
  <c r="EJ80" i="18"/>
  <c r="EJ34" i="18"/>
  <c r="EH34" i="18" s="1"/>
  <c r="EJ70" i="18"/>
  <c r="EJ28" i="18"/>
  <c r="EJ71" i="18"/>
  <c r="EJ27" i="18"/>
  <c r="EB47" i="18"/>
  <c r="EB17" i="18"/>
  <c r="EB44" i="18"/>
  <c r="EB82" i="18"/>
  <c r="EA82" i="18" s="1"/>
  <c r="EB34" i="18"/>
  <c r="EB81" i="18"/>
  <c r="BB34" i="18"/>
  <c r="EB80" i="18"/>
  <c r="BB42" i="18"/>
  <c r="EB71" i="18"/>
  <c r="BB37" i="18"/>
  <c r="EB70" i="18"/>
  <c r="EA70" i="18" s="1"/>
  <c r="BB38" i="18"/>
  <c r="BB19" i="18"/>
  <c r="BB43" i="18"/>
  <c r="BN55" i="18"/>
  <c r="EN17" i="18"/>
  <c r="BN50" i="18"/>
  <c r="BN19" i="18"/>
  <c r="EN44" i="18"/>
  <c r="EL44" i="18" s="1"/>
  <c r="EN75" i="18"/>
  <c r="EN35" i="18"/>
  <c r="EN72" i="18"/>
  <c r="BN38" i="18"/>
  <c r="BN39" i="18"/>
  <c r="EN74" i="18"/>
  <c r="BN54" i="18"/>
  <c r="BN28" i="18"/>
  <c r="BM28" i="18" s="1"/>
  <c r="BN51" i="18"/>
  <c r="EN39" i="18"/>
  <c r="BF60" i="18"/>
  <c r="BF20" i="18"/>
  <c r="EF77" i="18"/>
  <c r="EF67" i="18"/>
  <c r="BF25" i="18"/>
  <c r="EF81" i="18"/>
  <c r="EE81" i="18" s="1"/>
  <c r="EF28" i="18"/>
  <c r="EF45" i="18"/>
  <c r="BF49" i="18"/>
  <c r="EF34" i="18"/>
  <c r="EF20" i="18"/>
  <c r="BF21" i="18"/>
  <c r="EF32" i="18"/>
  <c r="EF16" i="18"/>
  <c r="ED16" i="18" s="1"/>
  <c r="BF35" i="18"/>
  <c r="BJ49" i="18"/>
  <c r="EJ24" i="18"/>
  <c r="BJ55" i="18"/>
  <c r="EJ16" i="18"/>
  <c r="EJ42" i="18"/>
  <c r="EJ82" i="18"/>
  <c r="BJ38" i="18"/>
  <c r="BI38" i="18" s="1"/>
  <c r="EJ81" i="18"/>
  <c r="BJ44" i="18"/>
  <c r="EJ72" i="18"/>
  <c r="BJ37" i="18"/>
  <c r="EJ62" i="18"/>
  <c r="EJ32" i="18"/>
  <c r="BJ43" i="18"/>
  <c r="EJ57" i="18"/>
  <c r="EI57" i="18" s="1"/>
  <c r="EB45" i="18"/>
  <c r="EB83" i="18"/>
  <c r="EB46" i="18"/>
  <c r="EB74" i="18"/>
  <c r="EB42" i="18"/>
  <c r="EB73" i="18"/>
  <c r="EB38" i="18"/>
  <c r="EB72" i="18"/>
  <c r="EA72" i="18" s="1"/>
  <c r="EB37" i="18"/>
  <c r="EB63" i="18"/>
  <c r="BB44" i="18"/>
  <c r="EB62" i="18"/>
  <c r="BB20" i="18"/>
  <c r="BB18" i="18"/>
  <c r="EB77" i="18"/>
  <c r="EN54" i="18"/>
  <c r="EM54" i="18" s="1"/>
  <c r="BN30" i="18"/>
  <c r="EN45" i="18"/>
  <c r="BN23" i="18"/>
  <c r="EN36" i="18"/>
  <c r="EN67" i="18"/>
  <c r="EN40" i="18"/>
  <c r="EN64" i="18"/>
  <c r="EN24" i="18"/>
  <c r="EL24" i="18" s="1"/>
  <c r="BN17" i="18"/>
  <c r="BN56" i="18"/>
  <c r="BN47" i="18"/>
  <c r="BN22" i="18"/>
  <c r="BN40" i="18"/>
  <c r="BN21" i="18"/>
  <c r="BF45" i="18"/>
  <c r="EF23" i="18"/>
  <c r="EE23" i="18" s="1"/>
  <c r="EF69" i="18"/>
  <c r="EF55" i="18"/>
  <c r="EF19" i="18"/>
  <c r="EF73" i="18"/>
  <c r="BF38" i="18"/>
  <c r="BF51" i="18"/>
  <c r="BF56" i="18"/>
  <c r="EF64" i="18"/>
  <c r="EE64" i="18" s="1"/>
  <c r="BF23" i="18"/>
  <c r="BF34" i="18"/>
  <c r="BF27" i="18"/>
  <c r="EF18" i="18"/>
  <c r="EF59" i="18"/>
  <c r="BJ41" i="18"/>
  <c r="BJ16" i="18"/>
  <c r="EJ51" i="18"/>
  <c r="EH51" i="18" s="1"/>
  <c r="EJ83" i="18"/>
  <c r="BJ31" i="18"/>
  <c r="EJ74" i="18"/>
  <c r="BJ50" i="18"/>
  <c r="EJ73" i="18"/>
  <c r="BJ30" i="18"/>
  <c r="EJ64" i="18"/>
  <c r="EJ20" i="18"/>
  <c r="EH20" i="18" s="1"/>
  <c r="EJ59" i="18"/>
  <c r="EJ26" i="18"/>
  <c r="EJ63" i="18"/>
  <c r="EJ22" i="18"/>
  <c r="BB36" i="18"/>
  <c r="EB75" i="18"/>
  <c r="EB29" i="18"/>
  <c r="EB66" i="18"/>
  <c r="EA66" i="18" s="1"/>
  <c r="BB29" i="18"/>
  <c r="EB65" i="18"/>
  <c r="BB27" i="18"/>
  <c r="EB64" i="18"/>
  <c r="BB26" i="18"/>
  <c r="EB58" i="18"/>
  <c r="EB20" i="18"/>
  <c r="BB58" i="18"/>
  <c r="BA58" i="18" s="1"/>
  <c r="EB18" i="18"/>
  <c r="BB49" i="18"/>
  <c r="EB48" i="18"/>
  <c r="BN43" i="18"/>
  <c r="EN26" i="18"/>
  <c r="EN51" i="18"/>
  <c r="EN84" i="18"/>
  <c r="BN57" i="18"/>
  <c r="BL57" i="18" s="1"/>
  <c r="EN60" i="18"/>
  <c r="EN27" i="18"/>
  <c r="EN55" i="18"/>
  <c r="BN35" i="18"/>
  <c r="EN29" i="18"/>
  <c r="EN47" i="18"/>
  <c r="EN22" i="18"/>
  <c r="BN27" i="18"/>
  <c r="BL27" i="18" s="1"/>
  <c r="BN34" i="18"/>
  <c r="EN23" i="18"/>
  <c r="DZ36" i="17"/>
  <c r="EA36" i="17"/>
  <c r="BN59" i="18"/>
  <c r="EN21" i="18"/>
  <c r="EB24" i="18"/>
  <c r="BB57" i="18"/>
  <c r="BA57" i="18" s="1"/>
  <c r="BJ22" i="18"/>
  <c r="BJ33" i="18"/>
  <c r="EF50" i="18"/>
  <c r="EF56" i="18"/>
  <c r="BN37" i="18"/>
  <c r="BN49" i="18"/>
  <c r="BL49" i="18" s="1"/>
  <c r="BB22" i="18"/>
  <c r="BB32" i="18"/>
  <c r="EJ49" i="18"/>
  <c r="EJ75" i="18"/>
  <c r="EF60" i="18"/>
  <c r="EF61" i="18"/>
  <c r="BN26" i="18"/>
  <c r="BJ18" i="18"/>
  <c r="EN32" i="18"/>
  <c r="EB49" i="18"/>
  <c r="BB53" i="18"/>
  <c r="EJ38" i="18"/>
  <c r="BF55" i="18"/>
  <c r="EF86" i="18"/>
  <c r="EE86" i="18" s="1"/>
  <c r="BA34" i="17"/>
  <c r="EN73" i="18"/>
  <c r="EN76" i="18"/>
  <c r="EB26" i="18"/>
  <c r="EB19" i="18"/>
  <c r="BJ53" i="18"/>
  <c r="EJ84" i="18"/>
  <c r="EF37" i="18"/>
  <c r="EE37" i="18" s="1"/>
  <c r="EF41" i="18"/>
  <c r="BE21" i="19"/>
  <c r="BD21" i="19"/>
  <c r="BW27" i="13"/>
  <c r="EN31" i="18"/>
  <c r="BN48" i="18"/>
  <c r="BB56" i="18"/>
  <c r="AZ56" i="18" s="1"/>
  <c r="EB67" i="18"/>
  <c r="EJ18" i="18"/>
  <c r="BJ45" i="18"/>
  <c r="BF42" i="18"/>
  <c r="EF87" i="18"/>
  <c r="BN52" i="18"/>
  <c r="EN78" i="18"/>
  <c r="EN85" i="18"/>
  <c r="EM85" i="18" s="1"/>
  <c r="EB27" i="18"/>
  <c r="BB31" i="18"/>
  <c r="EJ65" i="18"/>
  <c r="EJ85" i="18"/>
  <c r="EF24" i="18"/>
  <c r="CE28" i="22"/>
  <c r="BN16" i="22"/>
  <c r="BN25" i="22"/>
  <c r="BW29" i="21"/>
  <c r="BF28" i="21"/>
  <c r="BW31" i="21"/>
  <c r="BF27" i="21"/>
  <c r="BW30" i="21"/>
  <c r="BB33" i="16"/>
  <c r="EB38" i="16"/>
  <c r="EB83" i="16"/>
  <c r="EB56" i="16"/>
  <c r="DZ56" i="16" s="1"/>
  <c r="BB22" i="16"/>
  <c r="EB60" i="16"/>
  <c r="EB27" i="16"/>
  <c r="EB79" i="16"/>
  <c r="EB50" i="16"/>
  <c r="EB18" i="16"/>
  <c r="EB68" i="16"/>
  <c r="BB34" i="16"/>
  <c r="BA34" i="16" s="1"/>
  <c r="DZ49" i="17"/>
  <c r="EC49" i="17" s="1"/>
  <c r="DZ27" i="17"/>
  <c r="EC27" i="17" s="1"/>
  <c r="DZ60" i="17"/>
  <c r="EA33" i="17"/>
  <c r="CE20" i="22"/>
  <c r="EB76" i="16"/>
  <c r="EB20" i="16"/>
  <c r="EB54" i="16"/>
  <c r="EB99" i="16"/>
  <c r="EB65" i="16"/>
  <c r="EB23" i="16"/>
  <c r="EB78" i="16"/>
  <c r="DZ78" i="16" s="1"/>
  <c r="EB42" i="16"/>
  <c r="EB95" i="16"/>
  <c r="EB72" i="16"/>
  <c r="BB32" i="16"/>
  <c r="EB81" i="16"/>
  <c r="DZ83" i="17"/>
  <c r="DZ57" i="17"/>
  <c r="CD17" i="22"/>
  <c r="BN21" i="22"/>
  <c r="CE23" i="22"/>
  <c r="CE21" i="22"/>
  <c r="O21" i="29"/>
  <c r="BJ22" i="9"/>
  <c r="BJ32" i="9"/>
  <c r="BH32" i="9" s="1"/>
  <c r="BJ23" i="9"/>
  <c r="DZ48" i="17"/>
  <c r="EC48" i="17" s="1"/>
  <c r="BB18" i="22"/>
  <c r="CA25" i="9"/>
  <c r="BJ18" i="9"/>
  <c r="BM23" i="22"/>
  <c r="CD22" i="22"/>
  <c r="BJ16" i="24"/>
  <c r="BI16" i="24" s="1"/>
  <c r="BJ19" i="9"/>
  <c r="EA58" i="17"/>
  <c r="DZ58" i="17"/>
  <c r="BL22" i="22"/>
  <c r="BO22" i="22" s="1"/>
  <c r="EB23" i="17"/>
  <c r="BS18" i="22"/>
  <c r="BL18" i="22"/>
  <c r="BB21" i="22"/>
  <c r="BJ25" i="24"/>
  <c r="BF35" i="25"/>
  <c r="BE35" i="25" s="1"/>
  <c r="CF24" i="22"/>
  <c r="BJ17" i="9"/>
  <c r="BF26" i="13"/>
  <c r="BF21" i="13"/>
  <c r="BF25" i="13"/>
  <c r="BW25" i="13"/>
  <c r="BV25" i="13" s="1"/>
  <c r="BM20" i="22"/>
  <c r="BE30" i="25"/>
  <c r="BY16" i="24"/>
  <c r="BZ16" i="24"/>
  <c r="EA97" i="17"/>
  <c r="DZ97" i="17"/>
  <c r="EA16" i="17"/>
  <c r="DZ16" i="17"/>
  <c r="BM26" i="22"/>
  <c r="BL26" i="22"/>
  <c r="CA22" i="9"/>
  <c r="EA89" i="17"/>
  <c r="BD35" i="25"/>
  <c r="CA23" i="9"/>
  <c r="BJ31" i="9"/>
  <c r="BJ21" i="9"/>
  <c r="BJ24" i="9"/>
  <c r="BJ25" i="9"/>
  <c r="CA27" i="9"/>
  <c r="CA18" i="9"/>
  <c r="BY18" i="9" s="1"/>
  <c r="BJ20" i="9"/>
  <c r="CA16" i="9"/>
  <c r="CA17" i="9"/>
  <c r="BJ27" i="9"/>
  <c r="CA19" i="9"/>
  <c r="CA20" i="9"/>
  <c r="BJ29" i="9"/>
  <c r="BJ30" i="9"/>
  <c r="BI30" i="9" s="1"/>
  <c r="CA30" i="9"/>
  <c r="CC26" i="22"/>
  <c r="CF26" i="22" s="1"/>
  <c r="CD26" i="22"/>
  <c r="DZ21" i="17"/>
  <c r="EA21" i="17"/>
  <c r="CA26" i="9"/>
  <c r="BJ26" i="9"/>
  <c r="EN69" i="16"/>
  <c r="EM69" i="16" s="1"/>
  <c r="EN56" i="16"/>
  <c r="EN91" i="16"/>
  <c r="EN18" i="16"/>
  <c r="EN28" i="16"/>
  <c r="EN31" i="16"/>
  <c r="EN49" i="16"/>
  <c r="EN75" i="16"/>
  <c r="EN22" i="16"/>
  <c r="EL22" i="16" s="1"/>
  <c r="EN72" i="16"/>
  <c r="BN29" i="16"/>
  <c r="EN27" i="16"/>
  <c r="BN25" i="16"/>
  <c r="EN97" i="16"/>
  <c r="EN65" i="16"/>
  <c r="BN16" i="16"/>
  <c r="EN29" i="16"/>
  <c r="EL29" i="16" s="1"/>
  <c r="EN54" i="16"/>
  <c r="EN42" i="16"/>
  <c r="EN93" i="16"/>
  <c r="EN52" i="16"/>
  <c r="EN78" i="16"/>
  <c r="EN47" i="16"/>
  <c r="EN17" i="16"/>
  <c r="EN77" i="16"/>
  <c r="EM77" i="16" s="1"/>
  <c r="EN45" i="16"/>
  <c r="EN62" i="16"/>
  <c r="BN34" i="16"/>
  <c r="EN86" i="16"/>
  <c r="EN37" i="16"/>
  <c r="EN25" i="16"/>
  <c r="EN60" i="16"/>
  <c r="EN66" i="16"/>
  <c r="EM66" i="16" s="1"/>
  <c r="EN87" i="16"/>
  <c r="BL25" i="22"/>
  <c r="BM25" i="22"/>
  <c r="CA31" i="9"/>
  <c r="BY31" i="9" s="1"/>
  <c r="BJ28" i="9"/>
  <c r="AZ18" i="22"/>
  <c r="BC18" i="22" s="1"/>
  <c r="BA18" i="22"/>
  <c r="EB17" i="23"/>
  <c r="EB91" i="23"/>
  <c r="BB34" i="23"/>
  <c r="EB58" i="23"/>
  <c r="EB89" i="23"/>
  <c r="BB33" i="23"/>
  <c r="EB46" i="23"/>
  <c r="EB71" i="23"/>
  <c r="EB26" i="23"/>
  <c r="EB52" i="23"/>
  <c r="EB85" i="23"/>
  <c r="BB27" i="23"/>
  <c r="BB32" i="23"/>
  <c r="BB19" i="23"/>
  <c r="EB83" i="23"/>
  <c r="EB29" i="23"/>
  <c r="BB25" i="23"/>
  <c r="EB81" i="23"/>
  <c r="EB96" i="23"/>
  <c r="EB38" i="23"/>
  <c r="EB63" i="23"/>
  <c r="EB18" i="23"/>
  <c r="EB44" i="23"/>
  <c r="EB77" i="23"/>
  <c r="EB23" i="23"/>
  <c r="EB50" i="23"/>
  <c r="BB16" i="23"/>
  <c r="EB75" i="23"/>
  <c r="EB31" i="23"/>
  <c r="EB48" i="23"/>
  <c r="EB73" i="23"/>
  <c r="EB88" i="23"/>
  <c r="EB30" i="23"/>
  <c r="EB28" i="23"/>
  <c r="EB94" i="23"/>
  <c r="EB36" i="23"/>
  <c r="EB69" i="23"/>
  <c r="BB29" i="23"/>
  <c r="EB42" i="23"/>
  <c r="EB21" i="23"/>
  <c r="EB67" i="23"/>
  <c r="EB98" i="23"/>
  <c r="EB40" i="23"/>
  <c r="EB65" i="23"/>
  <c r="EB80" i="23"/>
  <c r="BB26" i="23"/>
  <c r="EB53" i="23"/>
  <c r="EB86" i="23"/>
  <c r="EB27" i="23"/>
  <c r="EB61" i="23"/>
  <c r="EB92" i="23"/>
  <c r="EB34" i="23"/>
  <c r="BB18" i="23"/>
  <c r="EB59" i="23"/>
  <c r="EB90" i="23"/>
  <c r="EB33" i="23"/>
  <c r="EB57" i="23"/>
  <c r="EB72" i="23"/>
  <c r="EB24" i="23"/>
  <c r="EB45" i="23"/>
  <c r="EB78" i="23"/>
  <c r="BB22" i="23"/>
  <c r="EB32" i="23"/>
  <c r="EB84" i="23"/>
  <c r="BB21" i="23"/>
  <c r="BB17" i="23"/>
  <c r="EB25" i="23"/>
  <c r="EB82" i="23"/>
  <c r="BB24" i="23"/>
  <c r="EB56" i="23"/>
  <c r="EB64" i="23"/>
  <c r="EB95" i="23"/>
  <c r="EB37" i="23"/>
  <c r="EB70" i="23"/>
  <c r="BB31" i="23"/>
  <c r="EB51" i="23"/>
  <c r="EB76" i="23"/>
  <c r="EB19" i="23"/>
  <c r="EB49" i="23"/>
  <c r="EB74" i="23"/>
  <c r="EB22" i="23"/>
  <c r="EB47" i="23"/>
  <c r="EB55" i="23"/>
  <c r="EB87" i="23"/>
  <c r="BB30" i="23"/>
  <c r="EB62" i="23"/>
  <c r="EB43" i="23"/>
  <c r="EB68" i="23"/>
  <c r="EB16" i="23"/>
  <c r="BB23" i="23"/>
  <c r="EB99" i="23"/>
  <c r="BB28" i="23"/>
  <c r="EB41" i="23"/>
  <c r="EB93" i="23"/>
  <c r="EB66" i="23"/>
  <c r="EB35" i="23"/>
  <c r="EB97" i="23"/>
  <c r="EB60" i="23"/>
  <c r="EB39" i="23"/>
  <c r="EB79" i="23"/>
  <c r="EB54" i="23"/>
  <c r="EF46" i="25"/>
  <c r="EB55" i="20"/>
  <c r="EB17" i="20"/>
  <c r="BB45" i="20"/>
  <c r="EB77" i="20"/>
  <c r="EB21" i="20"/>
  <c r="EB60" i="20"/>
  <c r="BB27" i="20"/>
  <c r="BB50" i="20"/>
  <c r="BB33" i="20"/>
  <c r="BB49" i="20"/>
  <c r="EB26" i="20"/>
  <c r="EB57" i="20"/>
  <c r="BB18" i="20"/>
  <c r="EB45" i="20"/>
  <c r="EB64" i="20"/>
  <c r="BB46" i="20"/>
  <c r="EB69" i="20"/>
  <c r="EB27" i="20"/>
  <c r="EB50" i="20"/>
  <c r="EB33" i="20"/>
  <c r="EB52" i="20"/>
  <c r="EB56" i="20"/>
  <c r="EB48" i="20"/>
  <c r="BB37" i="20"/>
  <c r="EB43" i="20"/>
  <c r="EB80" i="20"/>
  <c r="EB46" i="20"/>
  <c r="BB41" i="20"/>
  <c r="EB61" i="20"/>
  <c r="BB20" i="20"/>
  <c r="BB40" i="20"/>
  <c r="BB19" i="20"/>
  <c r="EB51" i="20"/>
  <c r="BB32" i="20"/>
  <c r="BB48" i="20"/>
  <c r="EB18" i="20"/>
  <c r="EB47" i="20"/>
  <c r="BB43" i="20"/>
  <c r="BB42" i="20"/>
  <c r="BB26" i="20"/>
  <c r="EB38" i="20"/>
  <c r="EB53" i="20"/>
  <c r="EB72" i="20"/>
  <c r="BB52" i="20"/>
  <c r="EB16" i="20"/>
  <c r="EB35" i="20"/>
  <c r="EB19" i="20"/>
  <c r="BB35" i="20"/>
  <c r="EB20" i="20"/>
  <c r="EB32" i="20"/>
  <c r="EB28" i="20"/>
  <c r="EB23" i="20"/>
  <c r="EB41" i="20"/>
  <c r="EB78" i="20"/>
  <c r="BB30" i="20"/>
  <c r="EB40" i="20"/>
  <c r="EB42" i="20"/>
  <c r="BB44" i="20"/>
  <c r="EB75" i="20"/>
  <c r="EB36" i="20"/>
  <c r="EB82" i="20"/>
  <c r="BB36" i="20"/>
  <c r="BB17" i="20"/>
  <c r="EB44" i="20"/>
  <c r="EB79" i="20"/>
  <c r="EB30" i="20"/>
  <c r="EB70" i="20"/>
  <c r="BB25" i="20"/>
  <c r="BB51" i="20"/>
  <c r="BB16" i="20"/>
  <c r="BB47" i="20"/>
  <c r="EB67" i="20"/>
  <c r="EB29" i="20"/>
  <c r="EB74" i="20"/>
  <c r="EB24" i="20"/>
  <c r="EB81" i="20"/>
  <c r="BB24" i="20"/>
  <c r="EB71" i="20"/>
  <c r="EB25" i="20"/>
  <c r="EB62" i="20"/>
  <c r="BB28" i="20"/>
  <c r="BB38" i="20"/>
  <c r="EB76" i="20"/>
  <c r="EB37" i="20"/>
  <c r="EB59" i="20"/>
  <c r="BB34" i="20"/>
  <c r="EB66" i="20"/>
  <c r="EB31" i="20"/>
  <c r="EB73" i="20"/>
  <c r="BB31" i="20"/>
  <c r="EB54" i="20"/>
  <c r="EB22" i="20"/>
  <c r="BB23" i="20"/>
  <c r="EB65" i="20"/>
  <c r="EB39" i="20"/>
  <c r="BB22" i="20"/>
  <c r="EB68" i="20"/>
  <c r="BB21" i="20"/>
  <c r="EB49" i="20"/>
  <c r="EB58" i="20"/>
  <c r="EB63" i="20"/>
  <c r="EB34" i="20"/>
  <c r="BB29" i="20"/>
  <c r="BF25" i="25"/>
  <c r="EB84" i="17"/>
  <c r="EB85" i="17"/>
  <c r="EB54" i="17"/>
  <c r="BB23" i="17"/>
  <c r="EB70" i="17"/>
  <c r="EB25" i="17"/>
  <c r="EB62" i="17"/>
  <c r="EN22" i="17"/>
  <c r="EN50" i="17"/>
  <c r="EN86" i="17"/>
  <c r="EN25" i="17"/>
  <c r="EN69" i="17"/>
  <c r="EN81" i="17"/>
  <c r="EN33" i="17"/>
  <c r="EN17" i="17"/>
  <c r="EN42" i="17"/>
  <c r="EN90" i="17"/>
  <c r="EN41" i="17"/>
  <c r="EN80" i="17"/>
  <c r="BN29" i="17"/>
  <c r="BF17" i="17"/>
  <c r="EF69" i="17"/>
  <c r="EF26" i="17"/>
  <c r="EF44" i="17"/>
  <c r="EF91" i="17"/>
  <c r="EF55" i="17"/>
  <c r="EF66" i="17"/>
  <c r="EF97" i="17"/>
  <c r="EF34" i="17"/>
  <c r="EF80" i="17"/>
  <c r="EF79" i="17"/>
  <c r="EF62" i="17"/>
  <c r="EB50" i="17"/>
  <c r="EB56" i="17"/>
  <c r="EB59" i="17"/>
  <c r="EB46" i="17"/>
  <c r="EB44" i="17"/>
  <c r="EB81" i="17"/>
  <c r="EB19" i="17"/>
  <c r="EB61" i="17"/>
  <c r="EN95" i="17"/>
  <c r="EN23" i="17"/>
  <c r="EN78" i="17"/>
  <c r="EN24" i="17"/>
  <c r="EN61" i="17"/>
  <c r="EN92" i="17"/>
  <c r="EN31" i="17"/>
  <c r="EN99" i="17"/>
  <c r="BN33" i="17"/>
  <c r="EN82" i="17"/>
  <c r="EN26" i="17"/>
  <c r="EN72" i="17"/>
  <c r="BN21" i="17"/>
  <c r="EF20" i="17"/>
  <c r="BF19" i="17"/>
  <c r="EF61" i="17"/>
  <c r="EF92" i="17"/>
  <c r="BF23" i="17"/>
  <c r="EF83" i="17"/>
  <c r="EF87" i="17"/>
  <c r="EF58" i="17"/>
  <c r="EF89" i="17"/>
  <c r="BF31" i="17"/>
  <c r="EF72" i="17"/>
  <c r="EF30" i="17"/>
  <c r="EF45" i="17"/>
  <c r="EB63" i="17"/>
  <c r="EB22" i="17"/>
  <c r="EB74" i="17"/>
  <c r="BB18" i="17"/>
  <c r="EB41" i="17"/>
  <c r="BB20" i="17"/>
  <c r="EB39" i="17"/>
  <c r="EN87" i="17"/>
  <c r="BN28" i="17"/>
  <c r="EN70" i="17"/>
  <c r="EN20" i="17"/>
  <c r="EN39" i="17"/>
  <c r="EN84" i="17"/>
  <c r="EN34" i="17"/>
  <c r="EN91" i="17"/>
  <c r="BN31" i="17"/>
  <c r="EN74" i="17"/>
  <c r="BN27" i="17"/>
  <c r="EN64" i="17"/>
  <c r="BN19" i="17"/>
  <c r="EF18" i="17"/>
  <c r="EF16" i="17"/>
  <c r="EF41" i="17"/>
  <c r="EF84" i="17"/>
  <c r="BF25" i="17"/>
  <c r="EF75" i="17"/>
  <c r="EF43" i="17"/>
  <c r="EF38" i="17"/>
  <c r="EF81" i="17"/>
  <c r="EF27" i="17"/>
  <c r="EF64" i="17"/>
  <c r="EF29" i="17"/>
  <c r="EF54" i="17"/>
  <c r="EB96" i="17"/>
  <c r="EB26" i="17"/>
  <c r="BB25" i="17"/>
  <c r="EB71" i="17"/>
  <c r="BB19" i="17"/>
  <c r="EB69" i="17"/>
  <c r="EB98" i="17"/>
  <c r="EB65" i="17"/>
  <c r="EN79" i="17"/>
  <c r="BN32" i="17"/>
  <c r="EN62" i="17"/>
  <c r="EN35" i="17"/>
  <c r="EN47" i="17"/>
  <c r="EN76" i="17"/>
  <c r="BN22" i="17"/>
  <c r="EN83" i="17"/>
  <c r="EN29" i="17"/>
  <c r="EN66" i="17"/>
  <c r="EN57" i="17"/>
  <c r="EN56" i="17"/>
  <c r="EN18" i="17"/>
  <c r="BF16" i="17"/>
  <c r="BF26" i="17"/>
  <c r="EF42" i="17"/>
  <c r="EF76" i="17"/>
  <c r="EF71" i="17"/>
  <c r="EF67" i="17"/>
  <c r="EF24" i="17"/>
  <c r="EF50" i="17"/>
  <c r="EF73" i="17"/>
  <c r="EF95" i="17"/>
  <c r="EF49" i="17"/>
  <c r="EF21" i="17"/>
  <c r="EF56" i="17"/>
  <c r="EB77" i="17"/>
  <c r="EB79" i="17"/>
  <c r="EB52" i="17"/>
  <c r="EB73" i="17"/>
  <c r="EB92" i="17"/>
  <c r="BB29" i="17"/>
  <c r="EB90" i="17"/>
  <c r="BB30" i="17"/>
  <c r="EN71" i="17"/>
  <c r="EN97" i="17"/>
  <c r="EN40" i="17"/>
  <c r="BN20" i="17"/>
  <c r="EN46" i="17"/>
  <c r="EN68" i="17"/>
  <c r="EN89" i="17"/>
  <c r="EN75" i="17"/>
  <c r="EN27" i="17"/>
  <c r="EN58" i="17"/>
  <c r="EN19" i="17"/>
  <c r="EN55" i="17"/>
  <c r="EN65" i="17"/>
  <c r="BF20" i="17"/>
  <c r="BF29" i="17"/>
  <c r="EF52" i="17"/>
  <c r="EF68" i="17"/>
  <c r="BF28" i="17"/>
  <c r="EF59" i="17"/>
  <c r="EF98" i="17"/>
  <c r="BF33" i="17"/>
  <c r="EF65" i="17"/>
  <c r="EF35" i="17"/>
  <c r="EF36" i="17"/>
  <c r="EF94" i="17"/>
  <c r="BF30" i="17"/>
  <c r="EB34" i="17"/>
  <c r="EB91" i="17"/>
  <c r="EB20" i="17"/>
  <c r="EB87" i="17"/>
  <c r="EB72" i="17"/>
  <c r="EB28" i="17"/>
  <c r="EB64" i="17"/>
  <c r="EB24" i="17"/>
  <c r="EN63" i="17"/>
  <c r="BN34" i="17"/>
  <c r="EN49" i="17"/>
  <c r="EN93" i="17"/>
  <c r="EN32" i="17"/>
  <c r="EN60" i="17"/>
  <c r="BN30" i="17"/>
  <c r="EN67" i="17"/>
  <c r="EN73" i="17"/>
  <c r="EN36" i="17"/>
  <c r="BN16" i="17"/>
  <c r="EN53" i="17"/>
  <c r="EN43" i="17"/>
  <c r="EF17" i="17"/>
  <c r="EF93" i="17"/>
  <c r="EF23" i="17"/>
  <c r="EF60" i="17"/>
  <c r="BF24" i="17"/>
  <c r="EF39" i="17"/>
  <c r="EF90" i="17"/>
  <c r="EF31" i="17"/>
  <c r="EF51" i="17"/>
  <c r="BF22" i="17"/>
  <c r="EF46" i="17"/>
  <c r="EF86" i="17"/>
  <c r="BF32" i="17"/>
  <c r="BB28" i="17"/>
  <c r="EB55" i="17"/>
  <c r="EB93" i="17"/>
  <c r="EB29" i="17"/>
  <c r="EB53" i="17"/>
  <c r="EB40" i="17"/>
  <c r="EB51" i="17"/>
  <c r="EB68" i="17"/>
  <c r="EN52" i="17"/>
  <c r="BN18" i="17"/>
  <c r="EN48" i="17"/>
  <c r="EN85" i="17"/>
  <c r="BN25" i="17"/>
  <c r="EN38" i="17"/>
  <c r="EN16" i="17"/>
  <c r="EN59" i="17"/>
  <c r="EN21" i="17"/>
  <c r="EN54" i="17"/>
  <c r="EN96" i="17"/>
  <c r="EN44" i="17"/>
  <c r="BN26" i="17"/>
  <c r="BF18" i="17"/>
  <c r="EF85" i="17"/>
  <c r="EF25" i="17"/>
  <c r="EF40" i="17"/>
  <c r="EF22" i="17"/>
  <c r="EF53" i="17"/>
  <c r="EF82" i="17"/>
  <c r="BF27" i="17"/>
  <c r="EF37" i="17"/>
  <c r="EF96" i="17"/>
  <c r="EF32" i="17"/>
  <c r="EF78" i="17"/>
  <c r="BF21" i="17"/>
  <c r="EB95" i="17"/>
  <c r="EN51" i="17"/>
  <c r="EN98" i="17"/>
  <c r="EF47" i="17"/>
  <c r="EF28" i="17"/>
  <c r="EB78" i="17"/>
  <c r="EN94" i="17"/>
  <c r="EN30" i="17"/>
  <c r="EF57" i="17"/>
  <c r="EF70" i="17"/>
  <c r="EB76" i="17"/>
  <c r="BN23" i="17"/>
  <c r="EN88" i="17"/>
  <c r="EF99" i="17"/>
  <c r="EF63" i="17"/>
  <c r="EN77" i="17"/>
  <c r="BB33" i="17"/>
  <c r="EN28" i="17"/>
  <c r="EF33" i="17"/>
  <c r="EB45" i="17"/>
  <c r="BN24" i="17"/>
  <c r="EF74" i="17"/>
  <c r="EB18" i="17"/>
  <c r="EN45" i="17"/>
  <c r="BF34" i="17"/>
  <c r="EN37" i="17"/>
  <c r="EF88" i="17"/>
  <c r="EB43" i="17"/>
  <c r="BN17" i="17"/>
  <c r="EF19" i="17"/>
  <c r="EF48" i="17"/>
  <c r="EB30" i="17"/>
  <c r="EF77" i="17"/>
  <c r="EB17" i="17"/>
  <c r="BF31" i="25"/>
  <c r="EC58" i="17"/>
  <c r="EF22" i="25"/>
  <c r="EF33" i="25"/>
  <c r="BF23" i="25"/>
  <c r="BF33" i="25"/>
  <c r="EF16" i="25"/>
  <c r="BF34" i="25"/>
  <c r="EF21" i="25"/>
  <c r="EF37" i="25"/>
  <c r="EF78" i="25"/>
  <c r="BF40" i="25"/>
  <c r="EF48" i="25"/>
  <c r="BF17" i="25"/>
  <c r="EF44" i="25"/>
  <c r="BF19" i="25"/>
  <c r="BF37" i="25"/>
  <c r="EF39" i="25"/>
  <c r="EF18" i="25"/>
  <c r="BF39" i="25"/>
  <c r="BF20" i="25"/>
  <c r="EF34" i="25"/>
  <c r="EF80" i="25"/>
  <c r="EF26" i="25"/>
  <c r="EF79" i="25"/>
  <c r="BF26" i="25"/>
  <c r="EF70" i="25"/>
  <c r="EF27" i="25"/>
  <c r="BF47" i="25"/>
  <c r="BF50" i="25"/>
  <c r="EF20" i="25"/>
  <c r="EF25" i="25"/>
  <c r="BF16" i="25"/>
  <c r="EF17" i="25"/>
  <c r="EF32" i="25"/>
  <c r="EF72" i="25"/>
  <c r="EF71" i="25"/>
  <c r="EF62" i="25"/>
  <c r="BF24" i="25"/>
  <c r="EF38" i="25"/>
  <c r="EF75" i="25"/>
  <c r="EF40" i="25"/>
  <c r="EF23" i="25"/>
  <c r="EF19" i="25"/>
  <c r="EF74" i="25"/>
  <c r="BF32" i="25"/>
  <c r="EF73" i="25"/>
  <c r="EF31" i="25"/>
  <c r="EF64" i="25"/>
  <c r="BF28" i="25"/>
  <c r="EF63" i="25"/>
  <c r="EF24" i="25"/>
  <c r="EF54" i="25"/>
  <c r="EF50" i="25"/>
  <c r="EF29" i="25"/>
  <c r="EF67" i="25"/>
  <c r="EF66" i="25"/>
  <c r="EF65" i="25"/>
  <c r="EF28" i="25"/>
  <c r="EF56" i="25"/>
  <c r="EF68" i="25"/>
  <c r="EF55" i="25"/>
  <c r="BF22" i="25"/>
  <c r="BF45" i="25"/>
  <c r="EF77" i="25"/>
  <c r="BF27" i="25"/>
  <c r="EF59" i="25"/>
  <c r="BF43" i="25"/>
  <c r="EF53" i="25"/>
  <c r="EF58" i="25"/>
  <c r="EF52" i="25"/>
  <c r="EF57" i="25"/>
  <c r="BF18" i="25"/>
  <c r="BF42" i="25"/>
  <c r="BF44" i="25"/>
  <c r="EF45" i="25"/>
  <c r="EF60" i="25"/>
  <c r="EF47" i="25"/>
  <c r="EF69" i="25"/>
  <c r="EF76" i="25"/>
  <c r="EF51" i="25"/>
  <c r="BF21" i="25"/>
  <c r="EF49" i="25"/>
  <c r="EF35" i="25"/>
  <c r="BF49" i="25"/>
  <c r="BF29" i="25"/>
  <c r="EF42" i="25"/>
  <c r="EF41" i="25"/>
  <c r="BF46" i="25"/>
  <c r="BF38" i="25"/>
  <c r="BF36" i="25"/>
  <c r="EF61" i="25"/>
  <c r="BF48" i="25"/>
  <c r="BF41" i="25"/>
  <c r="EF43" i="25"/>
  <c r="EF36" i="25"/>
  <c r="BB20" i="23"/>
  <c r="BB22" i="22"/>
  <c r="BB24" i="22"/>
  <c r="BN19" i="22"/>
  <c r="BB20" i="22"/>
  <c r="BS16" i="22"/>
  <c r="BB23" i="22"/>
  <c r="BS27" i="22"/>
  <c r="BB19" i="22"/>
  <c r="BS22" i="22"/>
  <c r="BB16" i="22"/>
  <c r="BS24" i="22"/>
  <c r="BS23" i="22"/>
  <c r="BB26" i="22"/>
  <c r="BS28" i="22"/>
  <c r="BS25" i="22"/>
  <c r="BB25" i="22"/>
  <c r="BB17" i="22"/>
  <c r="BS20" i="22"/>
  <c r="BS17" i="22"/>
  <c r="BS19" i="22"/>
  <c r="BS26" i="22"/>
  <c r="BB39" i="20"/>
  <c r="EB20" i="23"/>
  <c r="BX22" i="21"/>
  <c r="BG17" i="21"/>
  <c r="BG24" i="21"/>
  <c r="BJ18" i="24"/>
  <c r="BJ21" i="24"/>
  <c r="BJ22" i="24"/>
  <c r="BJ27" i="24"/>
  <c r="CA28" i="24"/>
  <c r="CA23" i="24"/>
  <c r="CA19" i="24"/>
  <c r="BJ24" i="24"/>
  <c r="BJ26" i="24"/>
  <c r="CA30" i="24"/>
  <c r="BJ20" i="24"/>
  <c r="CA18" i="24"/>
  <c r="CA21" i="24"/>
  <c r="CA29" i="24"/>
  <c r="CA24" i="24"/>
  <c r="CA22" i="24"/>
  <c r="BJ30" i="24"/>
  <c r="CA20" i="24"/>
  <c r="CA27" i="24"/>
  <c r="CA26" i="24"/>
  <c r="BJ19" i="24"/>
  <c r="BJ23" i="24"/>
  <c r="BJ28" i="24"/>
  <c r="CA17" i="24"/>
  <c r="BJ29" i="24"/>
  <c r="BJ17" i="24"/>
  <c r="BS21" i="22"/>
  <c r="EF30" i="25"/>
  <c r="DZ67" i="17"/>
  <c r="EC67" i="17" s="1"/>
  <c r="BG30" i="21"/>
  <c r="EC57" i="17"/>
  <c r="BA26" i="17"/>
  <c r="EC36" i="17"/>
  <c r="BX18" i="19"/>
  <c r="CF18" i="22"/>
  <c r="BG22" i="19"/>
  <c r="BG20" i="19"/>
  <c r="BX16" i="19"/>
  <c r="BX28" i="19"/>
  <c r="BG22" i="21"/>
  <c r="BG18" i="21"/>
  <c r="DZ38" i="26"/>
  <c r="EA38" i="26"/>
  <c r="EL37" i="26"/>
  <c r="EM37" i="26"/>
  <c r="EO37" i="26" s="1"/>
  <c r="EL38" i="26"/>
  <c r="EM38" i="26"/>
  <c r="EH38" i="26"/>
  <c r="EI38" i="26"/>
  <c r="ED37" i="26"/>
  <c r="EE37" i="26"/>
  <c r="ED38" i="26"/>
  <c r="EE38" i="26"/>
  <c r="DZ37" i="26"/>
  <c r="EA37" i="26"/>
  <c r="EH37" i="26"/>
  <c r="EI37" i="26"/>
  <c r="ED29" i="26"/>
  <c r="EE29" i="26"/>
  <c r="EL28" i="26"/>
  <c r="EM28" i="26"/>
  <c r="EI33" i="26"/>
  <c r="EH33" i="26"/>
  <c r="EA42" i="26"/>
  <c r="DZ42" i="26"/>
  <c r="ED28" i="26"/>
  <c r="EE28" i="26"/>
  <c r="BD22" i="26"/>
  <c r="BE22" i="26"/>
  <c r="ED56" i="26"/>
  <c r="EE56" i="26"/>
  <c r="EE35" i="26"/>
  <c r="ED35" i="26"/>
  <c r="ED55" i="26"/>
  <c r="EE55" i="26"/>
  <c r="EE31" i="26"/>
  <c r="ED31" i="26"/>
  <c r="ED51" i="26"/>
  <c r="EE51" i="26"/>
  <c r="BE33" i="26"/>
  <c r="BD33" i="26"/>
  <c r="BE16" i="26"/>
  <c r="BD16" i="26"/>
  <c r="BL22" i="26"/>
  <c r="BM22" i="26"/>
  <c r="EL55" i="26"/>
  <c r="EM55" i="26"/>
  <c r="EL64" i="26"/>
  <c r="EM64" i="26"/>
  <c r="BL19" i="26"/>
  <c r="BM19" i="26"/>
  <c r="BL18" i="26"/>
  <c r="BM18" i="26"/>
  <c r="EL60" i="26"/>
  <c r="EM60" i="26"/>
  <c r="EL48" i="26"/>
  <c r="EM48" i="26"/>
  <c r="BH28" i="26"/>
  <c r="BI28" i="26"/>
  <c r="EI30" i="26"/>
  <c r="EH30" i="26"/>
  <c r="EI66" i="26"/>
  <c r="EH66" i="26"/>
  <c r="BH21" i="26"/>
  <c r="BI21" i="26"/>
  <c r="EI61" i="26"/>
  <c r="EH61" i="26"/>
  <c r="EI20" i="26"/>
  <c r="EH20" i="26"/>
  <c r="EI55" i="26"/>
  <c r="EH55" i="26"/>
  <c r="BI34" i="26"/>
  <c r="BH34" i="26"/>
  <c r="EI28" i="26"/>
  <c r="EH28" i="26"/>
  <c r="EI41" i="26"/>
  <c r="EH41" i="26"/>
  <c r="BA25" i="26"/>
  <c r="AZ25" i="26"/>
  <c r="EA62" i="26"/>
  <c r="DZ62" i="26"/>
  <c r="BA35" i="26"/>
  <c r="AZ35" i="26"/>
  <c r="EA55" i="26"/>
  <c r="DZ55" i="26"/>
  <c r="AZ28" i="26"/>
  <c r="BA28" i="26"/>
  <c r="EA59" i="26"/>
  <c r="DZ59" i="26"/>
  <c r="DZ32" i="26"/>
  <c r="EA32" i="26"/>
  <c r="EA45" i="26"/>
  <c r="DZ45" i="26"/>
  <c r="ED64" i="26"/>
  <c r="EE64" i="26"/>
  <c r="EE21" i="26"/>
  <c r="ED21" i="26"/>
  <c r="EI51" i="26"/>
  <c r="EH51" i="26"/>
  <c r="EI63" i="26"/>
  <c r="EH63" i="26"/>
  <c r="EA53" i="26"/>
  <c r="DZ53" i="26"/>
  <c r="BE21" i="26"/>
  <c r="BD21" i="26"/>
  <c r="ED46" i="26"/>
  <c r="EE46" i="26"/>
  <c r="ED36" i="26"/>
  <c r="EE36" i="26"/>
  <c r="BE31" i="26"/>
  <c r="BD31" i="26"/>
  <c r="ED50" i="26"/>
  <c r="EE50" i="26"/>
  <c r="BE17" i="26"/>
  <c r="BD17" i="26"/>
  <c r="EM35" i="26"/>
  <c r="EL35" i="26"/>
  <c r="EL41" i="26"/>
  <c r="EM41" i="26"/>
  <c r="EM23" i="26"/>
  <c r="EL23" i="26"/>
  <c r="EL42" i="26"/>
  <c r="EM42" i="26"/>
  <c r="BL25" i="26"/>
  <c r="BM25" i="26"/>
  <c r="EL51" i="26"/>
  <c r="EM51" i="26"/>
  <c r="BM36" i="26"/>
  <c r="BL36" i="26"/>
  <c r="BM31" i="26"/>
  <c r="BL31" i="26"/>
  <c r="EM24" i="26"/>
  <c r="EL24" i="26"/>
  <c r="EL54" i="26"/>
  <c r="EM54" i="26"/>
  <c r="BI32" i="26"/>
  <c r="BH32" i="26"/>
  <c r="EH23" i="26"/>
  <c r="EI23" i="26"/>
  <c r="BH29" i="26"/>
  <c r="BI29" i="26"/>
  <c r="EI44" i="26"/>
  <c r="EH44" i="26"/>
  <c r="EI31" i="26"/>
  <c r="EH31" i="26"/>
  <c r="EI18" i="26"/>
  <c r="EH18" i="26"/>
  <c r="EI46" i="26"/>
  <c r="EH46" i="26"/>
  <c r="BI19" i="26"/>
  <c r="BH19" i="26"/>
  <c r="BI33" i="26"/>
  <c r="BH33" i="26"/>
  <c r="EI57" i="26"/>
  <c r="EH57" i="26"/>
  <c r="AZ34" i="26"/>
  <c r="BA34" i="26"/>
  <c r="BA24" i="26"/>
  <c r="AZ24" i="26"/>
  <c r="DZ33" i="26"/>
  <c r="EA33" i="26"/>
  <c r="EA41" i="26"/>
  <c r="DZ41" i="26"/>
  <c r="DZ27" i="26"/>
  <c r="EA27" i="26"/>
  <c r="EA50" i="26"/>
  <c r="DZ50" i="26"/>
  <c r="BA31" i="26"/>
  <c r="AZ31" i="26"/>
  <c r="EA39" i="26"/>
  <c r="DZ39" i="26"/>
  <c r="DZ21" i="26"/>
  <c r="EA21" i="26"/>
  <c r="EA61" i="26"/>
  <c r="DZ61" i="26"/>
  <c r="EE23" i="26"/>
  <c r="ED23" i="26"/>
  <c r="EL43" i="26"/>
  <c r="EM43" i="26"/>
  <c r="EI59" i="26"/>
  <c r="EH59" i="26"/>
  <c r="BI22" i="26"/>
  <c r="BH22" i="26"/>
  <c r="BA32" i="26"/>
  <c r="AZ32" i="26"/>
  <c r="EE24" i="26"/>
  <c r="ED24" i="26"/>
  <c r="ED54" i="26"/>
  <c r="EE54" i="26"/>
  <c r="BE35" i="26"/>
  <c r="BD35" i="26"/>
  <c r="ED47" i="26"/>
  <c r="EE47" i="26"/>
  <c r="ED41" i="26"/>
  <c r="EE41" i="26"/>
  <c r="BD32" i="26"/>
  <c r="BE32" i="26"/>
  <c r="ED58" i="26"/>
  <c r="EE58" i="26"/>
  <c r="BE29" i="26"/>
  <c r="BD29" i="26"/>
  <c r="BD27" i="26"/>
  <c r="BE27" i="26"/>
  <c r="ED63" i="26"/>
  <c r="EE63" i="26"/>
  <c r="EE17" i="26"/>
  <c r="ED17" i="26"/>
  <c r="BL35" i="26"/>
  <c r="BM35" i="26"/>
  <c r="BL21" i="26"/>
  <c r="BM21" i="26"/>
  <c r="EL49" i="26"/>
  <c r="EM49" i="26"/>
  <c r="EL21" i="26"/>
  <c r="EM21" i="26"/>
  <c r="EL50" i="26"/>
  <c r="EM50" i="26"/>
  <c r="EM32" i="26"/>
  <c r="EL32" i="26"/>
  <c r="EL59" i="26"/>
  <c r="EM59" i="26"/>
  <c r="EL56" i="26"/>
  <c r="EM56" i="26"/>
  <c r="BM27" i="26"/>
  <c r="BL27" i="26"/>
  <c r="EL62" i="26"/>
  <c r="EM62" i="26"/>
  <c r="BI26" i="26"/>
  <c r="BH26" i="26"/>
  <c r="EI43" i="26"/>
  <c r="EH43" i="26"/>
  <c r="EH29" i="26"/>
  <c r="EI29" i="26"/>
  <c r="EI52" i="26"/>
  <c r="EH52" i="26"/>
  <c r="BI20" i="26"/>
  <c r="BH20" i="26"/>
  <c r="EI54" i="26"/>
  <c r="EH54" i="26"/>
  <c r="EH24" i="26"/>
  <c r="EI24" i="26"/>
  <c r="EI40" i="26"/>
  <c r="EH40" i="26"/>
  <c r="BI30" i="26"/>
  <c r="BH30" i="26"/>
  <c r="EI65" i="26"/>
  <c r="EH65" i="26"/>
  <c r="AZ27" i="26"/>
  <c r="BA27" i="26"/>
  <c r="EA49" i="26"/>
  <c r="DZ49" i="26"/>
  <c r="EA26" i="26"/>
  <c r="DZ26" i="26"/>
  <c r="EA58" i="26"/>
  <c r="DZ58" i="26"/>
  <c r="DZ28" i="26"/>
  <c r="EA28" i="26"/>
  <c r="EA44" i="26"/>
  <c r="DZ44" i="26"/>
  <c r="BA16" i="26"/>
  <c r="AZ16" i="26"/>
  <c r="ED16" i="26"/>
  <c r="EE16" i="26"/>
  <c r="BM32" i="26"/>
  <c r="BL32" i="26"/>
  <c r="EL46" i="26"/>
  <c r="EM46" i="26"/>
  <c r="ED18" i="26"/>
  <c r="EE18" i="26"/>
  <c r="ED62" i="26"/>
  <c r="EE62" i="26"/>
  <c r="EE25" i="26"/>
  <c r="ED25" i="26"/>
  <c r="ED49" i="26"/>
  <c r="EE49" i="26"/>
  <c r="ED66" i="26"/>
  <c r="EE66" i="26"/>
  <c r="ED39" i="26"/>
  <c r="EE39" i="26"/>
  <c r="ED26" i="26"/>
  <c r="EE26" i="26"/>
  <c r="ED45" i="26"/>
  <c r="EE45" i="26"/>
  <c r="EL30" i="26"/>
  <c r="EM30" i="26"/>
  <c r="EL57" i="26"/>
  <c r="EM57" i="26"/>
  <c r="BL28" i="26"/>
  <c r="BM28" i="26"/>
  <c r="EL58" i="26"/>
  <c r="EM58" i="26"/>
  <c r="BL34" i="26"/>
  <c r="BM34" i="26"/>
  <c r="EM26" i="26"/>
  <c r="EL26" i="26"/>
  <c r="EL45" i="26"/>
  <c r="EM45" i="26"/>
  <c r="BL16" i="26"/>
  <c r="BM16" i="26"/>
  <c r="EI16" i="26"/>
  <c r="EH16" i="26"/>
  <c r="EI26" i="26"/>
  <c r="EH26" i="26"/>
  <c r="EI60" i="26"/>
  <c r="EH60" i="26"/>
  <c r="EH21" i="26"/>
  <c r="EI21" i="26"/>
  <c r="EI62" i="26"/>
  <c r="EH62" i="26"/>
  <c r="EI27" i="26"/>
  <c r="EH27" i="26"/>
  <c r="EI48" i="26"/>
  <c r="EH48" i="26"/>
  <c r="DZ25" i="26"/>
  <c r="EA25" i="26"/>
  <c r="EA24" i="26"/>
  <c r="DZ24" i="26"/>
  <c r="EA40" i="26"/>
  <c r="DZ40" i="26"/>
  <c r="BA26" i="26"/>
  <c r="AZ26" i="26"/>
  <c r="EA57" i="26"/>
  <c r="DZ57" i="26"/>
  <c r="EA66" i="26"/>
  <c r="DZ66" i="26"/>
  <c r="DZ30" i="26"/>
  <c r="EA30" i="26"/>
  <c r="EA52" i="26"/>
  <c r="DZ52" i="26"/>
  <c r="AZ36" i="26"/>
  <c r="BA36" i="26"/>
  <c r="DZ17" i="26"/>
  <c r="EA17" i="26"/>
  <c r="ED42" i="26"/>
  <c r="EE42" i="26"/>
  <c r="EL63" i="26"/>
  <c r="EM63" i="26"/>
  <c r="EI35" i="26"/>
  <c r="EH35" i="26"/>
  <c r="EI49" i="26"/>
  <c r="EH49" i="26"/>
  <c r="AZ18" i="26"/>
  <c r="BA18" i="26"/>
  <c r="ED34" i="26"/>
  <c r="EE34" i="26"/>
  <c r="ED19" i="26"/>
  <c r="EE19" i="26"/>
  <c r="ED22" i="26"/>
  <c r="EE22" i="26"/>
  <c r="ED57" i="26"/>
  <c r="EE57" i="26"/>
  <c r="BE23" i="26"/>
  <c r="BD23" i="26"/>
  <c r="BE26" i="26"/>
  <c r="BD26" i="26"/>
  <c r="ED44" i="26"/>
  <c r="EE44" i="26"/>
  <c r="BE24" i="26"/>
  <c r="BD24" i="26"/>
  <c r="ED53" i="26"/>
  <c r="EE53" i="26"/>
  <c r="EL31" i="26"/>
  <c r="EM31" i="26"/>
  <c r="EL65" i="26"/>
  <c r="EM65" i="26"/>
  <c r="EL66" i="26"/>
  <c r="EM66" i="26"/>
  <c r="EL33" i="26"/>
  <c r="EM33" i="26"/>
  <c r="BM23" i="26"/>
  <c r="BL23" i="26"/>
  <c r="BM24" i="26"/>
  <c r="BL24" i="26"/>
  <c r="EL53" i="26"/>
  <c r="EM53" i="26"/>
  <c r="EL16" i="26"/>
  <c r="EM16" i="26"/>
  <c r="BH23" i="26"/>
  <c r="BI23" i="26"/>
  <c r="EI42" i="26"/>
  <c r="EH42" i="26"/>
  <c r="BI35" i="26"/>
  <c r="BH35" i="26"/>
  <c r="EI17" i="26"/>
  <c r="EH17" i="26"/>
  <c r="BI36" i="26"/>
  <c r="BH36" i="26"/>
  <c r="BI16" i="26"/>
  <c r="BH16" i="26"/>
  <c r="EI32" i="26"/>
  <c r="EH32" i="26"/>
  <c r="EI56" i="26"/>
  <c r="EH56" i="26"/>
  <c r="EI34" i="26"/>
  <c r="EH34" i="26"/>
  <c r="EA47" i="26"/>
  <c r="DZ47" i="26"/>
  <c r="EA18" i="26"/>
  <c r="DZ18" i="26"/>
  <c r="EA48" i="26"/>
  <c r="DZ48" i="26"/>
  <c r="EA36" i="26"/>
  <c r="DZ36" i="26"/>
  <c r="EA65" i="26"/>
  <c r="DZ65" i="26"/>
  <c r="EA34" i="26"/>
  <c r="DZ34" i="26"/>
  <c r="AZ21" i="26"/>
  <c r="BA21" i="26"/>
  <c r="EA60" i="26"/>
  <c r="DZ60" i="26"/>
  <c r="DZ22" i="26"/>
  <c r="EA22" i="26"/>
  <c r="ED27" i="26"/>
  <c r="EE27" i="26"/>
  <c r="BD30" i="26"/>
  <c r="BE30" i="26"/>
  <c r="EM27" i="26"/>
  <c r="EL27" i="26"/>
  <c r="EL34" i="26"/>
  <c r="EM34" i="26"/>
  <c r="EI22" i="26"/>
  <c r="EH22" i="26"/>
  <c r="EA63" i="26"/>
  <c r="DZ63" i="26"/>
  <c r="EE33" i="26"/>
  <c r="ED33" i="26"/>
  <c r="BE19" i="26"/>
  <c r="BD19" i="26"/>
  <c r="ED40" i="26"/>
  <c r="EE40" i="26"/>
  <c r="BD36" i="26"/>
  <c r="BE36" i="26"/>
  <c r="ED65" i="26"/>
  <c r="EE65" i="26"/>
  <c r="BD20" i="26"/>
  <c r="BE20" i="26"/>
  <c r="EE32" i="26"/>
  <c r="ED32" i="26"/>
  <c r="ED52" i="26"/>
  <c r="EE52" i="26"/>
  <c r="BD18" i="26"/>
  <c r="BE18" i="26"/>
  <c r="ED61" i="26"/>
  <c r="EE61" i="26"/>
  <c r="BM20" i="26"/>
  <c r="BL20" i="26"/>
  <c r="EL39" i="26"/>
  <c r="EM39" i="26"/>
  <c r="EM29" i="26"/>
  <c r="EL29" i="26"/>
  <c r="BM29" i="26"/>
  <c r="BL29" i="26"/>
  <c r="BM33" i="26"/>
  <c r="BL33" i="26"/>
  <c r="EM20" i="26"/>
  <c r="EL20" i="26"/>
  <c r="BL26" i="26"/>
  <c r="BM26" i="26"/>
  <c r="EL44" i="26"/>
  <c r="EM44" i="26"/>
  <c r="EL18" i="26"/>
  <c r="EM18" i="26"/>
  <c r="EL61" i="26"/>
  <c r="EM61" i="26"/>
  <c r="BL17" i="26"/>
  <c r="BM17" i="26"/>
  <c r="EI50" i="26"/>
  <c r="EH50" i="26"/>
  <c r="BI31" i="26"/>
  <c r="BH31" i="26"/>
  <c r="BH18" i="26"/>
  <c r="BI18" i="26"/>
  <c r="EI45" i="26"/>
  <c r="EH45" i="26"/>
  <c r="EI36" i="26"/>
  <c r="EH36" i="26"/>
  <c r="BI24" i="26"/>
  <c r="BH24" i="26"/>
  <c r="EI39" i="26"/>
  <c r="EH39" i="26"/>
  <c r="EI25" i="26"/>
  <c r="EH25" i="26"/>
  <c r="EI64" i="26"/>
  <c r="EH64" i="26"/>
  <c r="AZ33" i="26"/>
  <c r="BA33" i="26"/>
  <c r="EA46" i="26"/>
  <c r="DZ46" i="26"/>
  <c r="BA29" i="26"/>
  <c r="AZ29" i="26"/>
  <c r="EA56" i="26"/>
  <c r="DZ56" i="26"/>
  <c r="EA35" i="26"/>
  <c r="DZ35" i="26"/>
  <c r="BA19" i="26"/>
  <c r="AZ19" i="26"/>
  <c r="DZ23" i="26"/>
  <c r="EA23" i="26"/>
  <c r="EA43" i="26"/>
  <c r="DZ43" i="26"/>
  <c r="EA19" i="26"/>
  <c r="DZ19" i="26"/>
  <c r="AZ17" i="26"/>
  <c r="BA17" i="26"/>
  <c r="ED59" i="26"/>
  <c r="EE59" i="26"/>
  <c r="EL19" i="26"/>
  <c r="EM19" i="26"/>
  <c r="BI25" i="26"/>
  <c r="BH25" i="26"/>
  <c r="AZ22" i="26"/>
  <c r="BA22" i="26"/>
  <c r="AZ23" i="26"/>
  <c r="BA23" i="26"/>
  <c r="BE25" i="26"/>
  <c r="BD25" i="26"/>
  <c r="ED48" i="26"/>
  <c r="EE48" i="26"/>
  <c r="BD28" i="26"/>
  <c r="BE28" i="26"/>
  <c r="ED43" i="26"/>
  <c r="EE43" i="26"/>
  <c r="ED30" i="26"/>
  <c r="EE30" i="26"/>
  <c r="ED60" i="26"/>
  <c r="EE60" i="26"/>
  <c r="BD34" i="26"/>
  <c r="BE34" i="26"/>
  <c r="ED20" i="26"/>
  <c r="EE20" i="26"/>
  <c r="BL30" i="26"/>
  <c r="BM30" i="26"/>
  <c r="EL47" i="26"/>
  <c r="EM47" i="26"/>
  <c r="EM36" i="26"/>
  <c r="EL36" i="26"/>
  <c r="EL40" i="26"/>
  <c r="EM40" i="26"/>
  <c r="EL25" i="26"/>
  <c r="EM25" i="26"/>
  <c r="EL52" i="26"/>
  <c r="EM52" i="26"/>
  <c r="EM22" i="26"/>
  <c r="EL22" i="26"/>
  <c r="EM17" i="26"/>
  <c r="EL17" i="26"/>
  <c r="BI17" i="26"/>
  <c r="BH17" i="26"/>
  <c r="EI58" i="26"/>
  <c r="EH58" i="26"/>
  <c r="EI53" i="26"/>
  <c r="EH53" i="26"/>
  <c r="BI27" i="26"/>
  <c r="BH27" i="26"/>
  <c r="EI47" i="26"/>
  <c r="EH47" i="26"/>
  <c r="EI19" i="26"/>
  <c r="EH19" i="26"/>
  <c r="AZ20" i="26"/>
  <c r="BA20" i="26"/>
  <c r="EA54" i="26"/>
  <c r="DZ54" i="26"/>
  <c r="EA29" i="26"/>
  <c r="DZ29" i="26"/>
  <c r="EA64" i="26"/>
  <c r="DZ64" i="26"/>
  <c r="DZ20" i="26"/>
  <c r="EA20" i="26"/>
  <c r="BA30" i="26"/>
  <c r="AZ30" i="26"/>
  <c r="EA51" i="26"/>
  <c r="DZ51" i="26"/>
  <c r="EA31" i="26"/>
  <c r="DZ31" i="26"/>
  <c r="EA16" i="26"/>
  <c r="DZ16" i="26"/>
  <c r="BG30" i="25"/>
  <c r="DZ18" i="25"/>
  <c r="EA18" i="25"/>
  <c r="BA38" i="25"/>
  <c r="AZ38" i="25"/>
  <c r="BA35" i="25"/>
  <c r="AZ35" i="25"/>
  <c r="EL68" i="25"/>
  <c r="EM68" i="25"/>
  <c r="EM54" i="25"/>
  <c r="EL54" i="25"/>
  <c r="EM75" i="25"/>
  <c r="EL75" i="25"/>
  <c r="BI35" i="25"/>
  <c r="BH35" i="25"/>
  <c r="EI30" i="25"/>
  <c r="EH30" i="25"/>
  <c r="EH41" i="25"/>
  <c r="EI41" i="25"/>
  <c r="EI31" i="25"/>
  <c r="EH31" i="25"/>
  <c r="AZ20" i="25"/>
  <c r="BA20" i="25"/>
  <c r="DZ16" i="25"/>
  <c r="EA16" i="25"/>
  <c r="DZ44" i="25"/>
  <c r="EA44" i="25"/>
  <c r="BA26" i="25"/>
  <c r="AZ26" i="25"/>
  <c r="DZ60" i="25"/>
  <c r="EA60" i="25"/>
  <c r="AZ36" i="25"/>
  <c r="BA36" i="25"/>
  <c r="EA77" i="25"/>
  <c r="DZ77" i="25"/>
  <c r="BA24" i="25"/>
  <c r="AZ24" i="25"/>
  <c r="EA38" i="25"/>
  <c r="DZ38" i="25"/>
  <c r="BA30" i="25"/>
  <c r="AZ30" i="25"/>
  <c r="EA31" i="25"/>
  <c r="DZ31" i="25"/>
  <c r="BM34" i="25"/>
  <c r="BL34" i="25"/>
  <c r="BL18" i="25"/>
  <c r="BM18" i="25"/>
  <c r="BL20" i="25"/>
  <c r="BM20" i="25"/>
  <c r="EM76" i="25"/>
  <c r="EL76" i="25"/>
  <c r="BL45" i="25"/>
  <c r="BM45" i="25"/>
  <c r="BL24" i="25"/>
  <c r="BM24" i="25"/>
  <c r="EM62" i="25"/>
  <c r="EL62" i="25"/>
  <c r="EM27" i="25"/>
  <c r="EL27" i="25"/>
  <c r="EM71" i="25"/>
  <c r="EL71" i="25"/>
  <c r="BL28" i="25"/>
  <c r="BM28" i="25"/>
  <c r="EL64" i="25"/>
  <c r="EM64" i="25"/>
  <c r="EM28" i="25"/>
  <c r="EL28" i="25"/>
  <c r="EM65" i="25"/>
  <c r="EL65" i="25"/>
  <c r="EI37" i="25"/>
  <c r="EH37" i="25"/>
  <c r="BI32" i="25"/>
  <c r="BH32" i="25"/>
  <c r="EH49" i="25"/>
  <c r="EI49" i="25"/>
  <c r="BI29" i="25"/>
  <c r="BH29" i="25"/>
  <c r="EH59" i="25"/>
  <c r="EI59" i="25"/>
  <c r="BH30" i="25"/>
  <c r="BI30" i="25"/>
  <c r="EH52" i="25"/>
  <c r="EI52" i="25"/>
  <c r="BI49" i="25"/>
  <c r="BH49" i="25"/>
  <c r="EI48" i="25"/>
  <c r="EH48" i="25"/>
  <c r="EI47" i="25"/>
  <c r="EH47" i="25"/>
  <c r="EH26" i="25"/>
  <c r="EI26" i="25"/>
  <c r="EH63" i="25"/>
  <c r="EI63" i="25"/>
  <c r="EH21" i="25"/>
  <c r="EI21" i="25"/>
  <c r="DZ48" i="25"/>
  <c r="EA48" i="25"/>
  <c r="EA34" i="25"/>
  <c r="DZ34" i="25"/>
  <c r="BM46" i="25"/>
  <c r="BL46" i="25"/>
  <c r="EL56" i="25"/>
  <c r="EM56" i="25"/>
  <c r="EH55" i="25"/>
  <c r="EI55" i="25"/>
  <c r="DZ17" i="25"/>
  <c r="EA17" i="25"/>
  <c r="BA50" i="25"/>
  <c r="AZ50" i="25"/>
  <c r="AZ18" i="25"/>
  <c r="BA18" i="25"/>
  <c r="DZ51" i="25"/>
  <c r="EA51" i="25"/>
  <c r="BA28" i="25"/>
  <c r="AZ28" i="25"/>
  <c r="DZ68" i="25"/>
  <c r="EA68" i="25"/>
  <c r="DZ37" i="25"/>
  <c r="EA37" i="25"/>
  <c r="AZ49" i="25"/>
  <c r="BA49" i="25"/>
  <c r="EA33" i="25"/>
  <c r="DZ33" i="25"/>
  <c r="BA31" i="25"/>
  <c r="AZ31" i="25"/>
  <c r="AZ44" i="25"/>
  <c r="BA44" i="25"/>
  <c r="EA47" i="25"/>
  <c r="DZ47" i="25"/>
  <c r="BM44" i="25"/>
  <c r="BL44" i="25"/>
  <c r="BL23" i="25"/>
  <c r="BM23" i="25"/>
  <c r="EL38" i="25"/>
  <c r="EM38" i="25"/>
  <c r="EL50" i="25"/>
  <c r="EM50" i="25"/>
  <c r="EM53" i="25"/>
  <c r="EL53" i="25"/>
  <c r="BM27" i="25"/>
  <c r="BL27" i="25"/>
  <c r="EM70" i="25"/>
  <c r="EL70" i="25"/>
  <c r="EM29" i="25"/>
  <c r="EL29" i="25"/>
  <c r="EM79" i="25"/>
  <c r="EL79" i="25"/>
  <c r="BM30" i="25"/>
  <c r="BL30" i="25"/>
  <c r="EL72" i="25"/>
  <c r="EM72" i="25"/>
  <c r="EM30" i="25"/>
  <c r="EL30" i="25"/>
  <c r="EM73" i="25"/>
  <c r="EL73" i="25"/>
  <c r="EH44" i="25"/>
  <c r="EI44" i="25"/>
  <c r="BH36" i="25"/>
  <c r="BI36" i="25"/>
  <c r="EH58" i="25"/>
  <c r="EI58" i="25"/>
  <c r="EH25" i="25"/>
  <c r="EI25" i="25"/>
  <c r="EH67" i="25"/>
  <c r="EI67" i="25"/>
  <c r="EH29" i="25"/>
  <c r="EI29" i="25"/>
  <c r="EH60" i="25"/>
  <c r="EI60" i="25"/>
  <c r="BI31" i="25"/>
  <c r="BH31" i="25"/>
  <c r="EI46" i="25"/>
  <c r="EH46" i="25"/>
  <c r="EH28" i="25"/>
  <c r="EI28" i="25"/>
  <c r="EH71" i="25"/>
  <c r="EI71" i="25"/>
  <c r="BI19" i="25"/>
  <c r="BH19" i="25"/>
  <c r="AZ45" i="25"/>
  <c r="BA45" i="25"/>
  <c r="DZ52" i="25"/>
  <c r="EA52" i="25"/>
  <c r="EA79" i="25"/>
  <c r="DZ79" i="25"/>
  <c r="BM31" i="25"/>
  <c r="BL31" i="25"/>
  <c r="EM63" i="25"/>
  <c r="EL63" i="25"/>
  <c r="EA39" i="25"/>
  <c r="DZ39" i="25"/>
  <c r="DZ57" i="25"/>
  <c r="EA57" i="25"/>
  <c r="DZ29" i="25"/>
  <c r="EA29" i="25"/>
  <c r="DZ59" i="25"/>
  <c r="EA59" i="25"/>
  <c r="EA23" i="25"/>
  <c r="DZ23" i="25"/>
  <c r="EA76" i="25"/>
  <c r="DZ76" i="25"/>
  <c r="EA43" i="25"/>
  <c r="DZ43" i="25"/>
  <c r="BA17" i="25"/>
  <c r="AZ17" i="25"/>
  <c r="AZ46" i="25"/>
  <c r="BA46" i="25"/>
  <c r="DZ50" i="25"/>
  <c r="EA50" i="25"/>
  <c r="AZ47" i="25"/>
  <c r="BA47" i="25"/>
  <c r="AZ27" i="25"/>
  <c r="BA27" i="25"/>
  <c r="DZ49" i="25"/>
  <c r="EA49" i="25"/>
  <c r="EM48" i="25"/>
  <c r="EL48" i="25"/>
  <c r="BM47" i="25"/>
  <c r="BL47" i="25"/>
  <c r="BM39" i="25"/>
  <c r="BL39" i="25"/>
  <c r="EM19" i="25"/>
  <c r="EL19" i="25"/>
  <c r="EM61" i="25"/>
  <c r="EL61" i="25"/>
  <c r="BL29" i="25"/>
  <c r="BM29" i="25"/>
  <c r="EM78" i="25"/>
  <c r="EL78" i="25"/>
  <c r="BM41" i="25"/>
  <c r="BL41" i="25"/>
  <c r="EM17" i="25"/>
  <c r="EL17" i="25"/>
  <c r="BL26" i="25"/>
  <c r="BM26" i="25"/>
  <c r="EM80" i="25"/>
  <c r="EL80" i="25"/>
  <c r="EM26" i="25"/>
  <c r="EL26" i="25"/>
  <c r="BH50" i="25"/>
  <c r="BI50" i="25"/>
  <c r="BI25" i="25"/>
  <c r="BH25" i="25"/>
  <c r="EH66" i="25"/>
  <c r="EI66" i="25"/>
  <c r="BI23" i="25"/>
  <c r="BH23" i="25"/>
  <c r="EH75" i="25"/>
  <c r="EI75" i="25"/>
  <c r="BI24" i="25"/>
  <c r="BH24" i="25"/>
  <c r="EH68" i="25"/>
  <c r="EI68" i="25"/>
  <c r="BI47" i="25"/>
  <c r="BH47" i="25"/>
  <c r="EH65" i="25"/>
  <c r="EI65" i="25"/>
  <c r="EH54" i="25"/>
  <c r="EI54" i="25"/>
  <c r="BH34" i="25"/>
  <c r="BI34" i="25"/>
  <c r="EI79" i="25"/>
  <c r="EH79" i="25"/>
  <c r="EH19" i="25"/>
  <c r="EI19" i="25"/>
  <c r="DZ74" i="25"/>
  <c r="EA74" i="25"/>
  <c r="DZ69" i="25"/>
  <c r="EA69" i="25"/>
  <c r="EM59" i="25"/>
  <c r="EL59" i="25"/>
  <c r="BM50" i="25"/>
  <c r="BL50" i="25"/>
  <c r="BI27" i="25"/>
  <c r="BH27" i="25"/>
  <c r="EI77" i="25"/>
  <c r="EH77" i="25"/>
  <c r="EA25" i="25"/>
  <c r="DZ25" i="25"/>
  <c r="DZ65" i="25"/>
  <c r="EA65" i="25"/>
  <c r="EA24" i="25"/>
  <c r="DZ24" i="25"/>
  <c r="DZ67" i="25"/>
  <c r="EA67" i="25"/>
  <c r="AZ48" i="25"/>
  <c r="BA48" i="25"/>
  <c r="DZ58" i="25"/>
  <c r="EA58" i="25"/>
  <c r="EA42" i="25"/>
  <c r="DZ42" i="25"/>
  <c r="BA19" i="25"/>
  <c r="AZ19" i="25"/>
  <c r="DZ54" i="25"/>
  <c r="EA54" i="25"/>
  <c r="EA21" i="25"/>
  <c r="DZ21" i="25"/>
  <c r="EA46" i="25"/>
  <c r="DZ46" i="25"/>
  <c r="DZ20" i="25"/>
  <c r="EA20" i="25"/>
  <c r="DZ56" i="25"/>
  <c r="EA56" i="25"/>
  <c r="EM67" i="25"/>
  <c r="EL67" i="25"/>
  <c r="EM47" i="25"/>
  <c r="EL47" i="25"/>
  <c r="EL32" i="25"/>
  <c r="EM32" i="25"/>
  <c r="EM69" i="25"/>
  <c r="EL69" i="25"/>
  <c r="EL37" i="25"/>
  <c r="EM37" i="25"/>
  <c r="EL16" i="25"/>
  <c r="EM16" i="25"/>
  <c r="EM36" i="25"/>
  <c r="EL36" i="25"/>
  <c r="BM22" i="25"/>
  <c r="BL22" i="25"/>
  <c r="EM41" i="25"/>
  <c r="EL41" i="25"/>
  <c r="BM16" i="25"/>
  <c r="BL16" i="25"/>
  <c r="EM44" i="25"/>
  <c r="EL44" i="25"/>
  <c r="BL17" i="25"/>
  <c r="BM17" i="25"/>
  <c r="EI20" i="25"/>
  <c r="EH20" i="25"/>
  <c r="EH56" i="25"/>
  <c r="EI56" i="25"/>
  <c r="EI22" i="25"/>
  <c r="EH22" i="25"/>
  <c r="EH74" i="25"/>
  <c r="EI74" i="25"/>
  <c r="BI43" i="25"/>
  <c r="BH43" i="25"/>
  <c r="BI22" i="25"/>
  <c r="BH22" i="25"/>
  <c r="EI23" i="25"/>
  <c r="EH23" i="25"/>
  <c r="EI76" i="25"/>
  <c r="EH76" i="25"/>
  <c r="BI46" i="25"/>
  <c r="BH46" i="25"/>
  <c r="BI26" i="25"/>
  <c r="BH26" i="25"/>
  <c r="EH62" i="25"/>
  <c r="EI62" i="25"/>
  <c r="EH38" i="25"/>
  <c r="EI38" i="25"/>
  <c r="BI20" i="25"/>
  <c r="BH20" i="25"/>
  <c r="BA37" i="25"/>
  <c r="AZ37" i="25"/>
  <c r="EA28" i="25"/>
  <c r="DZ28" i="25"/>
  <c r="BA21" i="25"/>
  <c r="AZ21" i="25"/>
  <c r="BL32" i="25"/>
  <c r="BM32" i="25"/>
  <c r="EL24" i="25"/>
  <c r="EM24" i="25"/>
  <c r="EM57" i="25"/>
  <c r="EL57" i="25"/>
  <c r="EI35" i="25"/>
  <c r="EH35" i="25"/>
  <c r="EH51" i="25"/>
  <c r="EI51" i="25"/>
  <c r="BH39" i="25"/>
  <c r="BI39" i="25"/>
  <c r="EH57" i="25"/>
  <c r="EI57" i="25"/>
  <c r="BH17" i="25"/>
  <c r="BI17" i="25"/>
  <c r="EA22" i="25"/>
  <c r="DZ22" i="25"/>
  <c r="DZ73" i="25"/>
  <c r="EA73" i="25"/>
  <c r="BA23" i="25"/>
  <c r="AZ23" i="25"/>
  <c r="DZ75" i="25"/>
  <c r="EA75" i="25"/>
  <c r="DZ40" i="25"/>
  <c r="EA40" i="25"/>
  <c r="AZ16" i="25"/>
  <c r="BA16" i="25"/>
  <c r="DZ41" i="25"/>
  <c r="EA41" i="25"/>
  <c r="BA32" i="25"/>
  <c r="AZ32" i="25"/>
  <c r="DZ62" i="25"/>
  <c r="EA62" i="25"/>
  <c r="DZ19" i="25"/>
  <c r="EA19" i="25"/>
  <c r="DZ55" i="25"/>
  <c r="EA55" i="25"/>
  <c r="BA25" i="25"/>
  <c r="AZ25" i="25"/>
  <c r="DZ64" i="25"/>
  <c r="EA64" i="25"/>
  <c r="EM58" i="25"/>
  <c r="EL58" i="25"/>
  <c r="EL22" i="25"/>
  <c r="EM22" i="25"/>
  <c r="EL20" i="25"/>
  <c r="EM20" i="25"/>
  <c r="EM77" i="25"/>
  <c r="EL77" i="25"/>
  <c r="BM36" i="25"/>
  <c r="BL36" i="25"/>
  <c r="BL19" i="25"/>
  <c r="BM19" i="25"/>
  <c r="BM43" i="25"/>
  <c r="BL43" i="25"/>
  <c r="EM25" i="25"/>
  <c r="EL25" i="25"/>
  <c r="BM33" i="25"/>
  <c r="BL33" i="25"/>
  <c r="EL18" i="25"/>
  <c r="EM18" i="25"/>
  <c r="EM33" i="25"/>
  <c r="EL33" i="25"/>
  <c r="EL23" i="25"/>
  <c r="EM23" i="25"/>
  <c r="EI39" i="25"/>
  <c r="EH39" i="25"/>
  <c r="EH64" i="25"/>
  <c r="EI64" i="25"/>
  <c r="EI33" i="25"/>
  <c r="EH33" i="25"/>
  <c r="EH27" i="25"/>
  <c r="EI27" i="25"/>
  <c r="BI40" i="25"/>
  <c r="BH40" i="25"/>
  <c r="EI50" i="25"/>
  <c r="EH50" i="25"/>
  <c r="EI45" i="25"/>
  <c r="EH45" i="25"/>
  <c r="BI42" i="25"/>
  <c r="BH42" i="25"/>
  <c r="EH53" i="25"/>
  <c r="EI53" i="25"/>
  <c r="BI28" i="25"/>
  <c r="BH28" i="25"/>
  <c r="EH70" i="25"/>
  <c r="EI70" i="25"/>
  <c r="BI37" i="25"/>
  <c r="BH37" i="25"/>
  <c r="BI16" i="25"/>
  <c r="BH16" i="25"/>
  <c r="BA33" i="25"/>
  <c r="AZ33" i="25"/>
  <c r="BA29" i="25"/>
  <c r="AZ29" i="25"/>
  <c r="BA42" i="25"/>
  <c r="AZ42" i="25"/>
  <c r="DZ66" i="25"/>
  <c r="EA66" i="25"/>
  <c r="DZ27" i="25"/>
  <c r="EA27" i="25"/>
  <c r="DZ53" i="25"/>
  <c r="EA53" i="25"/>
  <c r="EA32" i="25"/>
  <c r="DZ32" i="25"/>
  <c r="DZ70" i="25"/>
  <c r="EA70" i="25"/>
  <c r="DZ36" i="25"/>
  <c r="EA36" i="25"/>
  <c r="DZ63" i="25"/>
  <c r="EA63" i="25"/>
  <c r="BA22" i="25"/>
  <c r="AZ22" i="25"/>
  <c r="DZ72" i="25"/>
  <c r="EA72" i="25"/>
  <c r="EL31" i="25"/>
  <c r="EM31" i="25"/>
  <c r="EM66" i="25"/>
  <c r="EL66" i="25"/>
  <c r="BL21" i="25"/>
  <c r="BM21" i="25"/>
  <c r="EL52" i="25"/>
  <c r="EM52" i="25"/>
  <c r="BM37" i="25"/>
  <c r="BL37" i="25"/>
  <c r="EM21" i="25"/>
  <c r="EL21" i="25"/>
  <c r="EM46" i="25"/>
  <c r="EL46" i="25"/>
  <c r="EM34" i="25"/>
  <c r="EL34" i="25"/>
  <c r="EM49" i="25"/>
  <c r="EL49" i="25"/>
  <c r="BL35" i="25"/>
  <c r="BM35" i="25"/>
  <c r="EL43" i="25"/>
  <c r="EM43" i="25"/>
  <c r="EL35" i="25"/>
  <c r="EM35" i="25"/>
  <c r="BM48" i="25"/>
  <c r="BL48" i="25"/>
  <c r="EI36" i="25"/>
  <c r="EH36" i="25"/>
  <c r="EH72" i="25"/>
  <c r="EI72" i="25"/>
  <c r="BH48" i="25"/>
  <c r="BI48" i="25"/>
  <c r="EI18" i="25"/>
  <c r="EH18" i="25"/>
  <c r="EI42" i="25"/>
  <c r="EH42" i="25"/>
  <c r="EH73" i="25"/>
  <c r="EI73" i="25"/>
  <c r="EI40" i="25"/>
  <c r="EH40" i="25"/>
  <c r="EI32" i="25"/>
  <c r="EH32" i="25"/>
  <c r="EH61" i="25"/>
  <c r="EI61" i="25"/>
  <c r="EI43" i="25"/>
  <c r="EH43" i="25"/>
  <c r="EI78" i="25"/>
  <c r="EH78" i="25"/>
  <c r="BH44" i="25"/>
  <c r="BI44" i="25"/>
  <c r="EI17" i="25"/>
  <c r="EH17" i="25"/>
  <c r="DZ35" i="25"/>
  <c r="EA35" i="25"/>
  <c r="EA45" i="25"/>
  <c r="DZ45" i="25"/>
  <c r="BA40" i="25"/>
  <c r="AZ40" i="25"/>
  <c r="EA30" i="25"/>
  <c r="DZ30" i="25"/>
  <c r="AZ41" i="25"/>
  <c r="BA41" i="25"/>
  <c r="EA26" i="25"/>
  <c r="DZ26" i="25"/>
  <c r="DZ61" i="25"/>
  <c r="EA61" i="25"/>
  <c r="BA34" i="25"/>
  <c r="AZ34" i="25"/>
  <c r="EA78" i="25"/>
  <c r="DZ78" i="25"/>
  <c r="AZ39" i="25"/>
  <c r="BA39" i="25"/>
  <c r="DZ71" i="25"/>
  <c r="EA71" i="25"/>
  <c r="BA43" i="25"/>
  <c r="AZ43" i="25"/>
  <c r="EA80" i="25"/>
  <c r="DZ80" i="25"/>
  <c r="EL40" i="25"/>
  <c r="EM40" i="25"/>
  <c r="EM74" i="25"/>
  <c r="EL74" i="25"/>
  <c r="BL40" i="25"/>
  <c r="BM40" i="25"/>
  <c r="EL60" i="25"/>
  <c r="EM60" i="25"/>
  <c r="EL39" i="25"/>
  <c r="EM39" i="25"/>
  <c r="BM38" i="25"/>
  <c r="BL38" i="25"/>
  <c r="EL45" i="25"/>
  <c r="EM45" i="25"/>
  <c r="BL25" i="25"/>
  <c r="BM25" i="25"/>
  <c r="EM55" i="25"/>
  <c r="EL55" i="25"/>
  <c r="BM49" i="25"/>
  <c r="BL49" i="25"/>
  <c r="BM42" i="25"/>
  <c r="BL42" i="25"/>
  <c r="EM51" i="25"/>
  <c r="EL51" i="25"/>
  <c r="EM42" i="25"/>
  <c r="EL42" i="25"/>
  <c r="EI34" i="25"/>
  <c r="EH34" i="25"/>
  <c r="EI80" i="25"/>
  <c r="EH80" i="25"/>
  <c r="BI45" i="25"/>
  <c r="BH45" i="25"/>
  <c r="BI21" i="25"/>
  <c r="BH21" i="25"/>
  <c r="BI41" i="25"/>
  <c r="BH41" i="25"/>
  <c r="BI18" i="25"/>
  <c r="BH18" i="25"/>
  <c r="EI24" i="25"/>
  <c r="EH24" i="25"/>
  <c r="EH69" i="25"/>
  <c r="EI69" i="25"/>
  <c r="BI38" i="25"/>
  <c r="BH38" i="25"/>
  <c r="BI33" i="25"/>
  <c r="BH33" i="25"/>
  <c r="EH16" i="25"/>
  <c r="EI16" i="25"/>
  <c r="CB25" i="24"/>
  <c r="BR24" i="24"/>
  <c r="BQ24" i="24"/>
  <c r="BL26" i="24"/>
  <c r="BM26" i="24"/>
  <c r="BM17" i="24"/>
  <c r="BL17" i="24"/>
  <c r="CD27" i="24"/>
  <c r="CC27" i="24"/>
  <c r="BR23" i="24"/>
  <c r="BQ23" i="24"/>
  <c r="BA20" i="24"/>
  <c r="AZ20" i="24"/>
  <c r="AZ24" i="24"/>
  <c r="BA24" i="24"/>
  <c r="BE29" i="24"/>
  <c r="BD29" i="24"/>
  <c r="BD18" i="24"/>
  <c r="BE18" i="24"/>
  <c r="BE24" i="24"/>
  <c r="BD24" i="24"/>
  <c r="BV16" i="24"/>
  <c r="BU16" i="24"/>
  <c r="BE23" i="24"/>
  <c r="BD23" i="24"/>
  <c r="CC29" i="24"/>
  <c r="CD29" i="24"/>
  <c r="CC16" i="24"/>
  <c r="CD16" i="24"/>
  <c r="BM25" i="24"/>
  <c r="BL25" i="24"/>
  <c r="CD20" i="24"/>
  <c r="CC20" i="24"/>
  <c r="BA26" i="24"/>
  <c r="AZ26" i="24"/>
  <c r="BQ26" i="24"/>
  <c r="BR26" i="24"/>
  <c r="BR19" i="24"/>
  <c r="BQ19" i="24"/>
  <c r="BD19" i="24"/>
  <c r="BE19" i="24"/>
  <c r="BV21" i="24"/>
  <c r="BU21" i="24"/>
  <c r="BU22" i="24"/>
  <c r="BV22" i="24"/>
  <c r="BD30" i="24"/>
  <c r="BE30" i="24"/>
  <c r="BU29" i="24"/>
  <c r="BV29" i="24"/>
  <c r="CD22" i="24"/>
  <c r="CC22" i="24"/>
  <c r="CD24" i="24"/>
  <c r="CC24" i="24"/>
  <c r="CD23" i="24"/>
  <c r="CC23" i="24"/>
  <c r="BM20" i="24"/>
  <c r="BL20" i="24"/>
  <c r="AZ22" i="24"/>
  <c r="BA22" i="24"/>
  <c r="AZ23" i="24"/>
  <c r="BA23" i="24"/>
  <c r="BQ30" i="24"/>
  <c r="BR30" i="24"/>
  <c r="BA18" i="24"/>
  <c r="AZ18" i="24"/>
  <c r="BU24" i="24"/>
  <c r="BV24" i="24"/>
  <c r="BE16" i="24"/>
  <c r="BD16" i="24"/>
  <c r="BM28" i="24"/>
  <c r="BL28" i="24"/>
  <c r="BM27" i="24"/>
  <c r="BL27" i="24"/>
  <c r="AZ21" i="24"/>
  <c r="BA21" i="24"/>
  <c r="BV28" i="24"/>
  <c r="BU28" i="24"/>
  <c r="BM23" i="24"/>
  <c r="BL23" i="24"/>
  <c r="CD26" i="24"/>
  <c r="CC26" i="24"/>
  <c r="CD21" i="24"/>
  <c r="CC21" i="24"/>
  <c r="BM29" i="24"/>
  <c r="BL29" i="24"/>
  <c r="BM30" i="24"/>
  <c r="BL30" i="24"/>
  <c r="BA29" i="24"/>
  <c r="AZ29" i="24"/>
  <c r="BA16" i="24"/>
  <c r="AZ16" i="24"/>
  <c r="BA25" i="24"/>
  <c r="AZ25" i="24"/>
  <c r="BQ18" i="24"/>
  <c r="BR18" i="24"/>
  <c r="BD28" i="24"/>
  <c r="BE28" i="24"/>
  <c r="BU20" i="24"/>
  <c r="BV20" i="24"/>
  <c r="BU19" i="24"/>
  <c r="BV19" i="24"/>
  <c r="BD17" i="24"/>
  <c r="BE17" i="24"/>
  <c r="CC18" i="24"/>
  <c r="CD18" i="24"/>
  <c r="BD22" i="24"/>
  <c r="BE22" i="24"/>
  <c r="CC19" i="24"/>
  <c r="CD19" i="24"/>
  <c r="BM16" i="24"/>
  <c r="BL16" i="24"/>
  <c r="BM22" i="24"/>
  <c r="BL22" i="24"/>
  <c r="BQ25" i="24"/>
  <c r="BR25" i="24"/>
  <c r="BQ16" i="24"/>
  <c r="BR16" i="24"/>
  <c r="BQ21" i="24"/>
  <c r="BR21" i="24"/>
  <c r="BA27" i="24"/>
  <c r="AZ27" i="24"/>
  <c r="AZ19" i="24"/>
  <c r="BA19" i="24"/>
  <c r="BE21" i="24"/>
  <c r="BD21" i="24"/>
  <c r="BV18" i="24"/>
  <c r="BU18" i="24"/>
  <c r="BV27" i="24"/>
  <c r="BU27" i="24"/>
  <c r="BU23" i="24"/>
  <c r="BV23" i="24"/>
  <c r="CD30" i="24"/>
  <c r="CC30" i="24"/>
  <c r="BM24" i="24"/>
  <c r="BL24" i="24"/>
  <c r="BL18" i="24"/>
  <c r="BM18" i="24"/>
  <c r="CC28" i="24"/>
  <c r="CD28" i="24"/>
  <c r="BQ27" i="24"/>
  <c r="BR27" i="24"/>
  <c r="BR22" i="24"/>
  <c r="BQ22" i="24"/>
  <c r="AZ28" i="24"/>
  <c r="BA28" i="24"/>
  <c r="BV17" i="24"/>
  <c r="BU17" i="24"/>
  <c r="BE27" i="24"/>
  <c r="BD27" i="24"/>
  <c r="BU25" i="24"/>
  <c r="BV25" i="24"/>
  <c r="BU30" i="24"/>
  <c r="BV30" i="24"/>
  <c r="CD25" i="24"/>
  <c r="CC25" i="24"/>
  <c r="AZ17" i="24"/>
  <c r="BA17" i="24"/>
  <c r="AZ30" i="24"/>
  <c r="BA30" i="24"/>
  <c r="BM21" i="24"/>
  <c r="BL21" i="24"/>
  <c r="BL19" i="24"/>
  <c r="BM19" i="24"/>
  <c r="CD17" i="24"/>
  <c r="CC17" i="24"/>
  <c r="BR20" i="24"/>
  <c r="BQ20" i="24"/>
  <c r="BQ29" i="24"/>
  <c r="BR29" i="24"/>
  <c r="BQ28" i="24"/>
  <c r="BR28" i="24"/>
  <c r="BR17" i="24"/>
  <c r="BQ17" i="24"/>
  <c r="BE26" i="24"/>
  <c r="BD26" i="24"/>
  <c r="BD20" i="24"/>
  <c r="BE20" i="24"/>
  <c r="BE25" i="24"/>
  <c r="BD25" i="24"/>
  <c r="BV26" i="24"/>
  <c r="BU26" i="24"/>
  <c r="EI37" i="23"/>
  <c r="EH37" i="23"/>
  <c r="BH31" i="23"/>
  <c r="BI31" i="23"/>
  <c r="EH32" i="23"/>
  <c r="EI32" i="23"/>
  <c r="EI98" i="23"/>
  <c r="EH98" i="23"/>
  <c r="EI59" i="23"/>
  <c r="EH59" i="23"/>
  <c r="BI18" i="23"/>
  <c r="BH18" i="23"/>
  <c r="EI76" i="23"/>
  <c r="EH76" i="23"/>
  <c r="EH54" i="23"/>
  <c r="EI54" i="23"/>
  <c r="EI23" i="23"/>
  <c r="EH23" i="23"/>
  <c r="EI62" i="23"/>
  <c r="EH62" i="23"/>
  <c r="BI25" i="23"/>
  <c r="BH25" i="23"/>
  <c r="EI95" i="23"/>
  <c r="EH95" i="23"/>
  <c r="EH16" i="23"/>
  <c r="EI16" i="23"/>
  <c r="EL81" i="23"/>
  <c r="EM81" i="23"/>
  <c r="EL82" i="23"/>
  <c r="EM82" i="23"/>
  <c r="BM28" i="23"/>
  <c r="BL28" i="23"/>
  <c r="EL83" i="23"/>
  <c r="EM83" i="23"/>
  <c r="BM32" i="23"/>
  <c r="BL32" i="23"/>
  <c r="EM77" i="23"/>
  <c r="EL77" i="23"/>
  <c r="BM33" i="23"/>
  <c r="BL33" i="23"/>
  <c r="EL86" i="23"/>
  <c r="EM86" i="23"/>
  <c r="EM34" i="23"/>
  <c r="EL34" i="23"/>
  <c r="EL95" i="23"/>
  <c r="EM95" i="23"/>
  <c r="EL80" i="23"/>
  <c r="EM80" i="23"/>
  <c r="BM24" i="23"/>
  <c r="BL24" i="23"/>
  <c r="ED46" i="23"/>
  <c r="EE46" i="23"/>
  <c r="BE18" i="23"/>
  <c r="BD18" i="23"/>
  <c r="EE55" i="23"/>
  <c r="ED55" i="23"/>
  <c r="EE25" i="23"/>
  <c r="ED25" i="23"/>
  <c r="ED84" i="23"/>
  <c r="EE84" i="23"/>
  <c r="ED49" i="23"/>
  <c r="EE49" i="23"/>
  <c r="BE29" i="23"/>
  <c r="BD29" i="23"/>
  <c r="EE78" i="23"/>
  <c r="ED78" i="23"/>
  <c r="ED35" i="23"/>
  <c r="EE35" i="23"/>
  <c r="EE19" i="23"/>
  <c r="ED19" i="23"/>
  <c r="EE64" i="23"/>
  <c r="ED64" i="23"/>
  <c r="BE34" i="23"/>
  <c r="BD34" i="23"/>
  <c r="ED97" i="23"/>
  <c r="EE97" i="23"/>
  <c r="EI45" i="23"/>
  <c r="EH45" i="23"/>
  <c r="EI44" i="23"/>
  <c r="EH44" i="23"/>
  <c r="EI38" i="23"/>
  <c r="EH38" i="23"/>
  <c r="EI26" i="23"/>
  <c r="EH26" i="23"/>
  <c r="EI67" i="23"/>
  <c r="EH67" i="23"/>
  <c r="EI34" i="23"/>
  <c r="EH34" i="23"/>
  <c r="EI84" i="23"/>
  <c r="EH84" i="23"/>
  <c r="EI41" i="23"/>
  <c r="EH41" i="23"/>
  <c r="EI36" i="23"/>
  <c r="EH36" i="23"/>
  <c r="EI70" i="23"/>
  <c r="EH70" i="23"/>
  <c r="EI35" i="23"/>
  <c r="EH35" i="23"/>
  <c r="EH33" i="23"/>
  <c r="EI33" i="23"/>
  <c r="BH17" i="23"/>
  <c r="BI17" i="23"/>
  <c r="BM17" i="23"/>
  <c r="BL17" i="23"/>
  <c r="EL90" i="23"/>
  <c r="EM90" i="23"/>
  <c r="EM16" i="23"/>
  <c r="EL16" i="23"/>
  <c r="EL91" i="23"/>
  <c r="EM91" i="23"/>
  <c r="EM58" i="23"/>
  <c r="EL58" i="23"/>
  <c r="BL26" i="23"/>
  <c r="BM26" i="23"/>
  <c r="EL85" i="23"/>
  <c r="EM85" i="23"/>
  <c r="BM34" i="23"/>
  <c r="BL34" i="23"/>
  <c r="EL94" i="23"/>
  <c r="EM94" i="23"/>
  <c r="EL37" i="23"/>
  <c r="EM37" i="23"/>
  <c r="EL23" i="23"/>
  <c r="EM23" i="23"/>
  <c r="EL88" i="23"/>
  <c r="EM88" i="23"/>
  <c r="BM20" i="23"/>
  <c r="BL20" i="23"/>
  <c r="EE54" i="23"/>
  <c r="ED54" i="23"/>
  <c r="EE24" i="23"/>
  <c r="ED24" i="23"/>
  <c r="ED67" i="23"/>
  <c r="EE67" i="23"/>
  <c r="EE60" i="23"/>
  <c r="ED60" i="23"/>
  <c r="ED92" i="23"/>
  <c r="EE92" i="23"/>
  <c r="EE57" i="23"/>
  <c r="ED57" i="23"/>
  <c r="BD21" i="23"/>
  <c r="BE21" i="23"/>
  <c r="ED86" i="23"/>
  <c r="EE86" i="23"/>
  <c r="ED43" i="23"/>
  <c r="EE43" i="23"/>
  <c r="BD28" i="23"/>
  <c r="BE28" i="23"/>
  <c r="EE72" i="23"/>
  <c r="ED72" i="23"/>
  <c r="ED37" i="23"/>
  <c r="EE37" i="23"/>
  <c r="ED26" i="23"/>
  <c r="EE26" i="23"/>
  <c r="EI53" i="23"/>
  <c r="EH53" i="23"/>
  <c r="EI64" i="23"/>
  <c r="EH64" i="23"/>
  <c r="EI46" i="23"/>
  <c r="EH46" i="23"/>
  <c r="EH57" i="23"/>
  <c r="EI57" i="23"/>
  <c r="EI75" i="23"/>
  <c r="EH75" i="23"/>
  <c r="BI30" i="23"/>
  <c r="BH30" i="23"/>
  <c r="EI92" i="23"/>
  <c r="EH92" i="23"/>
  <c r="EI49" i="23"/>
  <c r="EH49" i="23"/>
  <c r="EI52" i="23"/>
  <c r="EH52" i="23"/>
  <c r="EI78" i="23"/>
  <c r="EH78" i="23"/>
  <c r="EI43" i="23"/>
  <c r="EH43" i="23"/>
  <c r="BH26" i="23"/>
  <c r="BI26" i="23"/>
  <c r="EH21" i="23"/>
  <c r="EI21" i="23"/>
  <c r="BM30" i="23"/>
  <c r="BL30" i="23"/>
  <c r="EL98" i="23"/>
  <c r="EM98" i="23"/>
  <c r="EL99" i="23"/>
  <c r="EM99" i="23"/>
  <c r="EL42" i="23"/>
  <c r="EM42" i="23"/>
  <c r="EM32" i="23"/>
  <c r="EL32" i="23"/>
  <c r="EL93" i="23"/>
  <c r="EM93" i="23"/>
  <c r="EL36" i="23"/>
  <c r="EM36" i="23"/>
  <c r="BL31" i="23"/>
  <c r="BM31" i="23"/>
  <c r="EL45" i="23"/>
  <c r="EM45" i="23"/>
  <c r="EL96" i="23"/>
  <c r="EM96" i="23"/>
  <c r="BL19" i="23"/>
  <c r="BM19" i="23"/>
  <c r="EE66" i="23"/>
  <c r="ED66" i="23"/>
  <c r="BE25" i="23"/>
  <c r="BD25" i="23"/>
  <c r="EE75" i="23"/>
  <c r="ED75" i="23"/>
  <c r="EE59" i="23"/>
  <c r="ED59" i="23"/>
  <c r="BE24" i="23"/>
  <c r="BD24" i="23"/>
  <c r="EE69" i="23"/>
  <c r="ED69" i="23"/>
  <c r="EE27" i="23"/>
  <c r="ED27" i="23"/>
  <c r="ED94" i="23"/>
  <c r="EE94" i="23"/>
  <c r="ED51" i="23"/>
  <c r="EE51" i="23"/>
  <c r="BE16" i="23"/>
  <c r="BD16" i="23"/>
  <c r="ED80" i="23"/>
  <c r="EE80" i="23"/>
  <c r="ED45" i="23"/>
  <c r="EE45" i="23"/>
  <c r="EI65" i="23"/>
  <c r="EH65" i="23"/>
  <c r="EH31" i="23"/>
  <c r="EI31" i="23"/>
  <c r="EI58" i="23"/>
  <c r="EH58" i="23"/>
  <c r="EI24" i="23"/>
  <c r="EH24" i="23"/>
  <c r="EI83" i="23"/>
  <c r="EH83" i="23"/>
  <c r="EI28" i="23"/>
  <c r="EH28" i="23"/>
  <c r="BI34" i="23"/>
  <c r="BH34" i="23"/>
  <c r="EI61" i="23"/>
  <c r="EH61" i="23"/>
  <c r="EI96" i="23"/>
  <c r="EH96" i="23"/>
  <c r="EI86" i="23"/>
  <c r="EH86" i="23"/>
  <c r="EI51" i="23"/>
  <c r="EH51" i="23"/>
  <c r="EI20" i="23"/>
  <c r="EH20" i="23"/>
  <c r="BI21" i="23"/>
  <c r="BH21" i="23"/>
  <c r="EL40" i="23"/>
  <c r="EM40" i="23"/>
  <c r="EL26" i="23"/>
  <c r="EM26" i="23"/>
  <c r="EL41" i="23"/>
  <c r="EM41" i="23"/>
  <c r="EM25" i="23"/>
  <c r="EL25" i="23"/>
  <c r="EL50" i="23"/>
  <c r="EM50" i="23"/>
  <c r="EL31" i="23"/>
  <c r="EM31" i="23"/>
  <c r="EL44" i="23"/>
  <c r="EM44" i="23"/>
  <c r="EM33" i="23"/>
  <c r="EL33" i="23"/>
  <c r="EL53" i="23"/>
  <c r="EM53" i="23"/>
  <c r="EL38" i="23"/>
  <c r="EM38" i="23"/>
  <c r="BM23" i="23"/>
  <c r="BL23" i="23"/>
  <c r="EM24" i="23"/>
  <c r="EL24" i="23"/>
  <c r="ED23" i="23"/>
  <c r="EE23" i="23"/>
  <c r="EE74" i="23"/>
  <c r="ED74" i="23"/>
  <c r="ED17" i="23"/>
  <c r="EE17" i="23"/>
  <c r="ED83" i="23"/>
  <c r="EE83" i="23"/>
  <c r="ED40" i="23"/>
  <c r="EE40" i="23"/>
  <c r="BE33" i="23"/>
  <c r="BD33" i="23"/>
  <c r="EE77" i="23"/>
  <c r="ED77" i="23"/>
  <c r="EE62" i="23"/>
  <c r="ED62" i="23"/>
  <c r="BD20" i="23"/>
  <c r="BE20" i="23"/>
  <c r="ED63" i="23"/>
  <c r="EE63" i="23"/>
  <c r="BD31" i="23"/>
  <c r="BE31" i="23"/>
  <c r="ED88" i="23"/>
  <c r="EE88" i="23"/>
  <c r="ED53" i="23"/>
  <c r="EE53" i="23"/>
  <c r="EI73" i="23"/>
  <c r="EH73" i="23"/>
  <c r="BH29" i="23"/>
  <c r="BI29" i="23"/>
  <c r="EI66" i="23"/>
  <c r="EH66" i="23"/>
  <c r="EI27" i="23"/>
  <c r="EH27" i="23"/>
  <c r="EI91" i="23"/>
  <c r="EH91" i="23"/>
  <c r="EI40" i="23"/>
  <c r="EH40" i="23"/>
  <c r="EI25" i="23"/>
  <c r="EH25" i="23"/>
  <c r="EI69" i="23"/>
  <c r="EH69" i="23"/>
  <c r="BH33" i="23"/>
  <c r="BI33" i="23"/>
  <c r="EI94" i="23"/>
  <c r="EH94" i="23"/>
  <c r="EI63" i="23"/>
  <c r="EH63" i="23"/>
  <c r="BI16" i="23"/>
  <c r="BH16" i="23"/>
  <c r="EL48" i="23"/>
  <c r="EL39" i="23"/>
  <c r="EM39" i="23"/>
  <c r="EL49" i="23"/>
  <c r="EM49" i="23"/>
  <c r="EL29" i="23"/>
  <c r="EM29" i="23"/>
  <c r="EM61" i="23"/>
  <c r="EL61" i="23"/>
  <c r="EL43" i="23"/>
  <c r="EM43" i="23"/>
  <c r="BM29" i="23"/>
  <c r="BL29" i="23"/>
  <c r="EL52" i="23"/>
  <c r="EM52" i="23"/>
  <c r="BL22" i="23"/>
  <c r="EM63" i="23"/>
  <c r="EL63" i="23"/>
  <c r="EL46" i="23"/>
  <c r="EM46" i="23"/>
  <c r="BM18" i="23"/>
  <c r="BL18" i="23"/>
  <c r="EM19" i="23"/>
  <c r="EL19" i="23"/>
  <c r="BE17" i="23"/>
  <c r="BD17" i="23"/>
  <c r="ED82" i="23"/>
  <c r="EE82" i="23"/>
  <c r="EE32" i="23"/>
  <c r="ED32" i="23"/>
  <c r="ED91" i="23"/>
  <c r="EE91" i="23"/>
  <c r="ED48" i="23"/>
  <c r="EE48" i="23"/>
  <c r="EE29" i="23"/>
  <c r="ED29" i="23"/>
  <c r="ED85" i="23"/>
  <c r="EE85" i="23"/>
  <c r="ED42" i="23"/>
  <c r="EE42" i="23"/>
  <c r="ED22" i="23"/>
  <c r="EE22" i="23"/>
  <c r="EE71" i="23"/>
  <c r="ED71" i="23"/>
  <c r="EE30" i="23"/>
  <c r="ED30" i="23"/>
  <c r="ED96" i="23"/>
  <c r="EE96" i="23"/>
  <c r="ED65" i="23"/>
  <c r="EE65" i="23"/>
  <c r="BI20" i="23"/>
  <c r="BH20" i="23"/>
  <c r="EI81" i="23"/>
  <c r="EH81" i="23"/>
  <c r="EH18" i="23"/>
  <c r="EI18" i="23"/>
  <c r="EI74" i="23"/>
  <c r="EH74" i="23"/>
  <c r="BI28" i="23"/>
  <c r="BH28" i="23"/>
  <c r="EI99" i="23"/>
  <c r="EH99" i="23"/>
  <c r="EI48" i="23"/>
  <c r="EH48" i="23"/>
  <c r="EI80" i="23"/>
  <c r="EH80" i="23"/>
  <c r="EI77" i="23"/>
  <c r="EH77" i="23"/>
  <c r="EH56" i="23"/>
  <c r="EI56" i="23"/>
  <c r="EH55" i="23"/>
  <c r="EI55" i="23"/>
  <c r="EI71" i="23"/>
  <c r="EH71" i="23"/>
  <c r="EH17" i="23"/>
  <c r="EI17" i="23"/>
  <c r="EM56" i="23"/>
  <c r="EL56" i="23"/>
  <c r="EM65" i="23"/>
  <c r="EL65" i="23"/>
  <c r="EM57" i="23"/>
  <c r="EL57" i="23"/>
  <c r="EM68" i="23"/>
  <c r="EL68" i="23"/>
  <c r="EL51" i="23"/>
  <c r="EM51" i="23"/>
  <c r="EL22" i="23"/>
  <c r="EM22" i="23"/>
  <c r="EM62" i="23"/>
  <c r="EL62" i="23"/>
  <c r="EL47" i="23"/>
  <c r="EM47" i="23"/>
  <c r="EM71" i="23"/>
  <c r="EL71" i="23"/>
  <c r="EM54" i="23"/>
  <c r="EL54" i="23"/>
  <c r="BE32" i="23"/>
  <c r="BD32" i="23"/>
  <c r="ED90" i="23"/>
  <c r="EE90" i="23"/>
  <c r="ED33" i="23"/>
  <c r="EE33" i="23"/>
  <c r="ED99" i="23"/>
  <c r="EE99" i="23"/>
  <c r="EE56" i="23"/>
  <c r="ED56" i="23"/>
  <c r="BE27" i="23"/>
  <c r="BD27" i="23"/>
  <c r="ED93" i="23"/>
  <c r="EE93" i="23"/>
  <c r="ED50" i="23"/>
  <c r="EE50" i="23"/>
  <c r="BD26" i="23"/>
  <c r="BE26" i="23"/>
  <c r="ED79" i="23"/>
  <c r="EE79" i="23"/>
  <c r="ED36" i="23"/>
  <c r="EE36" i="23"/>
  <c r="BD23" i="23"/>
  <c r="BE23" i="23"/>
  <c r="EE73" i="23"/>
  <c r="ED73" i="23"/>
  <c r="BI22" i="23"/>
  <c r="BH22" i="23"/>
  <c r="EI89" i="23"/>
  <c r="EH89" i="23"/>
  <c r="BH23" i="23"/>
  <c r="BI23" i="23"/>
  <c r="EI82" i="23"/>
  <c r="EH82" i="23"/>
  <c r="EI39" i="23"/>
  <c r="EH39" i="23"/>
  <c r="EH29" i="23"/>
  <c r="EI29" i="23"/>
  <c r="EI60" i="23"/>
  <c r="EH60" i="23"/>
  <c r="BI24" i="23"/>
  <c r="BH24" i="23"/>
  <c r="EI85" i="23"/>
  <c r="EH85" i="23"/>
  <c r="EI42" i="23"/>
  <c r="EH42" i="23"/>
  <c r="EI88" i="23"/>
  <c r="EH88" i="23"/>
  <c r="EI79" i="23"/>
  <c r="EH79" i="23"/>
  <c r="BI19" i="23"/>
  <c r="BH19" i="23"/>
  <c r="EL59" i="23"/>
  <c r="EM59" i="23"/>
  <c r="EM66" i="23"/>
  <c r="EL66" i="23"/>
  <c r="EL89" i="23"/>
  <c r="EM89" i="23"/>
  <c r="EM67" i="23"/>
  <c r="EL67" i="23"/>
  <c r="BM21" i="23"/>
  <c r="BL21" i="23"/>
  <c r="EM76" i="23"/>
  <c r="EL76" i="23"/>
  <c r="EM60" i="23"/>
  <c r="EL60" i="23"/>
  <c r="EL17" i="23"/>
  <c r="EL70" i="23"/>
  <c r="EM70" i="23"/>
  <c r="EM73" i="23"/>
  <c r="EL73" i="23"/>
  <c r="EL79" i="23"/>
  <c r="EM79" i="23"/>
  <c r="EM64" i="23"/>
  <c r="EL64" i="23"/>
  <c r="EM18" i="23"/>
  <c r="EL18" i="23"/>
  <c r="EE34" i="23"/>
  <c r="ED34" i="23"/>
  <c r="ED98" i="23"/>
  <c r="EE98" i="23"/>
  <c r="ED39" i="23"/>
  <c r="EE39" i="23"/>
  <c r="ED20" i="23"/>
  <c r="EE20" i="23"/>
  <c r="EE68" i="23"/>
  <c r="ED68" i="23"/>
  <c r="EE58" i="23"/>
  <c r="ED58" i="23"/>
  <c r="EE18" i="23"/>
  <c r="ED18" i="23"/>
  <c r="EE61" i="23"/>
  <c r="ED61" i="23"/>
  <c r="EE21" i="23"/>
  <c r="ED21" i="23"/>
  <c r="ED87" i="23"/>
  <c r="EE87" i="23"/>
  <c r="ED44" i="23"/>
  <c r="EE44" i="23"/>
  <c r="EE16" i="23"/>
  <c r="ED16" i="23"/>
  <c r="ED81" i="23"/>
  <c r="EE81" i="23"/>
  <c r="BH32" i="23"/>
  <c r="BI32" i="23"/>
  <c r="EI97" i="23"/>
  <c r="EH97" i="23"/>
  <c r="BI27" i="23"/>
  <c r="BH27" i="23"/>
  <c r="EI90" i="23"/>
  <c r="EH90" i="23"/>
  <c r="EI47" i="23"/>
  <c r="EH47" i="23"/>
  <c r="EI72" i="23"/>
  <c r="EH72" i="23"/>
  <c r="EI68" i="23"/>
  <c r="EH68" i="23"/>
  <c r="EI30" i="23"/>
  <c r="EH30" i="23"/>
  <c r="EI93" i="23"/>
  <c r="EH93" i="23"/>
  <c r="EI50" i="23"/>
  <c r="EH50" i="23"/>
  <c r="EI22" i="23"/>
  <c r="EH22" i="23"/>
  <c r="EI87" i="23"/>
  <c r="EH87" i="23"/>
  <c r="EI19" i="23"/>
  <c r="EH19" i="23"/>
  <c r="EL27" i="23"/>
  <c r="EM27" i="23"/>
  <c r="EM74" i="23"/>
  <c r="EL74" i="23"/>
  <c r="EM75" i="23"/>
  <c r="EL75" i="23"/>
  <c r="BM16" i="23"/>
  <c r="BL16" i="23"/>
  <c r="EL84" i="23"/>
  <c r="EM84" i="23"/>
  <c r="EM69" i="23"/>
  <c r="EL69" i="23"/>
  <c r="EM55" i="23"/>
  <c r="EL55" i="23"/>
  <c r="EM78" i="23"/>
  <c r="EL78" i="23"/>
  <c r="EL97" i="23"/>
  <c r="EM97" i="23"/>
  <c r="EM72" i="23"/>
  <c r="EL72" i="23"/>
  <c r="EL20" i="23"/>
  <c r="EM20" i="23"/>
  <c r="ED38" i="23"/>
  <c r="EE38" i="23"/>
  <c r="BD19" i="23"/>
  <c r="BE19" i="23"/>
  <c r="ED47" i="23"/>
  <c r="EE47" i="23"/>
  <c r="ED28" i="23"/>
  <c r="EE28" i="23"/>
  <c r="EE76" i="23"/>
  <c r="ED76" i="23"/>
  <c r="ED41" i="23"/>
  <c r="EE41" i="23"/>
  <c r="BE22" i="23"/>
  <c r="BD22" i="23"/>
  <c r="EE70" i="23"/>
  <c r="ED70" i="23"/>
  <c r="BE30" i="23"/>
  <c r="BD30" i="23"/>
  <c r="ED95" i="23"/>
  <c r="EE95" i="23"/>
  <c r="ED52" i="23"/>
  <c r="EE52" i="23"/>
  <c r="EE31" i="23"/>
  <c r="ED31" i="23"/>
  <c r="ED89" i="23"/>
  <c r="EE89" i="23"/>
  <c r="CC25" i="22"/>
  <c r="CF25" i="22" s="1"/>
  <c r="BL24" i="22"/>
  <c r="BO24" i="22" s="1"/>
  <c r="CF16" i="22"/>
  <c r="BO25" i="22"/>
  <c r="BO23" i="22"/>
  <c r="BO20" i="22"/>
  <c r="BU17" i="22"/>
  <c r="BV17" i="22"/>
  <c r="BI24" i="22"/>
  <c r="BH24" i="22"/>
  <c r="CF17" i="22"/>
  <c r="BV26" i="22"/>
  <c r="BU26" i="22"/>
  <c r="BV20" i="22"/>
  <c r="BU20" i="22"/>
  <c r="BU16" i="22"/>
  <c r="BV16" i="22"/>
  <c r="BI18" i="22"/>
  <c r="BH18" i="22"/>
  <c r="BI20" i="22"/>
  <c r="BH20" i="22"/>
  <c r="BI25" i="22"/>
  <c r="BH25" i="22"/>
  <c r="BE19" i="22"/>
  <c r="BD19" i="22"/>
  <c r="BI22" i="22"/>
  <c r="BH22" i="22"/>
  <c r="BV23" i="22"/>
  <c r="BU23" i="22"/>
  <c r="BV24" i="22"/>
  <c r="BU24" i="22"/>
  <c r="BV21" i="22"/>
  <c r="BU21" i="22"/>
  <c r="BV25" i="22"/>
  <c r="BU25" i="22"/>
  <c r="BO26" i="22"/>
  <c r="BZ25" i="22"/>
  <c r="BY25" i="22"/>
  <c r="BZ16" i="22"/>
  <c r="BY16" i="22"/>
  <c r="BI17" i="22"/>
  <c r="BH17" i="22"/>
  <c r="BD22" i="22"/>
  <c r="BE22" i="22"/>
  <c r="BO17" i="22"/>
  <c r="BV22" i="22"/>
  <c r="BU22" i="22"/>
  <c r="BE24" i="22"/>
  <c r="BD24" i="22"/>
  <c r="BE26" i="22"/>
  <c r="BD26" i="22"/>
  <c r="BY17" i="22"/>
  <c r="BZ17" i="22"/>
  <c r="BZ26" i="22"/>
  <c r="BY26" i="22"/>
  <c r="BZ21" i="22"/>
  <c r="BY21" i="22"/>
  <c r="BZ27" i="22"/>
  <c r="BY27" i="22"/>
  <c r="BE20" i="22"/>
  <c r="BD20" i="22"/>
  <c r="BE23" i="22"/>
  <c r="BD23" i="22"/>
  <c r="BE18" i="22"/>
  <c r="BD18" i="22"/>
  <c r="CF19" i="22"/>
  <c r="BZ28" i="22"/>
  <c r="BY28" i="22"/>
  <c r="BZ24" i="22"/>
  <c r="BY24" i="22"/>
  <c r="BZ22" i="22"/>
  <c r="BY22" i="22"/>
  <c r="CF22" i="22"/>
  <c r="BO18" i="22"/>
  <c r="BZ19" i="22"/>
  <c r="BY19" i="22"/>
  <c r="BE21" i="22"/>
  <c r="BD21" i="22"/>
  <c r="BD16" i="22"/>
  <c r="BE16" i="22"/>
  <c r="BD17" i="22"/>
  <c r="BE17" i="22"/>
  <c r="BI23" i="22"/>
  <c r="BH23" i="22"/>
  <c r="BY18" i="22"/>
  <c r="BZ18" i="22"/>
  <c r="BI19" i="22"/>
  <c r="BH19" i="22"/>
  <c r="BV28" i="22"/>
  <c r="BU28" i="22"/>
  <c r="BH16" i="22"/>
  <c r="BI16" i="22"/>
  <c r="BV19" i="22"/>
  <c r="BU19" i="22"/>
  <c r="BI26" i="22"/>
  <c r="BH26" i="22"/>
  <c r="BU18" i="22"/>
  <c r="BV18" i="22"/>
  <c r="BD25" i="22"/>
  <c r="BE25" i="22"/>
  <c r="BV27" i="22"/>
  <c r="BU27" i="22"/>
  <c r="BZ23" i="22"/>
  <c r="BY23" i="22"/>
  <c r="BZ20" i="22"/>
  <c r="BY20" i="22"/>
  <c r="BH21" i="22"/>
  <c r="BI21" i="22"/>
  <c r="CF27" i="22"/>
  <c r="BG20" i="21"/>
  <c r="BX28" i="21"/>
  <c r="BG31" i="21"/>
  <c r="BG21" i="21"/>
  <c r="BX19" i="21"/>
  <c r="BX27" i="21"/>
  <c r="BX23" i="21"/>
  <c r="BG29" i="21"/>
  <c r="BG32" i="21"/>
  <c r="BX24" i="21"/>
  <c r="BX20" i="21"/>
  <c r="BX32" i="21"/>
  <c r="CD20" i="21"/>
  <c r="CC20" i="21"/>
  <c r="CC28" i="21"/>
  <c r="CD28" i="21"/>
  <c r="BH22" i="21"/>
  <c r="BI22" i="21"/>
  <c r="BY28" i="21"/>
  <c r="BZ28" i="21"/>
  <c r="AZ25" i="21"/>
  <c r="BA25" i="21"/>
  <c r="BL26" i="21"/>
  <c r="BM26" i="21"/>
  <c r="BM31" i="21"/>
  <c r="BL31" i="21"/>
  <c r="BL27" i="21"/>
  <c r="BM27" i="21"/>
  <c r="CC24" i="21"/>
  <c r="CD24" i="21"/>
  <c r="BH31" i="21"/>
  <c r="BI31" i="21"/>
  <c r="BZ24" i="21"/>
  <c r="BY24" i="21"/>
  <c r="BH21" i="21"/>
  <c r="BI21" i="21"/>
  <c r="BI20" i="21"/>
  <c r="BH20" i="21"/>
  <c r="BY23" i="21"/>
  <c r="BZ23" i="21"/>
  <c r="BX26" i="21"/>
  <c r="AZ22" i="21"/>
  <c r="BA22" i="21"/>
  <c r="AZ16" i="21"/>
  <c r="BA16" i="21"/>
  <c r="BA17" i="21"/>
  <c r="AZ17" i="21"/>
  <c r="BA18" i="21"/>
  <c r="AZ18" i="21"/>
  <c r="BX16" i="21"/>
  <c r="BX25" i="21"/>
  <c r="CD18" i="21"/>
  <c r="CC18" i="21"/>
  <c r="BI19" i="21"/>
  <c r="BH19" i="21"/>
  <c r="BA27" i="21"/>
  <c r="AZ27" i="21"/>
  <c r="BL23" i="21"/>
  <c r="BM23" i="21"/>
  <c r="BM30" i="21"/>
  <c r="BL30" i="21"/>
  <c r="BM24" i="21"/>
  <c r="BL24" i="21"/>
  <c r="BL29" i="21"/>
  <c r="BM29" i="21"/>
  <c r="BI27" i="21"/>
  <c r="BH27" i="21"/>
  <c r="BH18" i="21"/>
  <c r="BI18" i="21"/>
  <c r="BZ27" i="21"/>
  <c r="BY27" i="21"/>
  <c r="BI17" i="21"/>
  <c r="BH17" i="21"/>
  <c r="BA29" i="21"/>
  <c r="AZ29" i="21"/>
  <c r="BR20" i="21"/>
  <c r="BQ20" i="21"/>
  <c r="AZ32" i="21"/>
  <c r="BA32" i="21"/>
  <c r="BA24" i="21"/>
  <c r="AZ24" i="21"/>
  <c r="BL25" i="21"/>
  <c r="BM25" i="21"/>
  <c r="BY30" i="21"/>
  <c r="BZ30" i="21"/>
  <c r="BI26" i="21"/>
  <c r="BH26" i="21"/>
  <c r="AZ28" i="21"/>
  <c r="BA28" i="21"/>
  <c r="AZ21" i="21"/>
  <c r="BA21" i="21"/>
  <c r="CC26" i="21"/>
  <c r="CD26" i="21"/>
  <c r="CD19" i="21"/>
  <c r="CC19" i="21"/>
  <c r="CD16" i="21"/>
  <c r="CC16" i="21"/>
  <c r="BL32" i="21"/>
  <c r="BM32" i="21"/>
  <c r="BH24" i="21"/>
  <c r="BI24" i="21"/>
  <c r="BZ19" i="21"/>
  <c r="BY19" i="21"/>
  <c r="BY22" i="21"/>
  <c r="BZ22" i="21"/>
  <c r="BI23" i="21"/>
  <c r="BH23" i="21"/>
  <c r="BR25" i="21"/>
  <c r="BQ25" i="21"/>
  <c r="BQ26" i="21"/>
  <c r="BR26" i="21"/>
  <c r="AZ20" i="21"/>
  <c r="BA20" i="21"/>
  <c r="BA30" i="21"/>
  <c r="AZ30" i="21"/>
  <c r="BG25" i="21"/>
  <c r="BX17" i="21"/>
  <c r="BX21" i="21"/>
  <c r="BM18" i="21"/>
  <c r="BL18" i="21"/>
  <c r="CC21" i="21"/>
  <c r="CD21" i="21"/>
  <c r="CD27" i="21"/>
  <c r="CC27" i="21"/>
  <c r="CD30" i="21"/>
  <c r="CC30" i="21"/>
  <c r="BH30" i="21"/>
  <c r="BI30" i="21"/>
  <c r="BY21" i="21"/>
  <c r="BZ21" i="21"/>
  <c r="BZ17" i="21"/>
  <c r="BY17" i="21"/>
  <c r="BZ26" i="21"/>
  <c r="BY26" i="21"/>
  <c r="BR22" i="21"/>
  <c r="BQ22" i="21"/>
  <c r="BR16" i="21"/>
  <c r="BQ16" i="21"/>
  <c r="BR17" i="21"/>
  <c r="BQ17" i="21"/>
  <c r="BQ18" i="21"/>
  <c r="BR18" i="21"/>
  <c r="BL22" i="21"/>
  <c r="BM22" i="21"/>
  <c r="BM17" i="21"/>
  <c r="BL17" i="21"/>
  <c r="BI16" i="21"/>
  <c r="BH16" i="21"/>
  <c r="BI25" i="21"/>
  <c r="BH25" i="21"/>
  <c r="AZ23" i="21"/>
  <c r="BA23" i="21"/>
  <c r="CC23" i="21"/>
  <c r="CD23" i="21"/>
  <c r="CD31" i="21"/>
  <c r="CC31" i="21"/>
  <c r="CD25" i="21"/>
  <c r="CC25" i="21"/>
  <c r="CD17" i="21"/>
  <c r="CC17" i="21"/>
  <c r="BY18" i="21"/>
  <c r="BZ18" i="21"/>
  <c r="BY20" i="21"/>
  <c r="BZ20" i="21"/>
  <c r="BY31" i="21"/>
  <c r="BZ31" i="21"/>
  <c r="BZ25" i="21"/>
  <c r="BY25" i="21"/>
  <c r="BR29" i="21"/>
  <c r="BQ29" i="21"/>
  <c r="BQ23" i="21"/>
  <c r="BR23" i="21"/>
  <c r="BR27" i="21"/>
  <c r="BQ27" i="21"/>
  <c r="BQ21" i="21"/>
  <c r="BR21" i="21"/>
  <c r="BX18" i="21"/>
  <c r="BG23" i="21"/>
  <c r="CD29" i="21"/>
  <c r="CC29" i="21"/>
  <c r="BR31" i="21"/>
  <c r="BQ31" i="21"/>
  <c r="BA19" i="21"/>
  <c r="AZ19" i="21"/>
  <c r="BQ24" i="21"/>
  <c r="BR24" i="21"/>
  <c r="BG19" i="21"/>
  <c r="BG16" i="21"/>
  <c r="BG26" i="21"/>
  <c r="BL19" i="21"/>
  <c r="BM19" i="21"/>
  <c r="BM20" i="21"/>
  <c r="BL20" i="21"/>
  <c r="BI28" i="21"/>
  <c r="BH28" i="21"/>
  <c r="BY32" i="21"/>
  <c r="BZ32" i="21"/>
  <c r="BR32" i="21"/>
  <c r="BQ32" i="21"/>
  <c r="BM28" i="21"/>
  <c r="BL28" i="21"/>
  <c r="BM21" i="21"/>
  <c r="BL21" i="21"/>
  <c r="BL16" i="21"/>
  <c r="BM16" i="21"/>
  <c r="CC22" i="21"/>
  <c r="CD22" i="21"/>
  <c r="CC32" i="21"/>
  <c r="CD32" i="21"/>
  <c r="BI32" i="21"/>
  <c r="BH32" i="21"/>
  <c r="BH29" i="21"/>
  <c r="BI29" i="21"/>
  <c r="BY29" i="21"/>
  <c r="BZ29" i="21"/>
  <c r="BZ16" i="21"/>
  <c r="BY16" i="21"/>
  <c r="BQ19" i="21"/>
  <c r="BR19" i="21"/>
  <c r="BA26" i="21"/>
  <c r="AZ26" i="21"/>
  <c r="BA31" i="21"/>
  <c r="AZ31" i="21"/>
  <c r="BR28" i="21"/>
  <c r="BQ28" i="21"/>
  <c r="BQ30" i="21"/>
  <c r="BR30" i="21"/>
  <c r="BL18" i="20"/>
  <c r="BM18" i="20"/>
  <c r="EL74" i="20"/>
  <c r="EM74" i="20"/>
  <c r="BD51" i="20"/>
  <c r="BE51" i="20"/>
  <c r="EE45" i="20"/>
  <c r="ED45" i="20"/>
  <c r="ED59" i="20"/>
  <c r="EE59" i="20"/>
  <c r="EI60" i="20"/>
  <c r="EH60" i="20"/>
  <c r="EI82" i="20"/>
  <c r="EH82" i="20"/>
  <c r="BL23" i="20"/>
  <c r="BM23" i="20"/>
  <c r="EL59" i="20"/>
  <c r="EM59" i="20"/>
  <c r="ED18" i="20"/>
  <c r="EE18" i="20"/>
  <c r="BD29" i="20"/>
  <c r="BE29" i="20"/>
  <c r="EI44" i="20"/>
  <c r="EH44" i="20"/>
  <c r="EH26" i="20"/>
  <c r="EI26" i="20"/>
  <c r="EI59" i="20"/>
  <c r="EH59" i="20"/>
  <c r="EL24" i="20"/>
  <c r="EM24" i="20"/>
  <c r="BL27" i="20"/>
  <c r="BM27" i="20"/>
  <c r="EL51" i="20"/>
  <c r="EM51" i="20"/>
  <c r="EL65" i="20"/>
  <c r="EM65" i="20"/>
  <c r="BL16" i="20"/>
  <c r="BM16" i="20"/>
  <c r="EL48" i="20"/>
  <c r="EM48" i="20"/>
  <c r="EL70" i="20"/>
  <c r="EM70" i="20"/>
  <c r="BM51" i="20"/>
  <c r="BL51" i="20"/>
  <c r="EL56" i="20"/>
  <c r="EM56" i="20"/>
  <c r="EM31" i="20"/>
  <c r="EL31" i="20"/>
  <c r="BL17" i="20"/>
  <c r="BM17" i="20"/>
  <c r="EM52" i="20"/>
  <c r="EL52" i="20"/>
  <c r="EL76" i="20"/>
  <c r="EM76" i="20"/>
  <c r="BL34" i="20"/>
  <c r="BM34" i="20"/>
  <c r="EL75" i="20"/>
  <c r="EM75" i="20"/>
  <c r="BE34" i="20"/>
  <c r="BD34" i="20"/>
  <c r="BE45" i="20"/>
  <c r="BD45" i="20"/>
  <c r="ED56" i="20"/>
  <c r="EE56" i="20"/>
  <c r="BD17" i="20"/>
  <c r="BE17" i="20"/>
  <c r="BE49" i="20"/>
  <c r="BD49" i="20"/>
  <c r="BD38" i="20"/>
  <c r="BE38" i="20"/>
  <c r="EE39" i="20"/>
  <c r="ED39" i="20"/>
  <c r="EE35" i="20"/>
  <c r="ED35" i="20"/>
  <c r="ED81" i="20"/>
  <c r="EE81" i="20"/>
  <c r="BD21" i="20"/>
  <c r="BE21" i="20"/>
  <c r="ED67" i="20"/>
  <c r="EE67" i="20"/>
  <c r="ED82" i="20"/>
  <c r="EE82" i="20"/>
  <c r="EE40" i="20"/>
  <c r="ED40" i="20"/>
  <c r="EE19" i="20"/>
  <c r="ED19" i="20"/>
  <c r="BD48" i="20"/>
  <c r="BE48" i="20"/>
  <c r="ED70" i="20"/>
  <c r="EE70" i="20"/>
  <c r="EH28" i="20"/>
  <c r="EI28" i="20"/>
  <c r="BI23" i="20"/>
  <c r="BH23" i="20"/>
  <c r="BH40" i="20"/>
  <c r="BI40" i="20"/>
  <c r="EI76" i="20"/>
  <c r="EH76" i="20"/>
  <c r="EI39" i="20"/>
  <c r="EH39" i="20"/>
  <c r="EI62" i="20"/>
  <c r="EH62" i="20"/>
  <c r="BI37" i="20"/>
  <c r="BH37" i="20"/>
  <c r="BH27" i="20"/>
  <c r="BI27" i="20"/>
  <c r="EI77" i="20"/>
  <c r="EH77" i="20"/>
  <c r="BI42" i="20"/>
  <c r="BH42" i="20"/>
  <c r="EI65" i="20"/>
  <c r="EH65" i="20"/>
  <c r="EI69" i="20"/>
  <c r="EH69" i="20"/>
  <c r="BI48" i="20"/>
  <c r="BH48" i="20"/>
  <c r="EI67" i="20"/>
  <c r="EH67" i="20"/>
  <c r="BM40" i="20"/>
  <c r="BL40" i="20"/>
  <c r="ED74" i="20"/>
  <c r="EE74" i="20"/>
  <c r="ED25" i="20"/>
  <c r="EE25" i="20"/>
  <c r="ED24" i="20"/>
  <c r="EE24" i="20"/>
  <c r="EI80" i="20"/>
  <c r="EH80" i="20"/>
  <c r="BL38" i="20"/>
  <c r="BM38" i="20"/>
  <c r="BM45" i="20"/>
  <c r="BL45" i="20"/>
  <c r="ED47" i="20"/>
  <c r="EE47" i="20"/>
  <c r="ED54" i="20"/>
  <c r="EE54" i="20"/>
  <c r="BI28" i="20"/>
  <c r="BH28" i="20"/>
  <c r="EI54" i="20"/>
  <c r="EH54" i="20"/>
  <c r="BI32" i="20"/>
  <c r="BH32" i="20"/>
  <c r="BI35" i="20"/>
  <c r="BH35" i="20"/>
  <c r="EM29" i="20"/>
  <c r="EL29" i="20"/>
  <c r="BM44" i="20"/>
  <c r="BL44" i="20"/>
  <c r="EM27" i="20"/>
  <c r="EL27" i="20"/>
  <c r="EL81" i="20"/>
  <c r="EM81" i="20"/>
  <c r="BM19" i="20"/>
  <c r="BL19" i="20"/>
  <c r="EM41" i="20"/>
  <c r="EL41" i="20"/>
  <c r="BM47" i="20"/>
  <c r="BL47" i="20"/>
  <c r="EL72" i="20"/>
  <c r="EM72" i="20"/>
  <c r="EM22" i="20"/>
  <c r="EL22" i="20"/>
  <c r="BM26" i="20"/>
  <c r="BL26" i="20"/>
  <c r="EL49" i="20"/>
  <c r="EM49" i="20"/>
  <c r="EM47" i="20"/>
  <c r="EL47" i="20"/>
  <c r="BM36" i="20"/>
  <c r="BL36" i="20"/>
  <c r="EE28" i="20"/>
  <c r="ED28" i="20"/>
  <c r="EE51" i="20"/>
  <c r="ED51" i="20"/>
  <c r="ED72" i="20"/>
  <c r="EE72" i="20"/>
  <c r="EE21" i="20"/>
  <c r="ED21" i="20"/>
  <c r="ED53" i="20"/>
  <c r="EE53" i="20"/>
  <c r="ED75" i="20"/>
  <c r="EE75" i="20"/>
  <c r="EE50" i="20"/>
  <c r="ED50" i="20"/>
  <c r="EE27" i="20"/>
  <c r="ED27" i="20"/>
  <c r="BE19" i="20"/>
  <c r="BD19" i="20"/>
  <c r="BD32" i="20"/>
  <c r="BE32" i="20"/>
  <c r="ED30" i="20"/>
  <c r="EE30" i="20"/>
  <c r="BD26" i="20"/>
  <c r="BE26" i="20"/>
  <c r="EE41" i="20"/>
  <c r="ED41" i="20"/>
  <c r="BI24" i="20"/>
  <c r="BH24" i="20"/>
  <c r="BI20" i="20"/>
  <c r="BH20" i="20"/>
  <c r="BI50" i="20"/>
  <c r="BH50" i="20"/>
  <c r="EI50" i="20"/>
  <c r="EH50" i="20"/>
  <c r="EI70" i="20"/>
  <c r="EH70" i="20"/>
  <c r="EI41" i="20"/>
  <c r="EH41" i="20"/>
  <c r="BH21" i="20"/>
  <c r="BI21" i="20"/>
  <c r="EI37" i="20"/>
  <c r="EH37" i="20"/>
  <c r="EH46" i="20"/>
  <c r="EI46" i="20"/>
  <c r="EI73" i="20"/>
  <c r="EH73" i="20"/>
  <c r="BH25" i="20"/>
  <c r="BI25" i="20"/>
  <c r="EI19" i="20"/>
  <c r="EH19" i="20"/>
  <c r="EI43" i="20"/>
  <c r="EH43" i="20"/>
  <c r="EI75" i="20"/>
  <c r="EH75" i="20"/>
  <c r="EL82" i="20"/>
  <c r="EM82" i="20"/>
  <c r="EL69" i="20"/>
  <c r="EM69" i="20"/>
  <c r="BL43" i="20"/>
  <c r="BM43" i="20"/>
  <c r="BD27" i="20"/>
  <c r="BE27" i="20"/>
  <c r="EL46" i="20"/>
  <c r="EM46" i="20"/>
  <c r="EL60" i="20"/>
  <c r="EM60" i="20"/>
  <c r="BE35" i="20"/>
  <c r="BD35" i="20"/>
  <c r="ED66" i="20"/>
  <c r="EE66" i="20"/>
  <c r="BL52" i="20"/>
  <c r="BM52" i="20"/>
  <c r="EM39" i="20"/>
  <c r="EL39" i="20"/>
  <c r="EL63" i="20"/>
  <c r="EM63" i="20"/>
  <c r="BM46" i="20"/>
  <c r="BL46" i="20"/>
  <c r="EM25" i="20"/>
  <c r="EL25" i="20"/>
  <c r="BM20" i="20"/>
  <c r="BL20" i="20"/>
  <c r="EM50" i="20"/>
  <c r="EL50" i="20"/>
  <c r="EM19" i="20"/>
  <c r="EL19" i="20"/>
  <c r="EM32" i="20"/>
  <c r="EL32" i="20"/>
  <c r="EL55" i="20"/>
  <c r="EM55" i="20"/>
  <c r="EM33" i="20"/>
  <c r="EL33" i="20"/>
  <c r="EM45" i="20"/>
  <c r="EL45" i="20"/>
  <c r="EL62" i="20"/>
  <c r="EM62" i="20"/>
  <c r="BE16" i="20"/>
  <c r="BD16" i="20"/>
  <c r="ED48" i="20"/>
  <c r="EE48" i="20"/>
  <c r="BD40" i="20"/>
  <c r="BE40" i="20"/>
  <c r="ED71" i="20"/>
  <c r="EE71" i="20"/>
  <c r="BE42" i="20"/>
  <c r="BD42" i="20"/>
  <c r="ED62" i="20"/>
  <c r="EE62" i="20"/>
  <c r="BD46" i="20"/>
  <c r="BE46" i="20"/>
  <c r="BE24" i="20"/>
  <c r="BD24" i="20"/>
  <c r="ED77" i="20"/>
  <c r="EE77" i="20"/>
  <c r="BE50" i="20"/>
  <c r="BD50" i="20"/>
  <c r="BE28" i="20"/>
  <c r="BD28" i="20"/>
  <c r="EI36" i="20"/>
  <c r="EH36" i="20"/>
  <c r="EI22" i="20"/>
  <c r="EH22" i="20"/>
  <c r="EI49" i="20"/>
  <c r="EH49" i="20"/>
  <c r="BI26" i="20"/>
  <c r="BH26" i="20"/>
  <c r="EI47" i="20"/>
  <c r="EH47" i="20"/>
  <c r="EI78" i="20"/>
  <c r="EH78" i="20"/>
  <c r="BI38" i="20"/>
  <c r="BH38" i="20"/>
  <c r="EI55" i="20"/>
  <c r="EH55" i="20"/>
  <c r="BH30" i="20"/>
  <c r="BI30" i="20"/>
  <c r="EI16" i="20"/>
  <c r="EH16" i="20"/>
  <c r="EH45" i="20"/>
  <c r="EI45" i="20"/>
  <c r="EI81" i="20"/>
  <c r="EH81" i="20"/>
  <c r="BI39" i="20"/>
  <c r="BH39" i="20"/>
  <c r="EH17" i="20"/>
  <c r="EI17" i="20"/>
  <c r="BM28" i="20"/>
  <c r="BL28" i="20"/>
  <c r="EM37" i="20"/>
  <c r="EL37" i="20"/>
  <c r="ED69" i="20"/>
  <c r="EE69" i="20"/>
  <c r="EH27" i="20"/>
  <c r="EI27" i="20"/>
  <c r="EI24" i="20"/>
  <c r="EH24" i="20"/>
  <c r="BI45" i="20"/>
  <c r="BH45" i="20"/>
  <c r="BI17" i="20"/>
  <c r="BH17" i="20"/>
  <c r="EL30" i="20"/>
  <c r="EM30" i="20"/>
  <c r="EL35" i="20"/>
  <c r="EM35" i="20"/>
  <c r="BD43" i="20"/>
  <c r="BE43" i="20"/>
  <c r="ED73" i="20"/>
  <c r="EE73" i="20"/>
  <c r="ED31" i="20"/>
  <c r="EE31" i="20"/>
  <c r="EI51" i="20"/>
  <c r="EH51" i="20"/>
  <c r="BL48" i="20"/>
  <c r="BM48" i="20"/>
  <c r="EL79" i="20"/>
  <c r="EM79" i="20"/>
  <c r="EM16" i="20"/>
  <c r="EL16" i="20"/>
  <c r="EL42" i="20"/>
  <c r="EM42" i="20"/>
  <c r="EL68" i="20"/>
  <c r="EM68" i="20"/>
  <c r="BL33" i="20"/>
  <c r="BM33" i="20"/>
  <c r="BL31" i="20"/>
  <c r="BM31" i="20"/>
  <c r="BL24" i="20"/>
  <c r="BM24" i="20"/>
  <c r="EL43" i="20"/>
  <c r="EM43" i="20"/>
  <c r="EL71" i="20"/>
  <c r="EM71" i="20"/>
  <c r="BL29" i="20"/>
  <c r="BM29" i="20"/>
  <c r="EL77" i="20"/>
  <c r="EM77" i="20"/>
  <c r="EL78" i="20"/>
  <c r="EM78" i="20"/>
  <c r="ED29" i="20"/>
  <c r="EE29" i="20"/>
  <c r="BD18" i="20"/>
  <c r="BE18" i="20"/>
  <c r="ED32" i="20"/>
  <c r="EE32" i="20"/>
  <c r="ED65" i="20"/>
  <c r="EE65" i="20"/>
  <c r="ED23" i="20"/>
  <c r="EE23" i="20"/>
  <c r="EE44" i="20"/>
  <c r="ED44" i="20"/>
  <c r="ED78" i="20"/>
  <c r="EE78" i="20"/>
  <c r="EE42" i="20"/>
  <c r="ED42" i="20"/>
  <c r="ED64" i="20"/>
  <c r="EE64" i="20"/>
  <c r="BD31" i="20"/>
  <c r="BE31" i="20"/>
  <c r="ED58" i="20"/>
  <c r="EE58" i="20"/>
  <c r="BE47" i="20"/>
  <c r="BD47" i="20"/>
  <c r="ED68" i="20"/>
  <c r="EE68" i="20"/>
  <c r="BE22" i="20"/>
  <c r="BD22" i="20"/>
  <c r="BI47" i="20"/>
  <c r="BH47" i="20"/>
  <c r="EH20" i="20"/>
  <c r="EI20" i="20"/>
  <c r="BH29" i="20"/>
  <c r="BI29" i="20"/>
  <c r="EH48" i="20"/>
  <c r="EI48" i="20"/>
  <c r="EI63" i="20"/>
  <c r="EH63" i="20"/>
  <c r="EI38" i="20"/>
  <c r="EH38" i="20"/>
  <c r="EI56" i="20"/>
  <c r="EH56" i="20"/>
  <c r="BH18" i="20"/>
  <c r="BI18" i="20"/>
  <c r="EI40" i="20"/>
  <c r="EH40" i="20"/>
  <c r="EI32" i="20"/>
  <c r="EH32" i="20"/>
  <c r="EI58" i="20"/>
  <c r="EH58" i="20"/>
  <c r="BI22" i="20"/>
  <c r="BH22" i="20"/>
  <c r="BI49" i="20"/>
  <c r="BH49" i="20"/>
  <c r="EM44" i="20"/>
  <c r="EL44" i="20"/>
  <c r="BL30" i="20"/>
  <c r="BM30" i="20"/>
  <c r="BL50" i="20"/>
  <c r="BM50" i="20"/>
  <c r="ED60" i="20"/>
  <c r="EE60" i="20"/>
  <c r="ED46" i="20"/>
  <c r="EE46" i="20"/>
  <c r="BE39" i="20"/>
  <c r="BD39" i="20"/>
  <c r="EH35" i="20"/>
  <c r="EI35" i="20"/>
  <c r="BI16" i="20"/>
  <c r="BH16" i="20"/>
  <c r="EM21" i="20"/>
  <c r="EL21" i="20"/>
  <c r="EL64" i="20"/>
  <c r="EM64" i="20"/>
  <c r="BM49" i="20"/>
  <c r="BL49" i="20"/>
  <c r="ED76" i="20"/>
  <c r="EE76" i="20"/>
  <c r="EI68" i="20"/>
  <c r="EH68" i="20"/>
  <c r="EH18" i="20"/>
  <c r="EI18" i="20"/>
  <c r="EL80" i="20"/>
  <c r="EM80" i="20"/>
  <c r="EM40" i="20"/>
  <c r="EL40" i="20"/>
  <c r="EM20" i="20"/>
  <c r="EL20" i="20"/>
  <c r="BM41" i="20"/>
  <c r="BL41" i="20"/>
  <c r="EM28" i="20"/>
  <c r="EL28" i="20"/>
  <c r="BL22" i="20"/>
  <c r="BM22" i="20"/>
  <c r="EM36" i="20"/>
  <c r="EL36" i="20"/>
  <c r="BM39" i="20"/>
  <c r="BL39" i="20"/>
  <c r="BL35" i="20"/>
  <c r="BM35" i="20"/>
  <c r="EL57" i="20"/>
  <c r="EM57" i="20"/>
  <c r="EL23" i="20"/>
  <c r="EM23" i="20"/>
  <c r="ED22" i="20"/>
  <c r="EE22" i="20"/>
  <c r="ED55" i="20"/>
  <c r="EE55" i="20"/>
  <c r="BE36" i="20"/>
  <c r="BD36" i="20"/>
  <c r="EE34" i="20"/>
  <c r="ED34" i="20"/>
  <c r="ED17" i="20"/>
  <c r="EE17" i="20"/>
  <c r="EE49" i="20"/>
  <c r="ED49" i="20"/>
  <c r="EE20" i="20"/>
  <c r="ED20" i="20"/>
  <c r="BE52" i="20"/>
  <c r="BD52" i="20"/>
  <c r="ED80" i="20"/>
  <c r="EE80" i="20"/>
  <c r="EE43" i="20"/>
  <c r="ED43" i="20"/>
  <c r="EE26" i="20"/>
  <c r="ED26" i="20"/>
  <c r="BE41" i="20"/>
  <c r="BD41" i="20"/>
  <c r="BE33" i="20"/>
  <c r="BD33" i="20"/>
  <c r="BI52" i="20"/>
  <c r="BH52" i="20"/>
  <c r="BH34" i="20"/>
  <c r="BI34" i="20"/>
  <c r="BH31" i="20"/>
  <c r="BI31" i="20"/>
  <c r="EI61" i="20"/>
  <c r="EH61" i="20"/>
  <c r="EI71" i="20"/>
  <c r="EH71" i="20"/>
  <c r="EH52" i="20"/>
  <c r="EI52" i="20"/>
  <c r="EI64" i="20"/>
  <c r="EH64" i="20"/>
  <c r="EH34" i="20"/>
  <c r="EI34" i="20"/>
  <c r="EI53" i="20"/>
  <c r="EH53" i="20"/>
  <c r="EI42" i="20"/>
  <c r="EH42" i="20"/>
  <c r="EI66" i="20"/>
  <c r="EH66" i="20"/>
  <c r="BI44" i="20"/>
  <c r="BH44" i="20"/>
  <c r="EL17" i="20"/>
  <c r="EM17" i="20"/>
  <c r="EE37" i="20"/>
  <c r="ED37" i="20"/>
  <c r="ED79" i="20"/>
  <c r="EE79" i="20"/>
  <c r="EI23" i="20"/>
  <c r="EH23" i="20"/>
  <c r="EI30" i="20"/>
  <c r="EH30" i="20"/>
  <c r="BH41" i="20"/>
  <c r="BI41" i="20"/>
  <c r="EL18" i="20"/>
  <c r="EM18" i="20"/>
  <c r="EL54" i="20"/>
  <c r="EM54" i="20"/>
  <c r="EL26" i="20"/>
  <c r="EM26" i="20"/>
  <c r="BE44" i="20"/>
  <c r="BD44" i="20"/>
  <c r="ED57" i="20"/>
  <c r="EE57" i="20"/>
  <c r="EE52" i="20"/>
  <c r="ED52" i="20"/>
  <c r="EH31" i="20"/>
  <c r="EI31" i="20"/>
  <c r="EI57" i="20"/>
  <c r="EH57" i="20"/>
  <c r="BL21" i="20"/>
  <c r="BM21" i="20"/>
  <c r="BL42" i="20"/>
  <c r="BM42" i="20"/>
  <c r="EL66" i="20"/>
  <c r="EM66" i="20"/>
  <c r="BL25" i="20"/>
  <c r="BM25" i="20"/>
  <c r="EM34" i="20"/>
  <c r="EL34" i="20"/>
  <c r="BM37" i="20"/>
  <c r="BL37" i="20"/>
  <c r="EL67" i="20"/>
  <c r="EM67" i="20"/>
  <c r="BM32" i="20"/>
  <c r="BL32" i="20"/>
  <c r="EL53" i="20"/>
  <c r="EM53" i="20"/>
  <c r="EL61" i="20"/>
  <c r="EM61" i="20"/>
  <c r="EL58" i="20"/>
  <c r="EM58" i="20"/>
  <c r="EL73" i="20"/>
  <c r="EM73" i="20"/>
  <c r="EM38" i="20"/>
  <c r="EL38" i="20"/>
  <c r="ED33" i="20"/>
  <c r="EE33" i="20"/>
  <c r="ED63" i="20"/>
  <c r="EE63" i="20"/>
  <c r="EE36" i="20"/>
  <c r="ED36" i="20"/>
  <c r="BE25" i="20"/>
  <c r="BD25" i="20"/>
  <c r="ED61" i="20"/>
  <c r="EE61" i="20"/>
  <c r="BE20" i="20"/>
  <c r="BD20" i="20"/>
  <c r="EE16" i="20"/>
  <c r="ED16" i="20"/>
  <c r="BD30" i="20"/>
  <c r="BE30" i="20"/>
  <c r="BE23" i="20"/>
  <c r="BD23" i="20"/>
  <c r="ED38" i="20"/>
  <c r="EE38" i="20"/>
  <c r="BE37" i="20"/>
  <c r="BD37" i="20"/>
  <c r="BI33" i="20"/>
  <c r="BH33" i="20"/>
  <c r="BI36" i="20"/>
  <c r="BH36" i="20"/>
  <c r="EH29" i="20"/>
  <c r="EI29" i="20"/>
  <c r="EI33" i="20"/>
  <c r="EH33" i="20"/>
  <c r="BI51" i="20"/>
  <c r="BH51" i="20"/>
  <c r="EI79" i="20"/>
  <c r="EH79" i="20"/>
  <c r="BI46" i="20"/>
  <c r="BH46" i="20"/>
  <c r="EI72" i="20"/>
  <c r="EH72" i="20"/>
  <c r="EH21" i="20"/>
  <c r="EI21" i="20"/>
  <c r="BI19" i="20"/>
  <c r="BH19" i="20"/>
  <c r="BI43" i="20"/>
  <c r="BH43" i="20"/>
  <c r="EI74" i="20"/>
  <c r="EH74" i="20"/>
  <c r="EH25" i="20"/>
  <c r="EI25" i="20"/>
  <c r="BX25" i="19"/>
  <c r="BX27" i="19"/>
  <c r="BG18" i="19"/>
  <c r="BG17" i="19"/>
  <c r="BG19" i="19"/>
  <c r="BX26" i="19"/>
  <c r="BG23" i="19"/>
  <c r="BG21" i="19"/>
  <c r="BX23" i="19"/>
  <c r="BG27" i="19"/>
  <c r="BX19" i="19"/>
  <c r="BQ27" i="19"/>
  <c r="BR27" i="19"/>
  <c r="BR24" i="19"/>
  <c r="BQ24" i="19"/>
  <c r="CC28" i="19"/>
  <c r="CD28" i="19"/>
  <c r="BY19" i="19"/>
  <c r="BZ19" i="19"/>
  <c r="BI20" i="19"/>
  <c r="BH20" i="19"/>
  <c r="BH28" i="19"/>
  <c r="BI28" i="19"/>
  <c r="CD25" i="19"/>
  <c r="CC25" i="19"/>
  <c r="AZ19" i="19"/>
  <c r="BA19" i="19"/>
  <c r="BM23" i="19"/>
  <c r="BL23" i="19"/>
  <c r="BI27" i="19"/>
  <c r="BH27" i="19"/>
  <c r="BR16" i="19"/>
  <c r="BQ16" i="19"/>
  <c r="BR28" i="19"/>
  <c r="BQ28" i="19"/>
  <c r="BQ22" i="19"/>
  <c r="BR22" i="19"/>
  <c r="AZ24" i="19"/>
  <c r="BA24" i="19"/>
  <c r="CD20" i="19"/>
  <c r="CC20" i="19"/>
  <c r="CD26" i="19"/>
  <c r="CC26" i="19"/>
  <c r="CC19" i="19"/>
  <c r="CD19" i="19"/>
  <c r="BX20" i="19"/>
  <c r="BH17" i="19"/>
  <c r="BI17" i="19"/>
  <c r="BH16" i="19"/>
  <c r="BI16" i="19"/>
  <c r="BH18" i="19"/>
  <c r="BI18" i="19"/>
  <c r="BH19" i="19"/>
  <c r="BI19" i="19"/>
  <c r="BX24" i="19"/>
  <c r="BY16" i="19"/>
  <c r="BZ16" i="19"/>
  <c r="BQ19" i="19"/>
  <c r="BR19" i="19"/>
  <c r="BQ20" i="19"/>
  <c r="BR20" i="19"/>
  <c r="AZ27" i="19"/>
  <c r="BA27" i="19"/>
  <c r="BA20" i="19"/>
  <c r="AZ20" i="19"/>
  <c r="BL17" i="19"/>
  <c r="BM17" i="19"/>
  <c r="CD22" i="19"/>
  <c r="CC22" i="19"/>
  <c r="CD24" i="19"/>
  <c r="CC24" i="19"/>
  <c r="BG28" i="19"/>
  <c r="BI26" i="19"/>
  <c r="BH26" i="19"/>
  <c r="BY18" i="19"/>
  <c r="BZ18" i="19"/>
  <c r="BZ24" i="19"/>
  <c r="BY24" i="19"/>
  <c r="BY28" i="19"/>
  <c r="BZ28" i="19"/>
  <c r="AZ18" i="19"/>
  <c r="BA18" i="19"/>
  <c r="BR26" i="19"/>
  <c r="BQ26" i="19"/>
  <c r="BL21" i="19"/>
  <c r="BM21" i="19"/>
  <c r="BH23" i="19"/>
  <c r="BI23" i="19"/>
  <c r="AZ25" i="19"/>
  <c r="BA25" i="19"/>
  <c r="BQ17" i="19"/>
  <c r="BR17" i="19"/>
  <c r="BQ21" i="19"/>
  <c r="BR21" i="19"/>
  <c r="BX22" i="19"/>
  <c r="BL16" i="19"/>
  <c r="BM16" i="19"/>
  <c r="BL27" i="19"/>
  <c r="BM27" i="19"/>
  <c r="BM25" i="19"/>
  <c r="BL25" i="19"/>
  <c r="CC27" i="19"/>
  <c r="CD27" i="19"/>
  <c r="BZ21" i="19"/>
  <c r="BY21" i="19"/>
  <c r="BY23" i="19"/>
  <c r="BZ23" i="19"/>
  <c r="BZ20" i="19"/>
  <c r="BY20" i="19"/>
  <c r="BQ23" i="19"/>
  <c r="BR23" i="19"/>
  <c r="BA28" i="19"/>
  <c r="AZ28" i="19"/>
  <c r="BQ18" i="19"/>
  <c r="BR18" i="19"/>
  <c r="AZ23" i="19"/>
  <c r="BA23" i="19"/>
  <c r="BM20" i="19"/>
  <c r="BL20" i="19"/>
  <c r="CD21" i="19"/>
  <c r="CC21" i="19"/>
  <c r="CD18" i="19"/>
  <c r="CC18" i="19"/>
  <c r="CD17" i="19"/>
  <c r="CC17" i="19"/>
  <c r="BG26" i="19"/>
  <c r="BZ22" i="19"/>
  <c r="BY22" i="19"/>
  <c r="BY26" i="19"/>
  <c r="BZ26" i="19"/>
  <c r="BH21" i="19"/>
  <c r="BI21" i="19"/>
  <c r="BM18" i="19"/>
  <c r="BL18" i="19"/>
  <c r="BX17" i="19"/>
  <c r="BG25" i="19"/>
  <c r="AZ21" i="19"/>
  <c r="BA21" i="19"/>
  <c r="BA26" i="19"/>
  <c r="AZ26" i="19"/>
  <c r="BA16" i="19"/>
  <c r="AZ16" i="19"/>
  <c r="BM26" i="19"/>
  <c r="BL26" i="19"/>
  <c r="BL19" i="19"/>
  <c r="BM19" i="19"/>
  <c r="BI22" i="19"/>
  <c r="BH22" i="19"/>
  <c r="BZ17" i="19"/>
  <c r="BY17" i="19"/>
  <c r="BY25" i="19"/>
  <c r="BZ25" i="19"/>
  <c r="CC23" i="19"/>
  <c r="CD23" i="19"/>
  <c r="BG16" i="19"/>
  <c r="BQ25" i="19"/>
  <c r="BR25" i="19"/>
  <c r="AZ22" i="19"/>
  <c r="BA22" i="19"/>
  <c r="BA17" i="19"/>
  <c r="AZ17" i="19"/>
  <c r="CC16" i="19"/>
  <c r="CD16" i="19"/>
  <c r="BM22" i="19"/>
  <c r="BL22" i="19"/>
  <c r="BM24" i="19"/>
  <c r="BL24" i="19"/>
  <c r="BM28" i="19"/>
  <c r="BL28" i="19"/>
  <c r="BG24" i="19"/>
  <c r="BZ27" i="19"/>
  <c r="BY27" i="19"/>
  <c r="BI24" i="19"/>
  <c r="BH24" i="19"/>
  <c r="BH25" i="19"/>
  <c r="BI25" i="19"/>
  <c r="BX21" i="19"/>
  <c r="BM40" i="18"/>
  <c r="BL40" i="18"/>
  <c r="EL40" i="18"/>
  <c r="EM40" i="18"/>
  <c r="EM87" i="18"/>
  <c r="EL87" i="18"/>
  <c r="BA37" i="18"/>
  <c r="AZ37" i="18"/>
  <c r="BA36" i="18"/>
  <c r="AZ36" i="18"/>
  <c r="BH47" i="18"/>
  <c r="BI47" i="18"/>
  <c r="ED29" i="18"/>
  <c r="EE29" i="18"/>
  <c r="EM23" i="18"/>
  <c r="EL23" i="18"/>
  <c r="BL34" i="18"/>
  <c r="BM34" i="18"/>
  <c r="BM26" i="18"/>
  <c r="BL26" i="18"/>
  <c r="EM82" i="18"/>
  <c r="EL82" i="18"/>
  <c r="EM38" i="18"/>
  <c r="EL38" i="18"/>
  <c r="EL59" i="18"/>
  <c r="EM59" i="18"/>
  <c r="BM38" i="18"/>
  <c r="BL38" i="18"/>
  <c r="EM27" i="18"/>
  <c r="EL27" i="18"/>
  <c r="EL60" i="18"/>
  <c r="EM60" i="18"/>
  <c r="BM25" i="18"/>
  <c r="BL25" i="18"/>
  <c r="EL49" i="18"/>
  <c r="EM49" i="18"/>
  <c r="BM19" i="18"/>
  <c r="BL19" i="18"/>
  <c r="EM45" i="18"/>
  <c r="EL45" i="18"/>
  <c r="BL41" i="18"/>
  <c r="BM41" i="18"/>
  <c r="EA85" i="18"/>
  <c r="DZ85" i="18"/>
  <c r="EA36" i="18"/>
  <c r="DZ36" i="18"/>
  <c r="EA62" i="18"/>
  <c r="DZ62" i="18"/>
  <c r="AZ44" i="18"/>
  <c r="BA44" i="18"/>
  <c r="DZ58" i="18"/>
  <c r="EA58" i="18"/>
  <c r="AZ26" i="18"/>
  <c r="BA26" i="18"/>
  <c r="DZ57" i="18"/>
  <c r="EA57" i="18"/>
  <c r="BA46" i="18"/>
  <c r="AZ46" i="18"/>
  <c r="DZ39" i="18"/>
  <c r="EA39" i="18"/>
  <c r="EA44" i="18"/>
  <c r="DZ44" i="18"/>
  <c r="EA67" i="18"/>
  <c r="DZ67" i="18"/>
  <c r="BA31" i="18"/>
  <c r="AZ31" i="18"/>
  <c r="BI48" i="18"/>
  <c r="BH48" i="18"/>
  <c r="BH43" i="18"/>
  <c r="BI43" i="18"/>
  <c r="EI32" i="18"/>
  <c r="EH32" i="18"/>
  <c r="BI18" i="18"/>
  <c r="BH18" i="18"/>
  <c r="BI53" i="18"/>
  <c r="BH53" i="18"/>
  <c r="EH21" i="18"/>
  <c r="EI21" i="18"/>
  <c r="EI89" i="18"/>
  <c r="EH89" i="18"/>
  <c r="BI40" i="18"/>
  <c r="BH40" i="18"/>
  <c r="EI74" i="18"/>
  <c r="EH74" i="18"/>
  <c r="BH31" i="18"/>
  <c r="BI31" i="18"/>
  <c r="EH33" i="18"/>
  <c r="BH58" i="18"/>
  <c r="BI58" i="18"/>
  <c r="BI27" i="18"/>
  <c r="BH27" i="18"/>
  <c r="BD27" i="18"/>
  <c r="BE27" i="18"/>
  <c r="EE60" i="18"/>
  <c r="ED60" i="18"/>
  <c r="BE37" i="18"/>
  <c r="BD37" i="18"/>
  <c r="EE35" i="18"/>
  <c r="ED35" i="18"/>
  <c r="BD24" i="18"/>
  <c r="BE24" i="18"/>
  <c r="BD18" i="18"/>
  <c r="BE18" i="18"/>
  <c r="EE58" i="18"/>
  <c r="ED58" i="18"/>
  <c r="BE22" i="18"/>
  <c r="BD22" i="18"/>
  <c r="EE76" i="18"/>
  <c r="ED76" i="18"/>
  <c r="BE59" i="18"/>
  <c r="BD59" i="18"/>
  <c r="BD20" i="18"/>
  <c r="BE20" i="18"/>
  <c r="BD60" i="18"/>
  <c r="BE60" i="18"/>
  <c r="BM21" i="18"/>
  <c r="BL21" i="18"/>
  <c r="EM33" i="18"/>
  <c r="EL33" i="18"/>
  <c r="EM26" i="18"/>
  <c r="EL26" i="18"/>
  <c r="EA63" i="18"/>
  <c r="DZ63" i="18"/>
  <c r="DZ59" i="18"/>
  <c r="BI20" i="18"/>
  <c r="BH20" i="18"/>
  <c r="EH35" i="18"/>
  <c r="EI35" i="18"/>
  <c r="EI58" i="18"/>
  <c r="EH58" i="18"/>
  <c r="EE88" i="18"/>
  <c r="ED88" i="18"/>
  <c r="BE50" i="18"/>
  <c r="BD50" i="18"/>
  <c r="EM39" i="18"/>
  <c r="EL39" i="18"/>
  <c r="BL51" i="18"/>
  <c r="BM51" i="18"/>
  <c r="BL28" i="18"/>
  <c r="BM47" i="18"/>
  <c r="BL47" i="18"/>
  <c r="EM31" i="18"/>
  <c r="EL31" i="18"/>
  <c r="BM53" i="18"/>
  <c r="BL53" i="18"/>
  <c r="EM42" i="18"/>
  <c r="EL42" i="18"/>
  <c r="EM72" i="18"/>
  <c r="EL72" i="18"/>
  <c r="EM35" i="18"/>
  <c r="EL35" i="18"/>
  <c r="EM67" i="18"/>
  <c r="EL67" i="18"/>
  <c r="BM57" i="18"/>
  <c r="BM30" i="18"/>
  <c r="BL30" i="18"/>
  <c r="EL54" i="18"/>
  <c r="DZ48" i="18"/>
  <c r="EA48" i="18"/>
  <c r="BA49" i="18"/>
  <c r="AZ49" i="18"/>
  <c r="EA61" i="18"/>
  <c r="DZ61" i="18"/>
  <c r="BA50" i="18"/>
  <c r="EA78" i="18"/>
  <c r="DZ78" i="18"/>
  <c r="BA48" i="18"/>
  <c r="AZ48" i="18"/>
  <c r="EA71" i="18"/>
  <c r="DZ71" i="18"/>
  <c r="AZ42" i="18"/>
  <c r="BA42" i="18"/>
  <c r="EA64" i="18"/>
  <c r="DZ64" i="18"/>
  <c r="BA27" i="18"/>
  <c r="AZ27" i="18"/>
  <c r="DZ32" i="18"/>
  <c r="EA32" i="18"/>
  <c r="BA59" i="18"/>
  <c r="AZ59" i="18"/>
  <c r="DZ16" i="18"/>
  <c r="EA16" i="18"/>
  <c r="EA83" i="18"/>
  <c r="DZ83" i="18"/>
  <c r="EA45" i="18"/>
  <c r="DZ45" i="18"/>
  <c r="EA76" i="18"/>
  <c r="DZ76" i="18"/>
  <c r="BH17" i="18"/>
  <c r="BI17" i="18"/>
  <c r="EI50" i="18"/>
  <c r="EH50" i="18"/>
  <c r="EI62" i="18"/>
  <c r="EH62" i="18"/>
  <c r="BH37" i="18"/>
  <c r="BI37" i="18"/>
  <c r="EI18" i="18"/>
  <c r="EH18" i="18"/>
  <c r="EH53" i="18"/>
  <c r="EI53" i="18"/>
  <c r="BI25" i="18"/>
  <c r="BH25" i="18"/>
  <c r="BH52" i="18"/>
  <c r="BI52" i="18"/>
  <c r="EI90" i="18"/>
  <c r="EH90" i="18"/>
  <c r="EH40" i="18"/>
  <c r="EI40" i="18"/>
  <c r="EI75" i="18"/>
  <c r="EH75" i="18"/>
  <c r="EI38" i="18"/>
  <c r="EH38" i="18"/>
  <c r="EI68" i="18"/>
  <c r="EH68" i="18"/>
  <c r="EI46" i="18"/>
  <c r="EH46" i="18"/>
  <c r="EI61" i="18"/>
  <c r="EH61" i="18"/>
  <c r="BD32" i="18"/>
  <c r="BE32" i="18"/>
  <c r="BD36" i="18"/>
  <c r="BE36" i="18"/>
  <c r="BE21" i="18"/>
  <c r="BD21" i="18"/>
  <c r="BD23" i="18"/>
  <c r="BE23" i="18"/>
  <c r="BE55" i="18"/>
  <c r="BD55" i="18"/>
  <c r="BE42" i="18"/>
  <c r="BD42" i="18"/>
  <c r="EE24" i="18"/>
  <c r="ED24" i="18"/>
  <c r="EE74" i="18"/>
  <c r="ED74" i="18"/>
  <c r="BE28" i="18"/>
  <c r="BD28" i="18"/>
  <c r="EE67" i="18"/>
  <c r="ED67" i="18"/>
  <c r="EE62" i="18"/>
  <c r="ED62" i="18"/>
  <c r="BE30" i="18"/>
  <c r="BD30" i="18"/>
  <c r="BD58" i="18"/>
  <c r="BE58" i="18"/>
  <c r="EM22" i="18"/>
  <c r="EL22" i="18"/>
  <c r="EM32" i="18"/>
  <c r="EL32" i="18"/>
  <c r="EA24" i="18"/>
  <c r="DZ24" i="18"/>
  <c r="EA37" i="18"/>
  <c r="DZ37" i="18"/>
  <c r="EA75" i="18"/>
  <c r="DZ75" i="18"/>
  <c r="EI42" i="18"/>
  <c r="EH42" i="18"/>
  <c r="EE30" i="18"/>
  <c r="ED30" i="18"/>
  <c r="BE40" i="18"/>
  <c r="BD40" i="18"/>
  <c r="BM52" i="18"/>
  <c r="BL52" i="18"/>
  <c r="BM58" i="18"/>
  <c r="BL58" i="18"/>
  <c r="BL37" i="18"/>
  <c r="BM37" i="18"/>
  <c r="BL54" i="18"/>
  <c r="BM54" i="18"/>
  <c r="EL47" i="18"/>
  <c r="EM47" i="18"/>
  <c r="EL81" i="18"/>
  <c r="EM81" i="18"/>
  <c r="EM41" i="18"/>
  <c r="EL41" i="18"/>
  <c r="EM80" i="18"/>
  <c r="EL80" i="18"/>
  <c r="BM44" i="18"/>
  <c r="BL44" i="18"/>
  <c r="EM75" i="18"/>
  <c r="EL75" i="18"/>
  <c r="EL36" i="18"/>
  <c r="EM36" i="18"/>
  <c r="EM68" i="18"/>
  <c r="EL68" i="18"/>
  <c r="BM31" i="18"/>
  <c r="BL31" i="18"/>
  <c r="EL17" i="18"/>
  <c r="EM17" i="18"/>
  <c r="BM55" i="18"/>
  <c r="BL55" i="18"/>
  <c r="EA77" i="18"/>
  <c r="DZ77" i="18"/>
  <c r="BA18" i="18"/>
  <c r="AZ18" i="18"/>
  <c r="AZ17" i="18"/>
  <c r="BA17" i="18"/>
  <c r="AZ41" i="18"/>
  <c r="BA41" i="18"/>
  <c r="EA86" i="18"/>
  <c r="DZ86" i="18"/>
  <c r="AZ40" i="18"/>
  <c r="BA40" i="18"/>
  <c r="DZ72" i="18"/>
  <c r="DZ38" i="18"/>
  <c r="EA38" i="18"/>
  <c r="AZ32" i="18"/>
  <c r="BA32" i="18"/>
  <c r="BA53" i="18"/>
  <c r="AZ53" i="18"/>
  <c r="EA28" i="18"/>
  <c r="DZ28" i="18"/>
  <c r="BA52" i="18"/>
  <c r="AZ52" i="18"/>
  <c r="DZ17" i="18"/>
  <c r="EA17" i="18"/>
  <c r="DZ47" i="18"/>
  <c r="EA47" i="18"/>
  <c r="EA84" i="18"/>
  <c r="DZ84" i="18"/>
  <c r="EI36" i="18"/>
  <c r="EH36" i="18"/>
  <c r="BI51" i="18"/>
  <c r="BH51" i="18"/>
  <c r="EI44" i="18"/>
  <c r="EH44" i="18"/>
  <c r="EI70" i="18"/>
  <c r="EH70" i="18"/>
  <c r="EI64" i="18"/>
  <c r="EH64" i="18"/>
  <c r="BI30" i="18"/>
  <c r="BH30" i="18"/>
  <c r="EH29" i="18"/>
  <c r="EI29" i="18"/>
  <c r="EH54" i="18"/>
  <c r="EI54" i="18"/>
  <c r="EH37" i="18"/>
  <c r="EI37" i="18"/>
  <c r="EH47" i="18"/>
  <c r="EI47" i="18"/>
  <c r="EI83" i="18"/>
  <c r="EH83" i="18"/>
  <c r="EI76" i="18"/>
  <c r="EH76" i="18"/>
  <c r="BI42" i="18"/>
  <c r="BH42" i="18"/>
  <c r="EI69" i="18"/>
  <c r="EH69" i="18"/>
  <c r="BE33" i="18"/>
  <c r="BD33" i="18"/>
  <c r="EE36" i="18"/>
  <c r="ED36" i="18"/>
  <c r="EE33" i="18"/>
  <c r="ED33" i="18"/>
  <c r="EE22" i="18"/>
  <c r="ED22" i="18"/>
  <c r="EE20" i="18"/>
  <c r="ED20" i="18"/>
  <c r="BD56" i="18"/>
  <c r="BE56" i="18"/>
  <c r="BD51" i="18"/>
  <c r="BE51" i="18"/>
  <c r="BE38" i="18"/>
  <c r="BD38" i="18"/>
  <c r="EE65" i="18"/>
  <c r="ED65" i="18"/>
  <c r="EE82" i="18"/>
  <c r="ED82" i="18"/>
  <c r="BD44" i="18"/>
  <c r="BE44" i="18"/>
  <c r="EE75" i="18"/>
  <c r="ED75" i="18"/>
  <c r="EE61" i="18"/>
  <c r="ED61" i="18"/>
  <c r="EE40" i="18"/>
  <c r="ED40" i="18"/>
  <c r="BM20" i="18"/>
  <c r="BL20" i="18"/>
  <c r="BM43" i="18"/>
  <c r="BL43" i="18"/>
  <c r="EI67" i="18"/>
  <c r="EH67" i="18"/>
  <c r="BD34" i="18"/>
  <c r="BE34" i="18"/>
  <c r="BL60" i="18"/>
  <c r="BM60" i="18"/>
  <c r="EM66" i="18"/>
  <c r="EL66" i="18"/>
  <c r="BM56" i="18"/>
  <c r="BL56" i="18"/>
  <c r="EM78" i="18"/>
  <c r="EL78" i="18"/>
  <c r="BM18" i="18"/>
  <c r="BL18" i="18"/>
  <c r="EL43" i="18"/>
  <c r="EM88" i="18"/>
  <c r="EL88" i="18"/>
  <c r="EM46" i="18"/>
  <c r="EL46" i="18"/>
  <c r="EM83" i="18"/>
  <c r="EL83" i="18"/>
  <c r="EM44" i="18"/>
  <c r="EM76" i="18"/>
  <c r="EL76" i="18"/>
  <c r="BL29" i="18"/>
  <c r="BM29" i="18"/>
  <c r="EL61" i="18"/>
  <c r="EM61" i="18"/>
  <c r="BM24" i="18"/>
  <c r="BL24" i="18"/>
  <c r="EM58" i="18"/>
  <c r="EL58" i="18"/>
  <c r="AZ43" i="18"/>
  <c r="BA43" i="18"/>
  <c r="BA22" i="18"/>
  <c r="AZ22" i="18"/>
  <c r="EA49" i="18"/>
  <c r="DZ49" i="18"/>
  <c r="AZ21" i="18"/>
  <c r="BA21" i="18"/>
  <c r="DZ41" i="18"/>
  <c r="EA41" i="18"/>
  <c r="EA87" i="18"/>
  <c r="DZ87" i="18"/>
  <c r="AZ55" i="18"/>
  <c r="BA55" i="18"/>
  <c r="EA80" i="18"/>
  <c r="DZ80" i="18"/>
  <c r="BA34" i="18"/>
  <c r="AZ34" i="18"/>
  <c r="EA65" i="18"/>
  <c r="DZ65" i="18"/>
  <c r="BA29" i="18"/>
  <c r="AZ29" i="18"/>
  <c r="BA23" i="18"/>
  <c r="AZ23" i="18"/>
  <c r="BA24" i="18"/>
  <c r="AZ24" i="18"/>
  <c r="DZ52" i="18"/>
  <c r="EA52" i="18"/>
  <c r="EH22" i="18"/>
  <c r="EI22" i="18"/>
  <c r="EI79" i="18"/>
  <c r="EH79" i="18"/>
  <c r="EI45" i="18"/>
  <c r="EH45" i="18"/>
  <c r="EI78" i="18"/>
  <c r="EH78" i="18"/>
  <c r="EI43" i="18"/>
  <c r="EH43" i="18"/>
  <c r="EI72" i="18"/>
  <c r="EH72" i="18"/>
  <c r="BH44" i="18"/>
  <c r="BI44" i="18"/>
  <c r="BI19" i="18"/>
  <c r="BH19" i="18"/>
  <c r="EI60" i="18"/>
  <c r="EI25" i="18"/>
  <c r="EH25" i="18"/>
  <c r="EH52" i="18"/>
  <c r="EI52" i="18"/>
  <c r="EH16" i="18"/>
  <c r="EI16" i="18"/>
  <c r="BI55" i="18"/>
  <c r="BH55" i="18"/>
  <c r="EI84" i="18"/>
  <c r="EH84" i="18"/>
  <c r="BI45" i="18"/>
  <c r="BH45" i="18"/>
  <c r="EI77" i="18"/>
  <c r="EH77" i="18"/>
  <c r="ED39" i="18"/>
  <c r="EE39" i="18"/>
  <c r="BE46" i="18"/>
  <c r="BD46" i="18"/>
  <c r="ED47" i="18"/>
  <c r="EE47" i="18"/>
  <c r="ED42" i="18"/>
  <c r="EE42" i="18"/>
  <c r="ED21" i="18"/>
  <c r="EE21" i="18"/>
  <c r="ED34" i="18"/>
  <c r="EE34" i="18"/>
  <c r="BE49" i="18"/>
  <c r="BD49" i="18"/>
  <c r="ED45" i="18"/>
  <c r="EE45" i="18"/>
  <c r="EE28" i="18"/>
  <c r="ED28" i="18"/>
  <c r="EE73" i="18"/>
  <c r="ED73" i="18"/>
  <c r="BD43" i="18"/>
  <c r="BE43" i="18"/>
  <c r="EE83" i="18"/>
  <c r="ED83" i="18"/>
  <c r="EE69" i="18"/>
  <c r="ED69" i="18"/>
  <c r="EE78" i="18"/>
  <c r="ED78" i="18"/>
  <c r="EE38" i="18"/>
  <c r="ED38" i="18"/>
  <c r="ED63" i="18"/>
  <c r="EM52" i="18"/>
  <c r="EL52" i="18"/>
  <c r="EM16" i="18"/>
  <c r="EL16" i="18"/>
  <c r="DZ43" i="18"/>
  <c r="EA43" i="18"/>
  <c r="DZ25" i="18"/>
  <c r="EA25" i="18"/>
  <c r="EI71" i="18"/>
  <c r="EH71" i="18"/>
  <c r="BH54" i="18"/>
  <c r="BI54" i="18"/>
  <c r="ED44" i="18"/>
  <c r="EE44" i="18"/>
  <c r="EL65" i="18"/>
  <c r="EM65" i="18"/>
  <c r="EM70" i="18"/>
  <c r="EL70" i="18"/>
  <c r="EL73" i="18"/>
  <c r="EM73" i="18"/>
  <c r="EL29" i="18"/>
  <c r="EM29" i="18"/>
  <c r="EL19" i="18"/>
  <c r="EM19" i="18"/>
  <c r="EL56" i="18"/>
  <c r="EM56" i="18"/>
  <c r="EM30" i="18"/>
  <c r="EL30" i="18"/>
  <c r="EM37" i="18"/>
  <c r="EL37" i="18"/>
  <c r="EM48" i="18"/>
  <c r="EL48" i="18"/>
  <c r="EM84" i="18"/>
  <c r="EL84" i="18"/>
  <c r="EL69" i="18"/>
  <c r="EM69" i="18"/>
  <c r="BM36" i="18"/>
  <c r="BL36" i="18"/>
  <c r="EA69" i="18"/>
  <c r="DZ69" i="18"/>
  <c r="BA19" i="18"/>
  <c r="AZ19" i="18"/>
  <c r="EA18" i="18"/>
  <c r="DZ18" i="18"/>
  <c r="EA22" i="18"/>
  <c r="DZ22" i="18"/>
  <c r="AZ54" i="18"/>
  <c r="BA54" i="18"/>
  <c r="DZ21" i="18"/>
  <c r="EA21" i="18"/>
  <c r="BA51" i="18"/>
  <c r="AZ51" i="18"/>
  <c r="EA88" i="18"/>
  <c r="DZ88" i="18"/>
  <c r="EA40" i="18"/>
  <c r="DZ40" i="18"/>
  <c r="EA73" i="18"/>
  <c r="DZ73" i="18"/>
  <c r="EA42" i="18"/>
  <c r="DZ42" i="18"/>
  <c r="EA19" i="18"/>
  <c r="DZ19" i="18"/>
  <c r="EA53" i="18"/>
  <c r="DZ53" i="18"/>
  <c r="EA23" i="18"/>
  <c r="DZ23" i="18"/>
  <c r="AZ60" i="18"/>
  <c r="BA60" i="18"/>
  <c r="EH57" i="18"/>
  <c r="BI32" i="18"/>
  <c r="BH32" i="18"/>
  <c r="EH41" i="18"/>
  <c r="EI41" i="18"/>
  <c r="EI86" i="18"/>
  <c r="EH86" i="18"/>
  <c r="BI39" i="18"/>
  <c r="BH39" i="18"/>
  <c r="EI80" i="18"/>
  <c r="EH80" i="18"/>
  <c r="BI36" i="18"/>
  <c r="BH36" i="18"/>
  <c r="EI65" i="18"/>
  <c r="EH65" i="18"/>
  <c r="EI30" i="18"/>
  <c r="EH30" i="18"/>
  <c r="BH35" i="18"/>
  <c r="BI35" i="18"/>
  <c r="EI56" i="18"/>
  <c r="EH56" i="18"/>
  <c r="BI24" i="18"/>
  <c r="BH24" i="18"/>
  <c r="BI16" i="18"/>
  <c r="BH16" i="18"/>
  <c r="BH41" i="18"/>
  <c r="BI41" i="18"/>
  <c r="EI85" i="18"/>
  <c r="EH85" i="18"/>
  <c r="ED46" i="18"/>
  <c r="EE46" i="18"/>
  <c r="BE48" i="18"/>
  <c r="BD48" i="18"/>
  <c r="ED51" i="18"/>
  <c r="EE51" i="18"/>
  <c r="BE31" i="18"/>
  <c r="BD31" i="18"/>
  <c r="EE72" i="18"/>
  <c r="ED72" i="18"/>
  <c r="BD57" i="18"/>
  <c r="BE57" i="18"/>
  <c r="BE41" i="18"/>
  <c r="BD41" i="18"/>
  <c r="EE26" i="18"/>
  <c r="ED26" i="18"/>
  <c r="ED56" i="18"/>
  <c r="EE56" i="18"/>
  <c r="EE77" i="18"/>
  <c r="ED77" i="18"/>
  <c r="BD47" i="18"/>
  <c r="BE47" i="18"/>
  <c r="EE71" i="18"/>
  <c r="ED71" i="18"/>
  <c r="BL22" i="18"/>
  <c r="BM22" i="18"/>
  <c r="EM64" i="18"/>
  <c r="EL64" i="18"/>
  <c r="BM50" i="18"/>
  <c r="BL50" i="18"/>
  <c r="DZ70" i="18"/>
  <c r="EA90" i="18"/>
  <c r="DZ90" i="18"/>
  <c r="EI28" i="18"/>
  <c r="EH28" i="18"/>
  <c r="EI82" i="18"/>
  <c r="EH82" i="18"/>
  <c r="ED32" i="18"/>
  <c r="EE32" i="18"/>
  <c r="BE16" i="18"/>
  <c r="BD16" i="18"/>
  <c r="EE84" i="18"/>
  <c r="ED84" i="18"/>
  <c r="EM86" i="18"/>
  <c r="EL86" i="18"/>
  <c r="BM42" i="18"/>
  <c r="BL42" i="18"/>
  <c r="EM90" i="18"/>
  <c r="EL90" i="18"/>
  <c r="EM74" i="18"/>
  <c r="EL74" i="18"/>
  <c r="BL17" i="18"/>
  <c r="BM17" i="18"/>
  <c r="BM35" i="18"/>
  <c r="BL35" i="18"/>
  <c r="EL55" i="18"/>
  <c r="EM55" i="18"/>
  <c r="EL34" i="18"/>
  <c r="EM34" i="18"/>
  <c r="EL53" i="18"/>
  <c r="EM53" i="18"/>
  <c r="BM32" i="18"/>
  <c r="BL32" i="18"/>
  <c r="BM45" i="18"/>
  <c r="BL45" i="18"/>
  <c r="BM48" i="18"/>
  <c r="BL48" i="18"/>
  <c r="EL77" i="18"/>
  <c r="EM77" i="18"/>
  <c r="BM33" i="18"/>
  <c r="BL33" i="18"/>
  <c r="EM63" i="18"/>
  <c r="EL63" i="18"/>
  <c r="AZ16" i="18"/>
  <c r="BA16" i="18"/>
  <c r="BA20" i="18"/>
  <c r="AZ20" i="18"/>
  <c r="DZ26" i="18"/>
  <c r="EA26" i="18"/>
  <c r="BA30" i="18"/>
  <c r="AZ30" i="18"/>
  <c r="DZ54" i="18"/>
  <c r="EA54" i="18"/>
  <c r="AZ35" i="18"/>
  <c r="BA35" i="18"/>
  <c r="AZ39" i="18"/>
  <c r="BA39" i="18"/>
  <c r="EA81" i="18"/>
  <c r="DZ81" i="18"/>
  <c r="DZ34" i="18"/>
  <c r="EA34" i="18"/>
  <c r="DZ66" i="18"/>
  <c r="EA29" i="18"/>
  <c r="DZ29" i="18"/>
  <c r="DZ35" i="18"/>
  <c r="EA35" i="18"/>
  <c r="EI27" i="18"/>
  <c r="EH27" i="18"/>
  <c r="BH34" i="18"/>
  <c r="BI34" i="18"/>
  <c r="BH22" i="18"/>
  <c r="BI22" i="18"/>
  <c r="EI49" i="18"/>
  <c r="EH49" i="18"/>
  <c r="EI55" i="18"/>
  <c r="EH55" i="18"/>
  <c r="EI48" i="18"/>
  <c r="EH48" i="18"/>
  <c r="EI73" i="18"/>
  <c r="EH73" i="18"/>
  <c r="BI50" i="18"/>
  <c r="BH50" i="18"/>
  <c r="EI19" i="18"/>
  <c r="EH19" i="18"/>
  <c r="BH23" i="18"/>
  <c r="BI23" i="18"/>
  <c r="BI57" i="18"/>
  <c r="BH57" i="18"/>
  <c r="EI24" i="18"/>
  <c r="EH24" i="18"/>
  <c r="BH49" i="18"/>
  <c r="BI49" i="18"/>
  <c r="EE59" i="18"/>
  <c r="ED59" i="18"/>
  <c r="ED53" i="18"/>
  <c r="EE53" i="18"/>
  <c r="ED54" i="18"/>
  <c r="EE54" i="18"/>
  <c r="ED43" i="18"/>
  <c r="EE43" i="18"/>
  <c r="BD39" i="18"/>
  <c r="BE39" i="18"/>
  <c r="EE25" i="18"/>
  <c r="ED25" i="18"/>
  <c r="ED27" i="18"/>
  <c r="EE27" i="18"/>
  <c r="ED49" i="18"/>
  <c r="EE49" i="18"/>
  <c r="EE48" i="18"/>
  <c r="ED48" i="18"/>
  <c r="EE89" i="18"/>
  <c r="ED89" i="18"/>
  <c r="EE19" i="18"/>
  <c r="ED19" i="18"/>
  <c r="EE85" i="18"/>
  <c r="ED85" i="18"/>
  <c r="EE41" i="18"/>
  <c r="ED41" i="18"/>
  <c r="EE79" i="18"/>
  <c r="ED79" i="18"/>
  <c r="EM50" i="18"/>
  <c r="EL50" i="18"/>
  <c r="EA31" i="18"/>
  <c r="DZ31" i="18"/>
  <c r="BA28" i="18"/>
  <c r="AZ28" i="18"/>
  <c r="EA68" i="18"/>
  <c r="DZ68" i="18"/>
  <c r="BI29" i="18"/>
  <c r="BH29" i="18"/>
  <c r="EI31" i="18"/>
  <c r="EH31" i="18"/>
  <c r="BD17" i="18"/>
  <c r="BE17" i="18"/>
  <c r="ED66" i="18"/>
  <c r="EM18" i="18"/>
  <c r="EL18" i="18"/>
  <c r="BL59" i="18"/>
  <c r="BM59" i="18"/>
  <c r="EM62" i="18"/>
  <c r="EL62" i="18"/>
  <c r="BM46" i="18"/>
  <c r="EM20" i="18"/>
  <c r="EL20" i="18"/>
  <c r="BL39" i="18"/>
  <c r="BM39" i="18"/>
  <c r="EM21" i="18"/>
  <c r="EL21" i="18"/>
  <c r="BM23" i="18"/>
  <c r="BL23" i="18"/>
  <c r="EM51" i="18"/>
  <c r="EL51" i="18"/>
  <c r="EL28" i="18"/>
  <c r="EM28" i="18"/>
  <c r="EM71" i="18"/>
  <c r="EL71" i="18"/>
  <c r="EA55" i="18"/>
  <c r="DZ55" i="18"/>
  <c r="EA33" i="18"/>
  <c r="DZ33" i="18"/>
  <c r="AZ38" i="18"/>
  <c r="BA38" i="18"/>
  <c r="EA20" i="18"/>
  <c r="DZ20" i="18"/>
  <c r="EA27" i="18"/>
  <c r="DZ27" i="18"/>
  <c r="DZ56" i="18"/>
  <c r="EA56" i="18"/>
  <c r="AZ25" i="18"/>
  <c r="BA25" i="18"/>
  <c r="EA51" i="18"/>
  <c r="DZ51" i="18"/>
  <c r="EA89" i="18"/>
  <c r="DZ89" i="18"/>
  <c r="DZ60" i="18"/>
  <c r="EA60" i="18"/>
  <c r="EA74" i="18"/>
  <c r="DZ74" i="18"/>
  <c r="EA46" i="18"/>
  <c r="DZ46" i="18"/>
  <c r="BA33" i="18"/>
  <c r="AZ33" i="18"/>
  <c r="EI63" i="18"/>
  <c r="EH63" i="18"/>
  <c r="EH26" i="18"/>
  <c r="EI26" i="18"/>
  <c r="EI59" i="18"/>
  <c r="EH59" i="18"/>
  <c r="BI28" i="18"/>
  <c r="BH28" i="18"/>
  <c r="BH60" i="18"/>
  <c r="BI60" i="18"/>
  <c r="EI39" i="18"/>
  <c r="EH39" i="18"/>
  <c r="EI81" i="18"/>
  <c r="EH81" i="18"/>
  <c r="EI66" i="18"/>
  <c r="EH66" i="18"/>
  <c r="BI33" i="18"/>
  <c r="BH33" i="18"/>
  <c r="BH26" i="18"/>
  <c r="BI26" i="18"/>
  <c r="EI23" i="18"/>
  <c r="EH23" i="18"/>
  <c r="BH56" i="18"/>
  <c r="BI56" i="18"/>
  <c r="BE35" i="18"/>
  <c r="BD35" i="18"/>
  <c r="EE18" i="18"/>
  <c r="ED18" i="18"/>
  <c r="EE50" i="18"/>
  <c r="ED50" i="18"/>
  <c r="EE57" i="18"/>
  <c r="ED57" i="18"/>
  <c r="BD52" i="18"/>
  <c r="EE31" i="18"/>
  <c r="ED31" i="18"/>
  <c r="EE80" i="18"/>
  <c r="ED80" i="18"/>
  <c r="BE53" i="18"/>
  <c r="BD53" i="18"/>
  <c r="BE25" i="18"/>
  <c r="BD25" i="18"/>
  <c r="EE55" i="18"/>
  <c r="ED55" i="18"/>
  <c r="EE68" i="18"/>
  <c r="ED68" i="18"/>
  <c r="ED23" i="18"/>
  <c r="BD45" i="18"/>
  <c r="BE45" i="18"/>
  <c r="EE87" i="18"/>
  <c r="ED87" i="18"/>
  <c r="BC21" i="17"/>
  <c r="DZ32" i="17"/>
  <c r="EC32" i="17" s="1"/>
  <c r="DZ75" i="17"/>
  <c r="EC75" i="17" s="1"/>
  <c r="AZ27" i="17"/>
  <c r="BC27" i="17" s="1"/>
  <c r="EC38" i="17"/>
  <c r="EA66" i="17"/>
  <c r="EC66" i="17" s="1"/>
  <c r="EC86" i="17"/>
  <c r="BC17" i="17"/>
  <c r="BC22" i="17"/>
  <c r="EC42" i="17"/>
  <c r="DZ99" i="17"/>
  <c r="EC99" i="17" s="1"/>
  <c r="BA24" i="17"/>
  <c r="BC24" i="17" s="1"/>
  <c r="EC80" i="17"/>
  <c r="EC89" i="17"/>
  <c r="EC47" i="17"/>
  <c r="EC83" i="17"/>
  <c r="BA16" i="17"/>
  <c r="BC16" i="17" s="1"/>
  <c r="DZ82" i="17"/>
  <c r="EC82" i="17" s="1"/>
  <c r="EA88" i="17"/>
  <c r="EC88" i="17" s="1"/>
  <c r="BH30" i="17"/>
  <c r="BI30" i="17"/>
  <c r="EI43" i="17"/>
  <c r="EH43" i="17"/>
  <c r="EH29" i="17"/>
  <c r="EI29" i="17"/>
  <c r="EI68" i="17"/>
  <c r="EH68" i="17"/>
  <c r="EH65" i="17"/>
  <c r="EI65" i="17"/>
  <c r="BI23" i="17"/>
  <c r="BH23" i="17"/>
  <c r="EI47" i="17"/>
  <c r="EH47" i="17"/>
  <c r="BH24" i="17"/>
  <c r="BI24" i="17"/>
  <c r="EI48" i="17"/>
  <c r="EH48" i="17"/>
  <c r="EI62" i="17"/>
  <c r="EH62" i="17"/>
  <c r="EH20" i="17"/>
  <c r="EI20" i="17"/>
  <c r="EI93" i="17"/>
  <c r="EH93" i="17"/>
  <c r="EH19" i="17"/>
  <c r="EI19" i="17"/>
  <c r="EI94" i="17"/>
  <c r="EH94" i="17"/>
  <c r="EI21" i="17"/>
  <c r="EH21" i="17"/>
  <c r="BC26" i="17"/>
  <c r="EI55" i="17"/>
  <c r="EH55" i="17"/>
  <c r="EH31" i="17"/>
  <c r="EI31" i="17"/>
  <c r="EI70" i="17"/>
  <c r="EH70" i="17"/>
  <c r="EI71" i="17"/>
  <c r="EH71" i="17"/>
  <c r="EI63" i="17"/>
  <c r="EH63" i="17"/>
  <c r="EI80" i="17"/>
  <c r="EH80" i="17"/>
  <c r="EH60" i="17"/>
  <c r="EI60" i="17"/>
  <c r="EI84" i="17"/>
  <c r="EH84" i="17"/>
  <c r="BI33" i="17"/>
  <c r="BH33" i="17"/>
  <c r="BI28" i="17"/>
  <c r="BH28" i="17"/>
  <c r="EI50" i="17"/>
  <c r="EH50" i="17"/>
  <c r="EH28" i="17"/>
  <c r="EI28" i="17"/>
  <c r="EI51" i="17"/>
  <c r="EH51" i="17"/>
  <c r="EH73" i="17"/>
  <c r="EI73" i="17"/>
  <c r="EH42" i="17"/>
  <c r="EI42" i="17"/>
  <c r="EC60" i="17"/>
  <c r="EH89" i="17"/>
  <c r="EI89" i="17"/>
  <c r="BC32" i="17"/>
  <c r="EC37" i="17"/>
  <c r="EC33" i="17"/>
  <c r="EC21" i="17"/>
  <c r="BI26" i="17"/>
  <c r="BH26" i="17"/>
  <c r="EI78" i="17"/>
  <c r="EH78" i="17"/>
  <c r="EI72" i="17"/>
  <c r="EH72" i="17"/>
  <c r="EI97" i="17"/>
  <c r="EH97" i="17"/>
  <c r="EH36" i="17"/>
  <c r="EI36" i="17"/>
  <c r="BI19" i="17"/>
  <c r="BH19" i="17"/>
  <c r="EH37" i="17"/>
  <c r="EI37" i="17"/>
  <c r="BI31" i="17"/>
  <c r="BH31" i="17"/>
  <c r="BI32" i="17"/>
  <c r="BH32" i="17"/>
  <c r="EH81" i="17"/>
  <c r="EI81" i="17"/>
  <c r="EI61" i="17"/>
  <c r="EH61" i="17"/>
  <c r="BI29" i="17"/>
  <c r="BH29" i="17"/>
  <c r="EI64" i="17"/>
  <c r="EH64" i="17"/>
  <c r="EH30" i="17"/>
  <c r="EI30" i="17"/>
  <c r="BI16" i="17"/>
  <c r="BH16" i="17"/>
  <c r="EI45" i="17"/>
  <c r="EH45" i="17"/>
  <c r="EI86" i="17"/>
  <c r="EH86" i="17"/>
  <c r="BI22" i="17"/>
  <c r="BH22" i="17"/>
  <c r="EI46" i="17"/>
  <c r="EH46" i="17"/>
  <c r="EI74" i="17"/>
  <c r="EH74" i="17"/>
  <c r="BH27" i="17"/>
  <c r="BI27" i="17"/>
  <c r="EI79" i="17"/>
  <c r="EH79" i="17"/>
  <c r="EI83" i="17"/>
  <c r="EH83" i="17"/>
  <c r="EI92" i="17"/>
  <c r="EH92" i="17"/>
  <c r="EH67" i="17"/>
  <c r="EI67" i="17"/>
  <c r="EI75" i="17"/>
  <c r="EH75" i="17"/>
  <c r="EH85" i="17"/>
  <c r="EI85" i="17"/>
  <c r="EI16" i="17"/>
  <c r="EH16" i="17"/>
  <c r="EI56" i="17"/>
  <c r="EH56" i="17"/>
  <c r="BC34" i="17"/>
  <c r="BI25" i="17"/>
  <c r="BH25" i="17"/>
  <c r="EI95" i="17"/>
  <c r="EH95" i="17"/>
  <c r="EH27" i="17"/>
  <c r="EI27" i="17"/>
  <c r="EI54" i="17"/>
  <c r="EH54" i="17"/>
  <c r="EI82" i="17"/>
  <c r="EH82" i="17"/>
  <c r="EI96" i="17"/>
  <c r="EH96" i="17"/>
  <c r="EI87" i="17"/>
  <c r="EH87" i="17"/>
  <c r="EI58" i="17"/>
  <c r="EH58" i="17"/>
  <c r="EH41" i="17"/>
  <c r="EI41" i="17"/>
  <c r="EH39" i="17"/>
  <c r="EI39" i="17"/>
  <c r="EI53" i="17"/>
  <c r="EH53" i="17"/>
  <c r="EH40" i="17"/>
  <c r="EI40" i="17"/>
  <c r="BH17" i="17"/>
  <c r="BI17" i="17"/>
  <c r="EI66" i="17"/>
  <c r="EH66" i="17"/>
  <c r="EH38" i="17"/>
  <c r="EI38" i="17"/>
  <c r="EI23" i="17"/>
  <c r="EH23" i="17"/>
  <c r="EI44" i="17"/>
  <c r="EH44" i="17"/>
  <c r="EI26" i="17"/>
  <c r="EH26" i="17"/>
  <c r="EI76" i="17"/>
  <c r="EH76" i="17"/>
  <c r="EI90" i="17"/>
  <c r="EH90" i="17"/>
  <c r="EI22" i="17"/>
  <c r="EH22" i="17"/>
  <c r="EI91" i="17"/>
  <c r="EH91" i="17"/>
  <c r="EH24" i="17"/>
  <c r="EI24" i="17"/>
  <c r="EI49" i="17"/>
  <c r="EH49" i="17"/>
  <c r="EI33" i="17"/>
  <c r="EH33" i="17"/>
  <c r="EH25" i="17"/>
  <c r="EI25" i="17"/>
  <c r="EH69" i="17"/>
  <c r="EI69" i="17"/>
  <c r="BH21" i="17"/>
  <c r="BI21" i="17"/>
  <c r="BI18" i="17"/>
  <c r="BH18" i="17"/>
  <c r="EI18" i="17"/>
  <c r="EH18" i="17"/>
  <c r="EC97" i="17"/>
  <c r="BC31" i="17"/>
  <c r="EC35" i="17"/>
  <c r="EC31" i="17"/>
  <c r="EI59" i="17"/>
  <c r="EH59" i="17"/>
  <c r="EI52" i="17"/>
  <c r="EH52" i="17"/>
  <c r="EH35" i="17"/>
  <c r="EI35" i="17"/>
  <c r="EI88" i="17"/>
  <c r="EH88" i="17"/>
  <c r="EI98" i="17"/>
  <c r="EH98" i="17"/>
  <c r="EI34" i="17"/>
  <c r="EH34" i="17"/>
  <c r="EI99" i="17"/>
  <c r="EH99" i="17"/>
  <c r="BI34" i="17"/>
  <c r="BH34" i="17"/>
  <c r="EI57" i="17"/>
  <c r="EH57" i="17"/>
  <c r="EI32" i="17"/>
  <c r="EH32" i="17"/>
  <c r="BI20" i="17"/>
  <c r="BH20" i="17"/>
  <c r="EH77" i="17"/>
  <c r="EI77" i="17"/>
  <c r="EI17" i="17"/>
  <c r="EH17" i="17"/>
  <c r="EC94" i="17"/>
  <c r="EN26" i="16"/>
  <c r="EL26" i="16" s="1"/>
  <c r="EN95" i="16"/>
  <c r="EL95" i="16" s="1"/>
  <c r="EN41" i="16"/>
  <c r="BN31" i="16"/>
  <c r="BM31" i="16" s="1"/>
  <c r="EN40" i="16"/>
  <c r="EL40" i="16" s="1"/>
  <c r="EN70" i="16"/>
  <c r="EN68" i="16"/>
  <c r="EM68" i="16" s="1"/>
  <c r="EN20" i="16"/>
  <c r="EN83" i="16"/>
  <c r="EN39" i="16"/>
  <c r="EL39" i="16" s="1"/>
  <c r="EN33" i="16"/>
  <c r="BN27" i="16"/>
  <c r="BL27" i="16" s="1"/>
  <c r="EN85" i="16"/>
  <c r="EM85" i="16" s="1"/>
  <c r="EN67" i="16"/>
  <c r="EN64" i="16"/>
  <c r="EL64" i="16" s="1"/>
  <c r="BN26" i="16"/>
  <c r="EN80" i="16"/>
  <c r="BN17" i="16"/>
  <c r="BM17" i="16" s="1"/>
  <c r="EN58" i="16"/>
  <c r="EM58" i="16" s="1"/>
  <c r="EN21" i="16"/>
  <c r="EM21" i="16" s="1"/>
  <c r="EN74" i="16"/>
  <c r="EL74" i="16" s="1"/>
  <c r="EN36" i="16"/>
  <c r="EN61" i="16"/>
  <c r="EM61" i="16" s="1"/>
  <c r="EN59" i="16"/>
  <c r="BN22" i="16"/>
  <c r="EN51" i="16"/>
  <c r="EL51" i="16" s="1"/>
  <c r="EN94" i="16"/>
  <c r="EN57" i="16"/>
  <c r="BN33" i="16"/>
  <c r="BM33" i="16" s="1"/>
  <c r="EN88" i="16"/>
  <c r="BN18" i="16"/>
  <c r="BM18" i="16" s="1"/>
  <c r="EN73" i="16"/>
  <c r="EN32" i="16"/>
  <c r="EL32" i="16" s="1"/>
  <c r="EN82" i="16"/>
  <c r="EL82" i="16" s="1"/>
  <c r="EN46" i="16"/>
  <c r="BN20" i="16"/>
  <c r="BM20" i="16" s="1"/>
  <c r="EN76" i="16"/>
  <c r="EM76" i="16" s="1"/>
  <c r="EN24" i="16"/>
  <c r="EN53" i="16"/>
  <c r="EL53" i="16" s="1"/>
  <c r="EN16" i="16"/>
  <c r="EN71" i="16"/>
  <c r="EM71" i="16" s="1"/>
  <c r="EN35" i="16"/>
  <c r="EL35" i="16" s="1"/>
  <c r="EN96" i="16"/>
  <c r="BN21" i="16"/>
  <c r="BL21" i="16" s="1"/>
  <c r="EN81" i="16"/>
  <c r="EM81" i="16" s="1"/>
  <c r="EN34" i="16"/>
  <c r="EN90" i="16"/>
  <c r="EM90" i="16" s="1"/>
  <c r="EN44" i="16"/>
  <c r="EL44" i="16" s="1"/>
  <c r="BN24" i="16"/>
  <c r="EN84" i="16"/>
  <c r="EM84" i="16" s="1"/>
  <c r="EN19" i="16"/>
  <c r="EN63" i="16"/>
  <c r="EL63" i="16" s="1"/>
  <c r="EN23" i="16"/>
  <c r="EM23" i="16" s="1"/>
  <c r="EN79" i="16"/>
  <c r="EN30" i="16"/>
  <c r="EM30" i="16" s="1"/>
  <c r="BN23" i="16"/>
  <c r="BL23" i="16" s="1"/>
  <c r="BN32" i="16"/>
  <c r="BL32" i="16" s="1"/>
  <c r="EN89" i="16"/>
  <c r="EL89" i="16" s="1"/>
  <c r="EN43" i="16"/>
  <c r="EN98" i="16"/>
  <c r="EM98" i="16" s="1"/>
  <c r="EN55" i="16"/>
  <c r="EL55" i="16" s="1"/>
  <c r="BN19" i="16"/>
  <c r="EN92" i="16"/>
  <c r="EM92" i="16" s="1"/>
  <c r="BN28" i="16"/>
  <c r="BA26" i="16"/>
  <c r="AZ26" i="16"/>
  <c r="DZ22" i="16"/>
  <c r="EA22" i="16"/>
  <c r="EM54" i="16"/>
  <c r="EL54" i="16"/>
  <c r="EE41" i="16"/>
  <c r="ED41" i="16"/>
  <c r="EE29" i="16"/>
  <c r="ED29" i="16"/>
  <c r="ED60" i="16"/>
  <c r="EE60" i="16"/>
  <c r="ED22" i="16"/>
  <c r="EE22" i="16"/>
  <c r="DZ69" i="16"/>
  <c r="EA69" i="16"/>
  <c r="EA51" i="16"/>
  <c r="DZ51" i="16"/>
  <c r="BD29" i="16"/>
  <c r="BE29" i="16"/>
  <c r="DZ31" i="16"/>
  <c r="EA31" i="16"/>
  <c r="DZ20" i="16"/>
  <c r="EA20" i="16"/>
  <c r="EA37" i="16"/>
  <c r="DZ37" i="16"/>
  <c r="EA91" i="16"/>
  <c r="DZ91" i="16"/>
  <c r="EA77" i="16"/>
  <c r="DZ77" i="16"/>
  <c r="EA70" i="16"/>
  <c r="DZ70" i="16"/>
  <c r="EA26" i="16"/>
  <c r="DZ26" i="16"/>
  <c r="EA58" i="16"/>
  <c r="DZ58" i="16"/>
  <c r="BA30" i="16"/>
  <c r="AZ30" i="16"/>
  <c r="DZ62" i="16"/>
  <c r="EA62" i="16"/>
  <c r="EA18" i="16"/>
  <c r="DZ18" i="16"/>
  <c r="DZ63" i="16"/>
  <c r="EA63" i="16"/>
  <c r="EA28" i="16"/>
  <c r="DZ28" i="16"/>
  <c r="EA98" i="16"/>
  <c r="DZ98" i="16"/>
  <c r="EL31" i="16"/>
  <c r="EM31" i="16"/>
  <c r="EM28" i="16"/>
  <c r="EL28" i="16"/>
  <c r="EL58" i="16"/>
  <c r="EM18" i="16"/>
  <c r="EL18" i="16"/>
  <c r="EM78" i="16"/>
  <c r="EL78" i="16"/>
  <c r="EM91" i="16"/>
  <c r="EL91" i="16"/>
  <c r="EL69" i="16"/>
  <c r="EE49" i="16"/>
  <c r="ED49" i="16"/>
  <c r="EE18" i="16"/>
  <c r="ED18" i="16"/>
  <c r="EE17" i="16"/>
  <c r="ED17" i="16"/>
  <c r="BD22" i="16"/>
  <c r="BE22" i="16"/>
  <c r="ED57" i="16"/>
  <c r="EE57" i="16"/>
  <c r="EE99" i="16"/>
  <c r="ED99" i="16"/>
  <c r="ED19" i="16"/>
  <c r="EE19" i="16"/>
  <c r="BD23" i="16"/>
  <c r="BE23" i="16"/>
  <c r="BD16" i="16"/>
  <c r="BE16" i="16"/>
  <c r="ED64" i="16"/>
  <c r="EE64" i="16"/>
  <c r="EE96" i="16"/>
  <c r="ED96" i="16"/>
  <c r="EE26" i="16"/>
  <c r="ED26" i="16"/>
  <c r="DZ38" i="16"/>
  <c r="EA38" i="16"/>
  <c r="DZ25" i="16"/>
  <c r="EA25" i="16"/>
  <c r="EM39" i="16"/>
  <c r="EA84" i="16"/>
  <c r="DZ84" i="16"/>
  <c r="AZ17" i="16"/>
  <c r="BA17" i="16"/>
  <c r="EA54" i="16"/>
  <c r="DZ54" i="16"/>
  <c r="EA99" i="16"/>
  <c r="DZ99" i="16"/>
  <c r="EA43" i="16"/>
  <c r="DZ43" i="16"/>
  <c r="EA85" i="16"/>
  <c r="DZ85" i="16"/>
  <c r="EA41" i="16"/>
  <c r="DZ41" i="16"/>
  <c r="EA42" i="16"/>
  <c r="DZ42" i="16"/>
  <c r="EA71" i="16"/>
  <c r="DZ71" i="16"/>
  <c r="DZ40" i="16"/>
  <c r="EA40" i="16"/>
  <c r="EA30" i="16"/>
  <c r="DZ30" i="16"/>
  <c r="BA24" i="16"/>
  <c r="AZ24" i="16"/>
  <c r="EJ98" i="16"/>
  <c r="EJ90" i="16"/>
  <c r="EJ82" i="16"/>
  <c r="EJ74" i="16"/>
  <c r="EJ59" i="16"/>
  <c r="EJ63" i="16"/>
  <c r="EJ45" i="16"/>
  <c r="EJ26" i="16"/>
  <c r="EJ31" i="16"/>
  <c r="EJ24" i="16"/>
  <c r="BJ17" i="16"/>
  <c r="BJ20" i="16"/>
  <c r="EJ97" i="16"/>
  <c r="EJ89" i="16"/>
  <c r="EJ81" i="16"/>
  <c r="EJ73" i="16"/>
  <c r="EJ68" i="16"/>
  <c r="EJ54" i="16"/>
  <c r="EJ37" i="16"/>
  <c r="EJ41" i="16"/>
  <c r="BJ26" i="16"/>
  <c r="EJ39" i="16"/>
  <c r="EJ18" i="16"/>
  <c r="BJ24" i="16"/>
  <c r="EJ19" i="16"/>
  <c r="EJ96" i="16"/>
  <c r="EJ88" i="16"/>
  <c r="EJ80" i="16"/>
  <c r="EJ72" i="16"/>
  <c r="EJ62" i="16"/>
  <c r="EJ48" i="16"/>
  <c r="EJ46" i="16"/>
  <c r="EJ30" i="16"/>
  <c r="BJ18" i="16"/>
  <c r="EJ28" i="16"/>
  <c r="BJ19" i="16"/>
  <c r="EJ95" i="16"/>
  <c r="EJ87" i="16"/>
  <c r="EJ79" i="16"/>
  <c r="EJ71" i="16"/>
  <c r="EJ66" i="16"/>
  <c r="EJ50" i="16"/>
  <c r="EJ42" i="16"/>
  <c r="BJ30" i="16"/>
  <c r="EJ23" i="16"/>
  <c r="EJ25" i="16"/>
  <c r="BJ31" i="16"/>
  <c r="EJ94" i="16"/>
  <c r="EJ86" i="16"/>
  <c r="EJ78" i="16"/>
  <c r="EJ70" i="16"/>
  <c r="EJ58" i="16"/>
  <c r="EJ65" i="16"/>
  <c r="EJ60" i="16"/>
  <c r="EJ61" i="16"/>
  <c r="EJ49" i="16"/>
  <c r="EJ47" i="16"/>
  <c r="EJ44" i="16"/>
  <c r="EJ33" i="16"/>
  <c r="EJ27" i="16"/>
  <c r="BJ23" i="16"/>
  <c r="BJ25" i="16"/>
  <c r="BJ22" i="16"/>
  <c r="EJ93" i="16"/>
  <c r="EJ85" i="16"/>
  <c r="EJ77" i="16"/>
  <c r="EJ69" i="16"/>
  <c r="EJ56" i="16"/>
  <c r="EJ55" i="16"/>
  <c r="EJ43" i="16"/>
  <c r="EJ35" i="16"/>
  <c r="BJ33" i="16"/>
  <c r="BJ27" i="16"/>
  <c r="EJ40" i="16"/>
  <c r="EJ21" i="16"/>
  <c r="BJ16" i="16"/>
  <c r="EJ92" i="16"/>
  <c r="EJ84" i="16"/>
  <c r="EJ76" i="16"/>
  <c r="EJ64" i="16"/>
  <c r="EJ57" i="16"/>
  <c r="EJ53" i="16"/>
  <c r="EJ52" i="16"/>
  <c r="EJ36" i="16"/>
  <c r="EJ32" i="16"/>
  <c r="EJ29" i="16"/>
  <c r="EJ34" i="16"/>
  <c r="BJ28" i="16"/>
  <c r="BJ21" i="16"/>
  <c r="EJ20" i="16"/>
  <c r="EJ99" i="16"/>
  <c r="EJ51" i="16"/>
  <c r="EJ17" i="16"/>
  <c r="EJ91" i="16"/>
  <c r="EJ16" i="16"/>
  <c r="EJ83" i="16"/>
  <c r="EJ38" i="16"/>
  <c r="EJ75" i="16"/>
  <c r="EJ67" i="16"/>
  <c r="BJ32" i="16"/>
  <c r="BJ29" i="16"/>
  <c r="EJ22" i="16"/>
  <c r="BJ34" i="16"/>
  <c r="BM30" i="16"/>
  <c r="BL30" i="16"/>
  <c r="EL71" i="16"/>
  <c r="BM34" i="16"/>
  <c r="BL34" i="16"/>
  <c r="EM60" i="16"/>
  <c r="EL60" i="16"/>
  <c r="EL20" i="16"/>
  <c r="EM20" i="16"/>
  <c r="EM99" i="16"/>
  <c r="EL99" i="16"/>
  <c r="EL38" i="16"/>
  <c r="EM38" i="16"/>
  <c r="ED16" i="16"/>
  <c r="EE16" i="16"/>
  <c r="BE27" i="16"/>
  <c r="BD27" i="16"/>
  <c r="BE26" i="16"/>
  <c r="BD26" i="16"/>
  <c r="BD18" i="16"/>
  <c r="BE18" i="16"/>
  <c r="EE27" i="16"/>
  <c r="ED27" i="16"/>
  <c r="ED69" i="16"/>
  <c r="EE69" i="16"/>
  <c r="BE25" i="16"/>
  <c r="BD25" i="16"/>
  <c r="ED61" i="16"/>
  <c r="EE61" i="16"/>
  <c r="BE28" i="16"/>
  <c r="BD28" i="16"/>
  <c r="ED23" i="16"/>
  <c r="EE23" i="16"/>
  <c r="EE52" i="16"/>
  <c r="ED52" i="16"/>
  <c r="EE55" i="16"/>
  <c r="ED55" i="16"/>
  <c r="DZ27" i="16"/>
  <c r="EA27" i="16"/>
  <c r="EM26" i="16"/>
  <c r="EL98" i="16"/>
  <c r="EE92" i="16"/>
  <c r="ED92" i="16"/>
  <c r="EA76" i="16"/>
  <c r="DZ76" i="16"/>
  <c r="EA35" i="16"/>
  <c r="DZ35" i="16"/>
  <c r="DZ24" i="16"/>
  <c r="EA24" i="16"/>
  <c r="EA48" i="16"/>
  <c r="DZ48" i="16"/>
  <c r="DZ16" i="16"/>
  <c r="EA16" i="16"/>
  <c r="EA93" i="16"/>
  <c r="DZ93" i="16"/>
  <c r="EA46" i="16"/>
  <c r="DZ46" i="16"/>
  <c r="EA86" i="16"/>
  <c r="DZ86" i="16"/>
  <c r="EA47" i="16"/>
  <c r="DZ47" i="16"/>
  <c r="EA79" i="16"/>
  <c r="DZ79" i="16"/>
  <c r="EA72" i="16"/>
  <c r="DZ72" i="16"/>
  <c r="BA32" i="16"/>
  <c r="AZ32" i="16"/>
  <c r="DZ68" i="16"/>
  <c r="EA68" i="16"/>
  <c r="AZ34" i="16"/>
  <c r="EM79" i="16"/>
  <c r="EL79" i="16"/>
  <c r="EL65" i="16"/>
  <c r="EM65" i="16"/>
  <c r="EL50" i="16"/>
  <c r="EM50" i="16"/>
  <c r="EM73" i="16"/>
  <c r="EL73" i="16"/>
  <c r="EM49" i="16"/>
  <c r="EL49" i="16"/>
  <c r="EL37" i="16"/>
  <c r="EM37" i="16"/>
  <c r="EL85" i="16"/>
  <c r="ED24" i="16"/>
  <c r="EE24" i="16"/>
  <c r="EE42" i="16"/>
  <c r="ED42" i="16"/>
  <c r="EE33" i="16"/>
  <c r="ED33" i="16"/>
  <c r="EE59" i="16"/>
  <c r="ED59" i="16"/>
  <c r="EE77" i="16"/>
  <c r="ED77" i="16"/>
  <c r="BE31" i="16"/>
  <c r="BD31" i="16"/>
  <c r="EE25" i="16"/>
  <c r="ED25" i="16"/>
  <c r="BD33" i="16"/>
  <c r="BE33" i="16"/>
  <c r="ED54" i="16"/>
  <c r="EE54" i="16"/>
  <c r="ED36" i="16"/>
  <c r="EE36" i="16"/>
  <c r="EE73" i="16"/>
  <c r="ED73" i="16"/>
  <c r="BE34" i="16"/>
  <c r="BD34" i="16"/>
  <c r="EE62" i="16"/>
  <c r="ED62" i="16"/>
  <c r="EA90" i="16"/>
  <c r="DZ90" i="16"/>
  <c r="EM27" i="16"/>
  <c r="EL27" i="16"/>
  <c r="ED48" i="16"/>
  <c r="EE48" i="16"/>
  <c r="AZ16" i="16"/>
  <c r="BA16" i="16"/>
  <c r="EA34" i="16"/>
  <c r="DZ34" i="16"/>
  <c r="DZ57" i="16"/>
  <c r="EA57" i="16"/>
  <c r="AZ28" i="16"/>
  <c r="BA28" i="16"/>
  <c r="AZ22" i="16"/>
  <c r="BA22" i="16"/>
  <c r="EA52" i="16"/>
  <c r="DZ52" i="16"/>
  <c r="EA94" i="16"/>
  <c r="DZ94" i="16"/>
  <c r="EA87" i="16"/>
  <c r="DZ87" i="16"/>
  <c r="DZ50" i="16"/>
  <c r="EA50" i="16"/>
  <c r="EA80" i="16"/>
  <c r="DZ80" i="16"/>
  <c r="EA36" i="16"/>
  <c r="DZ36" i="16"/>
  <c r="EA73" i="16"/>
  <c r="DZ73" i="16"/>
  <c r="AZ29" i="16"/>
  <c r="BA29" i="16"/>
  <c r="EA59" i="16"/>
  <c r="DZ59" i="16"/>
  <c r="EM94" i="16"/>
  <c r="EL94" i="16"/>
  <c r="EM87" i="16"/>
  <c r="EL87" i="16"/>
  <c r="EM72" i="16"/>
  <c r="EL72" i="16"/>
  <c r="EM34" i="16"/>
  <c r="EL34" i="16"/>
  <c r="EM62" i="16"/>
  <c r="EL62" i="16"/>
  <c r="BM25" i="16"/>
  <c r="BL25" i="16"/>
  <c r="BL20" i="16"/>
  <c r="EM45" i="16"/>
  <c r="EL45" i="16"/>
  <c r="BL22" i="16"/>
  <c r="BM22" i="16"/>
  <c r="EM93" i="16"/>
  <c r="EL93" i="16"/>
  <c r="EE32" i="16"/>
  <c r="ED32" i="16"/>
  <c r="EE84" i="16"/>
  <c r="ED84" i="16"/>
  <c r="BE32" i="16"/>
  <c r="BD32" i="16"/>
  <c r="ED50" i="16"/>
  <c r="EE50" i="16"/>
  <c r="EE85" i="16"/>
  <c r="ED85" i="16"/>
  <c r="BE30" i="16"/>
  <c r="BD30" i="16"/>
  <c r="EE70" i="16"/>
  <c r="ED70" i="16"/>
  <c r="EE31" i="16"/>
  <c r="ED31" i="16"/>
  <c r="EE65" i="16"/>
  <c r="ED65" i="16"/>
  <c r="EE39" i="16"/>
  <c r="ED39" i="16"/>
  <c r="ED58" i="16"/>
  <c r="EE58" i="16"/>
  <c r="EE81" i="16"/>
  <c r="ED81" i="16"/>
  <c r="EE74" i="16"/>
  <c r="ED74" i="16"/>
  <c r="EM56" i="16"/>
  <c r="EL56" i="16"/>
  <c r="EE91" i="16"/>
  <c r="ED91" i="16"/>
  <c r="EE44" i="16"/>
  <c r="ED44" i="16"/>
  <c r="AZ33" i="16"/>
  <c r="BA33" i="16"/>
  <c r="DZ29" i="16"/>
  <c r="EA29" i="16"/>
  <c r="EA66" i="16"/>
  <c r="DZ66" i="16"/>
  <c r="BA23" i="16"/>
  <c r="AZ23" i="16"/>
  <c r="DZ45" i="16"/>
  <c r="EA45" i="16"/>
  <c r="BA21" i="16"/>
  <c r="AZ21" i="16"/>
  <c r="DZ60" i="16"/>
  <c r="EA60" i="16"/>
  <c r="AZ20" i="16"/>
  <c r="BA20" i="16"/>
  <c r="EA61" i="16"/>
  <c r="DZ61" i="16"/>
  <c r="EA95" i="16"/>
  <c r="DZ95" i="16"/>
  <c r="EA88" i="16"/>
  <c r="DZ88" i="16"/>
  <c r="EA55" i="16"/>
  <c r="DZ55" i="16"/>
  <c r="EA81" i="16"/>
  <c r="DZ81" i="16"/>
  <c r="EA32" i="16"/>
  <c r="DZ32" i="16"/>
  <c r="EM16" i="16"/>
  <c r="EL16" i="16"/>
  <c r="EM95" i="16"/>
  <c r="EM80" i="16"/>
  <c r="EL80" i="16"/>
  <c r="EL43" i="16"/>
  <c r="EM43" i="16"/>
  <c r="EL36" i="16"/>
  <c r="EM36" i="16"/>
  <c r="BM24" i="16"/>
  <c r="BL24" i="16"/>
  <c r="EM24" i="16"/>
  <c r="EL24" i="16"/>
  <c r="EL67" i="16"/>
  <c r="EM67" i="16"/>
  <c r="EE68" i="16"/>
  <c r="ED68" i="16"/>
  <c r="BD19" i="16"/>
  <c r="BE19" i="16"/>
  <c r="BE17" i="16"/>
  <c r="BD17" i="16"/>
  <c r="EE34" i="16"/>
  <c r="ED34" i="16"/>
  <c r="EE66" i="16"/>
  <c r="ED66" i="16"/>
  <c r="EE93" i="16"/>
  <c r="ED93" i="16"/>
  <c r="ED40" i="16"/>
  <c r="EE40" i="16"/>
  <c r="EE78" i="16"/>
  <c r="ED78" i="16"/>
  <c r="EE30" i="16"/>
  <c r="ED30" i="16"/>
  <c r="EE71" i="16"/>
  <c r="ED71" i="16"/>
  <c r="ED35" i="16"/>
  <c r="EE35" i="16"/>
  <c r="EE46" i="16"/>
  <c r="ED46" i="16"/>
  <c r="EE89" i="16"/>
  <c r="ED89" i="16"/>
  <c r="EE51" i="16"/>
  <c r="ED51" i="16"/>
  <c r="EE82" i="16"/>
  <c r="ED82" i="16"/>
  <c r="AZ18" i="16"/>
  <c r="BA18" i="16"/>
  <c r="EL48" i="16"/>
  <c r="EM48" i="16"/>
  <c r="EE63" i="16"/>
  <c r="ED63" i="16"/>
  <c r="EE88" i="16"/>
  <c r="ED88" i="16"/>
  <c r="EA92" i="16"/>
  <c r="DZ92" i="16"/>
  <c r="EA67" i="16"/>
  <c r="DZ67" i="16"/>
  <c r="DZ65" i="16"/>
  <c r="EA65" i="16"/>
  <c r="EA23" i="16"/>
  <c r="DZ23" i="16"/>
  <c r="EA21" i="16"/>
  <c r="DZ21" i="16"/>
  <c r="BA19" i="16"/>
  <c r="AZ19" i="16"/>
  <c r="EA96" i="16"/>
  <c r="DZ96" i="16"/>
  <c r="EA89" i="16"/>
  <c r="DZ89" i="16"/>
  <c r="EA74" i="16"/>
  <c r="DZ74" i="16"/>
  <c r="EM86" i="16"/>
  <c r="EL86" i="16"/>
  <c r="EM42" i="16"/>
  <c r="EL42" i="16"/>
  <c r="EM88" i="16"/>
  <c r="EL88" i="16"/>
  <c r="EM97" i="16"/>
  <c r="EL97" i="16"/>
  <c r="EM82" i="16"/>
  <c r="BL19" i="16"/>
  <c r="BM19" i="16"/>
  <c r="EM52" i="16"/>
  <c r="EL52" i="16"/>
  <c r="BL16" i="16"/>
  <c r="BM16" i="16"/>
  <c r="EL19" i="16"/>
  <c r="EM19" i="16"/>
  <c r="ED21" i="16"/>
  <c r="EE21" i="16"/>
  <c r="EE28" i="16"/>
  <c r="ED28" i="16"/>
  <c r="EE45" i="16"/>
  <c r="ED45" i="16"/>
  <c r="BD21" i="16"/>
  <c r="BE21" i="16"/>
  <c r="EE38" i="16"/>
  <c r="ED38" i="16"/>
  <c r="EE75" i="16"/>
  <c r="ED75" i="16"/>
  <c r="EE47" i="16"/>
  <c r="ED47" i="16"/>
  <c r="ED67" i="16"/>
  <c r="EE67" i="16"/>
  <c r="EE86" i="16"/>
  <c r="ED86" i="16"/>
  <c r="EE79" i="16"/>
  <c r="ED79" i="16"/>
  <c r="ED43" i="16"/>
  <c r="EE43" i="16"/>
  <c r="EE72" i="16"/>
  <c r="ED72" i="16"/>
  <c r="EE97" i="16"/>
  <c r="ED97" i="16"/>
  <c r="EE90" i="16"/>
  <c r="ED90" i="16"/>
  <c r="EA83" i="16"/>
  <c r="DZ83" i="16"/>
  <c r="BM26" i="16"/>
  <c r="BL26" i="16"/>
  <c r="EM83" i="16"/>
  <c r="EL83" i="16"/>
  <c r="EE95" i="16"/>
  <c r="ED95" i="16"/>
  <c r="DZ17" i="16"/>
  <c r="EA17" i="16"/>
  <c r="DZ39" i="16"/>
  <c r="EA39" i="16"/>
  <c r="DZ44" i="16"/>
  <c r="EA44" i="16"/>
  <c r="EA75" i="16"/>
  <c r="DZ75" i="16"/>
  <c r="EA33" i="16"/>
  <c r="DZ33" i="16"/>
  <c r="EA64" i="16"/>
  <c r="DZ64" i="16"/>
  <c r="AZ27" i="16"/>
  <c r="BA27" i="16"/>
  <c r="BA31" i="16"/>
  <c r="AZ31" i="16"/>
  <c r="DZ53" i="16"/>
  <c r="EA53" i="16"/>
  <c r="AZ25" i="16"/>
  <c r="BA25" i="16"/>
  <c r="EA19" i="16"/>
  <c r="DZ19" i="16"/>
  <c r="EA49" i="16"/>
  <c r="DZ49" i="16"/>
  <c r="EA97" i="16"/>
  <c r="DZ97" i="16"/>
  <c r="EA82" i="16"/>
  <c r="DZ82" i="16"/>
  <c r="BL29" i="16"/>
  <c r="BM29" i="16"/>
  <c r="EL57" i="16"/>
  <c r="EM57" i="16"/>
  <c r="EL17" i="16"/>
  <c r="EM17" i="16"/>
  <c r="EL41" i="16"/>
  <c r="EM41" i="16"/>
  <c r="EM96" i="16"/>
  <c r="EL96" i="16"/>
  <c r="EL47" i="16"/>
  <c r="EM47" i="16"/>
  <c r="EM70" i="16"/>
  <c r="EL70" i="16"/>
  <c r="EL46" i="16"/>
  <c r="EM46" i="16"/>
  <c r="EM75" i="16"/>
  <c r="EL75" i="16"/>
  <c r="EM25" i="16"/>
  <c r="EL25" i="16"/>
  <c r="EL59" i="16"/>
  <c r="EM59" i="16"/>
  <c r="EL33" i="16"/>
  <c r="EM33" i="16"/>
  <c r="BM28" i="16"/>
  <c r="BL28" i="16"/>
  <c r="BE24" i="16"/>
  <c r="BD24" i="16"/>
  <c r="EE76" i="16"/>
  <c r="ED76" i="16"/>
  <c r="EE83" i="16"/>
  <c r="ED83" i="16"/>
  <c r="ED20" i="16"/>
  <c r="EE20" i="16"/>
  <c r="EE94" i="16"/>
  <c r="ED94" i="16"/>
  <c r="EE87" i="16"/>
  <c r="ED87" i="16"/>
  <c r="EE37" i="16"/>
  <c r="ED37" i="16"/>
  <c r="EE80" i="16"/>
  <c r="ED80" i="16"/>
  <c r="ED56" i="16"/>
  <c r="EE56" i="16"/>
  <c r="BE20" i="16"/>
  <c r="BD20" i="16"/>
  <c r="ED53" i="16"/>
  <c r="EE53" i="16"/>
  <c r="EE98" i="16"/>
  <c r="ED98" i="16"/>
  <c r="CC21" i="15"/>
  <c r="CD21" i="15"/>
  <c r="BL19" i="15"/>
  <c r="BM19" i="15"/>
  <c r="BL23" i="15"/>
  <c r="BM23" i="15"/>
  <c r="CC24" i="15"/>
  <c r="CD24" i="15"/>
  <c r="BM16" i="15"/>
  <c r="BL16" i="15"/>
  <c r="BL18" i="15"/>
  <c r="BM18" i="15"/>
  <c r="BM26" i="15"/>
  <c r="BL26" i="15"/>
  <c r="BL20" i="15"/>
  <c r="BM20" i="15"/>
  <c r="BM17" i="15"/>
  <c r="BL17" i="15"/>
  <c r="CD27" i="15"/>
  <c r="CC27" i="15"/>
  <c r="BW28" i="15"/>
  <c r="BW17" i="15"/>
  <c r="BW18" i="15"/>
  <c r="BW27" i="15"/>
  <c r="BF17" i="15"/>
  <c r="BF18" i="15"/>
  <c r="BW24" i="15"/>
  <c r="BW25" i="15"/>
  <c r="BW16" i="15"/>
  <c r="BW23" i="15"/>
  <c r="BW26" i="15"/>
  <c r="BF25" i="15"/>
  <c r="BF16" i="15"/>
  <c r="BF23" i="15"/>
  <c r="BW21" i="15"/>
  <c r="BW20" i="15"/>
  <c r="BF22" i="15"/>
  <c r="BW19" i="15"/>
  <c r="BF21" i="15"/>
  <c r="BF20" i="15"/>
  <c r="BW22" i="15"/>
  <c r="BF24" i="15"/>
  <c r="BF26" i="15"/>
  <c r="BF19" i="15"/>
  <c r="CD16" i="15"/>
  <c r="CC16" i="15"/>
  <c r="BM25" i="15"/>
  <c r="BL25" i="15"/>
  <c r="CD22" i="15"/>
  <c r="CC22" i="15"/>
  <c r="BL24" i="15"/>
  <c r="BM24" i="15"/>
  <c r="BM22" i="15"/>
  <c r="BL22" i="15"/>
  <c r="CD19" i="15"/>
  <c r="CC19" i="15"/>
  <c r="BB23" i="15"/>
  <c r="BB25" i="15"/>
  <c r="BB16" i="15"/>
  <c r="BS22" i="15"/>
  <c r="BS21" i="15"/>
  <c r="BS20" i="15"/>
  <c r="BB22" i="15"/>
  <c r="BB21" i="15"/>
  <c r="BB20" i="15"/>
  <c r="BS19" i="15"/>
  <c r="BS24" i="15"/>
  <c r="BS26" i="15"/>
  <c r="BB19" i="15"/>
  <c r="BB24" i="15"/>
  <c r="BB26" i="15"/>
  <c r="BS18" i="15"/>
  <c r="BS28" i="15"/>
  <c r="BS17" i="15"/>
  <c r="BS27" i="15"/>
  <c r="BB17" i="15"/>
  <c r="BS23" i="15"/>
  <c r="BS25" i="15"/>
  <c r="BS16" i="15"/>
  <c r="BB18" i="15"/>
  <c r="CC25" i="15"/>
  <c r="CD25" i="15"/>
  <c r="BM21" i="15"/>
  <c r="BL21" i="15"/>
  <c r="CD18" i="15"/>
  <c r="CC18" i="15"/>
  <c r="CD26" i="15"/>
  <c r="CC26" i="15"/>
  <c r="CC23" i="15"/>
  <c r="CD23" i="15"/>
  <c r="CD17" i="15"/>
  <c r="CC17" i="15"/>
  <c r="CD28" i="15"/>
  <c r="CC28" i="15"/>
  <c r="CC20" i="15"/>
  <c r="CD20" i="15"/>
  <c r="CA18" i="15"/>
  <c r="CA28" i="15"/>
  <c r="CA17" i="15"/>
  <c r="BJ18" i="15"/>
  <c r="CA27" i="15"/>
  <c r="BJ17" i="15"/>
  <c r="CA23" i="15"/>
  <c r="CA25" i="15"/>
  <c r="CA16" i="15"/>
  <c r="CA26" i="15"/>
  <c r="BJ23" i="15"/>
  <c r="BJ25" i="15"/>
  <c r="BJ16" i="15"/>
  <c r="CA22" i="15"/>
  <c r="CA21" i="15"/>
  <c r="CA20" i="15"/>
  <c r="BJ22" i="15"/>
  <c r="BJ21" i="15"/>
  <c r="BJ20" i="15"/>
  <c r="CA19" i="15"/>
  <c r="CA24" i="15"/>
  <c r="BJ19" i="15"/>
  <c r="BJ24" i="15"/>
  <c r="BJ26" i="15"/>
  <c r="EN94" i="14"/>
  <c r="EN89" i="14"/>
  <c r="EN91" i="14"/>
  <c r="EN84" i="14"/>
  <c r="EN77" i="14"/>
  <c r="EN81" i="14"/>
  <c r="EN80" i="14"/>
  <c r="EN60" i="14"/>
  <c r="EN58" i="14"/>
  <c r="BN64" i="14"/>
  <c r="EN47" i="14"/>
  <c r="BN59" i="14"/>
  <c r="BN46" i="14"/>
  <c r="BN37" i="14"/>
  <c r="EN41" i="14"/>
  <c r="EN33" i="14"/>
  <c r="BN25" i="14"/>
  <c r="EN17" i="14"/>
  <c r="EN36" i="14"/>
  <c r="BN18" i="14"/>
  <c r="EN29" i="14"/>
  <c r="EN79" i="14"/>
  <c r="EN75" i="14"/>
  <c r="BN61" i="14"/>
  <c r="BN51" i="14"/>
  <c r="BN54" i="14"/>
  <c r="BN36" i="14"/>
  <c r="BN29" i="14"/>
  <c r="EN96" i="14"/>
  <c r="EN98" i="14"/>
  <c r="EN72" i="14"/>
  <c r="EN70" i="14"/>
  <c r="EN68" i="14"/>
  <c r="BN60" i="14"/>
  <c r="BN58" i="14"/>
  <c r="BN69" i="14"/>
  <c r="BN47" i="14"/>
  <c r="BN56" i="14"/>
  <c r="EN42" i="14"/>
  <c r="BN49" i="14"/>
  <c r="BN41" i="14"/>
  <c r="EN28" i="14"/>
  <c r="EN49" i="14"/>
  <c r="BN17" i="14"/>
  <c r="EN35" i="14"/>
  <c r="BN43" i="14"/>
  <c r="BN23" i="14"/>
  <c r="EN52" i="14"/>
  <c r="BN34" i="14"/>
  <c r="BN24" i="14"/>
  <c r="EN86" i="14"/>
  <c r="EN92" i="14"/>
  <c r="EN93" i="14"/>
  <c r="EN65" i="14"/>
  <c r="EN63" i="14"/>
  <c r="BN68" i="14"/>
  <c r="EN62" i="14"/>
  <c r="EN50" i="14"/>
  <c r="BN55" i="14"/>
  <c r="BN42" i="14"/>
  <c r="EN40" i="14"/>
  <c r="EN31" i="14"/>
  <c r="BN28" i="14"/>
  <c r="EN44" i="14"/>
  <c r="EN16" i="14"/>
  <c r="EN59" i="14"/>
  <c r="EN57" i="14"/>
  <c r="BN33" i="14"/>
  <c r="EN97" i="14"/>
  <c r="EN85" i="14"/>
  <c r="EN83" i="14"/>
  <c r="EN76" i="14"/>
  <c r="EN73" i="14"/>
  <c r="BN65" i="14"/>
  <c r="BN63" i="14"/>
  <c r="EN61" i="14"/>
  <c r="BN62" i="14"/>
  <c r="BN50" i="14"/>
  <c r="EN51" i="14"/>
  <c r="EN34" i="14"/>
  <c r="BN40" i="14"/>
  <c r="BN31" i="14"/>
  <c r="EN24" i="14"/>
  <c r="EN43" i="14"/>
  <c r="BN16" i="14"/>
  <c r="EN30" i="14"/>
  <c r="EN53" i="14"/>
  <c r="EN22" i="14"/>
  <c r="BN30" i="14"/>
  <c r="BN20" i="14"/>
  <c r="EN90" i="14"/>
  <c r="EN88" i="14"/>
  <c r="BN57" i="14"/>
  <c r="EN71" i="14"/>
  <c r="BN52" i="14"/>
  <c r="BN53" i="14"/>
  <c r="EN39" i="14"/>
  <c r="EN45" i="14"/>
  <c r="EN46" i="14"/>
  <c r="BN22" i="14"/>
  <c r="EN32" i="14"/>
  <c r="BN35" i="14"/>
  <c r="EN19" i="14"/>
  <c r="EN27" i="14"/>
  <c r="EN87" i="14"/>
  <c r="EN74" i="14"/>
  <c r="EN64" i="14"/>
  <c r="BN48" i="14"/>
  <c r="EN37" i="14"/>
  <c r="BN21" i="14"/>
  <c r="BN26" i="14"/>
  <c r="EN18" i="14"/>
  <c r="EN95" i="14"/>
  <c r="EN99" i="14"/>
  <c r="EN82" i="14"/>
  <c r="EN78" i="14"/>
  <c r="EN67" i="14"/>
  <c r="EN66" i="14"/>
  <c r="EN69" i="14"/>
  <c r="EN56" i="14"/>
  <c r="EN48" i="14"/>
  <c r="BN39" i="14"/>
  <c r="BN45" i="14"/>
  <c r="EN38" i="14"/>
  <c r="EN21" i="14"/>
  <c r="BN32" i="14"/>
  <c r="EN26" i="14"/>
  <c r="BN19" i="14"/>
  <c r="BN27" i="14"/>
  <c r="EN23" i="14"/>
  <c r="BN67" i="14"/>
  <c r="BN66" i="14"/>
  <c r="EN55" i="14"/>
  <c r="EN54" i="14"/>
  <c r="BN38" i="14"/>
  <c r="EN25" i="14"/>
  <c r="BN44" i="14"/>
  <c r="EN20" i="14"/>
  <c r="EB90" i="14"/>
  <c r="EB89" i="14"/>
  <c r="EB92" i="14"/>
  <c r="EB85" i="14"/>
  <c r="EB79" i="14"/>
  <c r="EB77" i="14"/>
  <c r="EB75" i="14"/>
  <c r="BB64" i="14"/>
  <c r="BB65" i="14"/>
  <c r="BB58" i="14"/>
  <c r="EB58" i="14"/>
  <c r="BB49" i="14"/>
  <c r="EB35" i="14"/>
  <c r="EB44" i="14"/>
  <c r="EB45" i="14"/>
  <c r="BB29" i="14"/>
  <c r="EB30" i="14"/>
  <c r="EB53" i="14"/>
  <c r="BB25" i="14"/>
  <c r="EB26" i="14"/>
  <c r="BB16" i="14"/>
  <c r="EB22" i="14"/>
  <c r="BB18" i="14"/>
  <c r="EB87" i="14"/>
  <c r="EB81" i="14"/>
  <c r="EB56" i="14"/>
  <c r="EB48" i="14"/>
  <c r="EB54" i="14"/>
  <c r="EB52" i="14"/>
  <c r="BB35" i="14"/>
  <c r="BB44" i="14"/>
  <c r="BB45" i="14"/>
  <c r="EB20" i="14"/>
  <c r="BB30" i="14"/>
  <c r="EB28" i="14"/>
  <c r="EB21" i="14"/>
  <c r="EB83" i="14"/>
  <c r="EB97" i="14"/>
  <c r="EB76" i="14"/>
  <c r="EB72" i="14"/>
  <c r="EB61" i="14"/>
  <c r="BB59" i="14"/>
  <c r="BB60" i="14"/>
  <c r="EB57" i="14"/>
  <c r="BB46" i="14"/>
  <c r="BB47" i="14"/>
  <c r="EB38" i="14"/>
  <c r="BB50" i="14"/>
  <c r="BB40" i="14"/>
  <c r="EB39" i="14"/>
  <c r="BB24" i="14"/>
  <c r="BB31" i="14"/>
  <c r="EB99" i="14"/>
  <c r="EB78" i="14"/>
  <c r="EB82" i="14"/>
  <c r="EB71" i="14"/>
  <c r="EB69" i="14"/>
  <c r="EB73" i="14"/>
  <c r="BB56" i="14"/>
  <c r="BB67" i="14"/>
  <c r="BB48" i="14"/>
  <c r="BB54" i="14"/>
  <c r="BB52" i="14"/>
  <c r="BB55" i="14"/>
  <c r="EB36" i="14"/>
  <c r="EB37" i="14"/>
  <c r="BB20" i="14"/>
  <c r="EB27" i="14"/>
  <c r="BB28" i="14"/>
  <c r="BB21" i="14"/>
  <c r="BB17" i="14"/>
  <c r="BB69" i="14"/>
  <c r="EB59" i="14"/>
  <c r="EB60" i="14"/>
  <c r="EB63" i="14"/>
  <c r="EB46" i="14"/>
  <c r="EB47" i="14"/>
  <c r="EB50" i="14"/>
  <c r="BB36" i="14"/>
  <c r="BB37" i="14"/>
  <c r="EB18" i="14"/>
  <c r="BB27" i="14"/>
  <c r="EB24" i="14"/>
  <c r="BB39" i="14"/>
  <c r="EB16" i="14"/>
  <c r="EB96" i="14"/>
  <c r="EB88" i="14"/>
  <c r="EB93" i="14"/>
  <c r="EB74" i="14"/>
  <c r="BB61" i="14"/>
  <c r="EB62" i="14"/>
  <c r="EB70" i="14"/>
  <c r="BB57" i="14"/>
  <c r="BB63" i="14"/>
  <c r="BB53" i="14"/>
  <c r="BB38" i="14"/>
  <c r="EB42" i="14"/>
  <c r="EB33" i="14"/>
  <c r="EB40" i="14"/>
  <c r="BB34" i="14"/>
  <c r="EB32" i="14"/>
  <c r="EB17" i="14"/>
  <c r="EB86" i="14"/>
  <c r="BB68" i="14"/>
  <c r="EB80" i="14"/>
  <c r="EB84" i="14"/>
  <c r="EB64" i="14"/>
  <c r="EB65" i="14"/>
  <c r="BB66" i="14"/>
  <c r="BB51" i="14"/>
  <c r="EB49" i="14"/>
  <c r="BB43" i="14"/>
  <c r="BB41" i="14"/>
  <c r="EB34" i="14"/>
  <c r="BB19" i="14"/>
  <c r="BB23" i="14"/>
  <c r="EB25" i="14"/>
  <c r="EB98" i="14"/>
  <c r="EB95" i="14"/>
  <c r="EB94" i="14"/>
  <c r="EB91" i="14"/>
  <c r="EB68" i="14"/>
  <c r="EB67" i="14"/>
  <c r="BB62" i="14"/>
  <c r="EB66" i="14"/>
  <c r="EB51" i="14"/>
  <c r="EB55" i="14"/>
  <c r="EB43" i="14"/>
  <c r="EB41" i="14"/>
  <c r="BB42" i="14"/>
  <c r="BB33" i="14"/>
  <c r="EB19" i="14"/>
  <c r="EB23" i="14"/>
  <c r="BB32" i="14"/>
  <c r="EB31" i="14"/>
  <c r="BB22" i="14"/>
  <c r="EB29" i="14"/>
  <c r="BB26" i="14"/>
  <c r="EF97" i="14"/>
  <c r="EF79" i="14"/>
  <c r="EF72" i="14"/>
  <c r="EF70" i="14"/>
  <c r="EF71" i="14"/>
  <c r="EF74" i="14"/>
  <c r="BF58" i="14"/>
  <c r="BF62" i="14"/>
  <c r="BF50" i="14"/>
  <c r="EF51" i="14"/>
  <c r="EF56" i="14"/>
  <c r="EF40" i="14"/>
  <c r="EF31" i="14"/>
  <c r="EF28" i="14"/>
  <c r="EF32" i="14"/>
  <c r="EF16" i="14"/>
  <c r="BF19" i="14"/>
  <c r="BF54" i="14"/>
  <c r="EF86" i="14"/>
  <c r="EF87" i="14"/>
  <c r="EF65" i="14"/>
  <c r="EF69" i="14"/>
  <c r="BF59" i="14"/>
  <c r="BF56" i="14"/>
  <c r="BF51" i="14"/>
  <c r="EF45" i="14"/>
  <c r="BF40" i="14"/>
  <c r="BF31" i="14"/>
  <c r="BF28" i="14"/>
  <c r="BF32" i="14"/>
  <c r="BF16" i="14"/>
  <c r="BF34" i="14"/>
  <c r="BF20" i="14"/>
  <c r="EF90" i="14"/>
  <c r="EF89" i="14"/>
  <c r="EF83" i="14"/>
  <c r="EF81" i="14"/>
  <c r="BF65" i="14"/>
  <c r="BF68" i="14"/>
  <c r="BF69" i="14"/>
  <c r="EF52" i="14"/>
  <c r="BF55" i="14"/>
  <c r="EF39" i="14"/>
  <c r="BF45" i="14"/>
  <c r="EF55" i="14"/>
  <c r="EF22" i="14"/>
  <c r="EF24" i="14"/>
  <c r="EF25" i="14"/>
  <c r="EF46" i="14"/>
  <c r="EF30" i="14"/>
  <c r="BF23" i="14"/>
  <c r="EF91" i="14"/>
  <c r="EF82" i="14"/>
  <c r="EF80" i="14"/>
  <c r="EF73" i="14"/>
  <c r="EF57" i="14"/>
  <c r="EF63" i="14"/>
  <c r="EF61" i="14"/>
  <c r="BF52" i="14"/>
  <c r="EF53" i="14"/>
  <c r="BF39" i="14"/>
  <c r="EF37" i="14"/>
  <c r="BF49" i="14"/>
  <c r="BF22" i="14"/>
  <c r="BF24" i="14"/>
  <c r="BF25" i="14"/>
  <c r="EF44" i="14"/>
  <c r="BF30" i="14"/>
  <c r="BF29" i="14"/>
  <c r="EF96" i="14"/>
  <c r="EF92" i="14"/>
  <c r="EF84" i="14"/>
  <c r="EF66" i="14"/>
  <c r="EF64" i="14"/>
  <c r="BF47" i="14"/>
  <c r="EF48" i="14"/>
  <c r="EF42" i="14"/>
  <c r="BF38" i="14"/>
  <c r="BF43" i="14"/>
  <c r="BF21" i="14"/>
  <c r="BF26" i="14"/>
  <c r="BF36" i="14"/>
  <c r="BF27" i="14"/>
  <c r="EF29" i="14"/>
  <c r="EF99" i="14"/>
  <c r="EF77" i="14"/>
  <c r="EF78" i="14"/>
  <c r="EF67" i="14"/>
  <c r="EF76" i="14"/>
  <c r="EF60" i="14"/>
  <c r="BF66" i="14"/>
  <c r="BF64" i="14"/>
  <c r="EF59" i="14"/>
  <c r="BF48" i="14"/>
  <c r="BF42" i="14"/>
  <c r="EF54" i="14"/>
  <c r="EF41" i="14"/>
  <c r="EF36" i="14"/>
  <c r="EF33" i="14"/>
  <c r="EF17" i="14"/>
  <c r="BF35" i="14"/>
  <c r="EF18" i="14"/>
  <c r="EF23" i="14"/>
  <c r="BF57" i="14"/>
  <c r="BF53" i="14"/>
  <c r="BF44" i="14"/>
  <c r="EF27" i="14"/>
  <c r="BF61" i="14"/>
  <c r="EF26" i="14"/>
  <c r="EF94" i="14"/>
  <c r="BF60" i="14"/>
  <c r="EF68" i="14"/>
  <c r="EF35" i="14"/>
  <c r="BF18" i="14"/>
  <c r="EF75" i="14"/>
  <c r="EF95" i="14"/>
  <c r="BF63" i="14"/>
  <c r="EF49" i="14"/>
  <c r="EF21" i="14"/>
  <c r="EF20" i="14"/>
  <c r="EF58" i="14"/>
  <c r="EF34" i="14"/>
  <c r="BF33" i="14"/>
  <c r="EF98" i="14"/>
  <c r="BF37" i="14"/>
  <c r="EF93" i="14"/>
  <c r="BF67" i="14"/>
  <c r="EF62" i="14"/>
  <c r="BF46" i="14"/>
  <c r="BF17" i="14"/>
  <c r="EF19" i="14"/>
  <c r="EF85" i="14"/>
  <c r="EF47" i="14"/>
  <c r="EF38" i="14"/>
  <c r="EF43" i="14"/>
  <c r="EF88" i="14"/>
  <c r="EF50" i="14"/>
  <c r="BF41" i="14"/>
  <c r="EJ98" i="14"/>
  <c r="EJ87" i="14"/>
  <c r="EJ76" i="14"/>
  <c r="EJ64" i="14"/>
  <c r="EJ62" i="14"/>
  <c r="EJ66" i="14"/>
  <c r="BJ63" i="14"/>
  <c r="BJ52" i="14"/>
  <c r="EJ43" i="14"/>
  <c r="BJ41" i="14"/>
  <c r="EJ34" i="14"/>
  <c r="EJ29" i="14"/>
  <c r="BJ18" i="14"/>
  <c r="BJ23" i="14"/>
  <c r="EJ32" i="14"/>
  <c r="BJ22" i="14"/>
  <c r="EJ99" i="14"/>
  <c r="EJ84" i="14"/>
  <c r="EJ55" i="14"/>
  <c r="EJ18" i="14"/>
  <c r="EJ96" i="14"/>
  <c r="EJ91" i="14"/>
  <c r="EJ81" i="14"/>
  <c r="EJ80" i="14"/>
  <c r="EJ74" i="14"/>
  <c r="BJ64" i="14"/>
  <c r="BJ62" i="14"/>
  <c r="BJ66" i="14"/>
  <c r="EJ54" i="14"/>
  <c r="BJ58" i="14"/>
  <c r="BJ43" i="14"/>
  <c r="BJ50" i="14"/>
  <c r="BJ53" i="14"/>
  <c r="BJ29" i="14"/>
  <c r="EJ40" i="14"/>
  <c r="EJ50" i="14"/>
  <c r="BJ32" i="14"/>
  <c r="EJ17" i="14"/>
  <c r="BJ69" i="14"/>
  <c r="BJ48" i="14"/>
  <c r="EJ38" i="14"/>
  <c r="EJ27" i="14"/>
  <c r="BJ16" i="14"/>
  <c r="EJ90" i="14"/>
  <c r="EJ86" i="14"/>
  <c r="EJ95" i="14"/>
  <c r="EJ77" i="14"/>
  <c r="EJ56" i="14"/>
  <c r="EJ70" i="14"/>
  <c r="EJ63" i="14"/>
  <c r="BJ54" i="14"/>
  <c r="EJ57" i="14"/>
  <c r="EJ35" i="14"/>
  <c r="EJ44" i="14"/>
  <c r="EJ45" i="14"/>
  <c r="EJ20" i="14"/>
  <c r="EJ30" i="14"/>
  <c r="BJ39" i="14"/>
  <c r="EJ25" i="14"/>
  <c r="BJ31" i="14"/>
  <c r="EJ68" i="14"/>
  <c r="BJ65" i="14"/>
  <c r="EJ36" i="14"/>
  <c r="BJ28" i="14"/>
  <c r="EJ83" i="14"/>
  <c r="EJ85" i="14"/>
  <c r="EJ69" i="14"/>
  <c r="EJ73" i="14"/>
  <c r="BJ56" i="14"/>
  <c r="EJ65" i="14"/>
  <c r="EJ48" i="14"/>
  <c r="EJ46" i="14"/>
  <c r="BJ57" i="14"/>
  <c r="BJ35" i="14"/>
  <c r="BJ44" i="14"/>
  <c r="BJ45" i="14"/>
  <c r="BJ20" i="14"/>
  <c r="BJ30" i="14"/>
  <c r="EJ28" i="14"/>
  <c r="BJ25" i="14"/>
  <c r="EJ16" i="14"/>
  <c r="EJ89" i="14"/>
  <c r="BJ46" i="14"/>
  <c r="EJ37" i="14"/>
  <c r="EJ21" i="14"/>
  <c r="EJ94" i="14"/>
  <c r="EJ79" i="14"/>
  <c r="BJ68" i="14"/>
  <c r="EJ72" i="14"/>
  <c r="EJ61" i="14"/>
  <c r="EJ59" i="14"/>
  <c r="EJ60" i="14"/>
  <c r="BJ55" i="14"/>
  <c r="EJ49" i="14"/>
  <c r="EJ47" i="14"/>
  <c r="BJ38" i="14"/>
  <c r="BJ36" i="14"/>
  <c r="BJ37" i="14"/>
  <c r="EJ39" i="14"/>
  <c r="BJ27" i="14"/>
  <c r="EJ24" i="14"/>
  <c r="BJ21" i="14"/>
  <c r="EJ31" i="14"/>
  <c r="EJ88" i="14"/>
  <c r="EJ82" i="14"/>
  <c r="EJ75" i="14"/>
  <c r="BJ67" i="14"/>
  <c r="EJ52" i="14"/>
  <c r="EJ41" i="14"/>
  <c r="BJ33" i="14"/>
  <c r="EJ23" i="14"/>
  <c r="EJ26" i="14"/>
  <c r="EJ93" i="14"/>
  <c r="EJ97" i="14"/>
  <c r="EJ78" i="14"/>
  <c r="EJ71" i="14"/>
  <c r="BJ61" i="14"/>
  <c r="BJ59" i="14"/>
  <c r="BJ60" i="14"/>
  <c r="EJ51" i="14"/>
  <c r="BJ49" i="14"/>
  <c r="BJ47" i="14"/>
  <c r="EJ53" i="14"/>
  <c r="EJ42" i="14"/>
  <c r="EJ33" i="14"/>
  <c r="EJ19" i="14"/>
  <c r="BJ34" i="14"/>
  <c r="BJ24" i="14"/>
  <c r="BJ17" i="14"/>
  <c r="BJ26" i="14"/>
  <c r="EJ92" i="14"/>
  <c r="EJ67" i="14"/>
  <c r="BJ51" i="14"/>
  <c r="EJ58" i="14"/>
  <c r="BJ42" i="14"/>
  <c r="BJ19" i="14"/>
  <c r="BJ40" i="14"/>
  <c r="EJ22" i="14"/>
  <c r="BW22" i="13"/>
  <c r="BV22" i="13" s="1"/>
  <c r="BF24" i="13"/>
  <c r="BD24" i="13" s="1"/>
  <c r="BF18" i="13"/>
  <c r="BF19" i="13"/>
  <c r="BE19" i="13" s="1"/>
  <c r="BW17" i="13"/>
  <c r="BU17" i="13" s="1"/>
  <c r="BF22" i="13"/>
  <c r="BD22" i="13" s="1"/>
  <c r="BF23" i="13"/>
  <c r="BD23" i="13" s="1"/>
  <c r="BF20" i="13"/>
  <c r="BE20" i="13" s="1"/>
  <c r="BF17" i="13"/>
  <c r="BD17" i="13" s="1"/>
  <c r="BW26" i="13"/>
  <c r="BV26" i="13" s="1"/>
  <c r="BW21" i="13"/>
  <c r="BV21" i="13" s="1"/>
  <c r="BW19" i="13"/>
  <c r="BV19" i="13" s="1"/>
  <c r="BF16" i="13"/>
  <c r="BE16" i="13" s="1"/>
  <c r="BW16" i="13"/>
  <c r="BV16" i="13" s="1"/>
  <c r="BW20" i="13"/>
  <c r="BV20" i="13" s="1"/>
  <c r="BW18" i="13"/>
  <c r="BV18" i="13" s="1"/>
  <c r="BW23" i="13"/>
  <c r="BU23" i="13" s="1"/>
  <c r="BW24" i="13"/>
  <c r="BV24" i="13" s="1"/>
  <c r="BQ22" i="13"/>
  <c r="BR22" i="13"/>
  <c r="BE27" i="13"/>
  <c r="BD27" i="13"/>
  <c r="BQ20" i="13"/>
  <c r="BR20" i="13"/>
  <c r="AZ27" i="13"/>
  <c r="BA27" i="13"/>
  <c r="BY24" i="13"/>
  <c r="BZ24" i="13"/>
  <c r="BZ19" i="13"/>
  <c r="BY19" i="13"/>
  <c r="BY23" i="13"/>
  <c r="BZ23" i="13"/>
  <c r="BE26" i="13"/>
  <c r="BD26" i="13"/>
  <c r="BD21" i="13"/>
  <c r="BE21" i="13"/>
  <c r="BA18" i="13"/>
  <c r="AZ18" i="13"/>
  <c r="BE18" i="13"/>
  <c r="BD18" i="13"/>
  <c r="BA19" i="13"/>
  <c r="AZ19" i="13"/>
  <c r="BR25" i="13"/>
  <c r="BQ25" i="13"/>
  <c r="BQ24" i="13"/>
  <c r="BR24" i="13"/>
  <c r="BY21" i="13"/>
  <c r="BZ21" i="13"/>
  <c r="BY22" i="13"/>
  <c r="BZ22" i="13"/>
  <c r="BZ20" i="13"/>
  <c r="BY20" i="13"/>
  <c r="BU27" i="13"/>
  <c r="BV27" i="13"/>
  <c r="BZ26" i="13"/>
  <c r="BY26" i="13"/>
  <c r="BR26" i="13"/>
  <c r="BQ26" i="13"/>
  <c r="BQ23" i="13"/>
  <c r="BR23" i="13"/>
  <c r="AZ24" i="13"/>
  <c r="BA24" i="13"/>
  <c r="BZ27" i="13"/>
  <c r="BY27" i="13"/>
  <c r="BH27" i="13"/>
  <c r="BI27" i="13"/>
  <c r="BH16" i="13"/>
  <c r="BI16" i="13"/>
  <c r="BD16" i="13"/>
  <c r="BQ19" i="13"/>
  <c r="BR19" i="13"/>
  <c r="AZ20" i="13"/>
  <c r="BA20" i="13"/>
  <c r="BA25" i="13"/>
  <c r="AZ25" i="13"/>
  <c r="BA16" i="13"/>
  <c r="AZ16" i="13"/>
  <c r="BH21" i="13"/>
  <c r="BI21" i="13"/>
  <c r="BH17" i="13"/>
  <c r="BI17" i="13"/>
  <c r="BH24" i="13"/>
  <c r="BI24" i="13"/>
  <c r="BE25" i="13"/>
  <c r="BD25" i="13"/>
  <c r="BZ17" i="13"/>
  <c r="BY17" i="13"/>
  <c r="BA21" i="13"/>
  <c r="AZ21" i="13"/>
  <c r="BR18" i="13"/>
  <c r="BQ18" i="13"/>
  <c r="BA17" i="13"/>
  <c r="AZ17" i="13"/>
  <c r="BZ16" i="13"/>
  <c r="BY16" i="13"/>
  <c r="BI23" i="13"/>
  <c r="BH23" i="13"/>
  <c r="BH22" i="13"/>
  <c r="BI22" i="13"/>
  <c r="AZ23" i="13"/>
  <c r="BA23" i="13"/>
  <c r="BA26" i="13"/>
  <c r="AZ26" i="13"/>
  <c r="BR16" i="13"/>
  <c r="BQ16" i="13"/>
  <c r="AZ22" i="13"/>
  <c r="BA22" i="13"/>
  <c r="BI25" i="13"/>
  <c r="BH25" i="13"/>
  <c r="BI20" i="13"/>
  <c r="BH20" i="13"/>
  <c r="BI18" i="13"/>
  <c r="BH18" i="13"/>
  <c r="BZ25" i="13"/>
  <c r="BY25" i="13"/>
  <c r="BR21" i="13"/>
  <c r="BQ21" i="13"/>
  <c r="BR27" i="13"/>
  <c r="BQ27" i="13"/>
  <c r="BR17" i="13"/>
  <c r="BQ17" i="13"/>
  <c r="BZ18" i="13"/>
  <c r="BY18" i="13"/>
  <c r="BI19" i="13"/>
  <c r="BH19" i="13"/>
  <c r="BH26" i="13"/>
  <c r="BI26" i="13"/>
  <c r="CE22" i="13"/>
  <c r="CE25" i="13"/>
  <c r="CE16" i="13"/>
  <c r="BN22" i="13"/>
  <c r="BN25" i="13"/>
  <c r="BN16" i="13"/>
  <c r="CE20" i="13"/>
  <c r="CE32" i="13"/>
  <c r="CD32" i="13" s="1"/>
  <c r="CF32" i="13" s="1"/>
  <c r="CE21" i="13"/>
  <c r="CE27" i="13"/>
  <c r="CE31" i="13"/>
  <c r="CD31" i="13" s="1"/>
  <c r="CF31" i="13" s="1"/>
  <c r="CE30" i="13"/>
  <c r="CD30" i="13" s="1"/>
  <c r="CF30" i="13" s="1"/>
  <c r="BN21" i="13"/>
  <c r="BN27" i="13"/>
  <c r="CE29" i="13"/>
  <c r="CD29" i="13" s="1"/>
  <c r="CF29" i="13" s="1"/>
  <c r="CE19" i="13"/>
  <c r="CE26" i="13"/>
  <c r="CE18" i="13"/>
  <c r="BN19" i="13"/>
  <c r="CE24" i="13"/>
  <c r="BN26" i="13"/>
  <c r="BN18" i="13"/>
  <c r="CE17" i="13"/>
  <c r="BN23" i="13"/>
  <c r="BN24" i="13"/>
  <c r="BN17" i="13"/>
  <c r="BN20" i="13"/>
  <c r="CE23" i="13"/>
  <c r="BJ19" i="12"/>
  <c r="BH19" i="12" s="1"/>
  <c r="CA22" i="12"/>
  <c r="BY22" i="12" s="1"/>
  <c r="BJ18" i="12"/>
  <c r="BI18" i="12" s="1"/>
  <c r="BJ21" i="12"/>
  <c r="BI21" i="12" s="1"/>
  <c r="CA20" i="12"/>
  <c r="BY20" i="12" s="1"/>
  <c r="CA17" i="12"/>
  <c r="BZ17" i="12" s="1"/>
  <c r="BJ22" i="12"/>
  <c r="BI22" i="12" s="1"/>
  <c r="CA28" i="12"/>
  <c r="BZ28" i="12" s="1"/>
  <c r="BJ17" i="12"/>
  <c r="BI17" i="12" s="1"/>
  <c r="CA26" i="12"/>
  <c r="BZ26" i="12" s="1"/>
  <c r="BJ20" i="12"/>
  <c r="BI20" i="12" s="1"/>
  <c r="BJ16" i="12"/>
  <c r="BH16" i="12" s="1"/>
  <c r="CA19" i="12"/>
  <c r="BZ19" i="12" s="1"/>
  <c r="CA16" i="12"/>
  <c r="BY16" i="12" s="1"/>
  <c r="CA21" i="12"/>
  <c r="BZ21" i="12" s="1"/>
  <c r="CA27" i="12"/>
  <c r="BY27" i="12" s="1"/>
  <c r="CA18" i="12"/>
  <c r="BZ18" i="12" s="1"/>
  <c r="CA25" i="12"/>
  <c r="BY25" i="12" s="1"/>
  <c r="CA23" i="12"/>
  <c r="BY23" i="12" s="1"/>
  <c r="CD22" i="12"/>
  <c r="CC22" i="12"/>
  <c r="CC19" i="12"/>
  <c r="CD19" i="12"/>
  <c r="CD18" i="12"/>
  <c r="CC18" i="12"/>
  <c r="BW22" i="12"/>
  <c r="BF17" i="12"/>
  <c r="BF22" i="12"/>
  <c r="BF16" i="12"/>
  <c r="BW16" i="12"/>
  <c r="BW23" i="12"/>
  <c r="BW28" i="12"/>
  <c r="BW24" i="12"/>
  <c r="BF19" i="12"/>
  <c r="BW18" i="12"/>
  <c r="BW27" i="12"/>
  <c r="BW21" i="12"/>
  <c r="BW20" i="12"/>
  <c r="BW19" i="12"/>
  <c r="BW26" i="12"/>
  <c r="BF21" i="12"/>
  <c r="BF20" i="12"/>
  <c r="BF18" i="12"/>
  <c r="BW25" i="12"/>
  <c r="BW17" i="12"/>
  <c r="BL16" i="12"/>
  <c r="BM16" i="12"/>
  <c r="BL19" i="12"/>
  <c r="BM19" i="12"/>
  <c r="CD25" i="12"/>
  <c r="CC25" i="12"/>
  <c r="CC16" i="12"/>
  <c r="CD16" i="12"/>
  <c r="CD26" i="12"/>
  <c r="CC26" i="12"/>
  <c r="CD20" i="12"/>
  <c r="CC20" i="12"/>
  <c r="CC21" i="12"/>
  <c r="CD21" i="12"/>
  <c r="CD28" i="12"/>
  <c r="CC28" i="12"/>
  <c r="BM17" i="12"/>
  <c r="BL17" i="12"/>
  <c r="BM18" i="12"/>
  <c r="BL18" i="12"/>
  <c r="BL22" i="12"/>
  <c r="BM22" i="12"/>
  <c r="CD23" i="12"/>
  <c r="CC23" i="12"/>
  <c r="CC17" i="12"/>
  <c r="CD17" i="12"/>
  <c r="CD27" i="12"/>
  <c r="CC27" i="12"/>
  <c r="BL21" i="12"/>
  <c r="BM21" i="12"/>
  <c r="BM20" i="12"/>
  <c r="BL20" i="12"/>
  <c r="CD24" i="12"/>
  <c r="CC24" i="12"/>
  <c r="BZ24" i="12"/>
  <c r="BY24" i="12"/>
  <c r="BB16" i="12"/>
  <c r="BS17" i="12"/>
  <c r="BB17" i="12"/>
  <c r="BS16" i="12"/>
  <c r="BS25" i="12"/>
  <c r="BS27" i="12"/>
  <c r="BS19" i="12"/>
  <c r="BB18" i="12"/>
  <c r="BS28" i="12"/>
  <c r="BB21" i="12"/>
  <c r="BS23" i="12"/>
  <c r="BB22" i="12"/>
  <c r="BS18" i="12"/>
  <c r="BS21" i="12"/>
  <c r="BB20" i="12"/>
  <c r="BS24" i="12"/>
  <c r="BS20" i="12"/>
  <c r="BS22" i="12"/>
  <c r="BS26" i="12"/>
  <c r="BB19" i="12"/>
  <c r="BU20" i="11"/>
  <c r="BV20" i="11"/>
  <c r="BV16" i="11"/>
  <c r="BU16" i="11"/>
  <c r="BV24" i="11"/>
  <c r="BU24" i="11"/>
  <c r="BA26" i="11"/>
  <c r="AZ26" i="11"/>
  <c r="BR23" i="11"/>
  <c r="BQ23" i="11"/>
  <c r="BA17" i="11"/>
  <c r="AZ17" i="11"/>
  <c r="BI18" i="11"/>
  <c r="BH18" i="11"/>
  <c r="BI25" i="11"/>
  <c r="BH25" i="11"/>
  <c r="BY22" i="11"/>
  <c r="BZ22" i="11"/>
  <c r="BV21" i="11"/>
  <c r="BU21" i="11"/>
  <c r="BV25" i="11"/>
  <c r="BU25" i="11"/>
  <c r="BR19" i="11"/>
  <c r="BQ19" i="11"/>
  <c r="BR25" i="11"/>
  <c r="BQ25" i="11"/>
  <c r="BR16" i="11"/>
  <c r="BQ16" i="11"/>
  <c r="BH26" i="11"/>
  <c r="BI26" i="11"/>
  <c r="BZ19" i="11"/>
  <c r="BY19" i="11"/>
  <c r="BV22" i="11"/>
  <c r="BU22" i="11"/>
  <c r="BV23" i="11"/>
  <c r="BU23" i="11"/>
  <c r="BD26" i="11"/>
  <c r="BE26" i="11"/>
  <c r="BR18" i="11"/>
  <c r="BQ18" i="11"/>
  <c r="AZ21" i="11"/>
  <c r="BA21" i="11"/>
  <c r="BR17" i="11"/>
  <c r="BQ17" i="11"/>
  <c r="BI16" i="11"/>
  <c r="BH16" i="11"/>
  <c r="BI23" i="11"/>
  <c r="BH23" i="11"/>
  <c r="BU19" i="11"/>
  <c r="BV19" i="11"/>
  <c r="BE18" i="11"/>
  <c r="BD18" i="11"/>
  <c r="CE22" i="11"/>
  <c r="CE25" i="11"/>
  <c r="CE16" i="11"/>
  <c r="BN22" i="11"/>
  <c r="BN25" i="11"/>
  <c r="BN16" i="11"/>
  <c r="CE32" i="11"/>
  <c r="CD32" i="11" s="1"/>
  <c r="CF32" i="11" s="1"/>
  <c r="CE21" i="11"/>
  <c r="CE20" i="11"/>
  <c r="CE29" i="11"/>
  <c r="CD29" i="11" s="1"/>
  <c r="CF29" i="11" s="1"/>
  <c r="CE31" i="11"/>
  <c r="CD31" i="11" s="1"/>
  <c r="CF31" i="11" s="1"/>
  <c r="CE30" i="11"/>
  <c r="CD30" i="11" s="1"/>
  <c r="CF30" i="11" s="1"/>
  <c r="BN21" i="11"/>
  <c r="BN20" i="11"/>
  <c r="CE19" i="11"/>
  <c r="CE28" i="11"/>
  <c r="CE26" i="11"/>
  <c r="CE27" i="11"/>
  <c r="BN26" i="11"/>
  <c r="BN19" i="11"/>
  <c r="CE23" i="11"/>
  <c r="CE24" i="11"/>
  <c r="CE17" i="11"/>
  <c r="CE18" i="11"/>
  <c r="BN23" i="11"/>
  <c r="BN24" i="11"/>
  <c r="BN17" i="11"/>
  <c r="BN18" i="11"/>
  <c r="BA22" i="11"/>
  <c r="AZ22" i="11"/>
  <c r="BR27" i="11"/>
  <c r="BQ27" i="11"/>
  <c r="AZ24" i="11"/>
  <c r="BA24" i="11"/>
  <c r="BZ21" i="11"/>
  <c r="BY21" i="11"/>
  <c r="BY25" i="11"/>
  <c r="BZ25" i="11"/>
  <c r="BI20" i="11"/>
  <c r="BH20" i="11"/>
  <c r="BE16" i="11"/>
  <c r="BD16" i="11"/>
  <c r="BE17" i="11"/>
  <c r="BD17" i="11"/>
  <c r="BU27" i="11"/>
  <c r="BV27" i="11"/>
  <c r="BR26" i="11"/>
  <c r="BQ26" i="11"/>
  <c r="BA23" i="11"/>
  <c r="AZ23" i="11"/>
  <c r="BZ18" i="11"/>
  <c r="BY18" i="11"/>
  <c r="BY27" i="11"/>
  <c r="BZ27" i="11"/>
  <c r="BH24" i="11"/>
  <c r="BI24" i="11"/>
  <c r="BD20" i="11"/>
  <c r="BE20" i="11"/>
  <c r="BE25" i="11"/>
  <c r="BD25" i="11"/>
  <c r="BE24" i="11"/>
  <c r="BD24" i="11"/>
  <c r="BU26" i="11"/>
  <c r="BV26" i="11"/>
  <c r="BR20" i="11"/>
  <c r="BQ20" i="11"/>
  <c r="BA19" i="11"/>
  <c r="AZ19" i="11"/>
  <c r="BA25" i="11"/>
  <c r="AZ25" i="11"/>
  <c r="BA16" i="11"/>
  <c r="AZ16" i="11"/>
  <c r="BZ26" i="11"/>
  <c r="BY26" i="11"/>
  <c r="BI17" i="11"/>
  <c r="BH17" i="11"/>
  <c r="BY24" i="11"/>
  <c r="BZ24" i="11"/>
  <c r="BD21" i="11"/>
  <c r="BE21" i="11"/>
  <c r="BE23" i="11"/>
  <c r="BD23" i="11"/>
  <c r="BU18" i="11"/>
  <c r="BV18" i="11"/>
  <c r="BV28" i="11"/>
  <c r="BU28" i="11"/>
  <c r="BA20" i="11"/>
  <c r="AZ20" i="11"/>
  <c r="BA18" i="11"/>
  <c r="AZ18" i="11"/>
  <c r="BQ24" i="11"/>
  <c r="BR24" i="11"/>
  <c r="BY17" i="11"/>
  <c r="BZ17" i="11"/>
  <c r="BZ16" i="11"/>
  <c r="BY16" i="11"/>
  <c r="BH22" i="11"/>
  <c r="BI22" i="11"/>
  <c r="BZ23" i="11"/>
  <c r="BY23" i="11"/>
  <c r="BE22" i="11"/>
  <c r="BD22" i="11"/>
  <c r="BE19" i="11"/>
  <c r="BD19" i="11"/>
  <c r="BV17" i="11"/>
  <c r="BU17" i="11"/>
  <c r="BR22" i="11"/>
  <c r="BQ22" i="11"/>
  <c r="BQ21" i="11"/>
  <c r="BR21" i="11"/>
  <c r="BQ28" i="11"/>
  <c r="BR28" i="11"/>
  <c r="BI21" i="11"/>
  <c r="BH21" i="11"/>
  <c r="BY28" i="11"/>
  <c r="BZ28" i="11"/>
  <c r="BI19" i="11"/>
  <c r="BH19" i="11"/>
  <c r="BZ20" i="11"/>
  <c r="BY20" i="11"/>
  <c r="CA21" i="9"/>
  <c r="BZ21" i="9" s="1"/>
  <c r="CA28" i="9"/>
  <c r="BZ28" i="9" s="1"/>
  <c r="CA29" i="9"/>
  <c r="BY29" i="9" s="1"/>
  <c r="BD27" i="9"/>
  <c r="BE27" i="9"/>
  <c r="CC24" i="9"/>
  <c r="CD24" i="9"/>
  <c r="BD31" i="9"/>
  <c r="BE31" i="9"/>
  <c r="BI29" i="9"/>
  <c r="BH29" i="9"/>
  <c r="BM16" i="9"/>
  <c r="BL16" i="9"/>
  <c r="BV31" i="9"/>
  <c r="BU31" i="9"/>
  <c r="BD20" i="9"/>
  <c r="BE20" i="9"/>
  <c r="BE16" i="9"/>
  <c r="BD16" i="9"/>
  <c r="BU29" i="9"/>
  <c r="BV29" i="9"/>
  <c r="BE17" i="9"/>
  <c r="BD17" i="9"/>
  <c r="BI16" i="9"/>
  <c r="BH16" i="9"/>
  <c r="BI26" i="9"/>
  <c r="BH26" i="9"/>
  <c r="BH28" i="9"/>
  <c r="BI28" i="9"/>
  <c r="BI20" i="9"/>
  <c r="BH20" i="9"/>
  <c r="BM24" i="9"/>
  <c r="BL24" i="9"/>
  <c r="CD18" i="9"/>
  <c r="CC18" i="9"/>
  <c r="CC16" i="9"/>
  <c r="CD16" i="9"/>
  <c r="CC20" i="9"/>
  <c r="CD20" i="9"/>
  <c r="BE26" i="9"/>
  <c r="BD26" i="9"/>
  <c r="BL27" i="9"/>
  <c r="BM27" i="9"/>
  <c r="BU18" i="9"/>
  <c r="BV18" i="9"/>
  <c r="CD17" i="9"/>
  <c r="CC17" i="9"/>
  <c r="BV23" i="9"/>
  <c r="BU23" i="9"/>
  <c r="BU20" i="9"/>
  <c r="BV20" i="9"/>
  <c r="BE29" i="9"/>
  <c r="BD29" i="9"/>
  <c r="BV21" i="9"/>
  <c r="BU21" i="9"/>
  <c r="BZ22" i="9"/>
  <c r="BY22" i="9"/>
  <c r="BZ32" i="9"/>
  <c r="BY32" i="9"/>
  <c r="BZ24" i="9"/>
  <c r="BY24" i="9"/>
  <c r="BI22" i="9"/>
  <c r="BH22" i="9"/>
  <c r="BH31" i="9"/>
  <c r="BI31" i="9"/>
  <c r="BL25" i="9"/>
  <c r="BM25" i="9"/>
  <c r="CD28" i="9"/>
  <c r="CC28" i="9"/>
  <c r="CC23" i="9"/>
  <c r="CD23" i="9"/>
  <c r="BM30" i="9"/>
  <c r="BL30" i="9"/>
  <c r="BU30" i="9"/>
  <c r="BV30" i="9"/>
  <c r="BI17" i="9"/>
  <c r="BH17" i="9"/>
  <c r="BM19" i="9"/>
  <c r="BL19" i="9"/>
  <c r="BV28" i="9"/>
  <c r="BU28" i="9"/>
  <c r="BI18" i="9"/>
  <c r="BH18" i="9"/>
  <c r="BM21" i="9"/>
  <c r="BL21" i="9"/>
  <c r="BV17" i="9"/>
  <c r="BU17" i="9"/>
  <c r="BE21" i="9"/>
  <c r="BD21" i="9"/>
  <c r="BE18" i="9"/>
  <c r="BD18" i="9"/>
  <c r="BD32" i="9"/>
  <c r="BE32" i="9"/>
  <c r="BH23" i="9"/>
  <c r="BI23" i="9"/>
  <c r="BH19" i="9"/>
  <c r="BI19" i="9"/>
  <c r="BZ19" i="9"/>
  <c r="BY19" i="9"/>
  <c r="BB19" i="9"/>
  <c r="BB20" i="9"/>
  <c r="BS16" i="9"/>
  <c r="BB16" i="9"/>
  <c r="BS22" i="9"/>
  <c r="BS31" i="9"/>
  <c r="BS25" i="9"/>
  <c r="BB23" i="9"/>
  <c r="BB17" i="9"/>
  <c r="BS20" i="9"/>
  <c r="BB31" i="9"/>
  <c r="BB25" i="9"/>
  <c r="BS27" i="9"/>
  <c r="BB18" i="9"/>
  <c r="BS23" i="9"/>
  <c r="BS17" i="9"/>
  <c r="BB27" i="9"/>
  <c r="BS28" i="9"/>
  <c r="BS21" i="9"/>
  <c r="BS18" i="9"/>
  <c r="BS24" i="9"/>
  <c r="BB28" i="9"/>
  <c r="BB21" i="9"/>
  <c r="BS29" i="9"/>
  <c r="BS19" i="9"/>
  <c r="BB29" i="9"/>
  <c r="BB26" i="9"/>
  <c r="BB24" i="9"/>
  <c r="BS30" i="9"/>
  <c r="BB30" i="9"/>
  <c r="BB32" i="9"/>
  <c r="BS26" i="9"/>
  <c r="BS32" i="9"/>
  <c r="BB22" i="9"/>
  <c r="CD22" i="9"/>
  <c r="CC22" i="9"/>
  <c r="CC29" i="9"/>
  <c r="CD29" i="9"/>
  <c r="BL26" i="9"/>
  <c r="BM26" i="9"/>
  <c r="CD21" i="9"/>
  <c r="CC21" i="9"/>
  <c r="BV25" i="9"/>
  <c r="BU25" i="9"/>
  <c r="BY23" i="9"/>
  <c r="BZ23" i="9"/>
  <c r="BU22" i="9"/>
  <c r="BV22" i="9"/>
  <c r="BM23" i="9"/>
  <c r="BL23" i="9"/>
  <c r="BV27" i="9"/>
  <c r="BU27" i="9"/>
  <c r="BU19" i="9"/>
  <c r="BV19" i="9"/>
  <c r="BD25" i="9"/>
  <c r="BE25" i="9"/>
  <c r="BU32" i="9"/>
  <c r="BV32" i="9"/>
  <c r="BY26" i="9"/>
  <c r="BZ26" i="9"/>
  <c r="BZ17" i="9"/>
  <c r="BY17" i="9"/>
  <c r="BY16" i="9"/>
  <c r="BZ16" i="9"/>
  <c r="BY28" i="9"/>
  <c r="CC26" i="9"/>
  <c r="CD26" i="9"/>
  <c r="BM31" i="9"/>
  <c r="BL31" i="9"/>
  <c r="BM17" i="9"/>
  <c r="BL17" i="9"/>
  <c r="CD25" i="9"/>
  <c r="CC25" i="9"/>
  <c r="BZ20" i="9"/>
  <c r="BY20" i="9"/>
  <c r="BV26" i="9"/>
  <c r="BU26" i="9"/>
  <c r="BV16" i="9"/>
  <c r="BU16" i="9"/>
  <c r="BE28" i="9"/>
  <c r="BD28" i="9"/>
  <c r="BE24" i="9"/>
  <c r="BD24" i="9"/>
  <c r="BY25" i="9"/>
  <c r="BZ25" i="9"/>
  <c r="BZ18" i="9"/>
  <c r="BZ27" i="9"/>
  <c r="BY27" i="9"/>
  <c r="BI27" i="9"/>
  <c r="BH27" i="9"/>
  <c r="BM18" i="9"/>
  <c r="BL18" i="9"/>
  <c r="BL29" i="9"/>
  <c r="BM29" i="9"/>
  <c r="BM22" i="9"/>
  <c r="BL22" i="9"/>
  <c r="CD27" i="9"/>
  <c r="CC27" i="9"/>
  <c r="BL20" i="9"/>
  <c r="BM20" i="9"/>
  <c r="BE30" i="9"/>
  <c r="BD30" i="9"/>
  <c r="BZ30" i="9"/>
  <c r="BY30" i="9"/>
  <c r="BM28" i="9"/>
  <c r="BL28" i="9"/>
  <c r="BI25" i="9"/>
  <c r="BH25" i="9"/>
  <c r="BV24" i="9"/>
  <c r="BU24" i="9"/>
  <c r="BD19" i="9"/>
  <c r="BE19" i="9"/>
  <c r="BE23" i="9"/>
  <c r="BD23" i="9"/>
  <c r="BE22" i="9"/>
  <c r="BD22" i="9"/>
  <c r="BI24" i="9"/>
  <c r="BH24" i="9"/>
  <c r="BI21" i="9"/>
  <c r="BH21" i="9"/>
  <c r="BZ29" i="9"/>
  <c r="CC32" i="9"/>
  <c r="CD32" i="9"/>
  <c r="CD19" i="9"/>
  <c r="CC19" i="9"/>
  <c r="BL32" i="9"/>
  <c r="BM32" i="9"/>
  <c r="CD31" i="9"/>
  <c r="CC31" i="9"/>
  <c r="CD30" i="9"/>
  <c r="CC30" i="9"/>
  <c r="P19" i="6"/>
  <c r="P23" i="6"/>
  <c r="O23" i="6"/>
  <c r="O19" i="6"/>
  <c r="Q19" i="5"/>
  <c r="N19" i="5"/>
  <c r="N20" i="5"/>
  <c r="O19" i="5"/>
  <c r="O20" i="5"/>
  <c r="P20" i="5"/>
  <c r="P19" i="5"/>
  <c r="P23" i="5"/>
  <c r="O23" i="5"/>
  <c r="BN17" i="5"/>
  <c r="CE85" i="5"/>
  <c r="BN78" i="5"/>
  <c r="CE72" i="5"/>
  <c r="BN70" i="5"/>
  <c r="CE61" i="5"/>
  <c r="CE62" i="5"/>
  <c r="BN51" i="5"/>
  <c r="BN59" i="5"/>
  <c r="CE50" i="5"/>
  <c r="BN66" i="5"/>
  <c r="BN39" i="5"/>
  <c r="CE37" i="5"/>
  <c r="BN30" i="5"/>
  <c r="CE29" i="5"/>
  <c r="BN22" i="5"/>
  <c r="CE17" i="5"/>
  <c r="BN32" i="5"/>
  <c r="BN85" i="5"/>
  <c r="CE76" i="5"/>
  <c r="BN72" i="5"/>
  <c r="BN79" i="5"/>
  <c r="BN61" i="5"/>
  <c r="BN62" i="5"/>
  <c r="CE54" i="5"/>
  <c r="BN58" i="5"/>
  <c r="BN50" i="5"/>
  <c r="CE44" i="5"/>
  <c r="CE42" i="5"/>
  <c r="BN37" i="5"/>
  <c r="BN27" i="5"/>
  <c r="CE18" i="5"/>
  <c r="CE41" i="5"/>
  <c r="CE25" i="5"/>
  <c r="BN20" i="5"/>
  <c r="CE27" i="5"/>
  <c r="BN76" i="5"/>
  <c r="CE73" i="5"/>
  <c r="BN68" i="5"/>
  <c r="CE65" i="5"/>
  <c r="BN54" i="5"/>
  <c r="CE52" i="5"/>
  <c r="CE46" i="5"/>
  <c r="BN44" i="5"/>
  <c r="BN42" i="5"/>
  <c r="CE31" i="5"/>
  <c r="CE19" i="5"/>
  <c r="BN18" i="5"/>
  <c r="CE36" i="5"/>
  <c r="BN21" i="5"/>
  <c r="CE20" i="5"/>
  <c r="CE86" i="5"/>
  <c r="CE84" i="5"/>
  <c r="CE77" i="5"/>
  <c r="CE83" i="5"/>
  <c r="BN73" i="5"/>
  <c r="CE64" i="5"/>
  <c r="BN65" i="5"/>
  <c r="CE66" i="5"/>
  <c r="BN52" i="5"/>
  <c r="BN46" i="5"/>
  <c r="BN56" i="5"/>
  <c r="CE34" i="5"/>
  <c r="BN31" i="5"/>
  <c r="BN19" i="5"/>
  <c r="BN41" i="5"/>
  <c r="BN36" i="5"/>
  <c r="BN43" i="5"/>
  <c r="CE30" i="5"/>
  <c r="CE16" i="5"/>
  <c r="CE21" i="5"/>
  <c r="CE49" i="5"/>
  <c r="BN86" i="5"/>
  <c r="CE80" i="5"/>
  <c r="CE81" i="5"/>
  <c r="BN77" i="5"/>
  <c r="CE75" i="5"/>
  <c r="BN84" i="5"/>
  <c r="BN64" i="5"/>
  <c r="CE79" i="5"/>
  <c r="BN63" i="5"/>
  <c r="CE63" i="5"/>
  <c r="CE38" i="5"/>
  <c r="BN53" i="5"/>
  <c r="BN34" i="5"/>
  <c r="BN49" i="5"/>
  <c r="CE48" i="5"/>
  <c r="CE40" i="5"/>
  <c r="CE24" i="5"/>
  <c r="BN25" i="5"/>
  <c r="CE82" i="5"/>
  <c r="BN80" i="5"/>
  <c r="BN81" i="5"/>
  <c r="BN75" i="5"/>
  <c r="CE74" i="5"/>
  <c r="CE71" i="5"/>
  <c r="CE60" i="5"/>
  <c r="CE57" i="5"/>
  <c r="CE55" i="5"/>
  <c r="BN38" i="5"/>
  <c r="CE47" i="5"/>
  <c r="CE53" i="5"/>
  <c r="BN40" i="5"/>
  <c r="CE43" i="5"/>
  <c r="BN29" i="5"/>
  <c r="BN24" i="5"/>
  <c r="BN28" i="5"/>
  <c r="BN48" i="5"/>
  <c r="BN83" i="5"/>
  <c r="CE69" i="5"/>
  <c r="BN82" i="5"/>
  <c r="BN74" i="5"/>
  <c r="CE68" i="5"/>
  <c r="BN60" i="5"/>
  <c r="BN57" i="5"/>
  <c r="BN55" i="5"/>
  <c r="CE26" i="5"/>
  <c r="BN47" i="5"/>
  <c r="CE45" i="5"/>
  <c r="CE33" i="5"/>
  <c r="CE35" i="5"/>
  <c r="CE28" i="5"/>
  <c r="BN16" i="5"/>
  <c r="BN23" i="5"/>
  <c r="CE32" i="5"/>
  <c r="CE56" i="5"/>
  <c r="CE78" i="5"/>
  <c r="BN69" i="5"/>
  <c r="CE70" i="5"/>
  <c r="BN71" i="5"/>
  <c r="CE67" i="5"/>
  <c r="CE51" i="5"/>
  <c r="CE59" i="5"/>
  <c r="BN67" i="5"/>
  <c r="CE58" i="5"/>
  <c r="CE39" i="5"/>
  <c r="BN45" i="5"/>
  <c r="BN33" i="5"/>
  <c r="BN35" i="5"/>
  <c r="CE22" i="5"/>
  <c r="CE23" i="5"/>
  <c r="BN26" i="5"/>
  <c r="N23" i="5"/>
  <c r="AX52" i="4"/>
  <c r="AX60" i="4"/>
  <c r="AX16" i="4"/>
  <c r="AX28" i="4"/>
  <c r="AX84" i="4"/>
  <c r="AX36" i="4"/>
  <c r="AX81" i="4"/>
  <c r="AX20" i="4"/>
  <c r="AX44" i="4"/>
  <c r="AX68" i="4"/>
  <c r="AX76" i="4"/>
  <c r="AX92" i="4"/>
  <c r="AX78" i="4"/>
  <c r="AX38" i="4"/>
  <c r="AX56" i="4"/>
  <c r="AX25" i="4"/>
  <c r="AX33" i="4"/>
  <c r="AX51" i="4"/>
  <c r="AX35" i="4"/>
  <c r="AX26" i="4"/>
  <c r="AX97" i="4"/>
  <c r="AX55" i="4"/>
  <c r="AX62" i="4"/>
  <c r="AX99" i="4"/>
  <c r="AX30" i="4"/>
  <c r="AX45" i="4"/>
  <c r="AX71" i="4"/>
  <c r="AX48" i="4"/>
  <c r="AX22" i="4"/>
  <c r="AX59" i="4"/>
  <c r="AX18" i="4"/>
  <c r="AX65" i="4"/>
  <c r="AX39" i="4"/>
  <c r="AX46" i="4"/>
  <c r="AX67" i="4"/>
  <c r="AX41" i="4"/>
  <c r="AX49" i="4"/>
  <c r="AX54" i="4"/>
  <c r="AX89" i="4"/>
  <c r="AX27" i="4"/>
  <c r="AX70" i="4"/>
  <c r="AX17" i="4"/>
  <c r="AX31" i="4"/>
  <c r="AX93" i="4"/>
  <c r="AX73" i="4"/>
  <c r="AX64" i="4"/>
  <c r="AX53" i="4"/>
  <c r="AX58" i="4"/>
  <c r="AX19" i="4"/>
  <c r="AX61" i="4"/>
  <c r="AX77" i="4"/>
  <c r="AX23" i="4"/>
  <c r="AX69" i="4"/>
  <c r="AX37" i="4"/>
  <c r="AX75" i="4"/>
  <c r="AX57" i="4"/>
  <c r="AX87" i="4"/>
  <c r="AX42" i="4"/>
  <c r="AX50" i="4"/>
  <c r="AX96" i="4"/>
  <c r="AX90" i="4"/>
  <c r="AX88" i="4"/>
  <c r="AX29" i="4"/>
  <c r="AX47" i="4"/>
  <c r="AX82" i="4"/>
  <c r="AX72" i="4"/>
  <c r="AX91" i="4"/>
  <c r="AX24" i="4"/>
  <c r="AX32" i="4"/>
  <c r="AX74" i="4"/>
  <c r="AX80" i="4"/>
  <c r="AX21" i="4"/>
  <c r="AX63" i="4"/>
  <c r="AX98" i="4"/>
  <c r="AX95" i="4"/>
  <c r="AX43" i="4"/>
  <c r="AX40" i="4"/>
  <c r="AX83" i="4"/>
  <c r="AX66" i="4"/>
  <c r="AX94" i="4"/>
  <c r="AX85" i="4"/>
  <c r="AX34" i="4"/>
  <c r="AX79" i="4"/>
  <c r="AX86" i="4"/>
  <c r="N18" i="4"/>
  <c r="N19" i="4" s="1"/>
  <c r="P18" i="4"/>
  <c r="P19" i="4" s="1"/>
  <c r="Q18" i="4"/>
  <c r="Q19" i="4" s="1"/>
  <c r="O18" i="4"/>
  <c r="BK16" i="24" l="1"/>
  <c r="EM74" i="16"/>
  <c r="EL76" i="16"/>
  <c r="EA78" i="16"/>
  <c r="BL17" i="16"/>
  <c r="EL23" i="16"/>
  <c r="EM55" i="16"/>
  <c r="EO55" i="16" s="1"/>
  <c r="EM89" i="16"/>
  <c r="EA56" i="16"/>
  <c r="EL85" i="18"/>
  <c r="BM49" i="18"/>
  <c r="EI88" i="18"/>
  <c r="BA56" i="18"/>
  <c r="BI59" i="18"/>
  <c r="EI87" i="18"/>
  <c r="EK87" i="18" s="1"/>
  <c r="EL89" i="18"/>
  <c r="EI51" i="18"/>
  <c r="EI34" i="18"/>
  <c r="DZ50" i="18"/>
  <c r="EI20" i="18"/>
  <c r="EM25" i="18"/>
  <c r="BH18" i="12"/>
  <c r="BK18" i="12" s="1"/>
  <c r="EL81" i="16"/>
  <c r="EO69" i="20"/>
  <c r="EM35" i="23"/>
  <c r="EM92" i="23"/>
  <c r="BL16" i="22"/>
  <c r="BM16" i="22"/>
  <c r="BO16" i="22" s="1"/>
  <c r="BI32" i="9"/>
  <c r="BO23" i="15"/>
  <c r="EM40" i="16"/>
  <c r="EI17" i="18"/>
  <c r="BC25" i="18"/>
  <c r="AZ58" i="18"/>
  <c r="EM24" i="18"/>
  <c r="EO24" i="18" s="1"/>
  <c r="BG17" i="18"/>
  <c r="BG39" i="18"/>
  <c r="BE54" i="18"/>
  <c r="BG54" i="18" s="1"/>
  <c r="BI21" i="18"/>
  <c r="EC34" i="18"/>
  <c r="EC54" i="18"/>
  <c r="EO77" i="18"/>
  <c r="EO53" i="18"/>
  <c r="BO17" i="18"/>
  <c r="AZ45" i="18"/>
  <c r="ED70" i="18"/>
  <c r="ED37" i="18"/>
  <c r="EE16" i="18"/>
  <c r="EG16" i="18" s="1"/>
  <c r="EL79" i="18"/>
  <c r="AZ57" i="18"/>
  <c r="BV30" i="21"/>
  <c r="BX30" i="21" s="1"/>
  <c r="BU30" i="21"/>
  <c r="CD28" i="22"/>
  <c r="CF28" i="22" s="1"/>
  <c r="CC28" i="22"/>
  <c r="EM87" i="23"/>
  <c r="EM21" i="23"/>
  <c r="BL25" i="23"/>
  <c r="EL28" i="23"/>
  <c r="BL27" i="23"/>
  <c r="EL30" i="23"/>
  <c r="BD27" i="21"/>
  <c r="BE27" i="21"/>
  <c r="EM51" i="16"/>
  <c r="BD19" i="18"/>
  <c r="BH38" i="18"/>
  <c r="BM16" i="18"/>
  <c r="ED86" i="18"/>
  <c r="ED81" i="18"/>
  <c r="BD26" i="18"/>
  <c r="BG26" i="18" s="1"/>
  <c r="EE52" i="18"/>
  <c r="ED90" i="18"/>
  <c r="ED17" i="18"/>
  <c r="ED64" i="18"/>
  <c r="DZ79" i="18"/>
  <c r="BD29" i="18"/>
  <c r="BA47" i="18"/>
  <c r="EM57" i="18"/>
  <c r="DZ82" i="18"/>
  <c r="EA30" i="18"/>
  <c r="BM27" i="18"/>
  <c r="BH46" i="18"/>
  <c r="BK26" i="19"/>
  <c r="BG23" i="20"/>
  <c r="BO37" i="20"/>
  <c r="BV31" i="21"/>
  <c r="BX31" i="21" s="1"/>
  <c r="BU31" i="21"/>
  <c r="BU25" i="13"/>
  <c r="EL84" i="16"/>
  <c r="EM35" i="16"/>
  <c r="EG37" i="23"/>
  <c r="EG86" i="23"/>
  <c r="EO94" i="23"/>
  <c r="BH16" i="24"/>
  <c r="BD28" i="21"/>
  <c r="BE28" i="21"/>
  <c r="BU29" i="21"/>
  <c r="BV29" i="21"/>
  <c r="BX29" i="21" s="1"/>
  <c r="BG47" i="18"/>
  <c r="BC60" i="18"/>
  <c r="EO73" i="18"/>
  <c r="EC43" i="18"/>
  <c r="BG43" i="18"/>
  <c r="EG45" i="18"/>
  <c r="EG42" i="18"/>
  <c r="EC52" i="18"/>
  <c r="EO61" i="18"/>
  <c r="EC47" i="18"/>
  <c r="BC40" i="18"/>
  <c r="BC41" i="18"/>
  <c r="EO36" i="18"/>
  <c r="BG58" i="18"/>
  <c r="BG36" i="18"/>
  <c r="EC32" i="18"/>
  <c r="EC57" i="18"/>
  <c r="BC44" i="18"/>
  <c r="BO22" i="12"/>
  <c r="CC23" i="22"/>
  <c r="CD23" i="22"/>
  <c r="CF23" i="22" s="1"/>
  <c r="CD21" i="22"/>
  <c r="CC21" i="22"/>
  <c r="BM21" i="22"/>
  <c r="BL21" i="22"/>
  <c r="CC20" i="22"/>
  <c r="CD20" i="22"/>
  <c r="CF20" i="22" s="1"/>
  <c r="BG18" i="9"/>
  <c r="BZ22" i="12"/>
  <c r="CB22" i="12" s="1"/>
  <c r="EC66" i="16"/>
  <c r="EG91" i="16"/>
  <c r="EC34" i="16"/>
  <c r="EG53" i="20"/>
  <c r="BU16" i="13"/>
  <c r="BL33" i="16"/>
  <c r="EM32" i="16"/>
  <c r="BG23" i="9"/>
  <c r="BO18" i="9"/>
  <c r="EO80" i="23"/>
  <c r="BH25" i="24"/>
  <c r="BI25" i="24"/>
  <c r="BA21" i="22"/>
  <c r="AZ21" i="22"/>
  <c r="EG81" i="16"/>
  <c r="EO93" i="16"/>
  <c r="EG25" i="16"/>
  <c r="BO24" i="15"/>
  <c r="BO18" i="15"/>
  <c r="BO19" i="15"/>
  <c r="BR18" i="22"/>
  <c r="BQ18" i="22"/>
  <c r="DZ23" i="17"/>
  <c r="EA23" i="17"/>
  <c r="CB16" i="24"/>
  <c r="CF22" i="15"/>
  <c r="BO17" i="15"/>
  <c r="BC26" i="19"/>
  <c r="BT26" i="19"/>
  <c r="BK46" i="20"/>
  <c r="BX26" i="9"/>
  <c r="EG69" i="20"/>
  <c r="EO62" i="20"/>
  <c r="BG35" i="25"/>
  <c r="BY27" i="24"/>
  <c r="BZ27" i="24"/>
  <c r="EE60" i="25"/>
  <c r="ED60" i="25"/>
  <c r="ED48" i="25"/>
  <c r="EE48" i="25"/>
  <c r="EM51" i="17"/>
  <c r="EL51" i="17"/>
  <c r="ED17" i="17"/>
  <c r="EE17" i="17"/>
  <c r="AZ30" i="17"/>
  <c r="BA30" i="17"/>
  <c r="EE43" i="17"/>
  <c r="ED43" i="17"/>
  <c r="EL61" i="17"/>
  <c r="EM61" i="17"/>
  <c r="DZ70" i="17"/>
  <c r="EA70" i="17"/>
  <c r="EA78" i="20"/>
  <c r="DZ78" i="20"/>
  <c r="DZ45" i="20"/>
  <c r="EA45" i="20"/>
  <c r="EA76" i="23"/>
  <c r="DZ76" i="23"/>
  <c r="EA80" i="23"/>
  <c r="DZ80" i="23"/>
  <c r="EA89" i="23"/>
  <c r="DZ89" i="23"/>
  <c r="BH30" i="9"/>
  <c r="EL77" i="16"/>
  <c r="EO77" i="16" s="1"/>
  <c r="BL31" i="16"/>
  <c r="BM27" i="16"/>
  <c r="BO27" i="16" s="1"/>
  <c r="BI17" i="24"/>
  <c r="BH17" i="24"/>
  <c r="BY20" i="24"/>
  <c r="BZ20" i="24"/>
  <c r="BY30" i="24"/>
  <c r="BZ30" i="24"/>
  <c r="BI21" i="24"/>
  <c r="BH21" i="24"/>
  <c r="AZ17" i="22"/>
  <c r="BA17" i="22"/>
  <c r="BQ22" i="22"/>
  <c r="BR22" i="22"/>
  <c r="AZ22" i="22"/>
  <c r="BA22" i="22"/>
  <c r="EE61" i="25"/>
  <c r="ED61" i="25"/>
  <c r="EE35" i="25"/>
  <c r="ED35" i="25"/>
  <c r="ED45" i="25"/>
  <c r="EE45" i="25"/>
  <c r="BE43" i="25"/>
  <c r="BD43" i="25"/>
  <c r="EE56" i="25"/>
  <c r="ED56" i="25"/>
  <c r="ED24" i="25"/>
  <c r="EE24" i="25"/>
  <c r="EE19" i="25"/>
  <c r="ED19" i="25"/>
  <c r="EE72" i="25"/>
  <c r="ED72" i="25"/>
  <c r="EE27" i="25"/>
  <c r="ED27" i="25"/>
  <c r="BE39" i="25"/>
  <c r="BD39" i="25"/>
  <c r="BD40" i="25"/>
  <c r="BE40" i="25"/>
  <c r="EE33" i="25"/>
  <c r="ED33" i="25"/>
  <c r="EE77" i="17"/>
  <c r="ED77" i="17"/>
  <c r="BD34" i="17"/>
  <c r="BE34" i="17"/>
  <c r="AZ33" i="17"/>
  <c r="BA33" i="17"/>
  <c r="ED57" i="17"/>
  <c r="EE57" i="17"/>
  <c r="DZ95" i="17"/>
  <c r="EA95" i="17"/>
  <c r="ED53" i="17"/>
  <c r="EE53" i="17"/>
  <c r="EL96" i="17"/>
  <c r="EM96" i="17"/>
  <c r="EM48" i="17"/>
  <c r="EL48" i="17"/>
  <c r="DZ93" i="17"/>
  <c r="EA93" i="17"/>
  <c r="EE31" i="17"/>
  <c r="ED31" i="17"/>
  <c r="EM43" i="17"/>
  <c r="EL43" i="17"/>
  <c r="EL32" i="17"/>
  <c r="EM32" i="17"/>
  <c r="EA72" i="17"/>
  <c r="DZ72" i="17"/>
  <c r="ED35" i="17"/>
  <c r="EE35" i="17"/>
  <c r="BD29" i="17"/>
  <c r="BE29" i="17"/>
  <c r="EM89" i="17"/>
  <c r="EL89" i="17"/>
  <c r="EA90" i="17"/>
  <c r="DZ90" i="17"/>
  <c r="EE21" i="17"/>
  <c r="ED21" i="17"/>
  <c r="EE76" i="17"/>
  <c r="ED76" i="17"/>
  <c r="EL29" i="17"/>
  <c r="EM29" i="17"/>
  <c r="EM79" i="17"/>
  <c r="EL79" i="17"/>
  <c r="DZ96" i="17"/>
  <c r="EA96" i="17"/>
  <c r="EE75" i="17"/>
  <c r="ED75" i="17"/>
  <c r="BM27" i="17"/>
  <c r="BL27" i="17"/>
  <c r="EM70" i="17"/>
  <c r="EL70" i="17"/>
  <c r="DZ22" i="17"/>
  <c r="EA22" i="17"/>
  <c r="EE87" i="17"/>
  <c r="ED87" i="17"/>
  <c r="EM72" i="17"/>
  <c r="EL72" i="17"/>
  <c r="EM24" i="17"/>
  <c r="EL24" i="17"/>
  <c r="EA46" i="17"/>
  <c r="DZ46" i="17"/>
  <c r="EE97" i="17"/>
  <c r="ED97" i="17"/>
  <c r="BL29" i="17"/>
  <c r="BM29" i="17"/>
  <c r="EM69" i="17"/>
  <c r="EL69" i="17"/>
  <c r="BA23" i="17"/>
  <c r="AZ23" i="17"/>
  <c r="EA63" i="20"/>
  <c r="DZ63" i="20"/>
  <c r="AZ23" i="20"/>
  <c r="BA23" i="20"/>
  <c r="EA59" i="20"/>
  <c r="DZ59" i="20"/>
  <c r="AZ24" i="20"/>
  <c r="BA24" i="20"/>
  <c r="AZ51" i="20"/>
  <c r="BA51" i="20"/>
  <c r="EA82" i="20"/>
  <c r="DZ82" i="20"/>
  <c r="EA41" i="20"/>
  <c r="DZ41" i="20"/>
  <c r="DZ16" i="20"/>
  <c r="EA16" i="20"/>
  <c r="EA47" i="20"/>
  <c r="DZ47" i="20"/>
  <c r="DZ61" i="20"/>
  <c r="EA61" i="20"/>
  <c r="DZ52" i="20"/>
  <c r="EA52" i="20"/>
  <c r="BA18" i="20"/>
  <c r="AZ18" i="20"/>
  <c r="DZ21" i="20"/>
  <c r="EA21" i="20"/>
  <c r="EA79" i="23"/>
  <c r="DZ79" i="23"/>
  <c r="AZ28" i="23"/>
  <c r="BA28" i="23"/>
  <c r="BC28" i="23" s="1"/>
  <c r="EA87" i="23"/>
  <c r="DZ87" i="23"/>
  <c r="EA51" i="23"/>
  <c r="DZ51" i="23"/>
  <c r="EA82" i="23"/>
  <c r="DZ82" i="23"/>
  <c r="EA45" i="23"/>
  <c r="DZ45" i="23"/>
  <c r="DZ34" i="23"/>
  <c r="EA34" i="23"/>
  <c r="EA65" i="23"/>
  <c r="DZ65" i="23"/>
  <c r="DZ36" i="23"/>
  <c r="EA36" i="23"/>
  <c r="EA75" i="23"/>
  <c r="DZ75" i="23"/>
  <c r="EA38" i="23"/>
  <c r="EC38" i="23" s="1"/>
  <c r="DZ38" i="23"/>
  <c r="AZ27" i="23"/>
  <c r="BA27" i="23"/>
  <c r="EA58" i="23"/>
  <c r="DZ58" i="23"/>
  <c r="BH22" i="24"/>
  <c r="BI22" i="24"/>
  <c r="BD49" i="25"/>
  <c r="BE49" i="25"/>
  <c r="ED74" i="25"/>
  <c r="EE74" i="25"/>
  <c r="EL37" i="17"/>
  <c r="EM37" i="17"/>
  <c r="EM44" i="17"/>
  <c r="EL44" i="17"/>
  <c r="EL60" i="17"/>
  <c r="EM60" i="17"/>
  <c r="EE56" i="17"/>
  <c r="ED56" i="17"/>
  <c r="BL32" i="17"/>
  <c r="BM32" i="17"/>
  <c r="ED58" i="17"/>
  <c r="EE58" i="17"/>
  <c r="DZ44" i="17"/>
  <c r="EA44" i="17"/>
  <c r="EA65" i="20"/>
  <c r="DZ65" i="20"/>
  <c r="BA16" i="20"/>
  <c r="AZ16" i="20"/>
  <c r="BA43" i="20"/>
  <c r="AZ43" i="20"/>
  <c r="EA60" i="20"/>
  <c r="DZ60" i="20"/>
  <c r="BA30" i="23"/>
  <c r="AZ30" i="23"/>
  <c r="BA18" i="23"/>
  <c r="AZ18" i="23"/>
  <c r="EA63" i="23"/>
  <c r="DZ63" i="23"/>
  <c r="BZ27" i="12"/>
  <c r="EM29" i="16"/>
  <c r="BG45" i="18"/>
  <c r="EO85" i="18"/>
  <c r="EG27" i="18"/>
  <c r="EG54" i="18"/>
  <c r="BO22" i="18"/>
  <c r="EG46" i="18"/>
  <c r="EO89" i="18"/>
  <c r="EG34" i="18"/>
  <c r="BG34" i="18"/>
  <c r="EO47" i="18"/>
  <c r="BG23" i="18"/>
  <c r="BG32" i="18"/>
  <c r="EO60" i="18"/>
  <c r="BG25" i="20"/>
  <c r="EO34" i="20"/>
  <c r="EG42" i="20"/>
  <c r="EG48" i="20"/>
  <c r="BG27" i="20"/>
  <c r="EO72" i="20"/>
  <c r="EO81" i="20"/>
  <c r="EO74" i="20"/>
  <c r="CB29" i="21"/>
  <c r="CF22" i="21"/>
  <c r="BO19" i="21"/>
  <c r="BT21" i="21"/>
  <c r="BC20" i="21"/>
  <c r="CB22" i="21"/>
  <c r="BC28" i="21"/>
  <c r="BO29" i="21"/>
  <c r="EO45" i="25"/>
  <c r="BO40" i="25"/>
  <c r="EK64" i="25"/>
  <c r="EO18" i="25"/>
  <c r="BO19" i="25"/>
  <c r="EC19" i="25"/>
  <c r="BC16" i="25"/>
  <c r="EC73" i="25"/>
  <c r="BK39" i="25"/>
  <c r="EO24" i="25"/>
  <c r="EK56" i="25"/>
  <c r="EO16" i="25"/>
  <c r="EK67" i="25"/>
  <c r="EK44" i="25"/>
  <c r="BO23" i="25"/>
  <c r="BI29" i="24"/>
  <c r="BH29" i="24"/>
  <c r="BI30" i="24"/>
  <c r="BH30" i="24"/>
  <c r="BI26" i="24"/>
  <c r="BH26" i="24"/>
  <c r="BI18" i="24"/>
  <c r="BH18" i="24"/>
  <c r="BA25" i="22"/>
  <c r="AZ25" i="22"/>
  <c r="AZ19" i="22"/>
  <c r="BA19" i="22"/>
  <c r="BE36" i="25"/>
  <c r="BD36" i="25"/>
  <c r="ED49" i="25"/>
  <c r="EE49" i="25"/>
  <c r="BD44" i="25"/>
  <c r="BE44" i="25"/>
  <c r="ED59" i="25"/>
  <c r="EE59" i="25"/>
  <c r="ED28" i="25"/>
  <c r="EE28" i="25"/>
  <c r="ED63" i="25"/>
  <c r="EE63" i="25"/>
  <c r="EE23" i="25"/>
  <c r="ED23" i="25"/>
  <c r="EE32" i="25"/>
  <c r="ED32" i="25"/>
  <c r="EE70" i="25"/>
  <c r="ED70" i="25"/>
  <c r="EE18" i="25"/>
  <c r="ED18" i="25"/>
  <c r="EE78" i="25"/>
  <c r="ED78" i="25"/>
  <c r="EE22" i="25"/>
  <c r="ED22" i="25"/>
  <c r="DZ30" i="17"/>
  <c r="EA30" i="17"/>
  <c r="EM45" i="17"/>
  <c r="EO45" i="17" s="1"/>
  <c r="EL45" i="17"/>
  <c r="EM77" i="17"/>
  <c r="EL77" i="17"/>
  <c r="EL30" i="17"/>
  <c r="EM30" i="17"/>
  <c r="BD21" i="17"/>
  <c r="BE21" i="17"/>
  <c r="EE22" i="17"/>
  <c r="EG22" i="17" s="1"/>
  <c r="ED22" i="17"/>
  <c r="EM54" i="17"/>
  <c r="EL54" i="17"/>
  <c r="BM18" i="17"/>
  <c r="BL18" i="17"/>
  <c r="EA55" i="17"/>
  <c r="DZ55" i="17"/>
  <c r="EE90" i="17"/>
  <c r="EG90" i="17" s="1"/>
  <c r="ED90" i="17"/>
  <c r="EM53" i="17"/>
  <c r="EL53" i="17"/>
  <c r="EM93" i="17"/>
  <c r="EL93" i="17"/>
  <c r="EA87" i="17"/>
  <c r="DZ87" i="17"/>
  <c r="EE65" i="17"/>
  <c r="EG65" i="17" s="1"/>
  <c r="ED65" i="17"/>
  <c r="BD20" i="17"/>
  <c r="BE20" i="17"/>
  <c r="EM68" i="17"/>
  <c r="EL68" i="17"/>
  <c r="BA29" i="17"/>
  <c r="AZ29" i="17"/>
  <c r="ED49" i="17"/>
  <c r="EE49" i="17"/>
  <c r="ED42" i="17"/>
  <c r="EE42" i="17"/>
  <c r="EL83" i="17"/>
  <c r="EM83" i="17"/>
  <c r="EA65" i="17"/>
  <c r="DZ65" i="17"/>
  <c r="EE54" i="17"/>
  <c r="EG54" i="17" s="1"/>
  <c r="ED54" i="17"/>
  <c r="BE25" i="17"/>
  <c r="BD25" i="17"/>
  <c r="EM74" i="17"/>
  <c r="EL74" i="17"/>
  <c r="BL28" i="17"/>
  <c r="BM28" i="17"/>
  <c r="DZ63" i="17"/>
  <c r="EA63" i="17"/>
  <c r="EE83" i="17"/>
  <c r="ED83" i="17"/>
  <c r="EL26" i="17"/>
  <c r="EM26" i="17"/>
  <c r="EM78" i="17"/>
  <c r="EL78" i="17"/>
  <c r="DZ59" i="17"/>
  <c r="EA59" i="17"/>
  <c r="EE66" i="17"/>
  <c r="ED66" i="17"/>
  <c r="EM80" i="17"/>
  <c r="EL80" i="17"/>
  <c r="EM25" i="17"/>
  <c r="EL25" i="17"/>
  <c r="EA54" i="17"/>
  <c r="EC54" i="17" s="1"/>
  <c r="DZ54" i="17"/>
  <c r="EA58" i="20"/>
  <c r="DZ58" i="20"/>
  <c r="DZ22" i="20"/>
  <c r="EA22" i="20"/>
  <c r="EA37" i="20"/>
  <c r="DZ37" i="20"/>
  <c r="EA81" i="20"/>
  <c r="EC81" i="20" s="1"/>
  <c r="DZ81" i="20"/>
  <c r="BA25" i="20"/>
  <c r="AZ25" i="20"/>
  <c r="EA36" i="20"/>
  <c r="DZ36" i="20"/>
  <c r="DZ23" i="20"/>
  <c r="EA23" i="20"/>
  <c r="AZ52" i="20"/>
  <c r="BA52" i="20"/>
  <c r="EA18" i="20"/>
  <c r="DZ18" i="20"/>
  <c r="AZ41" i="20"/>
  <c r="BA41" i="20"/>
  <c r="DZ33" i="20"/>
  <c r="EA33" i="20"/>
  <c r="EA57" i="20"/>
  <c r="EC57" i="20" s="1"/>
  <c r="DZ57" i="20"/>
  <c r="EA77" i="20"/>
  <c r="DZ77" i="20"/>
  <c r="DZ39" i="23"/>
  <c r="EA39" i="23"/>
  <c r="DZ99" i="23"/>
  <c r="EA99" i="23"/>
  <c r="DZ55" i="23"/>
  <c r="EA55" i="23"/>
  <c r="BA31" i="23"/>
  <c r="AZ31" i="23"/>
  <c r="EA25" i="23"/>
  <c r="DZ25" i="23"/>
  <c r="EA24" i="23"/>
  <c r="DZ24" i="23"/>
  <c r="EA92" i="23"/>
  <c r="EC92" i="23" s="1"/>
  <c r="DZ92" i="23"/>
  <c r="EA40" i="23"/>
  <c r="DZ40" i="23"/>
  <c r="EA94" i="23"/>
  <c r="DZ94" i="23"/>
  <c r="AZ16" i="23"/>
  <c r="BA16" i="23"/>
  <c r="EA96" i="23"/>
  <c r="EC96" i="23" s="1"/>
  <c r="DZ96" i="23"/>
  <c r="EA85" i="23"/>
  <c r="DZ85" i="23"/>
  <c r="BA34" i="23"/>
  <c r="AZ34" i="23"/>
  <c r="EC16" i="17"/>
  <c r="BA24" i="22"/>
  <c r="AZ24" i="22"/>
  <c r="BD19" i="13"/>
  <c r="BZ17" i="24"/>
  <c r="BY17" i="24"/>
  <c r="BZ22" i="24"/>
  <c r="BY22" i="24"/>
  <c r="BI24" i="24"/>
  <c r="BH24" i="24"/>
  <c r="DZ20" i="23"/>
  <c r="EA20" i="23"/>
  <c r="BR25" i="22"/>
  <c r="BQ25" i="22"/>
  <c r="BR27" i="22"/>
  <c r="BQ27" i="22"/>
  <c r="BD38" i="25"/>
  <c r="BE38" i="25"/>
  <c r="BD21" i="25"/>
  <c r="BE21" i="25"/>
  <c r="BD42" i="25"/>
  <c r="BE42" i="25"/>
  <c r="BE27" i="25"/>
  <c r="BD27" i="25"/>
  <c r="EE65" i="25"/>
  <c r="ED65" i="25"/>
  <c r="BE28" i="25"/>
  <c r="BG28" i="25" s="1"/>
  <c r="BD28" i="25"/>
  <c r="ED40" i="25"/>
  <c r="EE40" i="25"/>
  <c r="EE17" i="25"/>
  <c r="ED17" i="25"/>
  <c r="BE26" i="25"/>
  <c r="BD26" i="25"/>
  <c r="EE39" i="25"/>
  <c r="EG39" i="25" s="1"/>
  <c r="ED39" i="25"/>
  <c r="EE37" i="25"/>
  <c r="ED37" i="25"/>
  <c r="EE48" i="17"/>
  <c r="ED48" i="17"/>
  <c r="DZ18" i="17"/>
  <c r="EA18" i="17"/>
  <c r="EE63" i="17"/>
  <c r="EG63" i="17" s="1"/>
  <c r="ED63" i="17"/>
  <c r="EM94" i="17"/>
  <c r="EL94" i="17"/>
  <c r="EE78" i="17"/>
  <c r="ED78" i="17"/>
  <c r="ED40" i="17"/>
  <c r="EE40" i="17"/>
  <c r="EM21" i="17"/>
  <c r="EO21" i="17" s="1"/>
  <c r="EL21" i="17"/>
  <c r="EM52" i="17"/>
  <c r="EL52" i="17"/>
  <c r="AZ28" i="17"/>
  <c r="BA28" i="17"/>
  <c r="ED39" i="17"/>
  <c r="EE39" i="17"/>
  <c r="BL16" i="17"/>
  <c r="BM16" i="17"/>
  <c r="EM49" i="17"/>
  <c r="EL49" i="17"/>
  <c r="EA20" i="17"/>
  <c r="DZ20" i="17"/>
  <c r="BD33" i="17"/>
  <c r="BE33" i="17"/>
  <c r="EM65" i="17"/>
  <c r="EO65" i="17" s="1"/>
  <c r="EL65" i="17"/>
  <c r="EL46" i="17"/>
  <c r="EM46" i="17"/>
  <c r="EA92" i="17"/>
  <c r="DZ92" i="17"/>
  <c r="EE95" i="17"/>
  <c r="ED95" i="17"/>
  <c r="BE26" i="17"/>
  <c r="BG26" i="17" s="1"/>
  <c r="BD26" i="17"/>
  <c r="BM22" i="17"/>
  <c r="BL22" i="17"/>
  <c r="EA98" i="17"/>
  <c r="DZ98" i="17"/>
  <c r="EE29" i="17"/>
  <c r="ED29" i="17"/>
  <c r="ED84" i="17"/>
  <c r="EE84" i="17"/>
  <c r="BM31" i="17"/>
  <c r="BL31" i="17"/>
  <c r="EL87" i="17"/>
  <c r="EM87" i="17"/>
  <c r="EE45" i="17"/>
  <c r="ED45" i="17"/>
  <c r="BE23" i="17"/>
  <c r="BG23" i="17" s="1"/>
  <c r="BD23" i="17"/>
  <c r="EM82" i="17"/>
  <c r="EL82" i="17"/>
  <c r="EL23" i="17"/>
  <c r="EM23" i="17"/>
  <c r="EA56" i="17"/>
  <c r="DZ56" i="17"/>
  <c r="EE55" i="17"/>
  <c r="EG55" i="17" s="1"/>
  <c r="ED55" i="17"/>
  <c r="EM41" i="17"/>
  <c r="EL41" i="17"/>
  <c r="EM86" i="17"/>
  <c r="EL86" i="17"/>
  <c r="EA85" i="17"/>
  <c r="DZ85" i="17"/>
  <c r="EA49" i="20"/>
  <c r="EC49" i="20" s="1"/>
  <c r="DZ49" i="20"/>
  <c r="DZ54" i="20"/>
  <c r="EA54" i="20"/>
  <c r="DZ76" i="20"/>
  <c r="EA76" i="20"/>
  <c r="EA24" i="20"/>
  <c r="DZ24" i="20"/>
  <c r="EA70" i="20"/>
  <c r="EC70" i="20" s="1"/>
  <c r="DZ70" i="20"/>
  <c r="DZ75" i="20"/>
  <c r="EA75" i="20"/>
  <c r="EA28" i="20"/>
  <c r="DZ28" i="20"/>
  <c r="EA72" i="20"/>
  <c r="DZ72" i="20"/>
  <c r="AZ48" i="20"/>
  <c r="BA48" i="20"/>
  <c r="DZ46" i="20"/>
  <c r="EA46" i="20"/>
  <c r="EA50" i="20"/>
  <c r="DZ50" i="20"/>
  <c r="DZ26" i="20"/>
  <c r="EA26" i="20"/>
  <c r="AZ45" i="20"/>
  <c r="BA45" i="20"/>
  <c r="EA60" i="23"/>
  <c r="DZ60" i="23"/>
  <c r="BA23" i="23"/>
  <c r="AZ23" i="23"/>
  <c r="EA47" i="23"/>
  <c r="DZ47" i="23"/>
  <c r="EA70" i="23"/>
  <c r="EC70" i="23" s="1"/>
  <c r="DZ70" i="23"/>
  <c r="AZ17" i="23"/>
  <c r="BA17" i="23"/>
  <c r="EA72" i="23"/>
  <c r="DZ72" i="23"/>
  <c r="EA61" i="23"/>
  <c r="DZ61" i="23"/>
  <c r="EA98" i="23"/>
  <c r="EC98" i="23" s="1"/>
  <c r="DZ98" i="23"/>
  <c r="EA28" i="23"/>
  <c r="DZ28" i="23"/>
  <c r="EA50" i="23"/>
  <c r="DZ50" i="23"/>
  <c r="EA81" i="23"/>
  <c r="DZ81" i="23"/>
  <c r="EA52" i="23"/>
  <c r="EC52" i="23" s="1"/>
  <c r="DZ52" i="23"/>
  <c r="EA91" i="23"/>
  <c r="DZ91" i="23"/>
  <c r="AZ16" i="22"/>
  <c r="BA16" i="22"/>
  <c r="EE54" i="25"/>
  <c r="ED54" i="25"/>
  <c r="BE23" i="25"/>
  <c r="BG23" i="25" s="1"/>
  <c r="BD23" i="25"/>
  <c r="EE82" i="17"/>
  <c r="ED82" i="17"/>
  <c r="EA28" i="17"/>
  <c r="DZ28" i="17"/>
  <c r="EM66" i="17"/>
  <c r="EL66" i="17"/>
  <c r="EA74" i="17"/>
  <c r="EC74" i="17" s="1"/>
  <c r="DZ74" i="17"/>
  <c r="EE34" i="17"/>
  <c r="ED34" i="17"/>
  <c r="AZ34" i="20"/>
  <c r="BA34" i="20"/>
  <c r="BA36" i="20"/>
  <c r="AZ36" i="20"/>
  <c r="EA56" i="20"/>
  <c r="EC56" i="20" s="1"/>
  <c r="DZ56" i="20"/>
  <c r="EA41" i="23"/>
  <c r="DZ41" i="23"/>
  <c r="AZ24" i="23"/>
  <c r="BA24" i="23"/>
  <c r="DZ69" i="23"/>
  <c r="EA69" i="23"/>
  <c r="AZ32" i="23"/>
  <c r="BA32" i="23"/>
  <c r="BX17" i="9"/>
  <c r="BO19" i="9"/>
  <c r="BX21" i="9"/>
  <c r="CF17" i="9"/>
  <c r="EL66" i="16"/>
  <c r="BI28" i="24"/>
  <c r="BH28" i="24"/>
  <c r="BZ24" i="24"/>
  <c r="BY24" i="24"/>
  <c r="BZ19" i="24"/>
  <c r="BY19" i="24"/>
  <c r="BA39" i="20"/>
  <c r="AZ39" i="20"/>
  <c r="BQ28" i="22"/>
  <c r="BR28" i="22"/>
  <c r="AZ23" i="22"/>
  <c r="BA23" i="22"/>
  <c r="BC23" i="22" s="1"/>
  <c r="AZ20" i="23"/>
  <c r="BA20" i="23"/>
  <c r="BE46" i="25"/>
  <c r="BD46" i="25"/>
  <c r="ED51" i="25"/>
  <c r="EE51" i="25"/>
  <c r="BD18" i="25"/>
  <c r="BE18" i="25"/>
  <c r="BG18" i="25" s="1"/>
  <c r="ED77" i="25"/>
  <c r="EE77" i="25"/>
  <c r="EE66" i="25"/>
  <c r="ED66" i="25"/>
  <c r="EE64" i="25"/>
  <c r="ED64" i="25"/>
  <c r="ED75" i="25"/>
  <c r="EE75" i="25"/>
  <c r="EG75" i="25" s="1"/>
  <c r="BE16" i="25"/>
  <c r="BD16" i="25"/>
  <c r="ED79" i="25"/>
  <c r="EE79" i="25"/>
  <c r="BE37" i="25"/>
  <c r="BD37" i="25"/>
  <c r="EE21" i="25"/>
  <c r="ED21" i="25"/>
  <c r="ED19" i="17"/>
  <c r="EE19" i="17"/>
  <c r="EE74" i="17"/>
  <c r="ED74" i="17"/>
  <c r="EE99" i="17"/>
  <c r="ED99" i="17"/>
  <c r="EA78" i="17"/>
  <c r="DZ78" i="17"/>
  <c r="ED32" i="17"/>
  <c r="EE32" i="17"/>
  <c r="ED25" i="17"/>
  <c r="EE25" i="17"/>
  <c r="EM59" i="17"/>
  <c r="EL59" i="17"/>
  <c r="EA68" i="17"/>
  <c r="DZ68" i="17"/>
  <c r="BE32" i="17"/>
  <c r="BD32" i="17"/>
  <c r="BD24" i="17"/>
  <c r="BE24" i="17"/>
  <c r="EM36" i="17"/>
  <c r="EL36" i="17"/>
  <c r="BL34" i="17"/>
  <c r="BM34" i="17"/>
  <c r="BO34" i="17" s="1"/>
  <c r="EA91" i="17"/>
  <c r="DZ91" i="17"/>
  <c r="ED98" i="17"/>
  <c r="EE98" i="17"/>
  <c r="EL55" i="17"/>
  <c r="EM55" i="17"/>
  <c r="BM20" i="17"/>
  <c r="BL20" i="17"/>
  <c r="EA73" i="17"/>
  <c r="DZ73" i="17"/>
  <c r="EE73" i="17"/>
  <c r="ED73" i="17"/>
  <c r="BD16" i="17"/>
  <c r="BE16" i="17"/>
  <c r="EM76" i="17"/>
  <c r="EL76" i="17"/>
  <c r="DZ69" i="17"/>
  <c r="EA69" i="17"/>
  <c r="EE64" i="17"/>
  <c r="ED64" i="17"/>
  <c r="ED41" i="17"/>
  <c r="EE41" i="17"/>
  <c r="EM91" i="17"/>
  <c r="EL91" i="17"/>
  <c r="DZ39" i="17"/>
  <c r="EA39" i="17"/>
  <c r="EE30" i="17"/>
  <c r="ED30" i="17"/>
  <c r="ED92" i="17"/>
  <c r="EE92" i="17"/>
  <c r="BM33" i="17"/>
  <c r="BL33" i="17"/>
  <c r="EL95" i="17"/>
  <c r="EM95" i="17"/>
  <c r="EA50" i="17"/>
  <c r="DZ50" i="17"/>
  <c r="EE91" i="17"/>
  <c r="ED91" i="17"/>
  <c r="EM90" i="17"/>
  <c r="EL90" i="17"/>
  <c r="EL50" i="17"/>
  <c r="EM50" i="17"/>
  <c r="EA84" i="17"/>
  <c r="DZ84" i="17"/>
  <c r="AZ21" i="20"/>
  <c r="BA21" i="20"/>
  <c r="AZ31" i="20"/>
  <c r="BA31" i="20"/>
  <c r="BC31" i="20" s="1"/>
  <c r="BA38" i="20"/>
  <c r="AZ38" i="20"/>
  <c r="DZ74" i="20"/>
  <c r="EA74" i="20"/>
  <c r="DZ30" i="20"/>
  <c r="EA30" i="20"/>
  <c r="BA44" i="20"/>
  <c r="AZ44" i="20"/>
  <c r="DZ32" i="20"/>
  <c r="EA32" i="20"/>
  <c r="EA53" i="20"/>
  <c r="DZ53" i="20"/>
  <c r="AZ32" i="20"/>
  <c r="BA32" i="20"/>
  <c r="EA80" i="20"/>
  <c r="DZ80" i="20"/>
  <c r="DZ27" i="20"/>
  <c r="EA27" i="20"/>
  <c r="BA49" i="20"/>
  <c r="AZ49" i="20"/>
  <c r="EA17" i="20"/>
  <c r="DZ17" i="20"/>
  <c r="EA97" i="23"/>
  <c r="DZ97" i="23"/>
  <c r="EA16" i="23"/>
  <c r="DZ16" i="23"/>
  <c r="DZ22" i="23"/>
  <c r="EA22" i="23"/>
  <c r="EA37" i="23"/>
  <c r="DZ37" i="23"/>
  <c r="AZ21" i="23"/>
  <c r="BA21" i="23"/>
  <c r="BC21" i="23" s="1"/>
  <c r="DZ57" i="23"/>
  <c r="EA57" i="23"/>
  <c r="EA27" i="23"/>
  <c r="DZ27" i="23"/>
  <c r="EA67" i="23"/>
  <c r="DZ67" i="23"/>
  <c r="EA30" i="23"/>
  <c r="DZ30" i="23"/>
  <c r="EA23" i="23"/>
  <c r="DZ23" i="23"/>
  <c r="BA25" i="23"/>
  <c r="AZ25" i="23"/>
  <c r="EA26" i="23"/>
  <c r="DZ26" i="23"/>
  <c r="DZ17" i="23"/>
  <c r="EA17" i="23"/>
  <c r="EC17" i="23" s="1"/>
  <c r="BQ20" i="22"/>
  <c r="BR20" i="22"/>
  <c r="EE53" i="25"/>
  <c r="ED53" i="25"/>
  <c r="BD47" i="25"/>
  <c r="BE47" i="25"/>
  <c r="EL28" i="17"/>
  <c r="EM28" i="17"/>
  <c r="EO28" i="17" s="1"/>
  <c r="ED51" i="17"/>
  <c r="EE51" i="17"/>
  <c r="EL75" i="17"/>
  <c r="EM75" i="17"/>
  <c r="DZ26" i="17"/>
  <c r="EA26" i="17"/>
  <c r="EM81" i="17"/>
  <c r="EL81" i="17"/>
  <c r="BD20" i="13"/>
  <c r="BM21" i="16"/>
  <c r="EL21" i="16"/>
  <c r="BG16" i="22"/>
  <c r="BX16" i="22"/>
  <c r="EO22" i="26"/>
  <c r="EO36" i="26"/>
  <c r="BG23" i="26"/>
  <c r="BO32" i="26"/>
  <c r="BC31" i="26"/>
  <c r="BI23" i="24"/>
  <c r="BH23" i="24"/>
  <c r="BY29" i="24"/>
  <c r="BZ29" i="24"/>
  <c r="BZ23" i="24"/>
  <c r="BY23" i="24"/>
  <c r="BQ26" i="22"/>
  <c r="BR26" i="22"/>
  <c r="AZ26" i="22"/>
  <c r="BA26" i="22"/>
  <c r="BQ16" i="22"/>
  <c r="BR16" i="22"/>
  <c r="EE36" i="25"/>
  <c r="ED36" i="25"/>
  <c r="EE41" i="25"/>
  <c r="ED41" i="25"/>
  <c r="EE76" i="25"/>
  <c r="ED76" i="25"/>
  <c r="EE57" i="25"/>
  <c r="ED57" i="25"/>
  <c r="BD45" i="25"/>
  <c r="BE45" i="25"/>
  <c r="ED67" i="25"/>
  <c r="EE67" i="25"/>
  <c r="EE31" i="25"/>
  <c r="ED31" i="25"/>
  <c r="ED38" i="25"/>
  <c r="EE38" i="25"/>
  <c r="EE25" i="25"/>
  <c r="ED25" i="25"/>
  <c r="ED26" i="25"/>
  <c r="EE26" i="25"/>
  <c r="BE19" i="25"/>
  <c r="BD19" i="25"/>
  <c r="BE34" i="25"/>
  <c r="BD34" i="25"/>
  <c r="BL17" i="17"/>
  <c r="BM17" i="17"/>
  <c r="BM24" i="17"/>
  <c r="BL24" i="17"/>
  <c r="EL88" i="17"/>
  <c r="EM88" i="17"/>
  <c r="EE28" i="17"/>
  <c r="ED28" i="17"/>
  <c r="ED96" i="17"/>
  <c r="EE96" i="17"/>
  <c r="ED85" i="17"/>
  <c r="EE85" i="17"/>
  <c r="EL16" i="17"/>
  <c r="EM16" i="17"/>
  <c r="DZ51" i="17"/>
  <c r="EA51" i="17"/>
  <c r="EE86" i="17"/>
  <c r="ED86" i="17"/>
  <c r="EE60" i="17"/>
  <c r="ED60" i="17"/>
  <c r="EM73" i="17"/>
  <c r="EL73" i="17"/>
  <c r="EM63" i="17"/>
  <c r="EL63" i="17"/>
  <c r="DZ34" i="17"/>
  <c r="EA34" i="17"/>
  <c r="EE59" i="17"/>
  <c r="ED59" i="17"/>
  <c r="EL19" i="17"/>
  <c r="EM19" i="17"/>
  <c r="EL40" i="17"/>
  <c r="EM40" i="17"/>
  <c r="EA52" i="17"/>
  <c r="DZ52" i="17"/>
  <c r="EE50" i="17"/>
  <c r="ED50" i="17"/>
  <c r="EM18" i="17"/>
  <c r="EL18" i="17"/>
  <c r="EM47" i="17"/>
  <c r="EL47" i="17"/>
  <c r="BA19" i="17"/>
  <c r="AZ19" i="17"/>
  <c r="EE27" i="17"/>
  <c r="ED27" i="17"/>
  <c r="ED16" i="17"/>
  <c r="EE16" i="17"/>
  <c r="EL34" i="17"/>
  <c r="EM34" i="17"/>
  <c r="BA20" i="17"/>
  <c r="AZ20" i="17"/>
  <c r="EE72" i="17"/>
  <c r="ED72" i="17"/>
  <c r="ED61" i="17"/>
  <c r="EE61" i="17"/>
  <c r="EM99" i="17"/>
  <c r="EL99" i="17"/>
  <c r="EA61" i="17"/>
  <c r="DZ61" i="17"/>
  <c r="EE62" i="17"/>
  <c r="ED62" i="17"/>
  <c r="ED44" i="17"/>
  <c r="EE44" i="17"/>
  <c r="EM42" i="17"/>
  <c r="EL42" i="17"/>
  <c r="EL22" i="17"/>
  <c r="EM22" i="17"/>
  <c r="DZ68" i="20"/>
  <c r="EA68" i="20"/>
  <c r="EA73" i="20"/>
  <c r="DZ73" i="20"/>
  <c r="AZ28" i="20"/>
  <c r="BA28" i="20"/>
  <c r="EA29" i="20"/>
  <c r="DZ29" i="20"/>
  <c r="EA79" i="20"/>
  <c r="DZ79" i="20"/>
  <c r="EA42" i="20"/>
  <c r="DZ42" i="20"/>
  <c r="DZ20" i="20"/>
  <c r="EA20" i="20"/>
  <c r="EA38" i="20"/>
  <c r="DZ38" i="20"/>
  <c r="DZ51" i="20"/>
  <c r="EA51" i="20"/>
  <c r="EA43" i="20"/>
  <c r="DZ43" i="20"/>
  <c r="EA69" i="20"/>
  <c r="DZ69" i="20"/>
  <c r="BA33" i="20"/>
  <c r="AZ33" i="20"/>
  <c r="EA55" i="20"/>
  <c r="DZ55" i="20"/>
  <c r="EA35" i="23"/>
  <c r="DZ35" i="23"/>
  <c r="EA68" i="23"/>
  <c r="DZ68" i="23"/>
  <c r="EA74" i="23"/>
  <c r="DZ74" i="23"/>
  <c r="EA95" i="23"/>
  <c r="DZ95" i="23"/>
  <c r="EA84" i="23"/>
  <c r="DZ84" i="23"/>
  <c r="DZ33" i="23"/>
  <c r="EA33" i="23"/>
  <c r="EA86" i="23"/>
  <c r="DZ86" i="23"/>
  <c r="DZ21" i="23"/>
  <c r="EA21" i="23"/>
  <c r="EA88" i="23"/>
  <c r="DZ88" i="23"/>
  <c r="EA77" i="23"/>
  <c r="DZ77" i="23"/>
  <c r="DZ29" i="23"/>
  <c r="EA29" i="23"/>
  <c r="DZ71" i="23"/>
  <c r="EA71" i="23"/>
  <c r="BH20" i="24"/>
  <c r="BI20" i="24"/>
  <c r="BE48" i="25"/>
  <c r="BD48" i="25"/>
  <c r="ED71" i="25"/>
  <c r="EE71" i="25"/>
  <c r="DZ17" i="17"/>
  <c r="EA17" i="17"/>
  <c r="EM85" i="17"/>
  <c r="EL85" i="17"/>
  <c r="EE36" i="17"/>
  <c r="ED36" i="17"/>
  <c r="EE71" i="17"/>
  <c r="ED71" i="17"/>
  <c r="EL20" i="17"/>
  <c r="EM20" i="17"/>
  <c r="EO20" i="17" s="1"/>
  <c r="BM21" i="17"/>
  <c r="BL21" i="17"/>
  <c r="BD17" i="17"/>
  <c r="BE17" i="17"/>
  <c r="DZ71" i="20"/>
  <c r="EA71" i="20"/>
  <c r="EA35" i="20"/>
  <c r="DZ35" i="20"/>
  <c r="AZ20" i="20"/>
  <c r="BA20" i="20"/>
  <c r="EA54" i="23"/>
  <c r="DZ54" i="23"/>
  <c r="EA78" i="23"/>
  <c r="DZ78" i="23"/>
  <c r="EA31" i="23"/>
  <c r="DZ31" i="23"/>
  <c r="BZ31" i="9"/>
  <c r="BY28" i="12"/>
  <c r="EM22" i="16"/>
  <c r="BI19" i="24"/>
  <c r="BH19" i="24"/>
  <c r="BY21" i="24"/>
  <c r="BZ21" i="24"/>
  <c r="BY28" i="24"/>
  <c r="BZ28" i="24"/>
  <c r="BQ19" i="22"/>
  <c r="BR19" i="22"/>
  <c r="BQ23" i="22"/>
  <c r="BR23" i="22"/>
  <c r="BA20" i="22"/>
  <c r="AZ20" i="22"/>
  <c r="EE43" i="25"/>
  <c r="ED43" i="25"/>
  <c r="EE42" i="25"/>
  <c r="EG42" i="25" s="1"/>
  <c r="ED42" i="25"/>
  <c r="EE69" i="25"/>
  <c r="ED69" i="25"/>
  <c r="EE52" i="25"/>
  <c r="ED52" i="25"/>
  <c r="BE22" i="25"/>
  <c r="BD22" i="25"/>
  <c r="EE29" i="25"/>
  <c r="EG29" i="25" s="1"/>
  <c r="ED29" i="25"/>
  <c r="EE73" i="25"/>
  <c r="ED73" i="25"/>
  <c r="BD24" i="25"/>
  <c r="BE24" i="25"/>
  <c r="EE20" i="25"/>
  <c r="ED20" i="25"/>
  <c r="EE80" i="25"/>
  <c r="EG80" i="25" s="1"/>
  <c r="ED80" i="25"/>
  <c r="ED44" i="25"/>
  <c r="EE44" i="25"/>
  <c r="EE16" i="25"/>
  <c r="ED16" i="25"/>
  <c r="EA43" i="17"/>
  <c r="DZ43" i="17"/>
  <c r="EA45" i="17"/>
  <c r="EC45" i="17" s="1"/>
  <c r="DZ45" i="17"/>
  <c r="BM23" i="17"/>
  <c r="BL23" i="17"/>
  <c r="ED47" i="17"/>
  <c r="EE47" i="17"/>
  <c r="ED37" i="17"/>
  <c r="EE37" i="17"/>
  <c r="BD18" i="17"/>
  <c r="BE18" i="17"/>
  <c r="EL38" i="17"/>
  <c r="EM38" i="17"/>
  <c r="DZ40" i="17"/>
  <c r="EA40" i="17"/>
  <c r="EE46" i="17"/>
  <c r="ED46" i="17"/>
  <c r="EE23" i="17"/>
  <c r="EG23" i="17" s="1"/>
  <c r="ED23" i="17"/>
  <c r="EM67" i="17"/>
  <c r="EL67" i="17"/>
  <c r="DZ24" i="17"/>
  <c r="EA24" i="17"/>
  <c r="BE30" i="17"/>
  <c r="BD30" i="17"/>
  <c r="BD28" i="17"/>
  <c r="BE28" i="17"/>
  <c r="EL58" i="17"/>
  <c r="EM58" i="17"/>
  <c r="EM97" i="17"/>
  <c r="EL97" i="17"/>
  <c r="EA79" i="17"/>
  <c r="DZ79" i="17"/>
  <c r="ED24" i="17"/>
  <c r="EE24" i="17"/>
  <c r="EL56" i="17"/>
  <c r="EM56" i="17"/>
  <c r="EM35" i="17"/>
  <c r="EL35" i="17"/>
  <c r="DZ71" i="17"/>
  <c r="EA71" i="17"/>
  <c r="EE81" i="17"/>
  <c r="EG81" i="17" s="1"/>
  <c r="ED81" i="17"/>
  <c r="EE18" i="17"/>
  <c r="ED18" i="17"/>
  <c r="EM84" i="17"/>
  <c r="EL84" i="17"/>
  <c r="DZ41" i="17"/>
  <c r="EA41" i="17"/>
  <c r="BE31" i="17"/>
  <c r="BG31" i="17" s="1"/>
  <c r="BD31" i="17"/>
  <c r="BD19" i="17"/>
  <c r="BE19" i="17"/>
  <c r="EM31" i="17"/>
  <c r="EL31" i="17"/>
  <c r="EA19" i="17"/>
  <c r="DZ19" i="17"/>
  <c r="EE79" i="17"/>
  <c r="EG79" i="17" s="1"/>
  <c r="ED79" i="17"/>
  <c r="ED26" i="17"/>
  <c r="EE26" i="17"/>
  <c r="EM17" i="17"/>
  <c r="EL17" i="17"/>
  <c r="EA62" i="17"/>
  <c r="DZ62" i="17"/>
  <c r="BE25" i="25"/>
  <c r="BG25" i="25" s="1"/>
  <c r="BD25" i="25"/>
  <c r="AZ22" i="20"/>
  <c r="BA22" i="20"/>
  <c r="EA31" i="20"/>
  <c r="DZ31" i="20"/>
  <c r="EA62" i="20"/>
  <c r="DZ62" i="20"/>
  <c r="EA67" i="20"/>
  <c r="EC67" i="20" s="1"/>
  <c r="DZ67" i="20"/>
  <c r="DZ44" i="20"/>
  <c r="EA44" i="20"/>
  <c r="EA40" i="20"/>
  <c r="DZ40" i="20"/>
  <c r="BA35" i="20"/>
  <c r="AZ35" i="20"/>
  <c r="BA26" i="20"/>
  <c r="BC26" i="20" s="1"/>
  <c r="AZ26" i="20"/>
  <c r="BA19" i="20"/>
  <c r="AZ19" i="20"/>
  <c r="BA37" i="20"/>
  <c r="AZ37" i="20"/>
  <c r="BA46" i="20"/>
  <c r="AZ46" i="20"/>
  <c r="BA50" i="20"/>
  <c r="BC50" i="20" s="1"/>
  <c r="AZ50" i="20"/>
  <c r="EA66" i="23"/>
  <c r="DZ66" i="23"/>
  <c r="EA43" i="23"/>
  <c r="DZ43" i="23"/>
  <c r="EA49" i="23"/>
  <c r="DZ49" i="23"/>
  <c r="EA64" i="23"/>
  <c r="EC64" i="23" s="1"/>
  <c r="DZ64" i="23"/>
  <c r="DZ32" i="23"/>
  <c r="EA32" i="23"/>
  <c r="EA90" i="23"/>
  <c r="DZ90" i="23"/>
  <c r="EA53" i="23"/>
  <c r="DZ53" i="23"/>
  <c r="EA42" i="23"/>
  <c r="EC42" i="23" s="1"/>
  <c r="DZ42" i="23"/>
  <c r="EA73" i="23"/>
  <c r="DZ73" i="23"/>
  <c r="EA44" i="23"/>
  <c r="DZ44" i="23"/>
  <c r="EA83" i="23"/>
  <c r="DZ83" i="23"/>
  <c r="EA46" i="23"/>
  <c r="EC46" i="23" s="1"/>
  <c r="DZ46" i="23"/>
  <c r="BQ21" i="22"/>
  <c r="BR21" i="22"/>
  <c r="EE68" i="25"/>
  <c r="ED68" i="25"/>
  <c r="BE20" i="25"/>
  <c r="BD20" i="25"/>
  <c r="ED70" i="17"/>
  <c r="EE70" i="17"/>
  <c r="DZ29" i="17"/>
  <c r="EA29" i="17"/>
  <c r="ED52" i="17"/>
  <c r="EE52" i="17"/>
  <c r="EM64" i="17"/>
  <c r="EL64" i="17"/>
  <c r="EA34" i="20"/>
  <c r="EC34" i="20" s="1"/>
  <c r="DZ34" i="20"/>
  <c r="BU18" i="13"/>
  <c r="BX18" i="13" s="1"/>
  <c r="EO42" i="16"/>
  <c r="BK29" i="17"/>
  <c r="BK31" i="17"/>
  <c r="EK97" i="17"/>
  <c r="EO72" i="23"/>
  <c r="EO55" i="23"/>
  <c r="EO75" i="23"/>
  <c r="BO25" i="23"/>
  <c r="EO62" i="23"/>
  <c r="EO28" i="23"/>
  <c r="EE30" i="25"/>
  <c r="ED30" i="25"/>
  <c r="BZ26" i="24"/>
  <c r="BY26" i="24"/>
  <c r="BY18" i="24"/>
  <c r="BZ18" i="24"/>
  <c r="BH27" i="24"/>
  <c r="BI27" i="24"/>
  <c r="BQ17" i="22"/>
  <c r="BR17" i="22"/>
  <c r="BT17" i="22" s="1"/>
  <c r="BQ24" i="22"/>
  <c r="BR24" i="22"/>
  <c r="BM19" i="22"/>
  <c r="BL19" i="22"/>
  <c r="BE41" i="25"/>
  <c r="BD41" i="25"/>
  <c r="BE29" i="25"/>
  <c r="BD29" i="25"/>
  <c r="EE47" i="25"/>
  <c r="ED47" i="25"/>
  <c r="ED58" i="25"/>
  <c r="EE58" i="25"/>
  <c r="ED55" i="25"/>
  <c r="EE55" i="25"/>
  <c r="EE50" i="25"/>
  <c r="ED50" i="25"/>
  <c r="BE32" i="25"/>
  <c r="BD32" i="25"/>
  <c r="EE62" i="25"/>
  <c r="ED62" i="25"/>
  <c r="BE50" i="25"/>
  <c r="BD50" i="25"/>
  <c r="EE34" i="25"/>
  <c r="ED34" i="25"/>
  <c r="BE17" i="25"/>
  <c r="BD17" i="25"/>
  <c r="BE33" i="25"/>
  <c r="BD33" i="25"/>
  <c r="BD31" i="25"/>
  <c r="BE31" i="25"/>
  <c r="EE88" i="17"/>
  <c r="ED88" i="17"/>
  <c r="ED33" i="17"/>
  <c r="EE33" i="17"/>
  <c r="EA76" i="17"/>
  <c r="DZ76" i="17"/>
  <c r="EM98" i="17"/>
  <c r="EL98" i="17"/>
  <c r="BD27" i="17"/>
  <c r="BE27" i="17"/>
  <c r="BG27" i="17" s="1"/>
  <c r="BL26" i="17"/>
  <c r="BM26" i="17"/>
  <c r="BL25" i="17"/>
  <c r="BM25" i="17"/>
  <c r="EA53" i="17"/>
  <c r="DZ53" i="17"/>
  <c r="BE22" i="17"/>
  <c r="BD22" i="17"/>
  <c r="EE93" i="17"/>
  <c r="ED93" i="17"/>
  <c r="BM30" i="17"/>
  <c r="BL30" i="17"/>
  <c r="EA64" i="17"/>
  <c r="DZ64" i="17"/>
  <c r="EE94" i="17"/>
  <c r="ED94" i="17"/>
  <c r="EE68" i="17"/>
  <c r="ED68" i="17"/>
  <c r="EL27" i="17"/>
  <c r="EM27" i="17"/>
  <c r="EM71" i="17"/>
  <c r="EL71" i="17"/>
  <c r="DZ77" i="17"/>
  <c r="EA77" i="17"/>
  <c r="EC77" i="17" s="1"/>
  <c r="EE67" i="17"/>
  <c r="ED67" i="17"/>
  <c r="EM57" i="17"/>
  <c r="EL57" i="17"/>
  <c r="EM62" i="17"/>
  <c r="EL62" i="17"/>
  <c r="BA25" i="17"/>
  <c r="AZ25" i="17"/>
  <c r="EE38" i="17"/>
  <c r="ED38" i="17"/>
  <c r="BL19" i="17"/>
  <c r="BM19" i="17"/>
  <c r="EM39" i="17"/>
  <c r="EL39" i="17"/>
  <c r="BA18" i="17"/>
  <c r="AZ18" i="17"/>
  <c r="EE89" i="17"/>
  <c r="ED89" i="17"/>
  <c r="ED20" i="17"/>
  <c r="EE20" i="17"/>
  <c r="EM92" i="17"/>
  <c r="EL92" i="17"/>
  <c r="DZ81" i="17"/>
  <c r="EA81" i="17"/>
  <c r="EC81" i="17" s="1"/>
  <c r="EE80" i="17"/>
  <c r="ED80" i="17"/>
  <c r="EE69" i="17"/>
  <c r="ED69" i="17"/>
  <c r="EM33" i="17"/>
  <c r="EL33" i="17"/>
  <c r="EA25" i="17"/>
  <c r="DZ25" i="17"/>
  <c r="BA29" i="20"/>
  <c r="AZ29" i="20"/>
  <c r="DZ39" i="20"/>
  <c r="EA39" i="20"/>
  <c r="EA66" i="20"/>
  <c r="DZ66" i="20"/>
  <c r="EA25" i="20"/>
  <c r="DZ25" i="20"/>
  <c r="AZ47" i="20"/>
  <c r="BA47" i="20"/>
  <c r="BA17" i="20"/>
  <c r="AZ17" i="20"/>
  <c r="BA30" i="20"/>
  <c r="AZ30" i="20"/>
  <c r="DZ19" i="20"/>
  <c r="EA19" i="20"/>
  <c r="EC19" i="20" s="1"/>
  <c r="BA42" i="20"/>
  <c r="AZ42" i="20"/>
  <c r="BA40" i="20"/>
  <c r="AZ40" i="20"/>
  <c r="EA48" i="20"/>
  <c r="DZ48" i="20"/>
  <c r="EA64" i="20"/>
  <c r="DZ64" i="20"/>
  <c r="BA27" i="20"/>
  <c r="AZ27" i="20"/>
  <c r="EE46" i="25"/>
  <c r="ED46" i="25"/>
  <c r="EA93" i="23"/>
  <c r="DZ93" i="23"/>
  <c r="DZ62" i="23"/>
  <c r="EA62" i="23"/>
  <c r="EC62" i="23" s="1"/>
  <c r="EA19" i="23"/>
  <c r="DZ19" i="23"/>
  <c r="DZ56" i="23"/>
  <c r="EA56" i="23"/>
  <c r="AZ22" i="23"/>
  <c r="BA22" i="23"/>
  <c r="EA59" i="23"/>
  <c r="DZ59" i="23"/>
  <c r="BA26" i="23"/>
  <c r="AZ26" i="23"/>
  <c r="BA29" i="23"/>
  <c r="AZ29" i="23"/>
  <c r="EA48" i="23"/>
  <c r="DZ48" i="23"/>
  <c r="DZ18" i="23"/>
  <c r="EA18" i="23"/>
  <c r="EC18" i="23" s="1"/>
  <c r="BA19" i="23"/>
  <c r="AZ19" i="23"/>
  <c r="AZ33" i="23"/>
  <c r="BA33" i="23"/>
  <c r="BU22" i="13"/>
  <c r="EM44" i="16"/>
  <c r="BG26" i="9"/>
  <c r="BO24" i="9"/>
  <c r="BO23" i="9"/>
  <c r="CF21" i="9"/>
  <c r="EM63" i="16"/>
  <c r="EK43" i="25"/>
  <c r="EO46" i="25"/>
  <c r="CF30" i="9"/>
  <c r="BX24" i="9"/>
  <c r="BO22" i="9"/>
  <c r="BG28" i="9"/>
  <c r="CF25" i="9"/>
  <c r="BY21" i="9"/>
  <c r="BZ23" i="12"/>
  <c r="CB23" i="12" s="1"/>
  <c r="EO45" i="16"/>
  <c r="BK24" i="19"/>
  <c r="BT25" i="19"/>
  <c r="CB17" i="19"/>
  <c r="BO18" i="19"/>
  <c r="BC23" i="19"/>
  <c r="CB24" i="19"/>
  <c r="BT20" i="19"/>
  <c r="CF19" i="19"/>
  <c r="BT22" i="19"/>
  <c r="BT27" i="19"/>
  <c r="EG16" i="20"/>
  <c r="EG59" i="20"/>
  <c r="BO18" i="20"/>
  <c r="EO38" i="23"/>
  <c r="EO31" i="23"/>
  <c r="EO41" i="23"/>
  <c r="EG45" i="23"/>
  <c r="EG94" i="23"/>
  <c r="EO96" i="23"/>
  <c r="EO36" i="23"/>
  <c r="EO99" i="23"/>
  <c r="BO16" i="12"/>
  <c r="BH22" i="12"/>
  <c r="BK22" i="12" s="1"/>
  <c r="BT19" i="13"/>
  <c r="CF20" i="21"/>
  <c r="EO39" i="25"/>
  <c r="EO40" i="25"/>
  <c r="BC39" i="25"/>
  <c r="EO23" i="25"/>
  <c r="BO17" i="25"/>
  <c r="BO31" i="9"/>
  <c r="CB28" i="9"/>
  <c r="BY17" i="12"/>
  <c r="EO82" i="20"/>
  <c r="BG26" i="20"/>
  <c r="EK53" i="26"/>
  <c r="BK32" i="26"/>
  <c r="EC37" i="26"/>
  <c r="EC56" i="26"/>
  <c r="EC65" i="26"/>
  <c r="EK49" i="26"/>
  <c r="EK16" i="26"/>
  <c r="BK30" i="26"/>
  <c r="EK59" i="26"/>
  <c r="EC45" i="26"/>
  <c r="EK41" i="26"/>
  <c r="EK20" i="26"/>
  <c r="EG37" i="26"/>
  <c r="EC38" i="26"/>
  <c r="EK37" i="26"/>
  <c r="EG38" i="26"/>
  <c r="EK38" i="26"/>
  <c r="EO38" i="26"/>
  <c r="EC31" i="26"/>
  <c r="BK24" i="26"/>
  <c r="BK31" i="26"/>
  <c r="BO33" i="26"/>
  <c r="BO20" i="26"/>
  <c r="EG32" i="26"/>
  <c r="EK22" i="26"/>
  <c r="EK32" i="26"/>
  <c r="BG24" i="26"/>
  <c r="EK27" i="26"/>
  <c r="EC58" i="26"/>
  <c r="EK54" i="26"/>
  <c r="EG17" i="26"/>
  <c r="EC61" i="26"/>
  <c r="EK44" i="26"/>
  <c r="BG31" i="26"/>
  <c r="EC54" i="26"/>
  <c r="EG33" i="26"/>
  <c r="EC57" i="26"/>
  <c r="EG24" i="26"/>
  <c r="EK57" i="26"/>
  <c r="BO31" i="26"/>
  <c r="EK51" i="26"/>
  <c r="BC17" i="26"/>
  <c r="BK18" i="26"/>
  <c r="EO39" i="26"/>
  <c r="EG52" i="26"/>
  <c r="BG30" i="26"/>
  <c r="EG53" i="26"/>
  <c r="EO63" i="26"/>
  <c r="BC27" i="26"/>
  <c r="EO50" i="26"/>
  <c r="BO35" i="26"/>
  <c r="BC33" i="26"/>
  <c r="EO18" i="26"/>
  <c r="BC18" i="26"/>
  <c r="EO57" i="26"/>
  <c r="EO56" i="26"/>
  <c r="EO25" i="26"/>
  <c r="EO65" i="26"/>
  <c r="EG22" i="26"/>
  <c r="BC34" i="26"/>
  <c r="BO25" i="26"/>
  <c r="EO40" i="26"/>
  <c r="EG20" i="26"/>
  <c r="EG43" i="26"/>
  <c r="BC23" i="26"/>
  <c r="EK21" i="26"/>
  <c r="EO46" i="26"/>
  <c r="BO19" i="26"/>
  <c r="EO55" i="26"/>
  <c r="EO52" i="26"/>
  <c r="BO30" i="26"/>
  <c r="EG30" i="26"/>
  <c r="EO61" i="26"/>
  <c r="BG18" i="26"/>
  <c r="BG20" i="26"/>
  <c r="EG40" i="26"/>
  <c r="EO16" i="26"/>
  <c r="EG57" i="26"/>
  <c r="EG34" i="26"/>
  <c r="BO16" i="26"/>
  <c r="BO28" i="26"/>
  <c r="EO30" i="26"/>
  <c r="EG39" i="26"/>
  <c r="EG49" i="26"/>
  <c r="EG18" i="26"/>
  <c r="EK24" i="26"/>
  <c r="BO21" i="26"/>
  <c r="EG63" i="26"/>
  <c r="EG58" i="26"/>
  <c r="EO51" i="26"/>
  <c r="EO41" i="26"/>
  <c r="EG36" i="26"/>
  <c r="EO48" i="26"/>
  <c r="EG56" i="26"/>
  <c r="BG25" i="26"/>
  <c r="EK50" i="26"/>
  <c r="EK40" i="26"/>
  <c r="BK33" i="26"/>
  <c r="EK36" i="26"/>
  <c r="BO24" i="26"/>
  <c r="BK20" i="26"/>
  <c r="BO36" i="26"/>
  <c r="EK28" i="26"/>
  <c r="EK47" i="26"/>
  <c r="BK25" i="26"/>
  <c r="EK60" i="26"/>
  <c r="EK46" i="26"/>
  <c r="BG17" i="26"/>
  <c r="EG35" i="26"/>
  <c r="BK17" i="26"/>
  <c r="EK64" i="26"/>
  <c r="BO29" i="26"/>
  <c r="EK17" i="26"/>
  <c r="EK35" i="26"/>
  <c r="EO26" i="26"/>
  <c r="BO27" i="26"/>
  <c r="BG29" i="26"/>
  <c r="EO23" i="26"/>
  <c r="BG21" i="26"/>
  <c r="EK66" i="26"/>
  <c r="BG16" i="26"/>
  <c r="EG45" i="26"/>
  <c r="BG32" i="26"/>
  <c r="EG54" i="26"/>
  <c r="EK23" i="26"/>
  <c r="EG50" i="26"/>
  <c r="EG64" i="26"/>
  <c r="BK21" i="26"/>
  <c r="BG22" i="26"/>
  <c r="EG29" i="26"/>
  <c r="EC16" i="26"/>
  <c r="EC51" i="26"/>
  <c r="EC19" i="26"/>
  <c r="BC29" i="26"/>
  <c r="EC36" i="26"/>
  <c r="EC47" i="26"/>
  <c r="BC26" i="26"/>
  <c r="EC44" i="26"/>
  <c r="EC26" i="26"/>
  <c r="BC32" i="26"/>
  <c r="EC50" i="26"/>
  <c r="BC35" i="26"/>
  <c r="BC36" i="26"/>
  <c r="EC28" i="26"/>
  <c r="EC27" i="26"/>
  <c r="BC20" i="26"/>
  <c r="EO47" i="26"/>
  <c r="EG60" i="26"/>
  <c r="EG59" i="26"/>
  <c r="BO26" i="26"/>
  <c r="EG61" i="26"/>
  <c r="BG36" i="26"/>
  <c r="EO34" i="26"/>
  <c r="EC22" i="26"/>
  <c r="EO66" i="26"/>
  <c r="EG44" i="26"/>
  <c r="EG19" i="26"/>
  <c r="EC17" i="26"/>
  <c r="EC25" i="26"/>
  <c r="EO58" i="26"/>
  <c r="EG62" i="26"/>
  <c r="EG16" i="26"/>
  <c r="EO59" i="26"/>
  <c r="EO49" i="26"/>
  <c r="EG47" i="26"/>
  <c r="EO43" i="26"/>
  <c r="EC21" i="26"/>
  <c r="BK29" i="26"/>
  <c r="EO54" i="26"/>
  <c r="EC32" i="26"/>
  <c r="BO18" i="26"/>
  <c r="EO64" i="26"/>
  <c r="EG51" i="26"/>
  <c r="EG28" i="26"/>
  <c r="EO28" i="26"/>
  <c r="BC30" i="26"/>
  <c r="EC64" i="26"/>
  <c r="BK27" i="26"/>
  <c r="EO17" i="26"/>
  <c r="BC19" i="26"/>
  <c r="EC46" i="26"/>
  <c r="EK25" i="26"/>
  <c r="EK45" i="26"/>
  <c r="EO29" i="26"/>
  <c r="EC63" i="26"/>
  <c r="EO27" i="26"/>
  <c r="EC34" i="26"/>
  <c r="EC48" i="26"/>
  <c r="EK34" i="26"/>
  <c r="BK16" i="26"/>
  <c r="BK35" i="26"/>
  <c r="BG26" i="26"/>
  <c r="EC66" i="26"/>
  <c r="EC40" i="26"/>
  <c r="EK62" i="26"/>
  <c r="EK26" i="26"/>
  <c r="EC49" i="26"/>
  <c r="EK43" i="26"/>
  <c r="EO32" i="26"/>
  <c r="BG35" i="26"/>
  <c r="BC24" i="26"/>
  <c r="EK18" i="26"/>
  <c r="EO24" i="26"/>
  <c r="EC53" i="26"/>
  <c r="EG21" i="26"/>
  <c r="EC55" i="26"/>
  <c r="EC62" i="26"/>
  <c r="BK34" i="26"/>
  <c r="EK61" i="26"/>
  <c r="EK30" i="26"/>
  <c r="BG33" i="26"/>
  <c r="EG31" i="26"/>
  <c r="EC42" i="26"/>
  <c r="EC29" i="26"/>
  <c r="EK19" i="26"/>
  <c r="EK58" i="26"/>
  <c r="EC43" i="26"/>
  <c r="EC35" i="26"/>
  <c r="EK39" i="26"/>
  <c r="EO20" i="26"/>
  <c r="BG19" i="26"/>
  <c r="EC60" i="26"/>
  <c r="EC18" i="26"/>
  <c r="EK56" i="26"/>
  <c r="BK36" i="26"/>
  <c r="EK42" i="26"/>
  <c r="BO23" i="26"/>
  <c r="EC52" i="26"/>
  <c r="EC24" i="26"/>
  <c r="EK48" i="26"/>
  <c r="EG25" i="26"/>
  <c r="BC16" i="26"/>
  <c r="EK65" i="26"/>
  <c r="EK52" i="26"/>
  <c r="BK26" i="26"/>
  <c r="BK22" i="26"/>
  <c r="EG23" i="26"/>
  <c r="EC39" i="26"/>
  <c r="EC41" i="26"/>
  <c r="BK19" i="26"/>
  <c r="EK31" i="26"/>
  <c r="EO35" i="26"/>
  <c r="EK63" i="26"/>
  <c r="EC59" i="26"/>
  <c r="BC25" i="26"/>
  <c r="EK55" i="26"/>
  <c r="EK33" i="26"/>
  <c r="EC20" i="26"/>
  <c r="BG34" i="26"/>
  <c r="BG28" i="26"/>
  <c r="EG48" i="26"/>
  <c r="BC22" i="26"/>
  <c r="EO19" i="26"/>
  <c r="EC23" i="26"/>
  <c r="BO17" i="26"/>
  <c r="EO44" i="26"/>
  <c r="EG65" i="26"/>
  <c r="EG27" i="26"/>
  <c r="BC21" i="26"/>
  <c r="BK23" i="26"/>
  <c r="EO53" i="26"/>
  <c r="EO33" i="26"/>
  <c r="EO31" i="26"/>
  <c r="EG42" i="26"/>
  <c r="EC30" i="26"/>
  <c r="EO45" i="26"/>
  <c r="BO34" i="26"/>
  <c r="EG26" i="26"/>
  <c r="EG66" i="26"/>
  <c r="EK29" i="26"/>
  <c r="EO62" i="26"/>
  <c r="EO21" i="26"/>
  <c r="BG27" i="26"/>
  <c r="EG41" i="26"/>
  <c r="EC33" i="26"/>
  <c r="EO42" i="26"/>
  <c r="EG46" i="26"/>
  <c r="BC28" i="26"/>
  <c r="BK28" i="26"/>
  <c r="EO60" i="26"/>
  <c r="BO22" i="26"/>
  <c r="EG55" i="26"/>
  <c r="EK27" i="25"/>
  <c r="BK17" i="25"/>
  <c r="EK38" i="25"/>
  <c r="EK74" i="25"/>
  <c r="EK48" i="25"/>
  <c r="EK37" i="25"/>
  <c r="EK60" i="25"/>
  <c r="EK58" i="25"/>
  <c r="EO50" i="25"/>
  <c r="BC36" i="25"/>
  <c r="EC16" i="25"/>
  <c r="EC66" i="25"/>
  <c r="EC20" i="25"/>
  <c r="EC67" i="25"/>
  <c r="EK28" i="25"/>
  <c r="BC18" i="25"/>
  <c r="EO56" i="25"/>
  <c r="EK17" i="25"/>
  <c r="EK42" i="25"/>
  <c r="EK36" i="25"/>
  <c r="EO21" i="25"/>
  <c r="EO66" i="25"/>
  <c r="BO26" i="25"/>
  <c r="BO29" i="25"/>
  <c r="BC47" i="25"/>
  <c r="EC29" i="25"/>
  <c r="EK79" i="25"/>
  <c r="BK47" i="25"/>
  <c r="BK23" i="25"/>
  <c r="EK41" i="25"/>
  <c r="BK41" i="25"/>
  <c r="EK34" i="25"/>
  <c r="BO49" i="25"/>
  <c r="BO38" i="25"/>
  <c r="EO74" i="25"/>
  <c r="BC40" i="25"/>
  <c r="BC42" i="25"/>
  <c r="EK45" i="25"/>
  <c r="EK33" i="25"/>
  <c r="EO33" i="25"/>
  <c r="BO43" i="25"/>
  <c r="EC22" i="25"/>
  <c r="BK20" i="25"/>
  <c r="BK46" i="25"/>
  <c r="BK43" i="25"/>
  <c r="EK20" i="25"/>
  <c r="EO41" i="25"/>
  <c r="EO67" i="25"/>
  <c r="EC46" i="25"/>
  <c r="EC42" i="25"/>
  <c r="EC24" i="25"/>
  <c r="BK27" i="25"/>
  <c r="EO17" i="25"/>
  <c r="EO61" i="25"/>
  <c r="EO48" i="25"/>
  <c r="EC76" i="25"/>
  <c r="EC79" i="25"/>
  <c r="BK31" i="25"/>
  <c r="EO73" i="25"/>
  <c r="EO79" i="25"/>
  <c r="EO53" i="25"/>
  <c r="BO44" i="25"/>
  <c r="EC33" i="25"/>
  <c r="BC50" i="25"/>
  <c r="BO46" i="25"/>
  <c r="BC24" i="25"/>
  <c r="EK30" i="25"/>
  <c r="EK78" i="25"/>
  <c r="EK40" i="25"/>
  <c r="EO34" i="25"/>
  <c r="BK24" i="25"/>
  <c r="BK25" i="25"/>
  <c r="EO28" i="25"/>
  <c r="EO27" i="25"/>
  <c r="EO76" i="25"/>
  <c r="EC18" i="25"/>
  <c r="BO25" i="25"/>
  <c r="EO60" i="25"/>
  <c r="BC41" i="25"/>
  <c r="EC35" i="25"/>
  <c r="EC72" i="25"/>
  <c r="EC70" i="25"/>
  <c r="EO22" i="25"/>
  <c r="EC55" i="25"/>
  <c r="EC41" i="25"/>
  <c r="EO32" i="25"/>
  <c r="EC56" i="25"/>
  <c r="EC54" i="25"/>
  <c r="BC48" i="25"/>
  <c r="BC27" i="25"/>
  <c r="EC59" i="25"/>
  <c r="BC45" i="25"/>
  <c r="EO72" i="25"/>
  <c r="EO38" i="25"/>
  <c r="BC44" i="25"/>
  <c r="EC37" i="25"/>
  <c r="EC51" i="25"/>
  <c r="EC48" i="25"/>
  <c r="EC44" i="25"/>
  <c r="EK47" i="25"/>
  <c r="BK32" i="25"/>
  <c r="EO62" i="25"/>
  <c r="BK44" i="25"/>
  <c r="EO31" i="25"/>
  <c r="BK34" i="25"/>
  <c r="EK63" i="25"/>
  <c r="BO45" i="25"/>
  <c r="EK68" i="25"/>
  <c r="EK66" i="25"/>
  <c r="EK53" i="25"/>
  <c r="EK57" i="25"/>
  <c r="EK62" i="25"/>
  <c r="EK29" i="25"/>
  <c r="BK36" i="25"/>
  <c r="EK55" i="25"/>
  <c r="EC36" i="25"/>
  <c r="EC27" i="25"/>
  <c r="EC75" i="25"/>
  <c r="EC58" i="25"/>
  <c r="EC65" i="25"/>
  <c r="EC74" i="25"/>
  <c r="EC49" i="25"/>
  <c r="BC46" i="25"/>
  <c r="EC52" i="25"/>
  <c r="BC49" i="25"/>
  <c r="EC17" i="25"/>
  <c r="BC20" i="25"/>
  <c r="EK16" i="25"/>
  <c r="EK69" i="25"/>
  <c r="EC71" i="25"/>
  <c r="EC61" i="25"/>
  <c r="EC63" i="25"/>
  <c r="EC53" i="25"/>
  <c r="EK70" i="25"/>
  <c r="EO20" i="25"/>
  <c r="EC64" i="25"/>
  <c r="EC62" i="25"/>
  <c r="EC40" i="25"/>
  <c r="EK51" i="25"/>
  <c r="BO32" i="25"/>
  <c r="EO37" i="25"/>
  <c r="EC69" i="25"/>
  <c r="EC50" i="25"/>
  <c r="EC57" i="25"/>
  <c r="EK71" i="25"/>
  <c r="EK25" i="25"/>
  <c r="EC68" i="25"/>
  <c r="EC60" i="25"/>
  <c r="EO68" i="25"/>
  <c r="EK32" i="25"/>
  <c r="EK18" i="25"/>
  <c r="BO48" i="25"/>
  <c r="EO49" i="25"/>
  <c r="BO37" i="25"/>
  <c r="BK49" i="25"/>
  <c r="BK29" i="25"/>
  <c r="EO65" i="25"/>
  <c r="EO71" i="25"/>
  <c r="BO34" i="25"/>
  <c r="EK24" i="25"/>
  <c r="BK21" i="25"/>
  <c r="EO42" i="25"/>
  <c r="EO55" i="25"/>
  <c r="EC26" i="25"/>
  <c r="EC45" i="25"/>
  <c r="BK48" i="25"/>
  <c r="EO35" i="25"/>
  <c r="EO52" i="25"/>
  <c r="BC29" i="25"/>
  <c r="BK28" i="25"/>
  <c r="EK50" i="25"/>
  <c r="BC25" i="25"/>
  <c r="BC32" i="25"/>
  <c r="EK35" i="25"/>
  <c r="BC21" i="25"/>
  <c r="EK76" i="25"/>
  <c r="BO22" i="25"/>
  <c r="EO69" i="25"/>
  <c r="EC21" i="25"/>
  <c r="EK54" i="25"/>
  <c r="EO26" i="25"/>
  <c r="BO41" i="25"/>
  <c r="EO19" i="25"/>
  <c r="EC23" i="25"/>
  <c r="EC39" i="25"/>
  <c r="EO30" i="25"/>
  <c r="EO29" i="25"/>
  <c r="EC47" i="25"/>
  <c r="BC28" i="25"/>
  <c r="EC34" i="25"/>
  <c r="EK26" i="25"/>
  <c r="EK52" i="25"/>
  <c r="EK49" i="25"/>
  <c r="EC31" i="25"/>
  <c r="BC26" i="25"/>
  <c r="BK35" i="25"/>
  <c r="BC35" i="25"/>
  <c r="BK33" i="25"/>
  <c r="BK45" i="25"/>
  <c r="EO51" i="25"/>
  <c r="EC80" i="25"/>
  <c r="EC78" i="25"/>
  <c r="EK73" i="25"/>
  <c r="EK72" i="25"/>
  <c r="EO43" i="25"/>
  <c r="BO21" i="25"/>
  <c r="BC33" i="25"/>
  <c r="BK16" i="25"/>
  <c r="BK40" i="25"/>
  <c r="EK39" i="25"/>
  <c r="BO33" i="25"/>
  <c r="BO36" i="25"/>
  <c r="BC23" i="25"/>
  <c r="EO57" i="25"/>
  <c r="EC28" i="25"/>
  <c r="EK23" i="25"/>
  <c r="EK22" i="25"/>
  <c r="EO44" i="25"/>
  <c r="EO36" i="25"/>
  <c r="EC25" i="25"/>
  <c r="BO50" i="25"/>
  <c r="EK19" i="25"/>
  <c r="EK65" i="25"/>
  <c r="EK75" i="25"/>
  <c r="BK50" i="25"/>
  <c r="EO80" i="25"/>
  <c r="EO78" i="25"/>
  <c r="BO39" i="25"/>
  <c r="BC17" i="25"/>
  <c r="EO63" i="25"/>
  <c r="EK46" i="25"/>
  <c r="EO70" i="25"/>
  <c r="BK30" i="25"/>
  <c r="EO64" i="25"/>
  <c r="BO20" i="25"/>
  <c r="BC30" i="25"/>
  <c r="EC77" i="25"/>
  <c r="EK31" i="25"/>
  <c r="EO75" i="25"/>
  <c r="BC38" i="25"/>
  <c r="BK38" i="25"/>
  <c r="BK18" i="25"/>
  <c r="EK80" i="25"/>
  <c r="BO42" i="25"/>
  <c r="BC43" i="25"/>
  <c r="BC34" i="25"/>
  <c r="EC30" i="25"/>
  <c r="EK61" i="25"/>
  <c r="BO35" i="25"/>
  <c r="BC22" i="25"/>
  <c r="EC32" i="25"/>
  <c r="BK37" i="25"/>
  <c r="BK42" i="25"/>
  <c r="EO25" i="25"/>
  <c r="EO77" i="25"/>
  <c r="EO58" i="25"/>
  <c r="BC37" i="25"/>
  <c r="BK26" i="25"/>
  <c r="BK22" i="25"/>
  <c r="BO16" i="25"/>
  <c r="EO47" i="25"/>
  <c r="BC19" i="25"/>
  <c r="EK77" i="25"/>
  <c r="EO59" i="25"/>
  <c r="BO47" i="25"/>
  <c r="EC43" i="25"/>
  <c r="BO31" i="25"/>
  <c r="BK19" i="25"/>
  <c r="BO30" i="25"/>
  <c r="BO27" i="25"/>
  <c r="BC31" i="25"/>
  <c r="EK21" i="25"/>
  <c r="EK59" i="25"/>
  <c r="BO28" i="25"/>
  <c r="BO24" i="25"/>
  <c r="BO18" i="25"/>
  <c r="EC38" i="25"/>
  <c r="EO54" i="25"/>
  <c r="BO26" i="24"/>
  <c r="BO24" i="24"/>
  <c r="BX29" i="24"/>
  <c r="BG19" i="24"/>
  <c r="BT20" i="24"/>
  <c r="BX20" i="24"/>
  <c r="CF16" i="24"/>
  <c r="BO21" i="24"/>
  <c r="CF25" i="24"/>
  <c r="BG21" i="24"/>
  <c r="BT16" i="24"/>
  <c r="BC22" i="24"/>
  <c r="BC19" i="24"/>
  <c r="BT25" i="24"/>
  <c r="BG22" i="24"/>
  <c r="BT28" i="24"/>
  <c r="BO19" i="24"/>
  <c r="BC17" i="24"/>
  <c r="CF28" i="24"/>
  <c r="CF19" i="24"/>
  <c r="BG17" i="24"/>
  <c r="BX22" i="24"/>
  <c r="BG16" i="24"/>
  <c r="BT19" i="24"/>
  <c r="BC20" i="24"/>
  <c r="BO16" i="24"/>
  <c r="CF27" i="24"/>
  <c r="BC27" i="24"/>
  <c r="CF21" i="24"/>
  <c r="CF23" i="24"/>
  <c r="BC29" i="24"/>
  <c r="BC30" i="24"/>
  <c r="BC28" i="24"/>
  <c r="BC24" i="24"/>
  <c r="BX19" i="24"/>
  <c r="BX24" i="24"/>
  <c r="BG26" i="24"/>
  <c r="BX17" i="24"/>
  <c r="BG23" i="24"/>
  <c r="BG29" i="24"/>
  <c r="BX25" i="24"/>
  <c r="BG24" i="24"/>
  <c r="BT22" i="24"/>
  <c r="BT23" i="24"/>
  <c r="BT21" i="24"/>
  <c r="BT18" i="24"/>
  <c r="BC23" i="24"/>
  <c r="BT24" i="24"/>
  <c r="BG20" i="24"/>
  <c r="BT29" i="24"/>
  <c r="BO18" i="24"/>
  <c r="CF26" i="24"/>
  <c r="BO27" i="24"/>
  <c r="CF24" i="24"/>
  <c r="BT26" i="24"/>
  <c r="CF20" i="24"/>
  <c r="BG18" i="24"/>
  <c r="BO17" i="24"/>
  <c r="BX30" i="24"/>
  <c r="BT27" i="24"/>
  <c r="BX23" i="24"/>
  <c r="BO22" i="24"/>
  <c r="BC25" i="24"/>
  <c r="BO30" i="24"/>
  <c r="BO23" i="24"/>
  <c r="BO28" i="24"/>
  <c r="CF22" i="24"/>
  <c r="BX21" i="24"/>
  <c r="BO25" i="24"/>
  <c r="BC16" i="24"/>
  <c r="BO29" i="24"/>
  <c r="BX28" i="24"/>
  <c r="BC18" i="24"/>
  <c r="BO20" i="24"/>
  <c r="BX26" i="24"/>
  <c r="BT17" i="24"/>
  <c r="CF17" i="24"/>
  <c r="CF30" i="24"/>
  <c r="BX27" i="24"/>
  <c r="CF18" i="24"/>
  <c r="BG28" i="24"/>
  <c r="BC21" i="24"/>
  <c r="BT30" i="24"/>
  <c r="BG30" i="24"/>
  <c r="BC26" i="24"/>
  <c r="CF29" i="24"/>
  <c r="BX16" i="24"/>
  <c r="BG25" i="24"/>
  <c r="BG27" i="24"/>
  <c r="BX18" i="24"/>
  <c r="EO79" i="23"/>
  <c r="EO89" i="23"/>
  <c r="EO43" i="23"/>
  <c r="EO39" i="23"/>
  <c r="BO22" i="23"/>
  <c r="EO44" i="23"/>
  <c r="BO19" i="23"/>
  <c r="EO97" i="23"/>
  <c r="EO84" i="23"/>
  <c r="EO16" i="23"/>
  <c r="EO34" i="23"/>
  <c r="EO37" i="23"/>
  <c r="BO26" i="23"/>
  <c r="EO90" i="23"/>
  <c r="EO86" i="23"/>
  <c r="EO81" i="23"/>
  <c r="EO69" i="23"/>
  <c r="EO54" i="23"/>
  <c r="EO57" i="23"/>
  <c r="EO48" i="23"/>
  <c r="BO31" i="23"/>
  <c r="EO42" i="23"/>
  <c r="EG72" i="23"/>
  <c r="BO34" i="23"/>
  <c r="EG19" i="23"/>
  <c r="BG18" i="23"/>
  <c r="EO77" i="23"/>
  <c r="EO64" i="23"/>
  <c r="EO67" i="23"/>
  <c r="BO29" i="23"/>
  <c r="BO27" i="23"/>
  <c r="EO30" i="23"/>
  <c r="EO24" i="23"/>
  <c r="EO33" i="23"/>
  <c r="BG16" i="23"/>
  <c r="EG69" i="23"/>
  <c r="BG25" i="23"/>
  <c r="EO32" i="23"/>
  <c r="EO83" i="23"/>
  <c r="EO51" i="23"/>
  <c r="BO28" i="23"/>
  <c r="EO20" i="23"/>
  <c r="EO27" i="23"/>
  <c r="EO18" i="23"/>
  <c r="BO21" i="23"/>
  <c r="EO47" i="23"/>
  <c r="BO18" i="23"/>
  <c r="EG57" i="23"/>
  <c r="EG24" i="23"/>
  <c r="EG95" i="23"/>
  <c r="EG41" i="23"/>
  <c r="BG19" i="23"/>
  <c r="EG87" i="23"/>
  <c r="EG98" i="23"/>
  <c r="EG30" i="23"/>
  <c r="EG32" i="23"/>
  <c r="EG89" i="23"/>
  <c r="EG38" i="23"/>
  <c r="EG81" i="23"/>
  <c r="EG71" i="23"/>
  <c r="EG29" i="23"/>
  <c r="BG31" i="23"/>
  <c r="EG17" i="23"/>
  <c r="EG51" i="23"/>
  <c r="EK87" i="23"/>
  <c r="EK30" i="23"/>
  <c r="EK90" i="23"/>
  <c r="EK42" i="23"/>
  <c r="EK89" i="23"/>
  <c r="EK71" i="23"/>
  <c r="EK80" i="23"/>
  <c r="EK74" i="23"/>
  <c r="EK63" i="23"/>
  <c r="EK25" i="23"/>
  <c r="EK66" i="23"/>
  <c r="EK41" i="23"/>
  <c r="EK26" i="23"/>
  <c r="EK19" i="23"/>
  <c r="EK93" i="23"/>
  <c r="EK47" i="23"/>
  <c r="EK88" i="23"/>
  <c r="EK60" i="23"/>
  <c r="EK77" i="23"/>
  <c r="BK28" i="23"/>
  <c r="BK20" i="23"/>
  <c r="BK16" i="23"/>
  <c r="EK69" i="23"/>
  <c r="EK27" i="23"/>
  <c r="EK86" i="23"/>
  <c r="EK28" i="23"/>
  <c r="EK43" i="23"/>
  <c r="EK92" i="23"/>
  <c r="EK46" i="23"/>
  <c r="BK25" i="23"/>
  <c r="EK76" i="23"/>
  <c r="BK31" i="23"/>
  <c r="EK21" i="23"/>
  <c r="EK36" i="23"/>
  <c r="EK67" i="23"/>
  <c r="EK45" i="23"/>
  <c r="BG22" i="23"/>
  <c r="EG18" i="23"/>
  <c r="EK51" i="23"/>
  <c r="BK34" i="23"/>
  <c r="EK58" i="23"/>
  <c r="EG27" i="23"/>
  <c r="EG75" i="23"/>
  <c r="EK49" i="23"/>
  <c r="EG26" i="23"/>
  <c r="EG43" i="23"/>
  <c r="EG92" i="23"/>
  <c r="EK95" i="23"/>
  <c r="EK98" i="23"/>
  <c r="EG88" i="23"/>
  <c r="EG83" i="23"/>
  <c r="EG79" i="23"/>
  <c r="EG90" i="23"/>
  <c r="EK55" i="23"/>
  <c r="EK18" i="23"/>
  <c r="EG65" i="23"/>
  <c r="EG22" i="23"/>
  <c r="EG48" i="23"/>
  <c r="BK29" i="23"/>
  <c r="EK16" i="23"/>
  <c r="EG31" i="23"/>
  <c r="EG70" i="23"/>
  <c r="EG16" i="23"/>
  <c r="EG61" i="23"/>
  <c r="BG26" i="23"/>
  <c r="EK56" i="23"/>
  <c r="EG96" i="23"/>
  <c r="EG42" i="23"/>
  <c r="EG91" i="23"/>
  <c r="BK33" i="23"/>
  <c r="BG33" i="23"/>
  <c r="EG74" i="23"/>
  <c r="BK32" i="23"/>
  <c r="BK23" i="23"/>
  <c r="BG23" i="23"/>
  <c r="EG50" i="23"/>
  <c r="EG99" i="23"/>
  <c r="EK17" i="23"/>
  <c r="EG85" i="23"/>
  <c r="EO53" i="23"/>
  <c r="EO35" i="23"/>
  <c r="EO26" i="23"/>
  <c r="EG80" i="23"/>
  <c r="EO93" i="23"/>
  <c r="BK26" i="23"/>
  <c r="EK57" i="23"/>
  <c r="EK54" i="23"/>
  <c r="EO87" i="23"/>
  <c r="EO21" i="23"/>
  <c r="EG58" i="23"/>
  <c r="EO60" i="23"/>
  <c r="EK29" i="23"/>
  <c r="EG36" i="23"/>
  <c r="EG93" i="23"/>
  <c r="EG33" i="23"/>
  <c r="EO22" i="23"/>
  <c r="EG82" i="23"/>
  <c r="EO63" i="23"/>
  <c r="EG62" i="23"/>
  <c r="EO50" i="23"/>
  <c r="EO40" i="23"/>
  <c r="EK31" i="23"/>
  <c r="EO45" i="23"/>
  <c r="EO98" i="23"/>
  <c r="EG54" i="23"/>
  <c r="EK35" i="23"/>
  <c r="EK84" i="23"/>
  <c r="EK38" i="23"/>
  <c r="BG34" i="23"/>
  <c r="EG78" i="23"/>
  <c r="EG25" i="23"/>
  <c r="BO24" i="23"/>
  <c r="BO32" i="23"/>
  <c r="EK32" i="23"/>
  <c r="BG30" i="23"/>
  <c r="EG76" i="23"/>
  <c r="EG21" i="23"/>
  <c r="EG68" i="23"/>
  <c r="EG34" i="23"/>
  <c r="EO73" i="23"/>
  <c r="EO76" i="23"/>
  <c r="EO66" i="23"/>
  <c r="EO19" i="23"/>
  <c r="EO61" i="23"/>
  <c r="EG77" i="23"/>
  <c r="EG60" i="23"/>
  <c r="BO20" i="23"/>
  <c r="EO58" i="23"/>
  <c r="BO17" i="23"/>
  <c r="EK70" i="23"/>
  <c r="EK34" i="23"/>
  <c r="EK44" i="23"/>
  <c r="EG64" i="23"/>
  <c r="BG29" i="23"/>
  <c r="EG55" i="23"/>
  <c r="BO33" i="23"/>
  <c r="EG28" i="23"/>
  <c r="EO74" i="23"/>
  <c r="EK22" i="23"/>
  <c r="EK68" i="23"/>
  <c r="BK27" i="23"/>
  <c r="EG20" i="23"/>
  <c r="EO70" i="23"/>
  <c r="EO59" i="23"/>
  <c r="BK19" i="23"/>
  <c r="EK85" i="23"/>
  <c r="EK39" i="23"/>
  <c r="BK22" i="23"/>
  <c r="BG27" i="23"/>
  <c r="EO71" i="23"/>
  <c r="EO65" i="23"/>
  <c r="EK48" i="23"/>
  <c r="BG17" i="23"/>
  <c r="EO52" i="23"/>
  <c r="EO29" i="23"/>
  <c r="EK94" i="23"/>
  <c r="EK40" i="23"/>
  <c r="EG63" i="23"/>
  <c r="BO23" i="23"/>
  <c r="EO25" i="23"/>
  <c r="BK21" i="23"/>
  <c r="EK96" i="23"/>
  <c r="EK83" i="23"/>
  <c r="EK65" i="23"/>
  <c r="BG24" i="23"/>
  <c r="EG66" i="23"/>
  <c r="BO30" i="23"/>
  <c r="EK78" i="23"/>
  <c r="BK30" i="23"/>
  <c r="EK64" i="23"/>
  <c r="BG21" i="23"/>
  <c r="EG67" i="23"/>
  <c r="EO88" i="23"/>
  <c r="EO91" i="23"/>
  <c r="BK17" i="23"/>
  <c r="EG49" i="23"/>
  <c r="EO95" i="23"/>
  <c r="EK62" i="23"/>
  <c r="BK18" i="23"/>
  <c r="EG52" i="23"/>
  <c r="EG47" i="23"/>
  <c r="EO78" i="23"/>
  <c r="BO16" i="23"/>
  <c r="EK50" i="23"/>
  <c r="EK72" i="23"/>
  <c r="EK97" i="23"/>
  <c r="EG44" i="23"/>
  <c r="EG39" i="23"/>
  <c r="EO17" i="23"/>
  <c r="EK79" i="23"/>
  <c r="BK24" i="23"/>
  <c r="EK82" i="23"/>
  <c r="EG73" i="23"/>
  <c r="EG56" i="23"/>
  <c r="BG32" i="23"/>
  <c r="EO68" i="23"/>
  <c r="EO56" i="23"/>
  <c r="EK99" i="23"/>
  <c r="EK81" i="23"/>
  <c r="EO46" i="23"/>
  <c r="EO49" i="23"/>
  <c r="EK91" i="23"/>
  <c r="EK73" i="23"/>
  <c r="EG53" i="23"/>
  <c r="BG20" i="23"/>
  <c r="EG40" i="23"/>
  <c r="EG23" i="23"/>
  <c r="EK20" i="23"/>
  <c r="EK61" i="23"/>
  <c r="EK24" i="23"/>
  <c r="EG59" i="23"/>
  <c r="EK52" i="23"/>
  <c r="EK75" i="23"/>
  <c r="EK53" i="23"/>
  <c r="BG28" i="23"/>
  <c r="EO23" i="23"/>
  <c r="EO85" i="23"/>
  <c r="EK33" i="23"/>
  <c r="EG97" i="23"/>
  <c r="EG35" i="23"/>
  <c r="EG84" i="23"/>
  <c r="EG46" i="23"/>
  <c r="EO92" i="23"/>
  <c r="EO82" i="23"/>
  <c r="EK23" i="23"/>
  <c r="EK59" i="23"/>
  <c r="EK37" i="23"/>
  <c r="CB17" i="22"/>
  <c r="BK21" i="22"/>
  <c r="CB16" i="22"/>
  <c r="BG22" i="22"/>
  <c r="BK25" i="22"/>
  <c r="BX20" i="22"/>
  <c r="BX17" i="22"/>
  <c r="BK23" i="22"/>
  <c r="CB19" i="22"/>
  <c r="CB28" i="22"/>
  <c r="BG20" i="22"/>
  <c r="CB21" i="22"/>
  <c r="BG24" i="22"/>
  <c r="BK20" i="22"/>
  <c r="BX26" i="22"/>
  <c r="BX28" i="22"/>
  <c r="CB26" i="22"/>
  <c r="BX22" i="22"/>
  <c r="CB18" i="22"/>
  <c r="BK24" i="22"/>
  <c r="BK17" i="22"/>
  <c r="CB23" i="22"/>
  <c r="BX24" i="22"/>
  <c r="BK22" i="22"/>
  <c r="BK26" i="22"/>
  <c r="BK19" i="22"/>
  <c r="CB22" i="22"/>
  <c r="BG18" i="22"/>
  <c r="CB25" i="22"/>
  <c r="BK18" i="22"/>
  <c r="BG19" i="22"/>
  <c r="BX27" i="22"/>
  <c r="BX19" i="22"/>
  <c r="BG21" i="22"/>
  <c r="CB24" i="22"/>
  <c r="BG23" i="22"/>
  <c r="CB27" i="22"/>
  <c r="BG26" i="22"/>
  <c r="BG25" i="22"/>
  <c r="BK16" i="22"/>
  <c r="BX25" i="22"/>
  <c r="CB20" i="22"/>
  <c r="BX18" i="22"/>
  <c r="BG17" i="22"/>
  <c r="BX21" i="22"/>
  <c r="BX23" i="22"/>
  <c r="CF31" i="21"/>
  <c r="BK16" i="21"/>
  <c r="CB17" i="21"/>
  <c r="CF27" i="21"/>
  <c r="CB18" i="21"/>
  <c r="CF23" i="21"/>
  <c r="CF21" i="21"/>
  <c r="BT31" i="21"/>
  <c r="CB25" i="21"/>
  <c r="CF17" i="21"/>
  <c r="BT22" i="21"/>
  <c r="BO18" i="21"/>
  <c r="BT26" i="21"/>
  <c r="BC32" i="21"/>
  <c r="BC18" i="21"/>
  <c r="CB23" i="21"/>
  <c r="BK31" i="21"/>
  <c r="BO26" i="21"/>
  <c r="BC22" i="21"/>
  <c r="BK22" i="21"/>
  <c r="BT28" i="21"/>
  <c r="BO28" i="21"/>
  <c r="BO20" i="21"/>
  <c r="BT29" i="21"/>
  <c r="BC30" i="21"/>
  <c r="BC29" i="21"/>
  <c r="BT30" i="21"/>
  <c r="BT19" i="21"/>
  <c r="BK24" i="21"/>
  <c r="CF26" i="21"/>
  <c r="CB30" i="21"/>
  <c r="CF24" i="21"/>
  <c r="BK18" i="21"/>
  <c r="CB16" i="21"/>
  <c r="CB21" i="21"/>
  <c r="BK23" i="21"/>
  <c r="BK27" i="21"/>
  <c r="CB31" i="21"/>
  <c r="BT17" i="21"/>
  <c r="BC26" i="21"/>
  <c r="BT18" i="21"/>
  <c r="BT23" i="21"/>
  <c r="CF32" i="21"/>
  <c r="BO32" i="21"/>
  <c r="BC21" i="21"/>
  <c r="BO25" i="21"/>
  <c r="BO23" i="21"/>
  <c r="BK21" i="21"/>
  <c r="BO27" i="21"/>
  <c r="CB28" i="21"/>
  <c r="BT16" i="21"/>
  <c r="BC31" i="21"/>
  <c r="BT32" i="21"/>
  <c r="BC23" i="21"/>
  <c r="BO22" i="21"/>
  <c r="BK30" i="21"/>
  <c r="CF16" i="21"/>
  <c r="BC24" i="21"/>
  <c r="BK17" i="21"/>
  <c r="BC27" i="21"/>
  <c r="CB24" i="21"/>
  <c r="BO31" i="21"/>
  <c r="BK29" i="21"/>
  <c r="BO16" i="21"/>
  <c r="CB32" i="21"/>
  <c r="CF28" i="21"/>
  <c r="BC19" i="21"/>
  <c r="BO17" i="21"/>
  <c r="BT27" i="21"/>
  <c r="CB19" i="21"/>
  <c r="CF19" i="21"/>
  <c r="BK26" i="21"/>
  <c r="CB27" i="21"/>
  <c r="BO24" i="21"/>
  <c r="BK19" i="21"/>
  <c r="CF29" i="21"/>
  <c r="CF25" i="21"/>
  <c r="BK25" i="21"/>
  <c r="CB26" i="21"/>
  <c r="CF30" i="21"/>
  <c r="BC17" i="21"/>
  <c r="BC25" i="21"/>
  <c r="BK32" i="21"/>
  <c r="BO21" i="21"/>
  <c r="BK28" i="21"/>
  <c r="BT24" i="21"/>
  <c r="CB20" i="21"/>
  <c r="BT25" i="21"/>
  <c r="BT20" i="21"/>
  <c r="BO30" i="21"/>
  <c r="CF18" i="21"/>
  <c r="BC16" i="21"/>
  <c r="BK20" i="21"/>
  <c r="BK30" i="20"/>
  <c r="BK19" i="20"/>
  <c r="EK79" i="20"/>
  <c r="EK61" i="20"/>
  <c r="EK56" i="20"/>
  <c r="BK25" i="20"/>
  <c r="BK33" i="20"/>
  <c r="EO26" i="20"/>
  <c r="EK64" i="20"/>
  <c r="BG33" i="20"/>
  <c r="EG60" i="20"/>
  <c r="EK32" i="20"/>
  <c r="EK38" i="20"/>
  <c r="EG25" i="20"/>
  <c r="BG38" i="20"/>
  <c r="BO34" i="20"/>
  <c r="EO48" i="20"/>
  <c r="EG18" i="20"/>
  <c r="EG57" i="20"/>
  <c r="EO54" i="20"/>
  <c r="EO17" i="20"/>
  <c r="EK42" i="20"/>
  <c r="BG52" i="20"/>
  <c r="EG34" i="20"/>
  <c r="EO23" i="20"/>
  <c r="BK49" i="20"/>
  <c r="EK40" i="20"/>
  <c r="BK47" i="20"/>
  <c r="EG81" i="20"/>
  <c r="EO76" i="20"/>
  <c r="EO24" i="20"/>
  <c r="EO18" i="20"/>
  <c r="EK53" i="20"/>
  <c r="BK52" i="20"/>
  <c r="EG26" i="20"/>
  <c r="EG20" i="20"/>
  <c r="EO57" i="20"/>
  <c r="BO22" i="20"/>
  <c r="BO30" i="20"/>
  <c r="EG31" i="20"/>
  <c r="BK40" i="20"/>
  <c r="EG70" i="20"/>
  <c r="EG82" i="20"/>
  <c r="EO65" i="20"/>
  <c r="BG32" i="20"/>
  <c r="EO49" i="20"/>
  <c r="EG79" i="20"/>
  <c r="EO80" i="20"/>
  <c r="EG46" i="20"/>
  <c r="EG73" i="20"/>
  <c r="EG24" i="20"/>
  <c r="BG48" i="20"/>
  <c r="EO75" i="20"/>
  <c r="BO17" i="20"/>
  <c r="EO70" i="20"/>
  <c r="EO51" i="20"/>
  <c r="BG22" i="20"/>
  <c r="EO16" i="20"/>
  <c r="EO19" i="20"/>
  <c r="EO25" i="20"/>
  <c r="EO46" i="20"/>
  <c r="BG29" i="20"/>
  <c r="BO45" i="20"/>
  <c r="EK74" i="20"/>
  <c r="BG20" i="20"/>
  <c r="EK63" i="20"/>
  <c r="BO35" i="20"/>
  <c r="EO64" i="20"/>
  <c r="EK35" i="20"/>
  <c r="BO50" i="20"/>
  <c r="BG43" i="20"/>
  <c r="EK27" i="20"/>
  <c r="EK17" i="20"/>
  <c r="EK45" i="20"/>
  <c r="BG46" i="20"/>
  <c r="EG71" i="20"/>
  <c r="BO43" i="20"/>
  <c r="BK21" i="20"/>
  <c r="EG72" i="20"/>
  <c r="EG54" i="20"/>
  <c r="EG74" i="20"/>
  <c r="BK27" i="20"/>
  <c r="EK28" i="20"/>
  <c r="EO56" i="20"/>
  <c r="BO16" i="20"/>
  <c r="BO23" i="20"/>
  <c r="EK51" i="20"/>
  <c r="BG37" i="20"/>
  <c r="EG43" i="20"/>
  <c r="EG44" i="20"/>
  <c r="EG38" i="20"/>
  <c r="BG30" i="20"/>
  <c r="EG61" i="20"/>
  <c r="EG63" i="20"/>
  <c r="EO67" i="20"/>
  <c r="BO25" i="20"/>
  <c r="EK34" i="20"/>
  <c r="EG80" i="20"/>
  <c r="EG17" i="20"/>
  <c r="EG55" i="20"/>
  <c r="BK18" i="20"/>
  <c r="EK48" i="20"/>
  <c r="EG64" i="20"/>
  <c r="EG23" i="20"/>
  <c r="EO78" i="20"/>
  <c r="BO29" i="20"/>
  <c r="EO68" i="20"/>
  <c r="BO48" i="20"/>
  <c r="EO35" i="20"/>
  <c r="EG36" i="20"/>
  <c r="BK44" i="20"/>
  <c r="EG49" i="20"/>
  <c r="BO32" i="20"/>
  <c r="BG36" i="20"/>
  <c r="EO45" i="20"/>
  <c r="BO20" i="20"/>
  <c r="BO46" i="20"/>
  <c r="EK71" i="20"/>
  <c r="BK51" i="20"/>
  <c r="BK22" i="20"/>
  <c r="EO32" i="20"/>
  <c r="EG67" i="20"/>
  <c r="BG17" i="20"/>
  <c r="BG51" i="20"/>
  <c r="EG66" i="20"/>
  <c r="BK41" i="20"/>
  <c r="EG76" i="20"/>
  <c r="EG77" i="20"/>
  <c r="EG62" i="20"/>
  <c r="BG40" i="20"/>
  <c r="EK46" i="20"/>
  <c r="EG30" i="20"/>
  <c r="EG75" i="20"/>
  <c r="EG47" i="20"/>
  <c r="BG21" i="20"/>
  <c r="EG56" i="20"/>
  <c r="EK26" i="20"/>
  <c r="BG35" i="20"/>
  <c r="EK82" i="20"/>
  <c r="EO21" i="20"/>
  <c r="EO37" i="20"/>
  <c r="BK38" i="20"/>
  <c r="EK43" i="20"/>
  <c r="BG19" i="20"/>
  <c r="EK65" i="20"/>
  <c r="EO52" i="20"/>
  <c r="BK43" i="20"/>
  <c r="EK72" i="20"/>
  <c r="EK33" i="20"/>
  <c r="BK36" i="20"/>
  <c r="EO38" i="20"/>
  <c r="EK57" i="20"/>
  <c r="EK66" i="20"/>
  <c r="BG41" i="20"/>
  <c r="EK68" i="20"/>
  <c r="EK58" i="20"/>
  <c r="BG47" i="20"/>
  <c r="EO33" i="20"/>
  <c r="EO50" i="20"/>
  <c r="EO39" i="20"/>
  <c r="EK80" i="20"/>
  <c r="EO73" i="20"/>
  <c r="EO61" i="20"/>
  <c r="EO66" i="20"/>
  <c r="EK30" i="20"/>
  <c r="BK34" i="20"/>
  <c r="EG22" i="20"/>
  <c r="BO39" i="20"/>
  <c r="EO20" i="20"/>
  <c r="EO44" i="20"/>
  <c r="EK20" i="20"/>
  <c r="EG58" i="20"/>
  <c r="EG65" i="20"/>
  <c r="EG29" i="20"/>
  <c r="EO71" i="20"/>
  <c r="BO31" i="20"/>
  <c r="EO42" i="20"/>
  <c r="EO30" i="20"/>
  <c r="BK45" i="20"/>
  <c r="BO28" i="20"/>
  <c r="BK39" i="20"/>
  <c r="EK78" i="20"/>
  <c r="EK22" i="20"/>
  <c r="BG24" i="20"/>
  <c r="BG42" i="20"/>
  <c r="EO55" i="20"/>
  <c r="BO52" i="20"/>
  <c r="EK19" i="20"/>
  <c r="EK50" i="20"/>
  <c r="EG51" i="20"/>
  <c r="EO47" i="20"/>
  <c r="EO22" i="20"/>
  <c r="EO41" i="20"/>
  <c r="BO44" i="20"/>
  <c r="BK32" i="20"/>
  <c r="BO38" i="20"/>
  <c r="BO40" i="20"/>
  <c r="EK69" i="20"/>
  <c r="BK42" i="20"/>
  <c r="EK76" i="20"/>
  <c r="EG39" i="20"/>
  <c r="BO51" i="20"/>
  <c r="EK60" i="20"/>
  <c r="BK17" i="20"/>
  <c r="EK16" i="20"/>
  <c r="EO27" i="20"/>
  <c r="EK25" i="20"/>
  <c r="EK29" i="20"/>
  <c r="EG33" i="20"/>
  <c r="EO53" i="20"/>
  <c r="BO42" i="20"/>
  <c r="EK31" i="20"/>
  <c r="BG44" i="20"/>
  <c r="EK23" i="20"/>
  <c r="EG37" i="20"/>
  <c r="EK52" i="20"/>
  <c r="EO36" i="20"/>
  <c r="EO28" i="20"/>
  <c r="EK18" i="20"/>
  <c r="BO49" i="20"/>
  <c r="BK16" i="20"/>
  <c r="EG78" i="20"/>
  <c r="EG32" i="20"/>
  <c r="EO77" i="20"/>
  <c r="EO43" i="20"/>
  <c r="EK24" i="20"/>
  <c r="EK81" i="20"/>
  <c r="EK47" i="20"/>
  <c r="EK36" i="20"/>
  <c r="BG50" i="20"/>
  <c r="EK37" i="20"/>
  <c r="EK41" i="20"/>
  <c r="BK50" i="20"/>
  <c r="EG41" i="20"/>
  <c r="EG27" i="20"/>
  <c r="EG28" i="20"/>
  <c r="BO19" i="20"/>
  <c r="EK54" i="20"/>
  <c r="EK77" i="20"/>
  <c r="BK37" i="20"/>
  <c r="EG40" i="20"/>
  <c r="BG45" i="20"/>
  <c r="EK44" i="20"/>
  <c r="EG52" i="20"/>
  <c r="BO41" i="20"/>
  <c r="EK49" i="20"/>
  <c r="EK73" i="20"/>
  <c r="BK24" i="20"/>
  <c r="EG50" i="20"/>
  <c r="BK35" i="20"/>
  <c r="BK48" i="20"/>
  <c r="EG19" i="20"/>
  <c r="BO27" i="20"/>
  <c r="EO59" i="20"/>
  <c r="BG39" i="20"/>
  <c r="BG28" i="20"/>
  <c r="BO36" i="20"/>
  <c r="EK39" i="20"/>
  <c r="EK59" i="20"/>
  <c r="EK21" i="20"/>
  <c r="EO58" i="20"/>
  <c r="BO21" i="20"/>
  <c r="BK31" i="20"/>
  <c r="EO40" i="20"/>
  <c r="BK29" i="20"/>
  <c r="EG68" i="20"/>
  <c r="BG31" i="20"/>
  <c r="BG18" i="20"/>
  <c r="BO24" i="20"/>
  <c r="BO33" i="20"/>
  <c r="EO79" i="20"/>
  <c r="EK55" i="20"/>
  <c r="BK26" i="20"/>
  <c r="BG16" i="20"/>
  <c r="EO63" i="20"/>
  <c r="EO60" i="20"/>
  <c r="EK75" i="20"/>
  <c r="EK70" i="20"/>
  <c r="BK20" i="20"/>
  <c r="EG21" i="20"/>
  <c r="BO26" i="20"/>
  <c r="BO47" i="20"/>
  <c r="EO29" i="20"/>
  <c r="BK28" i="20"/>
  <c r="EK67" i="20"/>
  <c r="EK62" i="20"/>
  <c r="BK23" i="20"/>
  <c r="EG35" i="20"/>
  <c r="BG49" i="20"/>
  <c r="BG34" i="20"/>
  <c r="EO31" i="20"/>
  <c r="EG45" i="20"/>
  <c r="CB27" i="19"/>
  <c r="BK22" i="19"/>
  <c r="BC22" i="19"/>
  <c r="BT23" i="19"/>
  <c r="CF27" i="19"/>
  <c r="BC27" i="19"/>
  <c r="BC24" i="19"/>
  <c r="BK28" i="19"/>
  <c r="CF16" i="19"/>
  <c r="CB23" i="19"/>
  <c r="BO27" i="19"/>
  <c r="BO17" i="19"/>
  <c r="CB19" i="19"/>
  <c r="BO16" i="19"/>
  <c r="CB16" i="19"/>
  <c r="CF28" i="19"/>
  <c r="BO26" i="19"/>
  <c r="O21" i="19"/>
  <c r="BK23" i="19"/>
  <c r="CB28" i="19"/>
  <c r="BK17" i="19"/>
  <c r="BT18" i="19"/>
  <c r="BT19" i="19"/>
  <c r="BC19" i="19"/>
  <c r="BC16" i="19"/>
  <c r="CF23" i="19"/>
  <c r="BO19" i="19"/>
  <c r="BC21" i="19"/>
  <c r="CB26" i="19"/>
  <c r="CF18" i="19"/>
  <c r="BC25" i="19"/>
  <c r="BC18" i="19"/>
  <c r="BK16" i="19"/>
  <c r="CF26" i="19"/>
  <c r="BT28" i="19"/>
  <c r="BK25" i="19"/>
  <c r="BO28" i="19"/>
  <c r="BC17" i="19"/>
  <c r="CB25" i="19"/>
  <c r="CF21" i="19"/>
  <c r="BC28" i="19"/>
  <c r="CB21" i="19"/>
  <c r="BC20" i="19"/>
  <c r="CF20" i="19"/>
  <c r="BT16" i="19"/>
  <c r="CF25" i="19"/>
  <c r="CB22" i="19"/>
  <c r="BO24" i="19"/>
  <c r="BO20" i="19"/>
  <c r="BT21" i="19"/>
  <c r="BO21" i="19"/>
  <c r="CF24" i="19"/>
  <c r="BK19" i="19"/>
  <c r="BK27" i="19"/>
  <c r="BT24" i="19"/>
  <c r="BO22" i="19"/>
  <c r="BK21" i="19"/>
  <c r="CF17" i="19"/>
  <c r="CB20" i="19"/>
  <c r="BO25" i="19"/>
  <c r="BT17" i="19"/>
  <c r="CB18" i="19"/>
  <c r="CF22" i="19"/>
  <c r="BK18" i="19"/>
  <c r="BO23" i="19"/>
  <c r="BK20" i="19"/>
  <c r="BK56" i="18"/>
  <c r="EK41" i="18"/>
  <c r="EK16" i="18"/>
  <c r="EK40" i="18"/>
  <c r="EK53" i="18"/>
  <c r="BK31" i="18"/>
  <c r="EK21" i="18"/>
  <c r="BK26" i="18"/>
  <c r="BK49" i="18"/>
  <c r="BK22" i="18"/>
  <c r="EK54" i="18"/>
  <c r="BK52" i="18"/>
  <c r="BK37" i="18"/>
  <c r="BK58" i="18"/>
  <c r="BK21" i="18"/>
  <c r="BC39" i="18"/>
  <c r="BC21" i="18"/>
  <c r="BK60" i="18"/>
  <c r="BC38" i="18"/>
  <c r="EO28" i="18"/>
  <c r="BO16" i="18"/>
  <c r="BO39" i="18"/>
  <c r="BO59" i="18"/>
  <c r="EC35" i="18"/>
  <c r="BC16" i="18"/>
  <c r="EO34" i="18"/>
  <c r="EG52" i="18"/>
  <c r="BK35" i="18"/>
  <c r="EC21" i="18"/>
  <c r="EO56" i="18"/>
  <c r="BK54" i="18"/>
  <c r="EG47" i="18"/>
  <c r="EK52" i="18"/>
  <c r="BK44" i="18"/>
  <c r="EC41" i="18"/>
  <c r="BC43" i="18"/>
  <c r="BO29" i="18"/>
  <c r="EK37" i="18"/>
  <c r="EC17" i="18"/>
  <c r="BC32" i="18"/>
  <c r="BC17" i="18"/>
  <c r="EO17" i="18"/>
  <c r="BK17" i="18"/>
  <c r="BC47" i="18"/>
  <c r="EO57" i="18"/>
  <c r="EK35" i="18"/>
  <c r="BG20" i="18"/>
  <c r="EC30" i="18"/>
  <c r="EO59" i="18"/>
  <c r="BO27" i="18"/>
  <c r="BO46" i="18"/>
  <c r="EG53" i="18"/>
  <c r="BC35" i="18"/>
  <c r="EC26" i="18"/>
  <c r="EG32" i="18"/>
  <c r="EG56" i="18"/>
  <c r="BG57" i="18"/>
  <c r="EG51" i="18"/>
  <c r="EO29" i="18"/>
  <c r="EO65" i="18"/>
  <c r="EK22" i="18"/>
  <c r="EO44" i="18"/>
  <c r="BG44" i="18"/>
  <c r="BG51" i="18"/>
  <c r="EK29" i="18"/>
  <c r="BO54" i="18"/>
  <c r="BC42" i="18"/>
  <c r="BC50" i="18"/>
  <c r="BO57" i="18"/>
  <c r="BG24" i="18"/>
  <c r="BG27" i="18"/>
  <c r="EC58" i="18"/>
  <c r="EG29" i="18"/>
  <c r="EO40" i="18"/>
  <c r="BO34" i="18"/>
  <c r="EK17" i="18"/>
  <c r="EK26" i="18"/>
  <c r="EC60" i="18"/>
  <c r="EC56" i="18"/>
  <c r="EG49" i="18"/>
  <c r="EG43" i="18"/>
  <c r="BK23" i="18"/>
  <c r="BK34" i="18"/>
  <c r="EO55" i="18"/>
  <c r="BK41" i="18"/>
  <c r="BC54" i="18"/>
  <c r="EO69" i="18"/>
  <c r="EO19" i="18"/>
  <c r="EG44" i="18"/>
  <c r="EC25" i="18"/>
  <c r="EG21" i="18"/>
  <c r="EG39" i="18"/>
  <c r="EK60" i="18"/>
  <c r="BC55" i="18"/>
  <c r="BO60" i="18"/>
  <c r="BG56" i="18"/>
  <c r="EK47" i="18"/>
  <c r="EC38" i="18"/>
  <c r="EC50" i="18"/>
  <c r="EO81" i="18"/>
  <c r="BO37" i="18"/>
  <c r="EC48" i="18"/>
  <c r="BO51" i="18"/>
  <c r="BG60" i="18"/>
  <c r="BG18" i="18"/>
  <c r="BK43" i="18"/>
  <c r="BC26" i="18"/>
  <c r="BO41" i="18"/>
  <c r="EO49" i="18"/>
  <c r="BK47" i="18"/>
  <c r="EC16" i="18"/>
  <c r="EC39" i="18"/>
  <c r="EG87" i="18"/>
  <c r="EG68" i="18"/>
  <c r="BG53" i="18"/>
  <c r="BG52" i="18"/>
  <c r="EG18" i="18"/>
  <c r="EK66" i="18"/>
  <c r="BC33" i="18"/>
  <c r="BC58" i="18"/>
  <c r="EO71" i="18"/>
  <c r="BO23" i="18"/>
  <c r="EO21" i="18"/>
  <c r="EO20" i="18"/>
  <c r="EO18" i="18"/>
  <c r="EK31" i="18"/>
  <c r="EC31" i="18"/>
  <c r="EG41" i="18"/>
  <c r="EG59" i="18"/>
  <c r="BK50" i="18"/>
  <c r="EK55" i="18"/>
  <c r="EC81" i="18"/>
  <c r="BC30" i="18"/>
  <c r="BC20" i="18"/>
  <c r="BO33" i="18"/>
  <c r="BO45" i="18"/>
  <c r="EG84" i="18"/>
  <c r="EK28" i="18"/>
  <c r="EO64" i="18"/>
  <c r="EG86" i="18"/>
  <c r="EG26" i="18"/>
  <c r="EG72" i="18"/>
  <c r="BG48" i="18"/>
  <c r="EK56" i="18"/>
  <c r="EK65" i="18"/>
  <c r="EK86" i="18"/>
  <c r="EK57" i="18"/>
  <c r="EC19" i="18"/>
  <c r="EC40" i="18"/>
  <c r="BC19" i="18"/>
  <c r="EO70" i="18"/>
  <c r="EG63" i="18"/>
  <c r="EG83" i="18"/>
  <c r="EG28" i="18"/>
  <c r="BK55" i="18"/>
  <c r="EK72" i="18"/>
  <c r="EK79" i="18"/>
  <c r="BC24" i="18"/>
  <c r="BC29" i="18"/>
  <c r="EC49" i="18"/>
  <c r="EO58" i="18"/>
  <c r="EO76" i="18"/>
  <c r="EO88" i="18"/>
  <c r="BO56" i="18"/>
  <c r="EG70" i="18"/>
  <c r="EG82" i="18"/>
  <c r="EG33" i="18"/>
  <c r="BK42" i="18"/>
  <c r="EK70" i="18"/>
  <c r="EC84" i="18"/>
  <c r="EC28" i="18"/>
  <c r="BC18" i="18"/>
  <c r="EO75" i="18"/>
  <c r="BG40" i="18"/>
  <c r="EC75" i="18"/>
  <c r="EO22" i="18"/>
  <c r="BG55" i="18"/>
  <c r="BG29" i="18"/>
  <c r="EK68" i="18"/>
  <c r="EK90" i="18"/>
  <c r="EK18" i="18"/>
  <c r="EK50" i="18"/>
  <c r="EC45" i="18"/>
  <c r="BC59" i="18"/>
  <c r="EC64" i="18"/>
  <c r="EC78" i="18"/>
  <c r="EO25" i="18"/>
  <c r="EO35" i="18"/>
  <c r="BO53" i="18"/>
  <c r="EK58" i="18"/>
  <c r="EC63" i="18"/>
  <c r="EG60" i="18"/>
  <c r="EK33" i="18"/>
  <c r="BK40" i="18"/>
  <c r="BK53" i="18"/>
  <c r="EC67" i="18"/>
  <c r="BC46" i="18"/>
  <c r="EC36" i="18"/>
  <c r="EO82" i="18"/>
  <c r="EO23" i="18"/>
  <c r="BC37" i="18"/>
  <c r="EG55" i="18"/>
  <c r="EG80" i="18"/>
  <c r="EG57" i="18"/>
  <c r="BG35" i="18"/>
  <c r="BK38" i="18"/>
  <c r="EK63" i="18"/>
  <c r="EC89" i="18"/>
  <c r="EC27" i="18"/>
  <c r="EG66" i="18"/>
  <c r="BK29" i="18"/>
  <c r="EG19" i="18"/>
  <c r="EK73" i="18"/>
  <c r="EK27" i="18"/>
  <c r="EC29" i="18"/>
  <c r="BC56" i="18"/>
  <c r="BO32" i="18"/>
  <c r="BO35" i="18"/>
  <c r="EO90" i="18"/>
  <c r="BG16" i="18"/>
  <c r="EC90" i="18"/>
  <c r="EG77" i="18"/>
  <c r="EG81" i="18"/>
  <c r="BK16" i="18"/>
  <c r="BK36" i="18"/>
  <c r="EC88" i="18"/>
  <c r="EC22" i="18"/>
  <c r="EC69" i="18"/>
  <c r="EO37" i="18"/>
  <c r="EG38" i="18"/>
  <c r="EK77" i="18"/>
  <c r="BK19" i="18"/>
  <c r="EK43" i="18"/>
  <c r="EC65" i="18"/>
  <c r="EC87" i="18"/>
  <c r="BC22" i="18"/>
  <c r="BO24" i="18"/>
  <c r="EO43" i="18"/>
  <c r="EG17" i="18"/>
  <c r="BC45" i="18"/>
  <c r="BO20" i="18"/>
  <c r="EG61" i="18"/>
  <c r="EG65" i="18"/>
  <c r="EG64" i="18"/>
  <c r="EG36" i="18"/>
  <c r="EK76" i="18"/>
  <c r="BK30" i="18"/>
  <c r="EK44" i="18"/>
  <c r="BC53" i="18"/>
  <c r="EC72" i="18"/>
  <c r="EC86" i="18"/>
  <c r="EC77" i="18"/>
  <c r="BO31" i="18"/>
  <c r="BO44" i="18"/>
  <c r="BO58" i="18"/>
  <c r="EG30" i="18"/>
  <c r="EC37" i="18"/>
  <c r="EG67" i="18"/>
  <c r="EG24" i="18"/>
  <c r="EK38" i="18"/>
  <c r="EC83" i="18"/>
  <c r="EO54" i="18"/>
  <c r="EO72" i="18"/>
  <c r="EO31" i="18"/>
  <c r="EO39" i="18"/>
  <c r="EO26" i="18"/>
  <c r="BG22" i="18"/>
  <c r="EK89" i="18"/>
  <c r="BK18" i="18"/>
  <c r="BK48" i="18"/>
  <c r="EC44" i="18"/>
  <c r="BO25" i="18"/>
  <c r="BO38" i="18"/>
  <c r="BO26" i="18"/>
  <c r="EO87" i="18"/>
  <c r="EG23" i="18"/>
  <c r="BG25" i="18"/>
  <c r="BG19" i="18"/>
  <c r="EG50" i="18"/>
  <c r="EK81" i="18"/>
  <c r="BK28" i="18"/>
  <c r="EC46" i="18"/>
  <c r="EC51" i="18"/>
  <c r="EC33" i="18"/>
  <c r="EO62" i="18"/>
  <c r="EC68" i="18"/>
  <c r="EO50" i="18"/>
  <c r="EG85" i="18"/>
  <c r="EG89" i="18"/>
  <c r="EG25" i="18"/>
  <c r="EK24" i="18"/>
  <c r="EK19" i="18"/>
  <c r="EK48" i="18"/>
  <c r="EK49" i="18"/>
  <c r="EC66" i="18"/>
  <c r="BO48" i="18"/>
  <c r="BO42" i="18"/>
  <c r="EC70" i="18"/>
  <c r="EG71" i="18"/>
  <c r="BG41" i="18"/>
  <c r="BG31" i="18"/>
  <c r="BK59" i="18"/>
  <c r="EK80" i="18"/>
  <c r="BK32" i="18"/>
  <c r="EC23" i="18"/>
  <c r="EC42" i="18"/>
  <c r="BC51" i="18"/>
  <c r="EO84" i="18"/>
  <c r="EO30" i="18"/>
  <c r="EO16" i="18"/>
  <c r="EG78" i="18"/>
  <c r="EG90" i="18"/>
  <c r="BG49" i="18"/>
  <c r="BK45" i="18"/>
  <c r="EK78" i="18"/>
  <c r="BC23" i="18"/>
  <c r="BC34" i="18"/>
  <c r="EO83" i="18"/>
  <c r="BO18" i="18"/>
  <c r="EG75" i="18"/>
  <c r="BG38" i="18"/>
  <c r="EG20" i="18"/>
  <c r="BG33" i="18"/>
  <c r="EK51" i="18"/>
  <c r="EK64" i="18"/>
  <c r="BK51" i="18"/>
  <c r="BO55" i="18"/>
  <c r="EO68" i="18"/>
  <c r="EO80" i="18"/>
  <c r="BO52" i="18"/>
  <c r="EK42" i="18"/>
  <c r="EC24" i="18"/>
  <c r="BG30" i="18"/>
  <c r="BG28" i="18"/>
  <c r="BG42" i="18"/>
  <c r="BG21" i="18"/>
  <c r="EK61" i="18"/>
  <c r="EK75" i="18"/>
  <c r="BK25" i="18"/>
  <c r="EC71" i="18"/>
  <c r="EC61" i="18"/>
  <c r="BO30" i="18"/>
  <c r="EO42" i="18"/>
  <c r="BO47" i="18"/>
  <c r="BG50" i="18"/>
  <c r="BK20" i="18"/>
  <c r="EO33" i="18"/>
  <c r="BG59" i="18"/>
  <c r="EG35" i="18"/>
  <c r="BK27" i="18"/>
  <c r="EC82" i="18"/>
  <c r="EC85" i="18"/>
  <c r="EO45" i="18"/>
  <c r="BC36" i="18"/>
  <c r="EG31" i="18"/>
  <c r="EK23" i="18"/>
  <c r="BK33" i="18"/>
  <c r="EK39" i="18"/>
  <c r="EK59" i="18"/>
  <c r="EC74" i="18"/>
  <c r="EC20" i="18"/>
  <c r="EC55" i="18"/>
  <c r="EO51" i="18"/>
  <c r="BO49" i="18"/>
  <c r="BC28" i="18"/>
  <c r="EG79" i="18"/>
  <c r="EG48" i="18"/>
  <c r="BK57" i="18"/>
  <c r="EK88" i="18"/>
  <c r="EO63" i="18"/>
  <c r="EO74" i="18"/>
  <c r="EO86" i="18"/>
  <c r="EK82" i="18"/>
  <c r="BO50" i="18"/>
  <c r="EK85" i="18"/>
  <c r="BK24" i="18"/>
  <c r="EK30" i="18"/>
  <c r="BK39" i="18"/>
  <c r="EC53" i="18"/>
  <c r="EC73" i="18"/>
  <c r="EC18" i="18"/>
  <c r="BO36" i="18"/>
  <c r="EO48" i="18"/>
  <c r="EK71" i="18"/>
  <c r="EO52" i="18"/>
  <c r="EG69" i="18"/>
  <c r="EG73" i="18"/>
  <c r="BG46" i="18"/>
  <c r="EK84" i="18"/>
  <c r="EK25" i="18"/>
  <c r="EK45" i="18"/>
  <c r="EC80" i="18"/>
  <c r="EO46" i="18"/>
  <c r="EO78" i="18"/>
  <c r="EO66" i="18"/>
  <c r="EK67" i="18"/>
  <c r="BO43" i="18"/>
  <c r="EG40" i="18"/>
  <c r="EG22" i="18"/>
  <c r="EK69" i="18"/>
  <c r="EK83" i="18"/>
  <c r="EK34" i="18"/>
  <c r="EK36" i="18"/>
  <c r="BC52" i="18"/>
  <c r="EC79" i="18"/>
  <c r="EO41" i="18"/>
  <c r="EK20" i="18"/>
  <c r="EO32" i="18"/>
  <c r="EG62" i="18"/>
  <c r="EG74" i="18"/>
  <c r="EG37" i="18"/>
  <c r="EK46" i="18"/>
  <c r="EK62" i="18"/>
  <c r="EC76" i="18"/>
  <c r="BC27" i="18"/>
  <c r="BC48" i="18"/>
  <c r="BC49" i="18"/>
  <c r="EO67" i="18"/>
  <c r="BO28" i="18"/>
  <c r="EG88" i="18"/>
  <c r="EC59" i="18"/>
  <c r="BO21" i="18"/>
  <c r="EG76" i="18"/>
  <c r="EG58" i="18"/>
  <c r="BG37" i="18"/>
  <c r="EK74" i="18"/>
  <c r="EK32" i="18"/>
  <c r="BC31" i="18"/>
  <c r="EC62" i="18"/>
  <c r="EO79" i="18"/>
  <c r="BO19" i="18"/>
  <c r="EO27" i="18"/>
  <c r="EO38" i="18"/>
  <c r="BK46" i="18"/>
  <c r="BC57" i="18"/>
  <c r="BO40" i="18"/>
  <c r="EK86" i="17"/>
  <c r="EK83" i="17"/>
  <c r="EK46" i="17"/>
  <c r="EK96" i="17"/>
  <c r="EK95" i="17"/>
  <c r="BK34" i="17"/>
  <c r="EK88" i="17"/>
  <c r="EK25" i="17"/>
  <c r="EK30" i="17"/>
  <c r="EK69" i="17"/>
  <c r="EK24" i="17"/>
  <c r="EK42" i="17"/>
  <c r="EK60" i="17"/>
  <c r="BK24" i="17"/>
  <c r="BK30" i="17"/>
  <c r="BK20" i="17"/>
  <c r="EK99" i="17"/>
  <c r="BK19" i="17"/>
  <c r="EK40" i="17"/>
  <c r="BK21" i="17"/>
  <c r="EK28" i="17"/>
  <c r="EK19" i="17"/>
  <c r="EK65" i="17"/>
  <c r="EK17" i="17"/>
  <c r="EK57" i="17"/>
  <c r="EK98" i="17"/>
  <c r="EK59" i="17"/>
  <c r="EK16" i="17"/>
  <c r="EK92" i="17"/>
  <c r="EK74" i="17"/>
  <c r="EK45" i="17"/>
  <c r="EK64" i="17"/>
  <c r="BK32" i="17"/>
  <c r="BK26" i="17"/>
  <c r="EK55" i="17"/>
  <c r="EK27" i="17"/>
  <c r="BK16" i="17"/>
  <c r="EK37" i="17"/>
  <c r="BK28" i="17"/>
  <c r="EK80" i="17"/>
  <c r="EK21" i="17"/>
  <c r="EK47" i="17"/>
  <c r="BK18" i="17"/>
  <c r="EK33" i="17"/>
  <c r="EK22" i="17"/>
  <c r="EK44" i="17"/>
  <c r="BK17" i="17"/>
  <c r="EK41" i="17"/>
  <c r="EK39" i="17"/>
  <c r="EK89" i="17"/>
  <c r="EK73" i="17"/>
  <c r="EK20" i="17"/>
  <c r="EK29" i="17"/>
  <c r="EK52" i="17"/>
  <c r="EK32" i="17"/>
  <c r="EK66" i="17"/>
  <c r="EK79" i="17"/>
  <c r="EK49" i="17"/>
  <c r="EK90" i="17"/>
  <c r="EK23" i="17"/>
  <c r="EK82" i="17"/>
  <c r="BK25" i="17"/>
  <c r="EK56" i="17"/>
  <c r="EK67" i="17"/>
  <c r="BK27" i="17"/>
  <c r="EK81" i="17"/>
  <c r="EK51" i="17"/>
  <c r="BK33" i="17"/>
  <c r="EK63" i="17"/>
  <c r="EK31" i="17"/>
  <c r="EK94" i="17"/>
  <c r="EK62" i="17"/>
  <c r="BK23" i="17"/>
  <c r="EK78" i="17"/>
  <c r="EK72" i="17"/>
  <c r="EK77" i="17"/>
  <c r="EK76" i="17"/>
  <c r="EK58" i="17"/>
  <c r="EK54" i="17"/>
  <c r="EK36" i="17"/>
  <c r="EK84" i="17"/>
  <c r="EK71" i="17"/>
  <c r="EK48" i="17"/>
  <c r="EK43" i="17"/>
  <c r="EK34" i="17"/>
  <c r="EK75" i="17"/>
  <c r="BK22" i="17"/>
  <c r="EK61" i="17"/>
  <c r="EK35" i="17"/>
  <c r="EK18" i="17"/>
  <c r="EK91" i="17"/>
  <c r="EK26" i="17"/>
  <c r="EK38" i="17"/>
  <c r="EK53" i="17"/>
  <c r="EK87" i="17"/>
  <c r="EK85" i="17"/>
  <c r="EK50" i="17"/>
  <c r="EK70" i="17"/>
  <c r="EK93" i="17"/>
  <c r="EK68" i="17"/>
  <c r="BO16" i="15"/>
  <c r="CF26" i="15"/>
  <c r="CF19" i="15"/>
  <c r="BO25" i="15"/>
  <c r="EC74" i="16"/>
  <c r="EC21" i="16"/>
  <c r="EC92" i="16"/>
  <c r="EG78" i="16"/>
  <c r="EG34" i="16"/>
  <c r="EC42" i="16"/>
  <c r="EC43" i="16"/>
  <c r="EG94" i="16"/>
  <c r="BG24" i="16"/>
  <c r="EM64" i="16"/>
  <c r="EO34" i="16"/>
  <c r="BL18" i="16"/>
  <c r="BO18" i="16" s="1"/>
  <c r="EC48" i="16"/>
  <c r="EC30" i="16"/>
  <c r="EC78" i="16"/>
  <c r="EC99" i="16"/>
  <c r="EO39" i="16"/>
  <c r="BM23" i="16"/>
  <c r="BO23" i="16" s="1"/>
  <c r="EM53" i="16"/>
  <c r="EO53" i="16" s="1"/>
  <c r="EO74" i="16"/>
  <c r="EO73" i="16"/>
  <c r="EO21" i="16"/>
  <c r="EL90" i="16"/>
  <c r="EO90" i="16" s="1"/>
  <c r="EL92" i="16"/>
  <c r="EO92" i="16" s="1"/>
  <c r="EL61" i="16"/>
  <c r="EO61" i="16" s="1"/>
  <c r="BM32" i="16"/>
  <c r="BO32" i="16" s="1"/>
  <c r="EL30" i="16"/>
  <c r="EO30" i="16" s="1"/>
  <c r="EL68" i="16"/>
  <c r="EO68" i="16" s="1"/>
  <c r="EG37" i="16"/>
  <c r="EG83" i="16"/>
  <c r="EG95" i="16"/>
  <c r="EG79" i="16"/>
  <c r="EG51" i="16"/>
  <c r="EG39" i="16"/>
  <c r="BG30" i="16"/>
  <c r="EG84" i="16"/>
  <c r="EC75" i="16"/>
  <c r="EC96" i="16"/>
  <c r="EC81" i="16"/>
  <c r="EC58" i="16"/>
  <c r="EC84" i="16"/>
  <c r="EG49" i="16"/>
  <c r="EO78" i="16"/>
  <c r="EG98" i="16"/>
  <c r="EG80" i="16"/>
  <c r="EC97" i="16"/>
  <c r="EC83" i="16"/>
  <c r="EG47" i="16"/>
  <c r="EG45" i="16"/>
  <c r="EO97" i="16"/>
  <c r="EG82" i="16"/>
  <c r="EO66" i="16"/>
  <c r="EC32" i="16"/>
  <c r="EC95" i="16"/>
  <c r="BC21" i="16"/>
  <c r="EC73" i="16"/>
  <c r="EC87" i="16"/>
  <c r="EO49" i="16"/>
  <c r="EC46" i="16"/>
  <c r="EO54" i="16"/>
  <c r="EG97" i="16"/>
  <c r="EO88" i="16"/>
  <c r="EG66" i="16"/>
  <c r="EG68" i="16"/>
  <c r="EO95" i="16"/>
  <c r="EG44" i="16"/>
  <c r="EG65" i="16"/>
  <c r="EG85" i="16"/>
  <c r="EO62" i="16"/>
  <c r="EO72" i="16"/>
  <c r="EO27" i="16"/>
  <c r="EO99" i="16"/>
  <c r="EO28" i="16"/>
  <c r="EC28" i="16"/>
  <c r="BC30" i="16"/>
  <c r="EC77" i="16"/>
  <c r="EO94" i="16"/>
  <c r="EC36" i="16"/>
  <c r="EC56" i="16"/>
  <c r="EG62" i="16"/>
  <c r="EG96" i="16"/>
  <c r="EG99" i="16"/>
  <c r="EG18" i="16"/>
  <c r="EO44" i="16"/>
  <c r="EG76" i="16"/>
  <c r="EO70" i="16"/>
  <c r="EO82" i="16"/>
  <c r="EG63" i="16"/>
  <c r="EG70" i="16"/>
  <c r="EO87" i="16"/>
  <c r="EG42" i="16"/>
  <c r="EO26" i="16"/>
  <c r="BO31" i="16"/>
  <c r="BO28" i="16"/>
  <c r="EG30" i="16"/>
  <c r="EO24" i="16"/>
  <c r="EG74" i="16"/>
  <c r="EG32" i="16"/>
  <c r="EG73" i="16"/>
  <c r="BO30" i="16"/>
  <c r="EO75" i="16"/>
  <c r="BO26" i="16"/>
  <c r="EG38" i="16"/>
  <c r="EO52" i="16"/>
  <c r="EG46" i="16"/>
  <c r="EO89" i="16"/>
  <c r="BO25" i="16"/>
  <c r="EG77" i="16"/>
  <c r="BG25" i="16"/>
  <c r="EO60" i="16"/>
  <c r="EG59" i="16"/>
  <c r="EO84" i="16"/>
  <c r="EO79" i="16"/>
  <c r="EC79" i="16"/>
  <c r="EC93" i="16"/>
  <c r="EG92" i="16"/>
  <c r="BG28" i="16"/>
  <c r="EG27" i="16"/>
  <c r="BG27" i="16"/>
  <c r="EC51" i="16"/>
  <c r="BG20" i="16"/>
  <c r="EG87" i="16"/>
  <c r="EO25" i="16"/>
  <c r="EO96" i="16"/>
  <c r="EC64" i="16"/>
  <c r="EO83" i="16"/>
  <c r="EG90" i="16"/>
  <c r="EG72" i="16"/>
  <c r="EG86" i="16"/>
  <c r="EG75" i="16"/>
  <c r="EG28" i="16"/>
  <c r="EO86" i="16"/>
  <c r="EC67" i="16"/>
  <c r="EG88" i="16"/>
  <c r="EG89" i="16"/>
  <c r="EG71" i="16"/>
  <c r="EG93" i="16"/>
  <c r="BG17" i="16"/>
  <c r="BO24" i="16"/>
  <c r="EO80" i="16"/>
  <c r="EO16" i="16"/>
  <c r="EC55" i="16"/>
  <c r="EC61" i="16"/>
  <c r="EO56" i="16"/>
  <c r="EG31" i="16"/>
  <c r="EO81" i="16"/>
  <c r="EC59" i="16"/>
  <c r="EC80" i="16"/>
  <c r="EC94" i="16"/>
  <c r="EC90" i="16"/>
  <c r="BG34" i="16"/>
  <c r="BG31" i="16"/>
  <c r="EG33" i="16"/>
  <c r="EO85" i="16"/>
  <c r="BC32" i="16"/>
  <c r="EC47" i="16"/>
  <c r="EC35" i="16"/>
  <c r="EO98" i="16"/>
  <c r="EG55" i="16"/>
  <c r="EG52" i="16"/>
  <c r="EO76" i="16"/>
  <c r="BO34" i="16"/>
  <c r="EO71" i="16"/>
  <c r="BC24" i="16"/>
  <c r="EC41" i="16"/>
  <c r="EC54" i="16"/>
  <c r="EG17" i="16"/>
  <c r="EO91" i="16"/>
  <c r="EO18" i="16"/>
  <c r="EC98" i="16"/>
  <c r="EC18" i="16"/>
  <c r="EC26" i="16"/>
  <c r="EO63" i="16"/>
  <c r="EG41" i="16"/>
  <c r="BG32" i="16"/>
  <c r="BG26" i="16"/>
  <c r="EG26" i="16"/>
  <c r="EG29" i="16"/>
  <c r="EC82" i="16"/>
  <c r="EC19" i="16"/>
  <c r="BC31" i="16"/>
  <c r="EC33" i="16"/>
  <c r="EC89" i="16"/>
  <c r="BC19" i="16"/>
  <c r="EC23" i="16"/>
  <c r="EC88" i="16"/>
  <c r="BC23" i="16"/>
  <c r="EC52" i="16"/>
  <c r="EC72" i="16"/>
  <c r="EC86" i="16"/>
  <c r="EC76" i="16"/>
  <c r="EC71" i="16"/>
  <c r="EC85" i="16"/>
  <c r="EC70" i="16"/>
  <c r="EC91" i="16"/>
  <c r="EC37" i="16"/>
  <c r="EC49" i="16"/>
  <c r="BC26" i="16"/>
  <c r="EG56" i="16"/>
  <c r="EO41" i="16"/>
  <c r="EC17" i="16"/>
  <c r="EG43" i="16"/>
  <c r="EG21" i="16"/>
  <c r="BO17" i="16"/>
  <c r="EO64" i="16"/>
  <c r="BG19" i="16"/>
  <c r="BC20" i="16"/>
  <c r="EO22" i="16"/>
  <c r="EG58" i="16"/>
  <c r="EO40" i="16"/>
  <c r="BC29" i="16"/>
  <c r="EC50" i="16"/>
  <c r="EC57" i="16"/>
  <c r="EG48" i="16"/>
  <c r="EO37" i="16"/>
  <c r="EO32" i="16"/>
  <c r="EO65" i="16"/>
  <c r="EC16" i="16"/>
  <c r="EG23" i="16"/>
  <c r="BG18" i="16"/>
  <c r="BH32" i="16"/>
  <c r="BI32" i="16"/>
  <c r="EI91" i="16"/>
  <c r="EH91" i="16"/>
  <c r="EH29" i="16"/>
  <c r="EI29" i="16"/>
  <c r="EI64" i="16"/>
  <c r="EH64" i="16"/>
  <c r="BI27" i="16"/>
  <c r="BH27" i="16"/>
  <c r="BH23" i="16"/>
  <c r="BI23" i="16"/>
  <c r="EH60" i="16"/>
  <c r="EI60" i="16"/>
  <c r="EI25" i="16"/>
  <c r="EH25" i="16"/>
  <c r="BI19" i="16"/>
  <c r="BH19" i="16"/>
  <c r="EI96" i="16"/>
  <c r="EH96" i="16"/>
  <c r="EI37" i="16"/>
  <c r="EH37" i="16"/>
  <c r="EI89" i="16"/>
  <c r="EH89" i="16"/>
  <c r="EI74" i="16"/>
  <c r="EH74" i="16"/>
  <c r="BC17" i="16"/>
  <c r="EC38" i="16"/>
  <c r="BG23" i="16"/>
  <c r="EO58" i="16"/>
  <c r="BO33" i="16"/>
  <c r="EC62" i="16"/>
  <c r="EG22" i="16"/>
  <c r="EH67" i="16"/>
  <c r="EI67" i="16"/>
  <c r="EI17" i="16"/>
  <c r="EH17" i="16"/>
  <c r="EI32" i="16"/>
  <c r="EH32" i="16"/>
  <c r="BI33" i="16"/>
  <c r="BH33" i="16"/>
  <c r="EI27" i="16"/>
  <c r="EH27" i="16"/>
  <c r="EH65" i="16"/>
  <c r="EI65" i="16"/>
  <c r="EI23" i="16"/>
  <c r="EH23" i="16"/>
  <c r="EH28" i="16"/>
  <c r="EI28" i="16"/>
  <c r="EI48" i="16"/>
  <c r="EH48" i="16"/>
  <c r="EI19" i="16"/>
  <c r="EH19" i="16"/>
  <c r="EI54" i="16"/>
  <c r="EH54" i="16"/>
  <c r="EI97" i="16"/>
  <c r="EH97" i="16"/>
  <c r="EI82" i="16"/>
  <c r="EH82" i="16"/>
  <c r="EO33" i="16"/>
  <c r="EO46" i="16"/>
  <c r="EO47" i="16"/>
  <c r="EO17" i="16"/>
  <c r="EG67" i="16"/>
  <c r="BG21" i="16"/>
  <c r="BO19" i="16"/>
  <c r="EO23" i="16"/>
  <c r="EC65" i="16"/>
  <c r="EO48" i="16"/>
  <c r="EO36" i="16"/>
  <c r="EC60" i="16"/>
  <c r="BC22" i="16"/>
  <c r="EG36" i="16"/>
  <c r="BC34" i="16"/>
  <c r="EC27" i="16"/>
  <c r="EG69" i="16"/>
  <c r="EO38" i="16"/>
  <c r="BH34" i="16"/>
  <c r="BI34" i="16"/>
  <c r="EI51" i="16"/>
  <c r="EH51" i="16"/>
  <c r="EH36" i="16"/>
  <c r="EI36" i="16"/>
  <c r="EI76" i="16"/>
  <c r="EH76" i="16"/>
  <c r="EI35" i="16"/>
  <c r="EH35" i="16"/>
  <c r="EI69" i="16"/>
  <c r="EH69" i="16"/>
  <c r="EI33" i="16"/>
  <c r="EH33" i="16"/>
  <c r="EI58" i="16"/>
  <c r="EH58" i="16"/>
  <c r="BH30" i="16"/>
  <c r="BI30" i="16"/>
  <c r="BH18" i="16"/>
  <c r="BI18" i="16"/>
  <c r="BI24" i="16"/>
  <c r="BH24" i="16"/>
  <c r="BI20" i="16"/>
  <c r="BH20" i="16"/>
  <c r="EI90" i="16"/>
  <c r="EH90" i="16"/>
  <c r="EG64" i="16"/>
  <c r="EG57" i="16"/>
  <c r="BG29" i="16"/>
  <c r="EG60" i="16"/>
  <c r="EI75" i="16"/>
  <c r="EH75" i="16"/>
  <c r="EI99" i="16"/>
  <c r="EH99" i="16"/>
  <c r="EI84" i="16"/>
  <c r="EH84" i="16"/>
  <c r="EI77" i="16"/>
  <c r="EH77" i="16"/>
  <c r="EI70" i="16"/>
  <c r="EH70" i="16"/>
  <c r="EH30" i="16"/>
  <c r="EI30" i="16"/>
  <c r="EH62" i="16"/>
  <c r="EI62" i="16"/>
  <c r="EI18" i="16"/>
  <c r="EH18" i="16"/>
  <c r="BH17" i="16"/>
  <c r="BI17" i="16"/>
  <c r="EI98" i="16"/>
  <c r="EH98" i="16"/>
  <c r="EG53" i="16"/>
  <c r="EO59" i="16"/>
  <c r="EO57" i="16"/>
  <c r="BC25" i="16"/>
  <c r="BC27" i="16"/>
  <c r="EC44" i="16"/>
  <c r="EO19" i="16"/>
  <c r="EG35" i="16"/>
  <c r="EG40" i="16"/>
  <c r="EO67" i="16"/>
  <c r="EC29" i="16"/>
  <c r="EO51" i="16"/>
  <c r="BO20" i="16"/>
  <c r="BO21" i="16"/>
  <c r="EG54" i="16"/>
  <c r="EG24" i="16"/>
  <c r="EO29" i="16"/>
  <c r="EC68" i="16"/>
  <c r="EC24" i="16"/>
  <c r="EO35" i="16"/>
  <c r="EI22" i="16"/>
  <c r="EH22" i="16"/>
  <c r="EI38" i="16"/>
  <c r="EH38" i="16"/>
  <c r="EI20" i="16"/>
  <c r="EH20" i="16"/>
  <c r="EH52" i="16"/>
  <c r="EI52" i="16"/>
  <c r="EI92" i="16"/>
  <c r="EH92" i="16"/>
  <c r="EI43" i="16"/>
  <c r="EH43" i="16"/>
  <c r="EI85" i="16"/>
  <c r="EH85" i="16"/>
  <c r="EI44" i="16"/>
  <c r="EH44" i="16"/>
  <c r="EI78" i="16"/>
  <c r="EH78" i="16"/>
  <c r="EH42" i="16"/>
  <c r="EI42" i="16"/>
  <c r="EI71" i="16"/>
  <c r="EH71" i="16"/>
  <c r="EH39" i="16"/>
  <c r="EI39" i="16"/>
  <c r="EI24" i="16"/>
  <c r="EH24" i="16"/>
  <c r="EH45" i="16"/>
  <c r="EI45" i="16"/>
  <c r="BG16" i="16"/>
  <c r="EG19" i="16"/>
  <c r="BG22" i="16"/>
  <c r="EO69" i="16"/>
  <c r="EO31" i="16"/>
  <c r="EC63" i="16"/>
  <c r="EC20" i="16"/>
  <c r="EC22" i="16"/>
  <c r="EI83" i="16"/>
  <c r="EH83" i="16"/>
  <c r="BI21" i="16"/>
  <c r="BH21" i="16"/>
  <c r="BH16" i="16"/>
  <c r="BI16" i="16"/>
  <c r="EI93" i="16"/>
  <c r="EH93" i="16"/>
  <c r="EI47" i="16"/>
  <c r="EH47" i="16"/>
  <c r="EI86" i="16"/>
  <c r="EH86" i="16"/>
  <c r="EI79" i="16"/>
  <c r="EH79" i="16"/>
  <c r="EI46" i="16"/>
  <c r="EH46" i="16"/>
  <c r="EI72" i="16"/>
  <c r="EH72" i="16"/>
  <c r="BI26" i="16"/>
  <c r="BH26" i="16"/>
  <c r="EH68" i="16"/>
  <c r="EI68" i="16"/>
  <c r="EH31" i="16"/>
  <c r="EI31" i="16"/>
  <c r="EI63" i="16"/>
  <c r="EH63" i="16"/>
  <c r="EG20" i="16"/>
  <c r="BO29" i="16"/>
  <c r="EC53" i="16"/>
  <c r="EC39" i="16"/>
  <c r="BO16" i="16"/>
  <c r="BC18" i="16"/>
  <c r="EO43" i="16"/>
  <c r="EC45" i="16"/>
  <c r="BC33" i="16"/>
  <c r="EG50" i="16"/>
  <c r="BO22" i="16"/>
  <c r="BC28" i="16"/>
  <c r="BC16" i="16"/>
  <c r="BG33" i="16"/>
  <c r="EO50" i="16"/>
  <c r="EG61" i="16"/>
  <c r="EG16" i="16"/>
  <c r="EO20" i="16"/>
  <c r="BH29" i="16"/>
  <c r="BI29" i="16"/>
  <c r="EH16" i="16"/>
  <c r="EI16" i="16"/>
  <c r="BI28" i="16"/>
  <c r="BH28" i="16"/>
  <c r="EI53" i="16"/>
  <c r="EH53" i="16"/>
  <c r="EI21" i="16"/>
  <c r="EH21" i="16"/>
  <c r="EH55" i="16"/>
  <c r="EI55" i="16"/>
  <c r="BI22" i="16"/>
  <c r="BH22" i="16"/>
  <c r="EI49" i="16"/>
  <c r="EH49" i="16"/>
  <c r="EI94" i="16"/>
  <c r="EH94" i="16"/>
  <c r="EI50" i="16"/>
  <c r="EH50" i="16"/>
  <c r="EI87" i="16"/>
  <c r="EH87" i="16"/>
  <c r="EI80" i="16"/>
  <c r="EH80" i="16"/>
  <c r="EI73" i="16"/>
  <c r="EH73" i="16"/>
  <c r="EH59" i="16"/>
  <c r="EI59" i="16"/>
  <c r="EC40" i="16"/>
  <c r="EC25" i="16"/>
  <c r="EC31" i="16"/>
  <c r="EC69" i="16"/>
  <c r="EI34" i="16"/>
  <c r="EH34" i="16"/>
  <c r="EH57" i="16"/>
  <c r="EI57" i="16"/>
  <c r="EH40" i="16"/>
  <c r="EI40" i="16"/>
  <c r="EI56" i="16"/>
  <c r="EH56" i="16"/>
  <c r="BI25" i="16"/>
  <c r="BH25" i="16"/>
  <c r="EI61" i="16"/>
  <c r="EH61" i="16"/>
  <c r="BI31" i="16"/>
  <c r="BH31" i="16"/>
  <c r="EH66" i="16"/>
  <c r="EI66" i="16"/>
  <c r="EI95" i="16"/>
  <c r="EH95" i="16"/>
  <c r="EI88" i="16"/>
  <c r="EH88" i="16"/>
  <c r="EI41" i="16"/>
  <c r="EH41" i="16"/>
  <c r="EI81" i="16"/>
  <c r="EH81" i="16"/>
  <c r="EI26" i="16"/>
  <c r="EH26" i="16"/>
  <c r="BH24" i="15"/>
  <c r="BI24" i="15"/>
  <c r="BD21" i="15"/>
  <c r="BE21" i="15"/>
  <c r="BI26" i="15"/>
  <c r="BH26" i="15"/>
  <c r="BY20" i="15"/>
  <c r="BZ20" i="15"/>
  <c r="BY25" i="15"/>
  <c r="BZ25" i="15"/>
  <c r="CF20" i="15"/>
  <c r="AZ18" i="15"/>
  <c r="BA18" i="15"/>
  <c r="BQ18" i="15"/>
  <c r="BR18" i="15"/>
  <c r="BA21" i="15"/>
  <c r="AZ21" i="15"/>
  <c r="BD20" i="15"/>
  <c r="BE20" i="15"/>
  <c r="BE25" i="15"/>
  <c r="BD25" i="15"/>
  <c r="BV27" i="15"/>
  <c r="BU27" i="15"/>
  <c r="BO20" i="15"/>
  <c r="CF24" i="15"/>
  <c r="BA22" i="15"/>
  <c r="AZ22" i="15"/>
  <c r="BH19" i="15"/>
  <c r="BI19" i="15"/>
  <c r="BY22" i="15"/>
  <c r="BZ22" i="15"/>
  <c r="BH17" i="15"/>
  <c r="BI17" i="15"/>
  <c r="BQ25" i="15"/>
  <c r="BR25" i="15"/>
  <c r="AZ24" i="15"/>
  <c r="BA24" i="15"/>
  <c r="BR20" i="15"/>
  <c r="BQ20" i="15"/>
  <c r="BV19" i="15"/>
  <c r="BU19" i="15"/>
  <c r="BU23" i="15"/>
  <c r="BV23" i="15"/>
  <c r="BU17" i="15"/>
  <c r="BV17" i="15"/>
  <c r="BY21" i="15"/>
  <c r="BZ21" i="15"/>
  <c r="AZ26" i="15"/>
  <c r="BA26" i="15"/>
  <c r="BZ24" i="15"/>
  <c r="BY24" i="15"/>
  <c r="BH16" i="15"/>
  <c r="BI16" i="15"/>
  <c r="BY27" i="15"/>
  <c r="BZ27" i="15"/>
  <c r="CF28" i="15"/>
  <c r="CF18" i="15"/>
  <c r="BQ23" i="15"/>
  <c r="BR23" i="15"/>
  <c r="AZ19" i="15"/>
  <c r="BA19" i="15"/>
  <c r="BR21" i="15"/>
  <c r="BQ21" i="15"/>
  <c r="BO22" i="15"/>
  <c r="CF16" i="15"/>
  <c r="BE22" i="15"/>
  <c r="BD22" i="15"/>
  <c r="BV16" i="15"/>
  <c r="BU16" i="15"/>
  <c r="BV28" i="15"/>
  <c r="BU28" i="15"/>
  <c r="BO26" i="15"/>
  <c r="BY19" i="15"/>
  <c r="BZ19" i="15"/>
  <c r="BI25" i="15"/>
  <c r="BH25" i="15"/>
  <c r="BI18" i="15"/>
  <c r="BH18" i="15"/>
  <c r="BA17" i="15"/>
  <c r="AZ17" i="15"/>
  <c r="BR26" i="15"/>
  <c r="BQ26" i="15"/>
  <c r="BR22" i="15"/>
  <c r="BQ22" i="15"/>
  <c r="BE19" i="15"/>
  <c r="BD19" i="15"/>
  <c r="BU20" i="15"/>
  <c r="BV20" i="15"/>
  <c r="BV25" i="15"/>
  <c r="BU25" i="15"/>
  <c r="BZ23" i="15"/>
  <c r="BY23" i="15"/>
  <c r="BV26" i="15"/>
  <c r="BU26" i="15"/>
  <c r="BH20" i="15"/>
  <c r="BI20" i="15"/>
  <c r="BI23" i="15"/>
  <c r="BH23" i="15"/>
  <c r="BY17" i="15"/>
  <c r="BZ17" i="15"/>
  <c r="CF17" i="15"/>
  <c r="BO21" i="15"/>
  <c r="BQ27" i="15"/>
  <c r="BR27" i="15"/>
  <c r="BR24" i="15"/>
  <c r="BQ24" i="15"/>
  <c r="AZ16" i="15"/>
  <c r="BA16" i="15"/>
  <c r="BE26" i="15"/>
  <c r="BD26" i="15"/>
  <c r="BU21" i="15"/>
  <c r="BV21" i="15"/>
  <c r="BV24" i="15"/>
  <c r="BU24" i="15"/>
  <c r="CF27" i="15"/>
  <c r="BQ16" i="15"/>
  <c r="BR16" i="15"/>
  <c r="BV18" i="15"/>
  <c r="BU18" i="15"/>
  <c r="BI21" i="15"/>
  <c r="BH21" i="15"/>
  <c r="BY26" i="15"/>
  <c r="BZ26" i="15"/>
  <c r="BY28" i="15"/>
  <c r="BZ28" i="15"/>
  <c r="CF23" i="15"/>
  <c r="CF25" i="15"/>
  <c r="BR17" i="15"/>
  <c r="BQ17" i="15"/>
  <c r="BR19" i="15"/>
  <c r="BQ19" i="15"/>
  <c r="AZ25" i="15"/>
  <c r="BA25" i="15"/>
  <c r="BE24" i="15"/>
  <c r="BD24" i="15"/>
  <c r="BD23" i="15"/>
  <c r="BE23" i="15"/>
  <c r="BE18" i="15"/>
  <c r="BD18" i="15"/>
  <c r="CF21" i="15"/>
  <c r="BH22" i="15"/>
  <c r="BI22" i="15"/>
  <c r="BZ16" i="15"/>
  <c r="BY16" i="15"/>
  <c r="BZ18" i="15"/>
  <c r="BY18" i="15"/>
  <c r="BQ28" i="15"/>
  <c r="BR28" i="15"/>
  <c r="BA20" i="15"/>
  <c r="AZ20" i="15"/>
  <c r="BA23" i="15"/>
  <c r="AZ23" i="15"/>
  <c r="BV22" i="15"/>
  <c r="BU22" i="15"/>
  <c r="BE16" i="15"/>
  <c r="BD16" i="15"/>
  <c r="BD17" i="15"/>
  <c r="BE17" i="15"/>
  <c r="EE50" i="14"/>
  <c r="ED50" i="14"/>
  <c r="EH22" i="14"/>
  <c r="EI22" i="14"/>
  <c r="EH42" i="14"/>
  <c r="EI42" i="14"/>
  <c r="EI23" i="14"/>
  <c r="EH23" i="14"/>
  <c r="BH36" i="14"/>
  <c r="BI36" i="14"/>
  <c r="EH72" i="14"/>
  <c r="EI72" i="14"/>
  <c r="EH37" i="14"/>
  <c r="EI37" i="14"/>
  <c r="BH20" i="14"/>
  <c r="BI20" i="14"/>
  <c r="BI56" i="14"/>
  <c r="BH56" i="14"/>
  <c r="BI39" i="14"/>
  <c r="BH39" i="14"/>
  <c r="EI63" i="14"/>
  <c r="EH63" i="14"/>
  <c r="EI95" i="14"/>
  <c r="EH95" i="14"/>
  <c r="BI43" i="14"/>
  <c r="BH43" i="14"/>
  <c r="EI80" i="14"/>
  <c r="EH80" i="14"/>
  <c r="EI34" i="14"/>
  <c r="EH34" i="14"/>
  <c r="BD41" i="14"/>
  <c r="BE41" i="14"/>
  <c r="ED85" i="14"/>
  <c r="EE85" i="14"/>
  <c r="EE98" i="14"/>
  <c r="ED98" i="14"/>
  <c r="EE49" i="14"/>
  <c r="ED49" i="14"/>
  <c r="BE60" i="14"/>
  <c r="BD60" i="14"/>
  <c r="BE57" i="14"/>
  <c r="BD57" i="14"/>
  <c r="EE41" i="14"/>
  <c r="ED41" i="14"/>
  <c r="EE76" i="14"/>
  <c r="ED76" i="14"/>
  <c r="BE27" i="14"/>
  <c r="BD27" i="14"/>
  <c r="EE48" i="14"/>
  <c r="ED48" i="14"/>
  <c r="BD24" i="14"/>
  <c r="BE24" i="14"/>
  <c r="EE63" i="14"/>
  <c r="ED63" i="14"/>
  <c r="BD45" i="14"/>
  <c r="BE45" i="14"/>
  <c r="BE16" i="14"/>
  <c r="BD16" i="14"/>
  <c r="BD59" i="14"/>
  <c r="BE59" i="14"/>
  <c r="EE31" i="14"/>
  <c r="ED31" i="14"/>
  <c r="ED71" i="14"/>
  <c r="EE71" i="14"/>
  <c r="BA26" i="14"/>
  <c r="AZ26" i="14"/>
  <c r="AZ33" i="14"/>
  <c r="BA33" i="14"/>
  <c r="EA67" i="14"/>
  <c r="DZ67" i="14"/>
  <c r="EA98" i="14"/>
  <c r="DZ98" i="14"/>
  <c r="AZ51" i="14"/>
  <c r="BA51" i="14"/>
  <c r="DZ86" i="14"/>
  <c r="EA86" i="14"/>
  <c r="EA42" i="14"/>
  <c r="DZ42" i="14"/>
  <c r="BA39" i="14"/>
  <c r="AZ39" i="14"/>
  <c r="DZ46" i="14"/>
  <c r="EA46" i="14"/>
  <c r="DZ27" i="14"/>
  <c r="EA27" i="14"/>
  <c r="BA67" i="14"/>
  <c r="AZ67" i="14"/>
  <c r="AZ47" i="14"/>
  <c r="BA47" i="14"/>
  <c r="DZ76" i="14"/>
  <c r="EA76" i="14"/>
  <c r="BA44" i="14"/>
  <c r="AZ44" i="14"/>
  <c r="DZ45" i="14"/>
  <c r="EA45" i="14"/>
  <c r="DZ75" i="14"/>
  <c r="EA75" i="14"/>
  <c r="EM20" i="14"/>
  <c r="EL20" i="14"/>
  <c r="BM67" i="14"/>
  <c r="BL67" i="14"/>
  <c r="EL38" i="14"/>
  <c r="EM38" i="14"/>
  <c r="BL26" i="14"/>
  <c r="BM26" i="14"/>
  <c r="EM45" i="14"/>
  <c r="EL45" i="14"/>
  <c r="EL22" i="14"/>
  <c r="EM22" i="14"/>
  <c r="BM31" i="14"/>
  <c r="BL31" i="14"/>
  <c r="BL65" i="14"/>
  <c r="BM65" i="14"/>
  <c r="BM33" i="14"/>
  <c r="BL33" i="14"/>
  <c r="BM42" i="14"/>
  <c r="BL42" i="14"/>
  <c r="EL52" i="14"/>
  <c r="EM52" i="14"/>
  <c r="EM49" i="14"/>
  <c r="EL49" i="14"/>
  <c r="BM58" i="14"/>
  <c r="BL58" i="14"/>
  <c r="EM96" i="14"/>
  <c r="EL96" i="14"/>
  <c r="EM79" i="14"/>
  <c r="EL79" i="14"/>
  <c r="EL41" i="14"/>
  <c r="EM41" i="14"/>
  <c r="EM80" i="14"/>
  <c r="EL80" i="14"/>
  <c r="BH40" i="14"/>
  <c r="BI40" i="14"/>
  <c r="BI38" i="14"/>
  <c r="BH38" i="14"/>
  <c r="EI70" i="14"/>
  <c r="EH70" i="14"/>
  <c r="EH76" i="14"/>
  <c r="EI76" i="14"/>
  <c r="EE67" i="14"/>
  <c r="ED67" i="14"/>
  <c r="ED39" i="14"/>
  <c r="EE39" i="14"/>
  <c r="EE70" i="14"/>
  <c r="ED70" i="14"/>
  <c r="EA99" i="14"/>
  <c r="DZ99" i="14"/>
  <c r="EA44" i="14"/>
  <c r="DZ44" i="14"/>
  <c r="BM21" i="14"/>
  <c r="BL21" i="14"/>
  <c r="EM57" i="14"/>
  <c r="EL57" i="14"/>
  <c r="EM28" i="14"/>
  <c r="EL28" i="14"/>
  <c r="BI26" i="14"/>
  <c r="BH26" i="14"/>
  <c r="EH31" i="14"/>
  <c r="EI31" i="14"/>
  <c r="EI79" i="14"/>
  <c r="EH79" i="14"/>
  <c r="BH44" i="14"/>
  <c r="BI44" i="14"/>
  <c r="EI36" i="14"/>
  <c r="EH36" i="14"/>
  <c r="EH20" i="14"/>
  <c r="EI20" i="14"/>
  <c r="EI56" i="14"/>
  <c r="EH56" i="14"/>
  <c r="EH90" i="14"/>
  <c r="EI90" i="14"/>
  <c r="EH54" i="14"/>
  <c r="EI54" i="14"/>
  <c r="EI91" i="14"/>
  <c r="EH91" i="14"/>
  <c r="EH99" i="14"/>
  <c r="EI99" i="14"/>
  <c r="EI43" i="14"/>
  <c r="EH43" i="14"/>
  <c r="BE17" i="14"/>
  <c r="BD17" i="14"/>
  <c r="EE34" i="14"/>
  <c r="ED34" i="14"/>
  <c r="ED94" i="14"/>
  <c r="EE94" i="14"/>
  <c r="ED23" i="14"/>
  <c r="EE23" i="14"/>
  <c r="BE42" i="14"/>
  <c r="BD42" i="14"/>
  <c r="EE78" i="14"/>
  <c r="ED78" i="14"/>
  <c r="BE26" i="14"/>
  <c r="BD26" i="14"/>
  <c r="ED64" i="14"/>
  <c r="EE64" i="14"/>
  <c r="EE92" i="14"/>
  <c r="ED92" i="14"/>
  <c r="BD49" i="14"/>
  <c r="BE49" i="14"/>
  <c r="ED73" i="14"/>
  <c r="EE73" i="14"/>
  <c r="ED30" i="14"/>
  <c r="EE30" i="14"/>
  <c r="BD55" i="14"/>
  <c r="BE55" i="14"/>
  <c r="ED89" i="14"/>
  <c r="EE89" i="14"/>
  <c r="BD28" i="14"/>
  <c r="BE28" i="14"/>
  <c r="EE69" i="14"/>
  <c r="ED69" i="14"/>
  <c r="EE86" i="14"/>
  <c r="ED86" i="14"/>
  <c r="EE56" i="14"/>
  <c r="ED56" i="14"/>
  <c r="EE72" i="14"/>
  <c r="ED72" i="14"/>
  <c r="EA41" i="14"/>
  <c r="DZ41" i="14"/>
  <c r="AZ23" i="14"/>
  <c r="BA23" i="14"/>
  <c r="EA65" i="14"/>
  <c r="DZ65" i="14"/>
  <c r="BA53" i="14"/>
  <c r="AZ53" i="14"/>
  <c r="BA27" i="14"/>
  <c r="AZ27" i="14"/>
  <c r="DZ60" i="14"/>
  <c r="EA60" i="14"/>
  <c r="DZ37" i="14"/>
  <c r="EA37" i="14"/>
  <c r="EA73" i="14"/>
  <c r="DZ73" i="14"/>
  <c r="BA31" i="14"/>
  <c r="AZ31" i="14"/>
  <c r="EA57" i="14"/>
  <c r="DZ57" i="14"/>
  <c r="EA83" i="14"/>
  <c r="DZ83" i="14"/>
  <c r="EA52" i="14"/>
  <c r="DZ52" i="14"/>
  <c r="AZ16" i="14"/>
  <c r="BA16" i="14"/>
  <c r="EA35" i="14"/>
  <c r="DZ35" i="14"/>
  <c r="EL25" i="14"/>
  <c r="EM25" i="14"/>
  <c r="EL23" i="14"/>
  <c r="EM23" i="14"/>
  <c r="BM39" i="14"/>
  <c r="BL39" i="14"/>
  <c r="EM78" i="14"/>
  <c r="EL78" i="14"/>
  <c r="EL37" i="14"/>
  <c r="EM37" i="14"/>
  <c r="EM27" i="14"/>
  <c r="EL27" i="14"/>
  <c r="BL53" i="14"/>
  <c r="BM53" i="14"/>
  <c r="EM34" i="14"/>
  <c r="EL34" i="14"/>
  <c r="EM76" i="14"/>
  <c r="EL76" i="14"/>
  <c r="EM59" i="14"/>
  <c r="EL59" i="14"/>
  <c r="EM50" i="14"/>
  <c r="EL50" i="14"/>
  <c r="EL93" i="14"/>
  <c r="EM93" i="14"/>
  <c r="BL41" i="14"/>
  <c r="BM41" i="14"/>
  <c r="EM68" i="14"/>
  <c r="EL68" i="14"/>
  <c r="BL29" i="14"/>
  <c r="BM29" i="14"/>
  <c r="EL29" i="14"/>
  <c r="EM29" i="14"/>
  <c r="BL46" i="14"/>
  <c r="BM46" i="14"/>
  <c r="EL81" i="14"/>
  <c r="EM81" i="14"/>
  <c r="EI92" i="14"/>
  <c r="EH92" i="14"/>
  <c r="BI46" i="14"/>
  <c r="BH46" i="14"/>
  <c r="EI86" i="14"/>
  <c r="EH86" i="14"/>
  <c r="BH41" i="14"/>
  <c r="BI41" i="14"/>
  <c r="ED54" i="14"/>
  <c r="EE54" i="14"/>
  <c r="BE22" i="14"/>
  <c r="BD22" i="14"/>
  <c r="BA42" i="14"/>
  <c r="AZ42" i="14"/>
  <c r="EA24" i="14"/>
  <c r="DZ24" i="14"/>
  <c r="DZ97" i="14"/>
  <c r="EA97" i="14"/>
  <c r="BM44" i="14"/>
  <c r="BL44" i="14"/>
  <c r="EL88" i="14"/>
  <c r="EM88" i="14"/>
  <c r="BM55" i="14"/>
  <c r="BL55" i="14"/>
  <c r="BL60" i="14"/>
  <c r="BM60" i="14"/>
  <c r="BI19" i="14"/>
  <c r="BH19" i="14"/>
  <c r="BI47" i="14"/>
  <c r="BH47" i="14"/>
  <c r="EI41" i="14"/>
  <c r="EH41" i="14"/>
  <c r="EI47" i="14"/>
  <c r="EH47" i="14"/>
  <c r="EH69" i="14"/>
  <c r="EI69" i="14"/>
  <c r="BH32" i="14"/>
  <c r="BI32" i="14"/>
  <c r="BI42" i="14"/>
  <c r="BH42" i="14"/>
  <c r="BI17" i="14"/>
  <c r="BH17" i="14"/>
  <c r="BI49" i="14"/>
  <c r="BH49" i="14"/>
  <c r="EI78" i="14"/>
  <c r="EH78" i="14"/>
  <c r="EH52" i="14"/>
  <c r="EI52" i="14"/>
  <c r="BH21" i="14"/>
  <c r="BI21" i="14"/>
  <c r="EI49" i="14"/>
  <c r="EH49" i="14"/>
  <c r="EH89" i="14"/>
  <c r="EI89" i="14"/>
  <c r="BI35" i="14"/>
  <c r="BH35" i="14"/>
  <c r="BI65" i="14"/>
  <c r="BH65" i="14"/>
  <c r="EI45" i="14"/>
  <c r="EH45" i="14"/>
  <c r="BI16" i="14"/>
  <c r="BH16" i="14"/>
  <c r="EH50" i="14"/>
  <c r="EI50" i="14"/>
  <c r="BI66" i="14"/>
  <c r="BH66" i="14"/>
  <c r="EH96" i="14"/>
  <c r="EI96" i="14"/>
  <c r="BH22" i="14"/>
  <c r="BI22" i="14"/>
  <c r="BH52" i="14"/>
  <c r="BI52" i="14"/>
  <c r="EI87" i="14"/>
  <c r="EH87" i="14"/>
  <c r="ED88" i="14"/>
  <c r="EE88" i="14"/>
  <c r="BD46" i="14"/>
  <c r="BE46" i="14"/>
  <c r="EE58" i="14"/>
  <c r="ED58" i="14"/>
  <c r="EE95" i="14"/>
  <c r="ED95" i="14"/>
  <c r="ED26" i="14"/>
  <c r="EE26" i="14"/>
  <c r="EE18" i="14"/>
  <c r="ED18" i="14"/>
  <c r="BD48" i="14"/>
  <c r="BE48" i="14"/>
  <c r="ED77" i="14"/>
  <c r="EE77" i="14"/>
  <c r="BE21" i="14"/>
  <c r="BD21" i="14"/>
  <c r="EE66" i="14"/>
  <c r="ED66" i="14"/>
  <c r="EE96" i="14"/>
  <c r="ED96" i="14"/>
  <c r="EE37" i="14"/>
  <c r="ED37" i="14"/>
  <c r="EE80" i="14"/>
  <c r="ED80" i="14"/>
  <c r="ED46" i="14"/>
  <c r="EE46" i="14"/>
  <c r="EE52" i="14"/>
  <c r="ED52" i="14"/>
  <c r="ED90" i="14"/>
  <c r="EE90" i="14"/>
  <c r="BD31" i="14"/>
  <c r="BE31" i="14"/>
  <c r="EE65" i="14"/>
  <c r="ED65" i="14"/>
  <c r="BD54" i="14"/>
  <c r="BE54" i="14"/>
  <c r="EE51" i="14"/>
  <c r="ED51" i="14"/>
  <c r="BA22" i="14"/>
  <c r="AZ22" i="14"/>
  <c r="DZ43" i="14"/>
  <c r="EA43" i="14"/>
  <c r="EA68" i="14"/>
  <c r="DZ68" i="14"/>
  <c r="BA19" i="14"/>
  <c r="AZ19" i="14"/>
  <c r="EA64" i="14"/>
  <c r="DZ64" i="14"/>
  <c r="EA17" i="14"/>
  <c r="DZ17" i="14"/>
  <c r="AZ63" i="14"/>
  <c r="BA63" i="14"/>
  <c r="DZ93" i="14"/>
  <c r="EA93" i="14"/>
  <c r="EA18" i="14"/>
  <c r="DZ18" i="14"/>
  <c r="DZ59" i="14"/>
  <c r="EA59" i="14"/>
  <c r="DZ36" i="14"/>
  <c r="EA36" i="14"/>
  <c r="DZ69" i="14"/>
  <c r="EA69" i="14"/>
  <c r="BA24" i="14"/>
  <c r="AZ24" i="14"/>
  <c r="BA60" i="14"/>
  <c r="AZ60" i="14"/>
  <c r="DZ21" i="14"/>
  <c r="EA21" i="14"/>
  <c r="EA54" i="14"/>
  <c r="DZ54" i="14"/>
  <c r="EA81" i="14"/>
  <c r="DZ81" i="14"/>
  <c r="EA26" i="14"/>
  <c r="DZ26" i="14"/>
  <c r="BA49" i="14"/>
  <c r="AZ49" i="14"/>
  <c r="EA79" i="14"/>
  <c r="DZ79" i="14"/>
  <c r="BM38" i="14"/>
  <c r="BL38" i="14"/>
  <c r="BL27" i="14"/>
  <c r="BM27" i="14"/>
  <c r="EM48" i="14"/>
  <c r="EL48" i="14"/>
  <c r="EL82" i="14"/>
  <c r="EM82" i="14"/>
  <c r="BM48" i="14"/>
  <c r="BL48" i="14"/>
  <c r="EL19" i="14"/>
  <c r="EM19" i="14"/>
  <c r="BL52" i="14"/>
  <c r="BM52" i="14"/>
  <c r="EM51" i="14"/>
  <c r="EL51" i="14"/>
  <c r="EM83" i="14"/>
  <c r="EL83" i="14"/>
  <c r="EM16" i="14"/>
  <c r="EL16" i="14"/>
  <c r="EL62" i="14"/>
  <c r="EM62" i="14"/>
  <c r="EM92" i="14"/>
  <c r="EL92" i="14"/>
  <c r="BM49" i="14"/>
  <c r="BL49" i="14"/>
  <c r="EL70" i="14"/>
  <c r="EM70" i="14"/>
  <c r="BM36" i="14"/>
  <c r="BL36" i="14"/>
  <c r="BL18" i="14"/>
  <c r="BM18" i="14"/>
  <c r="BL59" i="14"/>
  <c r="BM59" i="14"/>
  <c r="EL77" i="14"/>
  <c r="EM77" i="14"/>
  <c r="EI53" i="14"/>
  <c r="EH53" i="14"/>
  <c r="BI68" i="14"/>
  <c r="BH68" i="14"/>
  <c r="BI28" i="14"/>
  <c r="BH28" i="14"/>
  <c r="EI81" i="14"/>
  <c r="EH81" i="14"/>
  <c r="BD33" i="14"/>
  <c r="BE33" i="14"/>
  <c r="BD47" i="14"/>
  <c r="BE47" i="14"/>
  <c r="ED83" i="14"/>
  <c r="EE83" i="14"/>
  <c r="DZ29" i="14"/>
  <c r="EA29" i="14"/>
  <c r="EA74" i="14"/>
  <c r="DZ74" i="14"/>
  <c r="BA56" i="14"/>
  <c r="AZ56" i="14"/>
  <c r="BL45" i="14"/>
  <c r="BM45" i="14"/>
  <c r="EM53" i="14"/>
  <c r="EL53" i="14"/>
  <c r="BI24" i="14"/>
  <c r="BH24" i="14"/>
  <c r="BI67" i="14"/>
  <c r="BH67" i="14"/>
  <c r="EH68" i="14"/>
  <c r="EI68" i="14"/>
  <c r="EI40" i="14"/>
  <c r="EH40" i="14"/>
  <c r="BH63" i="14"/>
  <c r="BI63" i="14"/>
  <c r="BD61" i="14"/>
  <c r="BE61" i="14"/>
  <c r="BD43" i="14"/>
  <c r="BE43" i="14"/>
  <c r="BD29" i="14"/>
  <c r="BE29" i="14"/>
  <c r="BE39" i="14"/>
  <c r="BD39" i="14"/>
  <c r="BD40" i="14"/>
  <c r="BE40" i="14"/>
  <c r="BD19" i="14"/>
  <c r="BE19" i="14"/>
  <c r="BD50" i="14"/>
  <c r="BE50" i="14"/>
  <c r="ED79" i="14"/>
  <c r="EE79" i="14"/>
  <c r="DZ31" i="14"/>
  <c r="EA31" i="14"/>
  <c r="DZ55" i="14"/>
  <c r="EA55" i="14"/>
  <c r="EA91" i="14"/>
  <c r="DZ91" i="14"/>
  <c r="EA34" i="14"/>
  <c r="DZ34" i="14"/>
  <c r="EA84" i="14"/>
  <c r="DZ84" i="14"/>
  <c r="DZ32" i="14"/>
  <c r="EA32" i="14"/>
  <c r="AZ57" i="14"/>
  <c r="BA57" i="14"/>
  <c r="DZ88" i="14"/>
  <c r="EA88" i="14"/>
  <c r="AZ37" i="14"/>
  <c r="BA37" i="14"/>
  <c r="BA55" i="14"/>
  <c r="AZ55" i="14"/>
  <c r="EA71" i="14"/>
  <c r="DZ71" i="14"/>
  <c r="DZ39" i="14"/>
  <c r="EA39" i="14"/>
  <c r="AZ59" i="14"/>
  <c r="BA59" i="14"/>
  <c r="DZ28" i="14"/>
  <c r="EA28" i="14"/>
  <c r="EA48" i="14"/>
  <c r="DZ48" i="14"/>
  <c r="AZ25" i="14"/>
  <c r="BA25" i="14"/>
  <c r="EA58" i="14"/>
  <c r="DZ58" i="14"/>
  <c r="DZ85" i="14"/>
  <c r="EA85" i="14"/>
  <c r="EL54" i="14"/>
  <c r="EM54" i="14"/>
  <c r="BL19" i="14"/>
  <c r="BM19" i="14"/>
  <c r="EM56" i="14"/>
  <c r="EL56" i="14"/>
  <c r="EM99" i="14"/>
  <c r="EL99" i="14"/>
  <c r="EL64" i="14"/>
  <c r="EM64" i="14"/>
  <c r="BM35" i="14"/>
  <c r="BL35" i="14"/>
  <c r="EL71" i="14"/>
  <c r="EM71" i="14"/>
  <c r="EM90" i="14"/>
  <c r="EL90" i="14"/>
  <c r="EL30" i="14"/>
  <c r="EM30" i="14"/>
  <c r="BL50" i="14"/>
  <c r="BM50" i="14"/>
  <c r="EL85" i="14"/>
  <c r="EM85" i="14"/>
  <c r="EM44" i="14"/>
  <c r="EL44" i="14"/>
  <c r="BM68" i="14"/>
  <c r="BL68" i="14"/>
  <c r="BM23" i="14"/>
  <c r="BL23" i="14"/>
  <c r="EM42" i="14"/>
  <c r="EL42" i="14"/>
  <c r="EM72" i="14"/>
  <c r="EL72" i="14"/>
  <c r="BM54" i="14"/>
  <c r="BL54" i="14"/>
  <c r="EM36" i="14"/>
  <c r="EL36" i="14"/>
  <c r="EM47" i="14"/>
  <c r="EL47" i="14"/>
  <c r="EM84" i="14"/>
  <c r="EL84" i="14"/>
  <c r="EI88" i="14"/>
  <c r="EH88" i="14"/>
  <c r="EI30" i="14"/>
  <c r="EH30" i="14"/>
  <c r="BH58" i="14"/>
  <c r="BI58" i="14"/>
  <c r="BE63" i="14"/>
  <c r="BD63" i="14"/>
  <c r="BE36" i="14"/>
  <c r="BD36" i="14"/>
  <c r="BD23" i="14"/>
  <c r="BE23" i="14"/>
  <c r="EE40" i="14"/>
  <c r="ED40" i="14"/>
  <c r="BA66" i="14"/>
  <c r="AZ66" i="14"/>
  <c r="BA35" i="14"/>
  <c r="AZ35" i="14"/>
  <c r="EL67" i="14"/>
  <c r="EM67" i="14"/>
  <c r="EM73" i="14"/>
  <c r="EL73" i="14"/>
  <c r="EI97" i="14"/>
  <c r="EH97" i="14"/>
  <c r="EI16" i="14"/>
  <c r="EH16" i="14"/>
  <c r="EI44" i="14"/>
  <c r="EH44" i="14"/>
  <c r="BH62" i="14"/>
  <c r="BI62" i="14"/>
  <c r="EE43" i="14"/>
  <c r="ED43" i="14"/>
  <c r="BE35" i="14"/>
  <c r="BD35" i="14"/>
  <c r="BI51" i="14"/>
  <c r="BH51" i="14"/>
  <c r="BI34" i="14"/>
  <c r="BH34" i="14"/>
  <c r="BI60" i="14"/>
  <c r="BH60" i="14"/>
  <c r="BH27" i="14"/>
  <c r="BI27" i="14"/>
  <c r="EI60" i="14"/>
  <c r="EH60" i="14"/>
  <c r="EI94" i="14"/>
  <c r="EH94" i="14"/>
  <c r="BH25" i="14"/>
  <c r="BI25" i="14"/>
  <c r="EH46" i="14"/>
  <c r="EI46" i="14"/>
  <c r="EI83" i="14"/>
  <c r="EH83" i="14"/>
  <c r="EI35" i="14"/>
  <c r="EH35" i="14"/>
  <c r="EH77" i="14"/>
  <c r="EI77" i="14"/>
  <c r="EI38" i="14"/>
  <c r="EH38" i="14"/>
  <c r="BI29" i="14"/>
  <c r="BH29" i="14"/>
  <c r="BI64" i="14"/>
  <c r="BH64" i="14"/>
  <c r="BI23" i="14"/>
  <c r="BH23" i="14"/>
  <c r="EI66" i="14"/>
  <c r="EH66" i="14"/>
  <c r="EE38" i="14"/>
  <c r="ED38" i="14"/>
  <c r="BE67" i="14"/>
  <c r="BD67" i="14"/>
  <c r="BD18" i="14"/>
  <c r="BE18" i="14"/>
  <c r="ED27" i="14"/>
  <c r="EE27" i="14"/>
  <c r="EE17" i="14"/>
  <c r="ED17" i="14"/>
  <c r="BD64" i="14"/>
  <c r="BE64" i="14"/>
  <c r="EE99" i="14"/>
  <c r="ED99" i="14"/>
  <c r="BD38" i="14"/>
  <c r="BE38" i="14"/>
  <c r="BD30" i="14"/>
  <c r="BE30" i="14"/>
  <c r="ED53" i="14"/>
  <c r="EE53" i="14"/>
  <c r="ED82" i="14"/>
  <c r="EE82" i="14"/>
  <c r="ED24" i="14"/>
  <c r="EE24" i="14"/>
  <c r="BD68" i="14"/>
  <c r="BE68" i="14"/>
  <c r="EE45" i="14"/>
  <c r="ED45" i="14"/>
  <c r="ED16" i="14"/>
  <c r="EE16" i="14"/>
  <c r="BD62" i="14"/>
  <c r="BE62" i="14"/>
  <c r="BA32" i="14"/>
  <c r="AZ32" i="14"/>
  <c r="EA51" i="14"/>
  <c r="DZ51" i="14"/>
  <c r="BA41" i="14"/>
  <c r="AZ41" i="14"/>
  <c r="EA80" i="14"/>
  <c r="DZ80" i="14"/>
  <c r="AZ34" i="14"/>
  <c r="BA34" i="14"/>
  <c r="DZ70" i="14"/>
  <c r="EA70" i="14"/>
  <c r="BA36" i="14"/>
  <c r="AZ36" i="14"/>
  <c r="BA69" i="14"/>
  <c r="AZ69" i="14"/>
  <c r="BA17" i="14"/>
  <c r="AZ17" i="14"/>
  <c r="BA52" i="14"/>
  <c r="AZ52" i="14"/>
  <c r="EA82" i="14"/>
  <c r="DZ82" i="14"/>
  <c r="BA40" i="14"/>
  <c r="AZ40" i="14"/>
  <c r="EA61" i="14"/>
  <c r="DZ61" i="14"/>
  <c r="BA30" i="14"/>
  <c r="AZ30" i="14"/>
  <c r="DZ87" i="14"/>
  <c r="EA87" i="14"/>
  <c r="DZ53" i="14"/>
  <c r="EA53" i="14"/>
  <c r="AZ58" i="14"/>
  <c r="BA58" i="14"/>
  <c r="DZ92" i="14"/>
  <c r="EA92" i="14"/>
  <c r="EM55" i="14"/>
  <c r="EL55" i="14"/>
  <c r="EM26" i="14"/>
  <c r="EL26" i="14"/>
  <c r="EM69" i="14"/>
  <c r="EL69" i="14"/>
  <c r="EM74" i="14"/>
  <c r="EL74" i="14"/>
  <c r="EL32" i="14"/>
  <c r="EM32" i="14"/>
  <c r="BM16" i="14"/>
  <c r="BL16" i="14"/>
  <c r="BM62" i="14"/>
  <c r="BL62" i="14"/>
  <c r="BM28" i="14"/>
  <c r="BL28" i="14"/>
  <c r="EM63" i="14"/>
  <c r="EL63" i="14"/>
  <c r="EL86" i="14"/>
  <c r="EM86" i="14"/>
  <c r="BM43" i="14"/>
  <c r="BL43" i="14"/>
  <c r="BL56" i="14"/>
  <c r="BM56" i="14"/>
  <c r="BM51" i="14"/>
  <c r="BL51" i="14"/>
  <c r="EM17" i="14"/>
  <c r="EL17" i="14"/>
  <c r="BL64" i="14"/>
  <c r="BM64" i="14"/>
  <c r="EL91" i="14"/>
  <c r="EM91" i="14"/>
  <c r="EH71" i="14"/>
  <c r="EI71" i="14"/>
  <c r="BI45" i="14"/>
  <c r="BH45" i="14"/>
  <c r="EH17" i="14"/>
  <c r="EI17" i="14"/>
  <c r="EE19" i="14"/>
  <c r="ED19" i="14"/>
  <c r="EE57" i="14"/>
  <c r="ED57" i="14"/>
  <c r="BA38" i="14"/>
  <c r="AZ38" i="14"/>
  <c r="BA20" i="14"/>
  <c r="AZ20" i="14"/>
  <c r="EA22" i="14"/>
  <c r="DZ22" i="14"/>
  <c r="EM39" i="14"/>
  <c r="EL39" i="14"/>
  <c r="BL37" i="14"/>
  <c r="BM37" i="14"/>
  <c r="EH51" i="14"/>
  <c r="EI51" i="14"/>
  <c r="BI55" i="14"/>
  <c r="BH55" i="14"/>
  <c r="BI57" i="14"/>
  <c r="BH57" i="14"/>
  <c r="EI27" i="14"/>
  <c r="EH27" i="14"/>
  <c r="EH32" i="14"/>
  <c r="EI32" i="14"/>
  <c r="ED62" i="14"/>
  <c r="EE62" i="14"/>
  <c r="ED59" i="14"/>
  <c r="EE59" i="14"/>
  <c r="BD69" i="14"/>
  <c r="BE69" i="14"/>
  <c r="EI67" i="14"/>
  <c r="EH67" i="14"/>
  <c r="EH19" i="14"/>
  <c r="EI19" i="14"/>
  <c r="BI59" i="14"/>
  <c r="BH59" i="14"/>
  <c r="EH93" i="14"/>
  <c r="EI93" i="14"/>
  <c r="EH75" i="14"/>
  <c r="EI75" i="14"/>
  <c r="EH39" i="14"/>
  <c r="EI39" i="14"/>
  <c r="EI59" i="14"/>
  <c r="EH59" i="14"/>
  <c r="EI28" i="14"/>
  <c r="EH28" i="14"/>
  <c r="EH48" i="14"/>
  <c r="EI48" i="14"/>
  <c r="BH31" i="14"/>
  <c r="BI31" i="14"/>
  <c r="EI57" i="14"/>
  <c r="EH57" i="14"/>
  <c r="BI48" i="14"/>
  <c r="BH48" i="14"/>
  <c r="BI53" i="14"/>
  <c r="BH53" i="14"/>
  <c r="EI18" i="14"/>
  <c r="EH18" i="14"/>
  <c r="BI18" i="14"/>
  <c r="BH18" i="14"/>
  <c r="EI62" i="14"/>
  <c r="EH62" i="14"/>
  <c r="EE47" i="14"/>
  <c r="ED47" i="14"/>
  <c r="EE93" i="14"/>
  <c r="ED93" i="14"/>
  <c r="EE20" i="14"/>
  <c r="ED20" i="14"/>
  <c r="EE35" i="14"/>
  <c r="ED35" i="14"/>
  <c r="BE44" i="14"/>
  <c r="BD44" i="14"/>
  <c r="EE33" i="14"/>
  <c r="ED33" i="14"/>
  <c r="BE66" i="14"/>
  <c r="BD66" i="14"/>
  <c r="EE44" i="14"/>
  <c r="ED44" i="14"/>
  <c r="BE52" i="14"/>
  <c r="BD52" i="14"/>
  <c r="ED22" i="14"/>
  <c r="EE22" i="14"/>
  <c r="BE65" i="14"/>
  <c r="BD65" i="14"/>
  <c r="BE20" i="14"/>
  <c r="BD20" i="14"/>
  <c r="BD51" i="14"/>
  <c r="BE51" i="14"/>
  <c r="EE87" i="14"/>
  <c r="ED87" i="14"/>
  <c r="ED32" i="14"/>
  <c r="EE32" i="14"/>
  <c r="BD58" i="14"/>
  <c r="BE58" i="14"/>
  <c r="EE97" i="14"/>
  <c r="ED97" i="14"/>
  <c r="DZ23" i="14"/>
  <c r="EA23" i="14"/>
  <c r="EA66" i="14"/>
  <c r="DZ66" i="14"/>
  <c r="DZ94" i="14"/>
  <c r="EA94" i="14"/>
  <c r="BA43" i="14"/>
  <c r="AZ43" i="14"/>
  <c r="AZ68" i="14"/>
  <c r="BA68" i="14"/>
  <c r="EA40" i="14"/>
  <c r="DZ40" i="14"/>
  <c r="EA62" i="14"/>
  <c r="DZ62" i="14"/>
  <c r="DZ96" i="14"/>
  <c r="EA96" i="14"/>
  <c r="EA50" i="14"/>
  <c r="DZ50" i="14"/>
  <c r="AZ21" i="14"/>
  <c r="BA21" i="14"/>
  <c r="BA54" i="14"/>
  <c r="AZ54" i="14"/>
  <c r="AZ50" i="14"/>
  <c r="BA50" i="14"/>
  <c r="EA72" i="14"/>
  <c r="DZ72" i="14"/>
  <c r="DZ20" i="14"/>
  <c r="EA20" i="14"/>
  <c r="DZ56" i="14"/>
  <c r="EA56" i="14"/>
  <c r="EA30" i="14"/>
  <c r="DZ30" i="14"/>
  <c r="AZ65" i="14"/>
  <c r="BA65" i="14"/>
  <c r="EA89" i="14"/>
  <c r="DZ89" i="14"/>
  <c r="BM66" i="14"/>
  <c r="BL66" i="14"/>
  <c r="BM32" i="14"/>
  <c r="BL32" i="14"/>
  <c r="EM66" i="14"/>
  <c r="EL66" i="14"/>
  <c r="EL95" i="14"/>
  <c r="EM95" i="14"/>
  <c r="BM22" i="14"/>
  <c r="BL22" i="14"/>
  <c r="BM57" i="14"/>
  <c r="BL57" i="14"/>
  <c r="BL20" i="14"/>
  <c r="BM20" i="14"/>
  <c r="EL43" i="14"/>
  <c r="EM43" i="14"/>
  <c r="EL61" i="14"/>
  <c r="EM61" i="14"/>
  <c r="EM97" i="14"/>
  <c r="EL97" i="14"/>
  <c r="EM31" i="14"/>
  <c r="EL31" i="14"/>
  <c r="EM65" i="14"/>
  <c r="EL65" i="14"/>
  <c r="BM24" i="14"/>
  <c r="BL24" i="14"/>
  <c r="EM35" i="14"/>
  <c r="EL35" i="14"/>
  <c r="BL47" i="14"/>
  <c r="BM47" i="14"/>
  <c r="BL61" i="14"/>
  <c r="BM61" i="14"/>
  <c r="BM25" i="14"/>
  <c r="BL25" i="14"/>
  <c r="EM58" i="14"/>
  <c r="EL58" i="14"/>
  <c r="EL89" i="14"/>
  <c r="EM89" i="14"/>
  <c r="BH33" i="14"/>
  <c r="BI33" i="14"/>
  <c r="EH73" i="14"/>
  <c r="EI73" i="14"/>
  <c r="EH84" i="14"/>
  <c r="EI84" i="14"/>
  <c r="ED84" i="14"/>
  <c r="EE84" i="14"/>
  <c r="BE32" i="14"/>
  <c r="BD32" i="14"/>
  <c r="DZ25" i="14"/>
  <c r="EA25" i="14"/>
  <c r="EA63" i="14"/>
  <c r="DZ63" i="14"/>
  <c r="BA46" i="14"/>
  <c r="AZ46" i="14"/>
  <c r="EA77" i="14"/>
  <c r="DZ77" i="14"/>
  <c r="BM40" i="14"/>
  <c r="BL40" i="14"/>
  <c r="EI58" i="14"/>
  <c r="EH58" i="14"/>
  <c r="EI24" i="14"/>
  <c r="EH24" i="14"/>
  <c r="EI85" i="14"/>
  <c r="EH85" i="14"/>
  <c r="EE75" i="14"/>
  <c r="ED75" i="14"/>
  <c r="ED25" i="14"/>
  <c r="EE25" i="14"/>
  <c r="EH33" i="14"/>
  <c r="EI33" i="14"/>
  <c r="BI61" i="14"/>
  <c r="BH61" i="14"/>
  <c r="EI26" i="14"/>
  <c r="EH26" i="14"/>
  <c r="EI82" i="14"/>
  <c r="EH82" i="14"/>
  <c r="BH37" i="14"/>
  <c r="BI37" i="14"/>
  <c r="EI61" i="14"/>
  <c r="EH61" i="14"/>
  <c r="EH21" i="14"/>
  <c r="EI21" i="14"/>
  <c r="BI30" i="14"/>
  <c r="BH30" i="14"/>
  <c r="EH65" i="14"/>
  <c r="EI65" i="14"/>
  <c r="EI25" i="14"/>
  <c r="EH25" i="14"/>
  <c r="BI54" i="14"/>
  <c r="BH54" i="14"/>
  <c r="BI69" i="14"/>
  <c r="BH69" i="14"/>
  <c r="BH50" i="14"/>
  <c r="BI50" i="14"/>
  <c r="EI74" i="14"/>
  <c r="EH74" i="14"/>
  <c r="EH55" i="14"/>
  <c r="EI55" i="14"/>
  <c r="EH29" i="14"/>
  <c r="EI29" i="14"/>
  <c r="EI64" i="14"/>
  <c r="EH64" i="14"/>
  <c r="EI98" i="14"/>
  <c r="EH98" i="14"/>
  <c r="BE37" i="14"/>
  <c r="BD37" i="14"/>
  <c r="ED21" i="14"/>
  <c r="EE21" i="14"/>
  <c r="EE68" i="14"/>
  <c r="ED68" i="14"/>
  <c r="BE53" i="14"/>
  <c r="BD53" i="14"/>
  <c r="EE36" i="14"/>
  <c r="ED36" i="14"/>
  <c r="EE60" i="14"/>
  <c r="ED60" i="14"/>
  <c r="EE29" i="14"/>
  <c r="ED29" i="14"/>
  <c r="ED42" i="14"/>
  <c r="EE42" i="14"/>
  <c r="BE25" i="14"/>
  <c r="BD25" i="14"/>
  <c r="ED61" i="14"/>
  <c r="EE61" i="14"/>
  <c r="EE91" i="14"/>
  <c r="ED91" i="14"/>
  <c r="EE55" i="14"/>
  <c r="ED55" i="14"/>
  <c r="ED81" i="14"/>
  <c r="EE81" i="14"/>
  <c r="BE34" i="14"/>
  <c r="BD34" i="14"/>
  <c r="BD56" i="14"/>
  <c r="BE56" i="14"/>
  <c r="ED28" i="14"/>
  <c r="EE28" i="14"/>
  <c r="EE74" i="14"/>
  <c r="ED74" i="14"/>
  <c r="EA19" i="14"/>
  <c r="DZ19" i="14"/>
  <c r="BA62" i="14"/>
  <c r="AZ62" i="14"/>
  <c r="DZ95" i="14"/>
  <c r="EA95" i="14"/>
  <c r="DZ49" i="14"/>
  <c r="EA49" i="14"/>
  <c r="DZ33" i="14"/>
  <c r="EA33" i="14"/>
  <c r="BA61" i="14"/>
  <c r="AZ61" i="14"/>
  <c r="DZ16" i="14"/>
  <c r="EA16" i="14"/>
  <c r="EA47" i="14"/>
  <c r="DZ47" i="14"/>
  <c r="BA28" i="14"/>
  <c r="AZ28" i="14"/>
  <c r="BA48" i="14"/>
  <c r="AZ48" i="14"/>
  <c r="EA78" i="14"/>
  <c r="DZ78" i="14"/>
  <c r="EA38" i="14"/>
  <c r="DZ38" i="14"/>
  <c r="AZ45" i="14"/>
  <c r="BA45" i="14"/>
  <c r="AZ18" i="14"/>
  <c r="BA18" i="14"/>
  <c r="AZ29" i="14"/>
  <c r="BA29" i="14"/>
  <c r="BA64" i="14"/>
  <c r="AZ64" i="14"/>
  <c r="DZ90" i="14"/>
  <c r="EA90" i="14"/>
  <c r="EL21" i="14"/>
  <c r="EM21" i="14"/>
  <c r="EL18" i="14"/>
  <c r="EM18" i="14"/>
  <c r="EL87" i="14"/>
  <c r="EM87" i="14"/>
  <c r="EL46" i="14"/>
  <c r="EM46" i="14"/>
  <c r="BL30" i="14"/>
  <c r="BM30" i="14"/>
  <c r="EL24" i="14"/>
  <c r="EM24" i="14"/>
  <c r="BL63" i="14"/>
  <c r="BM63" i="14"/>
  <c r="EL40" i="14"/>
  <c r="EM40" i="14"/>
  <c r="BM34" i="14"/>
  <c r="BL34" i="14"/>
  <c r="BM17" i="14"/>
  <c r="BL17" i="14"/>
  <c r="BM69" i="14"/>
  <c r="BL69" i="14"/>
  <c r="EL98" i="14"/>
  <c r="EM98" i="14"/>
  <c r="EM75" i="14"/>
  <c r="EL75" i="14"/>
  <c r="EM33" i="14"/>
  <c r="EL33" i="14"/>
  <c r="EL60" i="14"/>
  <c r="EM60" i="14"/>
  <c r="EM94" i="14"/>
  <c r="EL94" i="14"/>
  <c r="BE22" i="13"/>
  <c r="BG22" i="13" s="1"/>
  <c r="BV17" i="13"/>
  <c r="BX17" i="13" s="1"/>
  <c r="BK21" i="13"/>
  <c r="BU20" i="13"/>
  <c r="BX20" i="13" s="1"/>
  <c r="BE23" i="13"/>
  <c r="BG23" i="13" s="1"/>
  <c r="BE24" i="13"/>
  <c r="BG24" i="13" s="1"/>
  <c r="BX22" i="13"/>
  <c r="BG19" i="13"/>
  <c r="BX27" i="13"/>
  <c r="BU26" i="13"/>
  <c r="BX26" i="13" s="1"/>
  <c r="BU24" i="13"/>
  <c r="BG16" i="13"/>
  <c r="BU21" i="13"/>
  <c r="BX21" i="13" s="1"/>
  <c r="CB16" i="13"/>
  <c r="BT22" i="13"/>
  <c r="BT24" i="13"/>
  <c r="BC24" i="13"/>
  <c r="BC22" i="13"/>
  <c r="BK22" i="13"/>
  <c r="BK16" i="13"/>
  <c r="BT23" i="13"/>
  <c r="BG21" i="13"/>
  <c r="CB23" i="13"/>
  <c r="BV23" i="13"/>
  <c r="BX23" i="13" s="1"/>
  <c r="BE17" i="13"/>
  <c r="BG17" i="13" s="1"/>
  <c r="BT17" i="13"/>
  <c r="BK20" i="13"/>
  <c r="BU19" i="13"/>
  <c r="BX19" i="13" s="1"/>
  <c r="BG20" i="13"/>
  <c r="BK17" i="13"/>
  <c r="BC20" i="13"/>
  <c r="BC27" i="13"/>
  <c r="BG26" i="13"/>
  <c r="BT27" i="13"/>
  <c r="BC17" i="13"/>
  <c r="BT20" i="13"/>
  <c r="BK25" i="13"/>
  <c r="BX16" i="13"/>
  <c r="CB17" i="13"/>
  <c r="CB27" i="13"/>
  <c r="BG18" i="13"/>
  <c r="BC26" i="13"/>
  <c r="BC21" i="13"/>
  <c r="BC16" i="13"/>
  <c r="BT26" i="13"/>
  <c r="BC19" i="13"/>
  <c r="BC25" i="13"/>
  <c r="BM24" i="13"/>
  <c r="BL24" i="13"/>
  <c r="CC18" i="13"/>
  <c r="CD18" i="13"/>
  <c r="CC16" i="13"/>
  <c r="CD16" i="13"/>
  <c r="CB18" i="13"/>
  <c r="CB25" i="13"/>
  <c r="BK18" i="13"/>
  <c r="BT16" i="13"/>
  <c r="BK23" i="13"/>
  <c r="BT18" i="13"/>
  <c r="BG25" i="13"/>
  <c r="CB20" i="13"/>
  <c r="BT25" i="13"/>
  <c r="BL22" i="13"/>
  <c r="BM22" i="13"/>
  <c r="BM23" i="13"/>
  <c r="BL23" i="13"/>
  <c r="CD26" i="13"/>
  <c r="CC26" i="13"/>
  <c r="CD27" i="13"/>
  <c r="CC27" i="13"/>
  <c r="CC25" i="13"/>
  <c r="CD25" i="13"/>
  <c r="BK26" i="13"/>
  <c r="BK27" i="13"/>
  <c r="CB22" i="13"/>
  <c r="BL17" i="13"/>
  <c r="BM17" i="13"/>
  <c r="CC17" i="13"/>
  <c r="CD17" i="13"/>
  <c r="CD21" i="13"/>
  <c r="CC21" i="13"/>
  <c r="CC22" i="13"/>
  <c r="CD22" i="13"/>
  <c r="CB19" i="13"/>
  <c r="BL19" i="13"/>
  <c r="BM19" i="13"/>
  <c r="BL18" i="13"/>
  <c r="BM18" i="13"/>
  <c r="CC19" i="13"/>
  <c r="CD19" i="13"/>
  <c r="BC23" i="13"/>
  <c r="BK24" i="13"/>
  <c r="CB21" i="13"/>
  <c r="CB24" i="13"/>
  <c r="BG27" i="13"/>
  <c r="CD20" i="13"/>
  <c r="CC20" i="13"/>
  <c r="CD23" i="13"/>
  <c r="CC23" i="13"/>
  <c r="BL27" i="13"/>
  <c r="BM27" i="13"/>
  <c r="BL16" i="13"/>
  <c r="BM16" i="13"/>
  <c r="BM26" i="13"/>
  <c r="BL26" i="13"/>
  <c r="BM20" i="13"/>
  <c r="BL20" i="13"/>
  <c r="CD24" i="13"/>
  <c r="CC24" i="13"/>
  <c r="BL21" i="13"/>
  <c r="BM21" i="13"/>
  <c r="BL25" i="13"/>
  <c r="BM25" i="13"/>
  <c r="BX24" i="13"/>
  <c r="BK19" i="13"/>
  <c r="BT21" i="13"/>
  <c r="BX25" i="13"/>
  <c r="CB26" i="13"/>
  <c r="BC18" i="13"/>
  <c r="BY21" i="12"/>
  <c r="CB21" i="12" s="1"/>
  <c r="BI19" i="12"/>
  <c r="BK19" i="12" s="1"/>
  <c r="BH17" i="12"/>
  <c r="BK17" i="12" s="1"/>
  <c r="BY18" i="12"/>
  <c r="CB18" i="12" s="1"/>
  <c r="CF16" i="12"/>
  <c r="BZ20" i="12"/>
  <c r="CB20" i="12" s="1"/>
  <c r="BI16" i="12"/>
  <c r="BK16" i="12" s="1"/>
  <c r="BH21" i="12"/>
  <c r="BK21" i="12" s="1"/>
  <c r="BY26" i="12"/>
  <c r="CB26" i="12" s="1"/>
  <c r="BZ25" i="12"/>
  <c r="CB25" i="12" s="1"/>
  <c r="BH20" i="12"/>
  <c r="BK20" i="12" s="1"/>
  <c r="CF25" i="12"/>
  <c r="BO21" i="12"/>
  <c r="CF17" i="12"/>
  <c r="BZ16" i="12"/>
  <c r="CB16" i="12" s="1"/>
  <c r="BY19" i="12"/>
  <c r="CB19" i="12" s="1"/>
  <c r="CF18" i="12"/>
  <c r="BO19" i="12"/>
  <c r="CF19" i="12"/>
  <c r="AZ19" i="12"/>
  <c r="BA19" i="12"/>
  <c r="AZ22" i="12"/>
  <c r="BA22" i="12"/>
  <c r="BR16" i="12"/>
  <c r="BQ16" i="12"/>
  <c r="BE18" i="12"/>
  <c r="BD18" i="12"/>
  <c r="BV18" i="12"/>
  <c r="BU18" i="12"/>
  <c r="BE17" i="12"/>
  <c r="BD17" i="12"/>
  <c r="BR26" i="12"/>
  <c r="BQ26" i="12"/>
  <c r="BR23" i="12"/>
  <c r="BQ23" i="12"/>
  <c r="BA17" i="12"/>
  <c r="AZ17" i="12"/>
  <c r="CF24" i="12"/>
  <c r="CB27" i="12"/>
  <c r="BO17" i="12"/>
  <c r="BD20" i="12"/>
  <c r="BE20" i="12"/>
  <c r="BD19" i="12"/>
  <c r="BE19" i="12"/>
  <c r="BV22" i="12"/>
  <c r="BU22" i="12"/>
  <c r="BQ22" i="12"/>
  <c r="BR22" i="12"/>
  <c r="BA21" i="12"/>
  <c r="AZ21" i="12"/>
  <c r="BR17" i="12"/>
  <c r="BQ17" i="12"/>
  <c r="CF21" i="12"/>
  <c r="BE21" i="12"/>
  <c r="BD21" i="12"/>
  <c r="BV24" i="12"/>
  <c r="BU24" i="12"/>
  <c r="BR21" i="12"/>
  <c r="BQ21" i="12"/>
  <c r="BR20" i="12"/>
  <c r="BQ20" i="12"/>
  <c r="BR28" i="12"/>
  <c r="BQ28" i="12"/>
  <c r="AZ16" i="12"/>
  <c r="BA16" i="12"/>
  <c r="BO20" i="12"/>
  <c r="CF27" i="12"/>
  <c r="CF28" i="12"/>
  <c r="BV26" i="12"/>
  <c r="BU26" i="12"/>
  <c r="BV28" i="12"/>
  <c r="BU28" i="12"/>
  <c r="BA18" i="12"/>
  <c r="AZ18" i="12"/>
  <c r="BV23" i="12"/>
  <c r="BU23" i="12"/>
  <c r="BR24" i="12"/>
  <c r="BQ24" i="12"/>
  <c r="BU19" i="12"/>
  <c r="BV19" i="12"/>
  <c r="BA20" i="12"/>
  <c r="AZ20" i="12"/>
  <c r="BR19" i="12"/>
  <c r="BQ19" i="12"/>
  <c r="CB24" i="12"/>
  <c r="CF20" i="12"/>
  <c r="CB28" i="12"/>
  <c r="BU20" i="12"/>
  <c r="BV20" i="12"/>
  <c r="BV16" i="12"/>
  <c r="BU16" i="12"/>
  <c r="BD16" i="12"/>
  <c r="BE16" i="12"/>
  <c r="BR27" i="12"/>
  <c r="BQ27" i="12"/>
  <c r="BU17" i="12"/>
  <c r="BV17" i="12"/>
  <c r="BV21" i="12"/>
  <c r="BU21" i="12"/>
  <c r="BR18" i="12"/>
  <c r="BQ18" i="12"/>
  <c r="BQ25" i="12"/>
  <c r="BR25" i="12"/>
  <c r="CF23" i="12"/>
  <c r="BO18" i="12"/>
  <c r="CF26" i="12"/>
  <c r="CB17" i="12"/>
  <c r="BV25" i="12"/>
  <c r="BU25" i="12"/>
  <c r="BV27" i="12"/>
  <c r="BU27" i="12"/>
  <c r="BD22" i="12"/>
  <c r="BE22" i="12"/>
  <c r="CF22" i="12"/>
  <c r="BC22" i="11"/>
  <c r="CB28" i="11"/>
  <c r="BX18" i="11"/>
  <c r="BC18" i="11"/>
  <c r="BT20" i="11"/>
  <c r="BK19" i="11"/>
  <c r="BG22" i="11"/>
  <c r="BX28" i="11"/>
  <c r="BG24" i="11"/>
  <c r="BG16" i="11"/>
  <c r="BX23" i="11"/>
  <c r="BK25" i="11"/>
  <c r="BK21" i="11"/>
  <c r="BX17" i="11"/>
  <c r="BG23" i="11"/>
  <c r="CB26" i="11"/>
  <c r="BG21" i="11"/>
  <c r="BX26" i="11"/>
  <c r="BK24" i="11"/>
  <c r="BG26" i="11"/>
  <c r="BX20" i="11"/>
  <c r="BT24" i="11"/>
  <c r="BC21" i="11"/>
  <c r="BC25" i="11"/>
  <c r="BC26" i="11"/>
  <c r="BT26" i="11"/>
  <c r="BT17" i="11"/>
  <c r="BT18" i="11"/>
  <c r="BT28" i="11"/>
  <c r="BT21" i="11"/>
  <c r="CB17" i="11"/>
  <c r="CB24" i="11"/>
  <c r="CB27" i="11"/>
  <c r="BC24" i="11"/>
  <c r="BM24" i="11"/>
  <c r="BL24" i="11"/>
  <c r="BL26" i="11"/>
  <c r="BM26" i="11"/>
  <c r="BL22" i="11"/>
  <c r="BM22" i="11"/>
  <c r="BX19" i="11"/>
  <c r="BK26" i="11"/>
  <c r="BM23" i="11"/>
  <c r="BL23" i="11"/>
  <c r="CD16" i="11"/>
  <c r="CC16" i="11"/>
  <c r="CC18" i="11"/>
  <c r="CD18" i="11"/>
  <c r="CD27" i="11"/>
  <c r="CC27" i="11"/>
  <c r="CD25" i="11"/>
  <c r="CC25" i="11"/>
  <c r="BT22" i="11"/>
  <c r="CB23" i="11"/>
  <c r="BK17" i="11"/>
  <c r="BC19" i="11"/>
  <c r="BG25" i="11"/>
  <c r="CB18" i="11"/>
  <c r="BK20" i="11"/>
  <c r="BT27" i="11"/>
  <c r="CD17" i="11"/>
  <c r="CC17" i="11"/>
  <c r="CC26" i="11"/>
  <c r="CD26" i="11"/>
  <c r="CC20" i="11"/>
  <c r="CD20" i="11"/>
  <c r="CC22" i="11"/>
  <c r="CD22" i="11"/>
  <c r="BK23" i="11"/>
  <c r="BX22" i="11"/>
  <c r="BT16" i="11"/>
  <c r="BX25" i="11"/>
  <c r="BK18" i="11"/>
  <c r="BX24" i="11"/>
  <c r="BK22" i="11"/>
  <c r="BG20" i="11"/>
  <c r="BX27" i="11"/>
  <c r="CB25" i="11"/>
  <c r="CD24" i="11"/>
  <c r="CC24" i="11"/>
  <c r="CC28" i="11"/>
  <c r="CD28" i="11"/>
  <c r="CD21" i="11"/>
  <c r="CC21" i="11"/>
  <c r="CD23" i="11"/>
  <c r="CC23" i="11"/>
  <c r="CD19" i="11"/>
  <c r="CC19" i="11"/>
  <c r="CB19" i="11"/>
  <c r="BT25" i="11"/>
  <c r="BX21" i="11"/>
  <c r="BC17" i="11"/>
  <c r="BX16" i="11"/>
  <c r="BM18" i="11"/>
  <c r="BL18" i="11"/>
  <c r="BM19" i="11"/>
  <c r="BL19" i="11"/>
  <c r="BL20" i="11"/>
  <c r="BM20" i="11"/>
  <c r="BM16" i="11"/>
  <c r="BL16" i="11"/>
  <c r="CB22" i="11"/>
  <c r="CB20" i="11"/>
  <c r="BG19" i="11"/>
  <c r="CB16" i="11"/>
  <c r="BC20" i="11"/>
  <c r="BC16" i="11"/>
  <c r="BC23" i="11"/>
  <c r="BG17" i="11"/>
  <c r="CB21" i="11"/>
  <c r="BM17" i="11"/>
  <c r="BL17" i="11"/>
  <c r="BM21" i="11"/>
  <c r="BL21" i="11"/>
  <c r="BM25" i="11"/>
  <c r="BL25" i="11"/>
  <c r="BG18" i="11"/>
  <c r="BK16" i="11"/>
  <c r="BT19" i="11"/>
  <c r="BT23" i="11"/>
  <c r="CB30" i="9"/>
  <c r="CB27" i="9"/>
  <c r="BK22" i="9"/>
  <c r="BK21" i="9"/>
  <c r="CB17" i="9"/>
  <c r="CB19" i="9"/>
  <c r="BK18" i="9"/>
  <c r="CF19" i="9"/>
  <c r="BO28" i="9"/>
  <c r="CF27" i="9"/>
  <c r="CF22" i="9"/>
  <c r="BO30" i="9"/>
  <c r="CF18" i="9"/>
  <c r="BK16" i="9"/>
  <c r="CB29" i="9"/>
  <c r="BO29" i="9"/>
  <c r="CB18" i="9"/>
  <c r="CB16" i="9"/>
  <c r="BG25" i="9"/>
  <c r="BX22" i="9"/>
  <c r="BO26" i="9"/>
  <c r="CB21" i="9"/>
  <c r="BG32" i="9"/>
  <c r="BX18" i="9"/>
  <c r="CF20" i="9"/>
  <c r="CF24" i="9"/>
  <c r="BO16" i="9"/>
  <c r="BK24" i="9"/>
  <c r="CB20" i="9"/>
  <c r="BX25" i="9"/>
  <c r="BX28" i="9"/>
  <c r="BX23" i="9"/>
  <c r="BK30" i="9"/>
  <c r="BK29" i="9"/>
  <c r="CB22" i="9"/>
  <c r="BK27" i="9"/>
  <c r="BG16" i="9"/>
  <c r="BG24" i="9"/>
  <c r="BX27" i="9"/>
  <c r="BG21" i="9"/>
  <c r="BK26" i="9"/>
  <c r="CB32" i="9"/>
  <c r="BR24" i="9"/>
  <c r="BQ24" i="9"/>
  <c r="BQ22" i="9"/>
  <c r="BR22" i="9"/>
  <c r="BG19" i="9"/>
  <c r="CF26" i="9"/>
  <c r="CB26" i="9"/>
  <c r="BA24" i="9"/>
  <c r="AZ24" i="9"/>
  <c r="BR18" i="9"/>
  <c r="BQ18" i="9"/>
  <c r="BA25" i="9"/>
  <c r="AZ25" i="9"/>
  <c r="AZ16" i="9"/>
  <c r="BA16" i="9"/>
  <c r="BK19" i="9"/>
  <c r="BK31" i="9"/>
  <c r="BQ16" i="9"/>
  <c r="BR16" i="9"/>
  <c r="CF32" i="9"/>
  <c r="CB31" i="9"/>
  <c r="BX32" i="9"/>
  <c r="BA22" i="9"/>
  <c r="AZ22" i="9"/>
  <c r="BA29" i="9"/>
  <c r="AZ29" i="9"/>
  <c r="BQ28" i="9"/>
  <c r="BR28" i="9"/>
  <c r="BQ20" i="9"/>
  <c r="BR20" i="9"/>
  <c r="AZ20" i="9"/>
  <c r="BA20" i="9"/>
  <c r="BK23" i="9"/>
  <c r="CF23" i="9"/>
  <c r="BG20" i="9"/>
  <c r="BG31" i="9"/>
  <c r="AZ31" i="9"/>
  <c r="BA31" i="9"/>
  <c r="BR32" i="9"/>
  <c r="BQ32" i="9"/>
  <c r="BQ19" i="9"/>
  <c r="BR19" i="9"/>
  <c r="AZ27" i="9"/>
  <c r="BA27" i="9"/>
  <c r="AZ17" i="9"/>
  <c r="BA17" i="9"/>
  <c r="BA19" i="9"/>
  <c r="AZ19" i="9"/>
  <c r="BQ21" i="9"/>
  <c r="BR21" i="9"/>
  <c r="BR26" i="9"/>
  <c r="BQ26" i="9"/>
  <c r="AZ23" i="9"/>
  <c r="BA23" i="9"/>
  <c r="BA26" i="9"/>
  <c r="AZ26" i="9"/>
  <c r="BR29" i="9"/>
  <c r="BQ29" i="9"/>
  <c r="CF31" i="9"/>
  <c r="BG22" i="9"/>
  <c r="BK25" i="9"/>
  <c r="BG30" i="9"/>
  <c r="BX16" i="9"/>
  <c r="BO17" i="9"/>
  <c r="BA32" i="9"/>
  <c r="AZ32" i="9"/>
  <c r="AZ21" i="9"/>
  <c r="BA21" i="9"/>
  <c r="BQ23" i="9"/>
  <c r="BR23" i="9"/>
  <c r="BR25" i="9"/>
  <c r="BQ25" i="9"/>
  <c r="BO21" i="9"/>
  <c r="BK17" i="9"/>
  <c r="CF28" i="9"/>
  <c r="CB24" i="9"/>
  <c r="BG29" i="9"/>
  <c r="BK20" i="9"/>
  <c r="BG17" i="9"/>
  <c r="BX31" i="9"/>
  <c r="BQ17" i="9"/>
  <c r="BR17" i="9"/>
  <c r="BO32" i="9"/>
  <c r="BK32" i="9"/>
  <c r="BO20" i="9"/>
  <c r="CB25" i="9"/>
  <c r="BX19" i="9"/>
  <c r="CB23" i="9"/>
  <c r="CF29" i="9"/>
  <c r="AZ30" i="9"/>
  <c r="BA30" i="9"/>
  <c r="BA28" i="9"/>
  <c r="AZ28" i="9"/>
  <c r="BA18" i="9"/>
  <c r="AZ18" i="9"/>
  <c r="BR31" i="9"/>
  <c r="BQ31" i="9"/>
  <c r="BX30" i="9"/>
  <c r="BO25" i="9"/>
  <c r="BX20" i="9"/>
  <c r="BO27" i="9"/>
  <c r="CF16" i="9"/>
  <c r="BK28" i="9"/>
  <c r="BX29" i="9"/>
  <c r="BG27" i="9"/>
  <c r="BQ30" i="9"/>
  <c r="BR30" i="9"/>
  <c r="BR27" i="9"/>
  <c r="BQ27" i="9"/>
  <c r="BM67" i="5"/>
  <c r="BL67" i="5"/>
  <c r="BM75" i="5"/>
  <c r="BL75" i="5"/>
  <c r="BM36" i="5"/>
  <c r="BL36" i="5"/>
  <c r="BL58" i="5"/>
  <c r="BM58" i="5"/>
  <c r="CC35" i="5"/>
  <c r="CD35" i="5"/>
  <c r="CD86" i="5"/>
  <c r="CC86" i="5"/>
  <c r="BM38" i="5"/>
  <c r="BL38" i="5"/>
  <c r="BL19" i="5"/>
  <c r="BM19" i="5"/>
  <c r="CC20" i="5"/>
  <c r="CD20" i="5"/>
  <c r="CD46" i="5"/>
  <c r="CC46" i="5"/>
  <c r="CD18" i="5"/>
  <c r="CC18" i="5"/>
  <c r="BM62" i="5"/>
  <c r="BL62" i="5"/>
  <c r="BM66" i="5"/>
  <c r="BL66" i="5"/>
  <c r="BM60" i="5"/>
  <c r="BL60" i="5"/>
  <c r="BL63" i="5"/>
  <c r="BM63" i="5"/>
  <c r="BL42" i="5"/>
  <c r="BM42" i="5"/>
  <c r="BM70" i="5"/>
  <c r="BL70" i="5"/>
  <c r="CD68" i="5"/>
  <c r="CC68" i="5"/>
  <c r="BM41" i="5"/>
  <c r="BL41" i="5"/>
  <c r="BL76" i="5"/>
  <c r="BM76" i="5"/>
  <c r="CD72" i="5"/>
  <c r="CC72" i="5"/>
  <c r="CD22" i="5"/>
  <c r="CC22" i="5"/>
  <c r="BL74" i="5"/>
  <c r="BM74" i="5"/>
  <c r="BL48" i="5"/>
  <c r="BM48" i="5"/>
  <c r="BL64" i="5"/>
  <c r="BM64" i="5"/>
  <c r="CD64" i="5"/>
  <c r="CC64" i="5"/>
  <c r="BM35" i="5"/>
  <c r="BL35" i="5"/>
  <c r="CC67" i="5"/>
  <c r="CD67" i="5"/>
  <c r="CD45" i="5"/>
  <c r="CC45" i="5"/>
  <c r="BM82" i="5"/>
  <c r="BL82" i="5"/>
  <c r="BM28" i="5"/>
  <c r="BL28" i="5"/>
  <c r="CC55" i="5"/>
  <c r="CD55" i="5"/>
  <c r="BM80" i="5"/>
  <c r="BL80" i="5"/>
  <c r="BM49" i="5"/>
  <c r="BL49" i="5"/>
  <c r="BM84" i="5"/>
  <c r="BL84" i="5"/>
  <c r="CD49" i="5"/>
  <c r="CC49" i="5"/>
  <c r="BM31" i="5"/>
  <c r="BL31" i="5"/>
  <c r="BM73" i="5"/>
  <c r="BL73" i="5"/>
  <c r="BM21" i="5"/>
  <c r="BL21" i="5"/>
  <c r="CC52" i="5"/>
  <c r="CD52" i="5"/>
  <c r="BM27" i="5"/>
  <c r="BL27" i="5"/>
  <c r="BL61" i="5"/>
  <c r="BM61" i="5"/>
  <c r="BM32" i="5"/>
  <c r="BL32" i="5"/>
  <c r="CD50" i="5"/>
  <c r="CC50" i="5"/>
  <c r="BM78" i="5"/>
  <c r="BL78" i="5"/>
  <c r="CA45" i="5"/>
  <c r="BJ31" i="5"/>
  <c r="BJ17" i="5"/>
  <c r="BJ80" i="5"/>
  <c r="CA86" i="5"/>
  <c r="BJ69" i="5"/>
  <c r="BJ67" i="5"/>
  <c r="CA68" i="5"/>
  <c r="BJ50" i="5"/>
  <c r="BJ63" i="5"/>
  <c r="BJ75" i="5"/>
  <c r="CA48" i="5"/>
  <c r="BJ35" i="5"/>
  <c r="CA26" i="5"/>
  <c r="BJ33" i="5"/>
  <c r="BJ24" i="5"/>
  <c r="CA47" i="5"/>
  <c r="BJ20" i="5"/>
  <c r="BJ36" i="5"/>
  <c r="CA53" i="5"/>
  <c r="CA36" i="5"/>
  <c r="CA70" i="5"/>
  <c r="BJ72" i="5"/>
  <c r="CA61" i="5"/>
  <c r="BJ79" i="5"/>
  <c r="CA62" i="5"/>
  <c r="CA49" i="5"/>
  <c r="BJ48" i="5"/>
  <c r="CA32" i="5"/>
  <c r="CA63" i="5"/>
  <c r="CA29" i="5"/>
  <c r="CA39" i="5"/>
  <c r="CA44" i="5"/>
  <c r="BJ45" i="5"/>
  <c r="CA17" i="5"/>
  <c r="BJ22" i="5"/>
  <c r="BJ47" i="5"/>
  <c r="BJ18" i="5"/>
  <c r="CA77" i="5"/>
  <c r="CA81" i="5"/>
  <c r="CA71" i="5"/>
  <c r="BJ70" i="5"/>
  <c r="BJ68" i="5"/>
  <c r="BJ61" i="5"/>
  <c r="BJ62" i="5"/>
  <c r="CA51" i="5"/>
  <c r="BJ49" i="5"/>
  <c r="CA40" i="5"/>
  <c r="BJ32" i="5"/>
  <c r="CA57" i="5"/>
  <c r="BJ29" i="5"/>
  <c r="BJ39" i="5"/>
  <c r="CA37" i="5"/>
  <c r="CA19" i="5"/>
  <c r="CA28" i="5"/>
  <c r="CA31" i="5"/>
  <c r="CA22" i="5"/>
  <c r="CA18" i="5"/>
  <c r="CA76" i="5"/>
  <c r="BJ77" i="5"/>
  <c r="BJ81" i="5"/>
  <c r="BJ71" i="5"/>
  <c r="CA65" i="5"/>
  <c r="CA66" i="5"/>
  <c r="CA64" i="5"/>
  <c r="CA67" i="5"/>
  <c r="BJ51" i="5"/>
  <c r="CA42" i="5"/>
  <c r="BJ40" i="5"/>
  <c r="CA78" i="5"/>
  <c r="BJ53" i="5"/>
  <c r="BJ44" i="5"/>
  <c r="CA25" i="5"/>
  <c r="BJ37" i="5"/>
  <c r="BJ19" i="5"/>
  <c r="BJ76" i="5"/>
  <c r="BJ86" i="5"/>
  <c r="BJ84" i="5"/>
  <c r="CA74" i="5"/>
  <c r="BJ65" i="5"/>
  <c r="BJ66" i="5"/>
  <c r="BJ64" i="5"/>
  <c r="CA56" i="5"/>
  <c r="CA72" i="5"/>
  <c r="BJ42" i="5"/>
  <c r="BJ52" i="5"/>
  <c r="CA46" i="5"/>
  <c r="CA52" i="5"/>
  <c r="CA30" i="5"/>
  <c r="BJ25" i="5"/>
  <c r="BJ30" i="5"/>
  <c r="BJ23" i="5"/>
  <c r="CA83" i="5"/>
  <c r="CA85" i="5"/>
  <c r="CA79" i="5"/>
  <c r="BJ74" i="5"/>
  <c r="CA60" i="5"/>
  <c r="CA58" i="5"/>
  <c r="CA55" i="5"/>
  <c r="BJ56" i="5"/>
  <c r="CA59" i="5"/>
  <c r="CA34" i="5"/>
  <c r="CA43" i="5"/>
  <c r="BJ46" i="5"/>
  <c r="CA41" i="5"/>
  <c r="BJ28" i="5"/>
  <c r="CA21" i="5"/>
  <c r="BJ27" i="5"/>
  <c r="BJ16" i="5"/>
  <c r="CA23" i="5"/>
  <c r="CA82" i="5"/>
  <c r="CA84" i="5"/>
  <c r="CA73" i="5"/>
  <c r="BJ78" i="5"/>
  <c r="BJ60" i="5"/>
  <c r="BJ58" i="5"/>
  <c r="BJ55" i="5"/>
  <c r="CA54" i="5"/>
  <c r="BJ34" i="5"/>
  <c r="BJ43" i="5"/>
  <c r="CA38" i="5"/>
  <c r="BJ41" i="5"/>
  <c r="CA27" i="5"/>
  <c r="BJ21" i="5"/>
  <c r="BJ26" i="5"/>
  <c r="CA16" i="5"/>
  <c r="BJ82" i="5"/>
  <c r="CA80" i="5"/>
  <c r="BJ73" i="5"/>
  <c r="CA69" i="5"/>
  <c r="CA75" i="5"/>
  <c r="BJ83" i="5"/>
  <c r="CA50" i="5"/>
  <c r="BJ85" i="5"/>
  <c r="BJ54" i="5"/>
  <c r="BJ57" i="5"/>
  <c r="CA35" i="5"/>
  <c r="BJ38" i="5"/>
  <c r="CA33" i="5"/>
  <c r="CA24" i="5"/>
  <c r="BJ59" i="5"/>
  <c r="CA20" i="5"/>
  <c r="CC28" i="5"/>
  <c r="CD28" i="5"/>
  <c r="CC47" i="5"/>
  <c r="CD47" i="5"/>
  <c r="BL65" i="5"/>
  <c r="BM65" i="5"/>
  <c r="CC54" i="5"/>
  <c r="CD54" i="5"/>
  <c r="CD33" i="5"/>
  <c r="CC33" i="5"/>
  <c r="BM81" i="5"/>
  <c r="BL81" i="5"/>
  <c r="BL33" i="5"/>
  <c r="BM33" i="5"/>
  <c r="BL71" i="5"/>
  <c r="BM71" i="5"/>
  <c r="CD56" i="5"/>
  <c r="CC56" i="5"/>
  <c r="BL47" i="5"/>
  <c r="BM47" i="5"/>
  <c r="CC69" i="5"/>
  <c r="CD69" i="5"/>
  <c r="BM24" i="5"/>
  <c r="BL24" i="5"/>
  <c r="CD57" i="5"/>
  <c r="CC57" i="5"/>
  <c r="CC82" i="5"/>
  <c r="CD82" i="5"/>
  <c r="BM34" i="5"/>
  <c r="BL34" i="5"/>
  <c r="CC75" i="5"/>
  <c r="CD75" i="5"/>
  <c r="CD21" i="5"/>
  <c r="CC21" i="5"/>
  <c r="CD34" i="5"/>
  <c r="CC34" i="5"/>
  <c r="CD83" i="5"/>
  <c r="CC83" i="5"/>
  <c r="CD36" i="5"/>
  <c r="CC36" i="5"/>
  <c r="BM54" i="5"/>
  <c r="BL54" i="5"/>
  <c r="BM37" i="5"/>
  <c r="BL37" i="5"/>
  <c r="BL79" i="5"/>
  <c r="BM79" i="5"/>
  <c r="CD17" i="5"/>
  <c r="CC17" i="5"/>
  <c r="BL59" i="5"/>
  <c r="BM59" i="5"/>
  <c r="CD85" i="5"/>
  <c r="CC85" i="5"/>
  <c r="BW86" i="5"/>
  <c r="BW85" i="5"/>
  <c r="BF84" i="5"/>
  <c r="BW83" i="5"/>
  <c r="BW82" i="5"/>
  <c r="BW73" i="5"/>
  <c r="BW64" i="5"/>
  <c r="BW71" i="5"/>
  <c r="BW51" i="5"/>
  <c r="BF52" i="5"/>
  <c r="BW56" i="5"/>
  <c r="BF49" i="5"/>
  <c r="BF42" i="5"/>
  <c r="BF31" i="5"/>
  <c r="BW18" i="5"/>
  <c r="BW30" i="5"/>
  <c r="BF24" i="5"/>
  <c r="BW16" i="5"/>
  <c r="BW21" i="5"/>
  <c r="BF23" i="5"/>
  <c r="BF78" i="5"/>
  <c r="BF76" i="5"/>
  <c r="BW72" i="5"/>
  <c r="BF79" i="5"/>
  <c r="BF82" i="5"/>
  <c r="BF68" i="5"/>
  <c r="BF58" i="5"/>
  <c r="BW55" i="5"/>
  <c r="BW46" i="5"/>
  <c r="BF44" i="5"/>
  <c r="BF34" i="5"/>
  <c r="BF36" i="5"/>
  <c r="BF43" i="5"/>
  <c r="BW22" i="5"/>
  <c r="BW29" i="5"/>
  <c r="BW20" i="5"/>
  <c r="BF35" i="5"/>
  <c r="BW84" i="5"/>
  <c r="BF72" i="5"/>
  <c r="BW74" i="5"/>
  <c r="BF71" i="5"/>
  <c r="BF67" i="5"/>
  <c r="BW54" i="5"/>
  <c r="BF55" i="5"/>
  <c r="BF46" i="5"/>
  <c r="BW47" i="5"/>
  <c r="BW45" i="5"/>
  <c r="BF29" i="5"/>
  <c r="BW32" i="5"/>
  <c r="BF22" i="5"/>
  <c r="BF56" i="5"/>
  <c r="BF20" i="5"/>
  <c r="BW25" i="5"/>
  <c r="BF83" i="5"/>
  <c r="BW81" i="5"/>
  <c r="BW77" i="5"/>
  <c r="BW75" i="5"/>
  <c r="BF74" i="5"/>
  <c r="BW62" i="5"/>
  <c r="BW60" i="5"/>
  <c r="BF54" i="5"/>
  <c r="BF63" i="5"/>
  <c r="BW38" i="5"/>
  <c r="BF47" i="5"/>
  <c r="BF45" i="5"/>
  <c r="BW28" i="5"/>
  <c r="BF32" i="5"/>
  <c r="BW43" i="5"/>
  <c r="BF53" i="5"/>
  <c r="BW17" i="5"/>
  <c r="BW40" i="5"/>
  <c r="BW80" i="5"/>
  <c r="BF81" i="5"/>
  <c r="BF77" i="5"/>
  <c r="BF75" i="5"/>
  <c r="BW67" i="5"/>
  <c r="BF62" i="5"/>
  <c r="BF60" i="5"/>
  <c r="BW57" i="5"/>
  <c r="BW58" i="5"/>
  <c r="BF38" i="5"/>
  <c r="BW39" i="5"/>
  <c r="BW37" i="5"/>
  <c r="BW19" i="5"/>
  <c r="BF28" i="5"/>
  <c r="BW33" i="5"/>
  <c r="BW35" i="5"/>
  <c r="BF17" i="5"/>
  <c r="BF16" i="5"/>
  <c r="BF80" i="5"/>
  <c r="BW69" i="5"/>
  <c r="BW70" i="5"/>
  <c r="BW61" i="5"/>
  <c r="BW65" i="5"/>
  <c r="BF66" i="5"/>
  <c r="BF57" i="5"/>
  <c r="BW50" i="5"/>
  <c r="BW26" i="5"/>
  <c r="BF39" i="5"/>
  <c r="BF37" i="5"/>
  <c r="BF19" i="5"/>
  <c r="BW48" i="5"/>
  <c r="BF33" i="5"/>
  <c r="BW41" i="5"/>
  <c r="BF27" i="5"/>
  <c r="BF48" i="5"/>
  <c r="BF70" i="5"/>
  <c r="BW52" i="5"/>
  <c r="BW31" i="5"/>
  <c r="BF30" i="5"/>
  <c r="BF85" i="5"/>
  <c r="BF73" i="5"/>
  <c r="BW66" i="5"/>
  <c r="BW36" i="5"/>
  <c r="BF25" i="5"/>
  <c r="BF61" i="5"/>
  <c r="BF50" i="5"/>
  <c r="BW59" i="5"/>
  <c r="BF26" i="5"/>
  <c r="BW78" i="5"/>
  <c r="BF64" i="5"/>
  <c r="BW53" i="5"/>
  <c r="BF18" i="5"/>
  <c r="BF21" i="5"/>
  <c r="BF65" i="5"/>
  <c r="BW49" i="5"/>
  <c r="BF40" i="5"/>
  <c r="BW23" i="5"/>
  <c r="BF86" i="5"/>
  <c r="BW76" i="5"/>
  <c r="BW68" i="5"/>
  <c r="BW44" i="5"/>
  <c r="BW27" i="5"/>
  <c r="BF41" i="5"/>
  <c r="BF69" i="5"/>
  <c r="BF59" i="5"/>
  <c r="BW42" i="5"/>
  <c r="BW24" i="5"/>
  <c r="BW79" i="5"/>
  <c r="BF51" i="5"/>
  <c r="BW34" i="5"/>
  <c r="BW63" i="5"/>
  <c r="BL26" i="5"/>
  <c r="BM26" i="5"/>
  <c r="CC53" i="5"/>
  <c r="CD53" i="5"/>
  <c r="CC25" i="5"/>
  <c r="CD25" i="5"/>
  <c r="CD23" i="5"/>
  <c r="CC23" i="5"/>
  <c r="BM86" i="5"/>
  <c r="BL86" i="5"/>
  <c r="BM39" i="5"/>
  <c r="BL39" i="5"/>
  <c r="CD51" i="5"/>
  <c r="CC51" i="5"/>
  <c r="CC48" i="5"/>
  <c r="CD48" i="5"/>
  <c r="BM45" i="5"/>
  <c r="BL45" i="5"/>
  <c r="CD70" i="5"/>
  <c r="CC70" i="5"/>
  <c r="CD32" i="5"/>
  <c r="CC32" i="5"/>
  <c r="CD26" i="5"/>
  <c r="CC26" i="5"/>
  <c r="BL29" i="5"/>
  <c r="BM29" i="5"/>
  <c r="CC60" i="5"/>
  <c r="CD60" i="5"/>
  <c r="BL53" i="5"/>
  <c r="BM53" i="5"/>
  <c r="BM77" i="5"/>
  <c r="BL77" i="5"/>
  <c r="CC16" i="5"/>
  <c r="CD16" i="5"/>
  <c r="BL56" i="5"/>
  <c r="BM56" i="5"/>
  <c r="CD77" i="5"/>
  <c r="CC77" i="5"/>
  <c r="BL18" i="5"/>
  <c r="BM18" i="5"/>
  <c r="CD65" i="5"/>
  <c r="CC65" i="5"/>
  <c r="CD42" i="5"/>
  <c r="CC42" i="5"/>
  <c r="BM72" i="5"/>
  <c r="BL72" i="5"/>
  <c r="BL22" i="5"/>
  <c r="BM22" i="5"/>
  <c r="BM51" i="5"/>
  <c r="BL51" i="5"/>
  <c r="CC66" i="5"/>
  <c r="CD66" i="5"/>
  <c r="BM85" i="5"/>
  <c r="BL85" i="5"/>
  <c r="CD59" i="5"/>
  <c r="CC59" i="5"/>
  <c r="CC40" i="5"/>
  <c r="CD40" i="5"/>
  <c r="CD41" i="5"/>
  <c r="CC41" i="5"/>
  <c r="BL69" i="5"/>
  <c r="BM69" i="5"/>
  <c r="BM83" i="5"/>
  <c r="BL83" i="5"/>
  <c r="CD71" i="5"/>
  <c r="CC71" i="5"/>
  <c r="CD38" i="5"/>
  <c r="CC38" i="5"/>
  <c r="CC30" i="5"/>
  <c r="CD30" i="5"/>
  <c r="BL46" i="5"/>
  <c r="BM46" i="5"/>
  <c r="CD19" i="5"/>
  <c r="CC19" i="5"/>
  <c r="BM68" i="5"/>
  <c r="BL68" i="5"/>
  <c r="CC27" i="5"/>
  <c r="CD27" i="5"/>
  <c r="CD44" i="5"/>
  <c r="CC44" i="5"/>
  <c r="CD76" i="5"/>
  <c r="CC76" i="5"/>
  <c r="CD29" i="5"/>
  <c r="CC29" i="5"/>
  <c r="CC62" i="5"/>
  <c r="CD62" i="5"/>
  <c r="BS82" i="5"/>
  <c r="BB80" i="5"/>
  <c r="BS78" i="5"/>
  <c r="BB69" i="5"/>
  <c r="BB67" i="5"/>
  <c r="BS67" i="5"/>
  <c r="BS63" i="5"/>
  <c r="BS51" i="5"/>
  <c r="BS52" i="5"/>
  <c r="BS40" i="5"/>
  <c r="BB32" i="5"/>
  <c r="BB41" i="5"/>
  <c r="BS45" i="5"/>
  <c r="BB52" i="5"/>
  <c r="BS47" i="5"/>
  <c r="BB45" i="5"/>
  <c r="BB37" i="5"/>
  <c r="BB16" i="5"/>
  <c r="BS83" i="5"/>
  <c r="BB82" i="5"/>
  <c r="BS71" i="5"/>
  <c r="BB78" i="5"/>
  <c r="BS60" i="5"/>
  <c r="BS61" i="5"/>
  <c r="BS59" i="5"/>
  <c r="BB51" i="5"/>
  <c r="BS42" i="5"/>
  <c r="BB40" i="5"/>
  <c r="BS49" i="5"/>
  <c r="BS33" i="5"/>
  <c r="BS36" i="5"/>
  <c r="BS31" i="5"/>
  <c r="BB31" i="5"/>
  <c r="BS37" i="5"/>
  <c r="BS44" i="5"/>
  <c r="BS76" i="5"/>
  <c r="BB85" i="5"/>
  <c r="BS81" i="5"/>
  <c r="BB71" i="5"/>
  <c r="BS70" i="5"/>
  <c r="BB60" i="5"/>
  <c r="BB61" i="5"/>
  <c r="BS50" i="5"/>
  <c r="BB68" i="5"/>
  <c r="BB42" i="5"/>
  <c r="BB57" i="5"/>
  <c r="BB49" i="5"/>
  <c r="BB33" i="5"/>
  <c r="BB36" i="5"/>
  <c r="BS26" i="5"/>
  <c r="BS19" i="5"/>
  <c r="BS30" i="5"/>
  <c r="BB30" i="5"/>
  <c r="BB76" i="5"/>
  <c r="BB84" i="5"/>
  <c r="BB81" i="5"/>
  <c r="BS79" i="5"/>
  <c r="BB70" i="5"/>
  <c r="BS66" i="5"/>
  <c r="BB72" i="5"/>
  <c r="BB50" i="5"/>
  <c r="BB62" i="5"/>
  <c r="BS34" i="5"/>
  <c r="BS43" i="5"/>
  <c r="BS46" i="5"/>
  <c r="BS29" i="5"/>
  <c r="BS25" i="5"/>
  <c r="BB26" i="5"/>
  <c r="BB19" i="5"/>
  <c r="BB28" i="5"/>
  <c r="BS16" i="5"/>
  <c r="BB86" i="5"/>
  <c r="BS77" i="5"/>
  <c r="BS74" i="5"/>
  <c r="BB75" i="5"/>
  <c r="BB66" i="5"/>
  <c r="BS64" i="5"/>
  <c r="BS68" i="5"/>
  <c r="BS54" i="5"/>
  <c r="BB34" i="5"/>
  <c r="BB43" i="5"/>
  <c r="BB46" i="5"/>
  <c r="BB29" i="5"/>
  <c r="BB25" i="5"/>
  <c r="BB44" i="5"/>
  <c r="BS39" i="5"/>
  <c r="BS17" i="5"/>
  <c r="BS23" i="5"/>
  <c r="BS86" i="5"/>
  <c r="BB77" i="5"/>
  <c r="BS73" i="5"/>
  <c r="BB74" i="5"/>
  <c r="BS65" i="5"/>
  <c r="BS58" i="5"/>
  <c r="BB64" i="5"/>
  <c r="BB59" i="5"/>
  <c r="BB54" i="5"/>
  <c r="BS53" i="5"/>
  <c r="BS35" i="5"/>
  <c r="BS38" i="5"/>
  <c r="BB47" i="5"/>
  <c r="BS21" i="5"/>
  <c r="BS28" i="5"/>
  <c r="BS27" i="5"/>
  <c r="BB17" i="5"/>
  <c r="BB23" i="5"/>
  <c r="BS85" i="5"/>
  <c r="BB83" i="5"/>
  <c r="BB73" i="5"/>
  <c r="BB65" i="5"/>
  <c r="BB58" i="5"/>
  <c r="BS55" i="5"/>
  <c r="BS56" i="5"/>
  <c r="BB63" i="5"/>
  <c r="BS48" i="5"/>
  <c r="BB35" i="5"/>
  <c r="BB38" i="5"/>
  <c r="BS24" i="5"/>
  <c r="BB21" i="5"/>
  <c r="BS20" i="5"/>
  <c r="BS18" i="5"/>
  <c r="BS57" i="5"/>
  <c r="BS22" i="5"/>
  <c r="BS84" i="5"/>
  <c r="BS80" i="5"/>
  <c r="BB79" i="5"/>
  <c r="BS69" i="5"/>
  <c r="BS72" i="5"/>
  <c r="BS75" i="5"/>
  <c r="BB55" i="5"/>
  <c r="BB56" i="5"/>
  <c r="BB53" i="5"/>
  <c r="BB48" i="5"/>
  <c r="BS32" i="5"/>
  <c r="BS41" i="5"/>
  <c r="BB24" i="5"/>
  <c r="BS62" i="5"/>
  <c r="BB20" i="5"/>
  <c r="BB18" i="5"/>
  <c r="BB39" i="5"/>
  <c r="BB22" i="5"/>
  <c r="BB27" i="5"/>
  <c r="CD78" i="5"/>
  <c r="CC78" i="5"/>
  <c r="CD24" i="5"/>
  <c r="CC24" i="5"/>
  <c r="CD37" i="5"/>
  <c r="CC37" i="5"/>
  <c r="CD79" i="5"/>
  <c r="CC79" i="5"/>
  <c r="BM44" i="5"/>
  <c r="BL44" i="5"/>
  <c r="CD39" i="5"/>
  <c r="CC39" i="5"/>
  <c r="BM23" i="5"/>
  <c r="BL23" i="5"/>
  <c r="BM55" i="5"/>
  <c r="BL55" i="5"/>
  <c r="CD43" i="5"/>
  <c r="CC43" i="5"/>
  <c r="CC81" i="5"/>
  <c r="CD81" i="5"/>
  <c r="CD84" i="5"/>
  <c r="CC84" i="5"/>
  <c r="CD58" i="5"/>
  <c r="CC58" i="5"/>
  <c r="BM16" i="5"/>
  <c r="BL16" i="5"/>
  <c r="BM57" i="5"/>
  <c r="BL57" i="5"/>
  <c r="BM40" i="5"/>
  <c r="BL40" i="5"/>
  <c r="CD74" i="5"/>
  <c r="CC74" i="5"/>
  <c r="BM25" i="5"/>
  <c r="BL25" i="5"/>
  <c r="CC63" i="5"/>
  <c r="CD63" i="5"/>
  <c r="CC80" i="5"/>
  <c r="CD80" i="5"/>
  <c r="BL43" i="5"/>
  <c r="BM43" i="5"/>
  <c r="BM52" i="5"/>
  <c r="BL52" i="5"/>
  <c r="CD31" i="5"/>
  <c r="CC31" i="5"/>
  <c r="CD73" i="5"/>
  <c r="CC73" i="5"/>
  <c r="BM20" i="5"/>
  <c r="BL20" i="5"/>
  <c r="BM50" i="5"/>
  <c r="BL50" i="5"/>
  <c r="BM30" i="5"/>
  <c r="BL30" i="5"/>
  <c r="CD61" i="5"/>
  <c r="CC61" i="5"/>
  <c r="BM17" i="5"/>
  <c r="BL17" i="5"/>
  <c r="O20" i="4"/>
  <c r="O19" i="4"/>
  <c r="M26" i="4"/>
  <c r="Q20" i="4"/>
  <c r="N23" i="4"/>
  <c r="P20" i="4"/>
  <c r="N20" i="4"/>
  <c r="P23" i="4"/>
  <c r="O23" i="4"/>
  <c r="BG27" i="21" l="1"/>
  <c r="O21" i="21" s="1"/>
  <c r="CF21" i="22"/>
  <c r="EC17" i="17"/>
  <c r="EC71" i="23"/>
  <c r="EC21" i="23"/>
  <c r="EC51" i="20"/>
  <c r="EC68" i="20"/>
  <c r="EG85" i="17"/>
  <c r="EC28" i="17"/>
  <c r="EC50" i="23"/>
  <c r="EC72" i="23"/>
  <c r="BC23" i="23"/>
  <c r="EC50" i="20"/>
  <c r="EC28" i="20"/>
  <c r="EO86" i="17"/>
  <c r="EC98" i="17"/>
  <c r="EC92" i="17"/>
  <c r="EC87" i="23"/>
  <c r="BC18" i="20"/>
  <c r="BC23" i="17"/>
  <c r="EC46" i="17"/>
  <c r="EG21" i="17"/>
  <c r="EG31" i="17"/>
  <c r="BG39" i="25"/>
  <c r="EG35" i="25"/>
  <c r="BG28" i="21"/>
  <c r="BT17" i="9"/>
  <c r="BT21" i="9"/>
  <c r="BT19" i="9"/>
  <c r="EC20" i="17"/>
  <c r="EG78" i="17"/>
  <c r="EG48" i="17"/>
  <c r="EG17" i="25"/>
  <c r="BG27" i="25"/>
  <c r="BT27" i="22"/>
  <c r="CB22" i="24"/>
  <c r="BC34" i="23"/>
  <c r="EC94" i="23"/>
  <c r="EC25" i="23"/>
  <c r="EC36" i="20"/>
  <c r="EO80" i="17"/>
  <c r="EO74" i="17"/>
  <c r="EO68" i="17"/>
  <c r="EO93" i="17"/>
  <c r="BO18" i="17"/>
  <c r="EG22" i="25"/>
  <c r="EC52" i="20"/>
  <c r="EG18" i="25"/>
  <c r="BK18" i="24"/>
  <c r="BC18" i="23"/>
  <c r="BC16" i="20"/>
  <c r="BO21" i="22"/>
  <c r="BC26" i="22"/>
  <c r="EO75" i="17"/>
  <c r="EC22" i="23"/>
  <c r="EC74" i="20"/>
  <c r="EG98" i="17"/>
  <c r="BG24" i="17"/>
  <c r="EG25" i="17"/>
  <c r="EG79" i="25"/>
  <c r="BC27" i="23"/>
  <c r="BC22" i="23"/>
  <c r="BG31" i="25"/>
  <c r="EG55" i="25"/>
  <c r="BK27" i="24"/>
  <c r="EC71" i="20"/>
  <c r="EG71" i="25"/>
  <c r="EC29" i="23"/>
  <c r="EO22" i="17"/>
  <c r="EC34" i="17"/>
  <c r="EG96" i="17"/>
  <c r="BO17" i="17"/>
  <c r="EG26" i="25"/>
  <c r="EG67" i="25"/>
  <c r="BT26" i="22"/>
  <c r="BK25" i="24"/>
  <c r="EC73" i="23"/>
  <c r="EC66" i="23"/>
  <c r="BC19" i="20"/>
  <c r="EG18" i="17"/>
  <c r="EO67" i="17"/>
  <c r="BO23" i="17"/>
  <c r="EG73" i="25"/>
  <c r="EG69" i="25"/>
  <c r="BK19" i="24"/>
  <c r="EC41" i="23"/>
  <c r="EG34" i="17"/>
  <c r="EG82" i="17"/>
  <c r="EC91" i="23"/>
  <c r="EC28" i="23"/>
  <c r="EC60" i="23"/>
  <c r="EO41" i="17"/>
  <c r="EC93" i="17"/>
  <c r="EC95" i="17"/>
  <c r="EO61" i="17"/>
  <c r="BC47" i="20"/>
  <c r="BO26" i="17"/>
  <c r="EG33" i="17"/>
  <c r="BT24" i="22"/>
  <c r="BC20" i="20"/>
  <c r="BK20" i="24"/>
  <c r="EG44" i="17"/>
  <c r="EG61" i="17"/>
  <c r="EG16" i="17"/>
  <c r="EO19" i="17"/>
  <c r="EO16" i="17"/>
  <c r="EO88" i="17"/>
  <c r="EG38" i="25"/>
  <c r="BT16" i="22"/>
  <c r="CB29" i="24"/>
  <c r="EC26" i="17"/>
  <c r="BG47" i="25"/>
  <c r="BC32" i="20"/>
  <c r="EC30" i="20"/>
  <c r="BC21" i="20"/>
  <c r="EG92" i="17"/>
  <c r="EG41" i="17"/>
  <c r="BG16" i="17"/>
  <c r="EO55" i="17"/>
  <c r="EG51" i="25"/>
  <c r="BT28" i="22"/>
  <c r="EO64" i="17"/>
  <c r="BG20" i="25"/>
  <c r="EC83" i="23"/>
  <c r="EC53" i="23"/>
  <c r="EC49" i="23"/>
  <c r="BC46" i="20"/>
  <c r="BC35" i="20"/>
  <c r="EC62" i="20"/>
  <c r="EC62" i="17"/>
  <c r="EC19" i="17"/>
  <c r="EC79" i="17"/>
  <c r="BG30" i="17"/>
  <c r="EG46" i="17"/>
  <c r="EC43" i="17"/>
  <c r="EG20" i="25"/>
  <c r="BG22" i="25"/>
  <c r="EG43" i="25"/>
  <c r="EC21" i="20"/>
  <c r="BC51" i="20"/>
  <c r="BG29" i="17"/>
  <c r="EO96" i="17"/>
  <c r="BC33" i="17"/>
  <c r="BG40" i="25"/>
  <c r="EG45" i="25"/>
  <c r="BT22" i="22"/>
  <c r="CB20" i="24"/>
  <c r="BC30" i="17"/>
  <c r="EG52" i="17"/>
  <c r="EC24" i="17"/>
  <c r="EC40" i="17"/>
  <c r="EG47" i="17"/>
  <c r="BG24" i="25"/>
  <c r="CB21" i="24"/>
  <c r="BT18" i="22"/>
  <c r="BC21" i="22"/>
  <c r="EG32" i="25"/>
  <c r="BK30" i="24"/>
  <c r="EC60" i="20"/>
  <c r="EC23" i="23"/>
  <c r="EC16" i="23"/>
  <c r="BC38" i="20"/>
  <c r="EC73" i="17"/>
  <c r="EC91" i="17"/>
  <c r="BG32" i="17"/>
  <c r="BG16" i="25"/>
  <c r="CB19" i="24"/>
  <c r="BK17" i="24"/>
  <c r="EC80" i="23"/>
  <c r="EO82" i="17"/>
  <c r="BO31" i="17"/>
  <c r="BO22" i="17"/>
  <c r="EO49" i="17"/>
  <c r="EO52" i="17"/>
  <c r="EO94" i="17"/>
  <c r="EG37" i="25"/>
  <c r="BT25" i="22"/>
  <c r="CB17" i="24"/>
  <c r="EC85" i="23"/>
  <c r="EC40" i="23"/>
  <c r="BC31" i="23"/>
  <c r="EC77" i="20"/>
  <c r="EC18" i="20"/>
  <c r="BC25" i="20"/>
  <c r="EC58" i="20"/>
  <c r="EG66" i="17"/>
  <c r="EG83" i="17"/>
  <c r="BG25" i="17"/>
  <c r="EO53" i="17"/>
  <c r="EO54" i="17"/>
  <c r="EO77" i="17"/>
  <c r="EG78" i="25"/>
  <c r="EG23" i="25"/>
  <c r="BC25" i="22"/>
  <c r="BK29" i="24"/>
  <c r="EC63" i="23"/>
  <c r="BC43" i="20"/>
  <c r="EO44" i="17"/>
  <c r="BC29" i="23"/>
  <c r="EG46" i="25"/>
  <c r="BC40" i="20"/>
  <c r="BC17" i="20"/>
  <c r="EG69" i="17"/>
  <c r="EO57" i="17"/>
  <c r="BO30" i="17"/>
  <c r="EC76" i="17"/>
  <c r="BG33" i="25"/>
  <c r="EG62" i="25"/>
  <c r="BO19" i="22"/>
  <c r="Q21" i="22" s="1"/>
  <c r="EC54" i="23"/>
  <c r="EG36" i="17"/>
  <c r="BG48" i="25"/>
  <c r="EC77" i="23"/>
  <c r="EC68" i="23"/>
  <c r="EC69" i="20"/>
  <c r="EO42" i="17"/>
  <c r="EO99" i="17"/>
  <c r="EO47" i="17"/>
  <c r="EO63" i="17"/>
  <c r="EG28" i="17"/>
  <c r="EG25" i="25"/>
  <c r="EG36" i="25"/>
  <c r="CB23" i="24"/>
  <c r="EC36" i="23"/>
  <c r="EC61" i="20"/>
  <c r="BC23" i="20"/>
  <c r="BO29" i="17"/>
  <c r="EO29" i="17"/>
  <c r="EO32" i="17"/>
  <c r="EG57" i="17"/>
  <c r="BC22" i="22"/>
  <c r="CB30" i="24"/>
  <c r="EC45" i="20"/>
  <c r="EG48" i="25"/>
  <c r="EC23" i="17"/>
  <c r="CF40" i="5"/>
  <c r="BO29" i="5"/>
  <c r="EC69" i="23"/>
  <c r="EC26" i="20"/>
  <c r="BG33" i="17"/>
  <c r="EG39" i="17"/>
  <c r="EG40" i="17"/>
  <c r="EC18" i="17"/>
  <c r="BG38" i="25"/>
  <c r="BC16" i="23"/>
  <c r="EC99" i="23"/>
  <c r="EC33" i="20"/>
  <c r="EC23" i="20"/>
  <c r="BO28" i="17"/>
  <c r="BG21" i="17"/>
  <c r="EC30" i="17"/>
  <c r="EG28" i="25"/>
  <c r="EG74" i="25"/>
  <c r="BC19" i="23"/>
  <c r="BC26" i="23"/>
  <c r="EC19" i="23"/>
  <c r="BC27" i="20"/>
  <c r="BC42" i="20"/>
  <c r="BC29" i="20"/>
  <c r="EG80" i="17"/>
  <c r="EG89" i="17"/>
  <c r="EG38" i="17"/>
  <c r="EG67" i="17"/>
  <c r="EG68" i="17"/>
  <c r="EG93" i="17"/>
  <c r="BG17" i="25"/>
  <c r="BG32" i="25"/>
  <c r="EG47" i="25"/>
  <c r="CB26" i="24"/>
  <c r="EC41" i="17"/>
  <c r="EC71" i="17"/>
  <c r="EG37" i="17"/>
  <c r="CB28" i="24"/>
  <c r="BO21" i="17"/>
  <c r="EO85" i="17"/>
  <c r="EC88" i="23"/>
  <c r="EC84" i="23"/>
  <c r="EC35" i="23"/>
  <c r="EC43" i="20"/>
  <c r="EC42" i="20"/>
  <c r="EC73" i="20"/>
  <c r="EO18" i="17"/>
  <c r="EO73" i="17"/>
  <c r="BG34" i="25"/>
  <c r="EG57" i="25"/>
  <c r="EO81" i="17"/>
  <c r="EC30" i="23"/>
  <c r="EC97" i="23"/>
  <c r="EC80" i="20"/>
  <c r="BC44" i="20"/>
  <c r="EO90" i="17"/>
  <c r="BO33" i="17"/>
  <c r="EO91" i="17"/>
  <c r="EO76" i="17"/>
  <c r="BO20" i="17"/>
  <c r="EC68" i="17"/>
  <c r="EC78" i="17"/>
  <c r="EG21" i="25"/>
  <c r="CB24" i="24"/>
  <c r="BC32" i="23"/>
  <c r="BC45" i="20"/>
  <c r="BC48" i="20"/>
  <c r="EG84" i="17"/>
  <c r="BO16" i="17"/>
  <c r="BG21" i="25"/>
  <c r="EC20" i="23"/>
  <c r="EC55" i="23"/>
  <c r="BC52" i="20"/>
  <c r="EC59" i="17"/>
  <c r="EC63" i="17"/>
  <c r="EG49" i="17"/>
  <c r="EG63" i="25"/>
  <c r="EG49" i="25"/>
  <c r="BO32" i="17"/>
  <c r="EO37" i="17"/>
  <c r="EC75" i="23"/>
  <c r="EC45" i="23"/>
  <c r="EC41" i="20"/>
  <c r="EC59" i="20"/>
  <c r="EO69" i="17"/>
  <c r="EO24" i="17"/>
  <c r="EO70" i="17"/>
  <c r="EO79" i="17"/>
  <c r="EC90" i="17"/>
  <c r="EC72" i="17"/>
  <c r="EG77" i="17"/>
  <c r="EG27" i="25"/>
  <c r="EG56" i="25"/>
  <c r="EG61" i="25"/>
  <c r="BK21" i="24"/>
  <c r="EC76" i="23"/>
  <c r="EO51" i="17"/>
  <c r="EC59" i="23"/>
  <c r="EC64" i="20"/>
  <c r="EC25" i="20"/>
  <c r="EC25" i="17"/>
  <c r="BC18" i="17"/>
  <c r="BC25" i="17"/>
  <c r="EG94" i="17"/>
  <c r="BG22" i="17"/>
  <c r="EG88" i="17"/>
  <c r="EG34" i="25"/>
  <c r="EG50" i="25"/>
  <c r="BG29" i="25"/>
  <c r="EG30" i="25"/>
  <c r="EC31" i="23"/>
  <c r="EC35" i="20"/>
  <c r="EC95" i="23"/>
  <c r="EC55" i="20"/>
  <c r="EC79" i="20"/>
  <c r="EG62" i="17"/>
  <c r="EG72" i="17"/>
  <c r="EG27" i="17"/>
  <c r="EG50" i="17"/>
  <c r="EG59" i="17"/>
  <c r="EG60" i="17"/>
  <c r="BO24" i="17"/>
  <c r="BG19" i="25"/>
  <c r="EG31" i="25"/>
  <c r="EG76" i="25"/>
  <c r="BK23" i="24"/>
  <c r="EC26" i="23"/>
  <c r="EC67" i="23"/>
  <c r="EC37" i="23"/>
  <c r="EC17" i="20"/>
  <c r="EG91" i="17"/>
  <c r="EO36" i="17"/>
  <c r="EO59" i="17"/>
  <c r="EG99" i="17"/>
  <c r="BG37" i="25"/>
  <c r="EG64" i="25"/>
  <c r="BK28" i="24"/>
  <c r="BC24" i="22"/>
  <c r="EC58" i="23"/>
  <c r="EC82" i="23"/>
  <c r="EC79" i="23"/>
  <c r="EC82" i="20"/>
  <c r="EO72" i="17"/>
  <c r="BO27" i="17"/>
  <c r="EO89" i="17"/>
  <c r="EO48" i="17"/>
  <c r="EG33" i="25"/>
  <c r="EG72" i="25"/>
  <c r="BG43" i="25"/>
  <c r="EG43" i="17"/>
  <c r="EG68" i="25"/>
  <c r="EC44" i="23"/>
  <c r="EC90" i="23"/>
  <c r="EC43" i="23"/>
  <c r="BC37" i="20"/>
  <c r="EC40" i="20"/>
  <c r="EC31" i="20"/>
  <c r="EO17" i="17"/>
  <c r="EO31" i="17"/>
  <c r="EO84" i="17"/>
  <c r="EO35" i="17"/>
  <c r="EO97" i="17"/>
  <c r="EG16" i="25"/>
  <c r="EG52" i="25"/>
  <c r="BC20" i="22"/>
  <c r="BC36" i="20"/>
  <c r="EO66" i="17"/>
  <c r="EG54" i="25"/>
  <c r="EC81" i="23"/>
  <c r="EC61" i="23"/>
  <c r="EC47" i="23"/>
  <c r="EC72" i="20"/>
  <c r="EC24" i="20"/>
  <c r="EC85" i="17"/>
  <c r="EC56" i="17"/>
  <c r="EG45" i="17"/>
  <c r="EG29" i="17"/>
  <c r="EG95" i="17"/>
  <c r="BG26" i="25"/>
  <c r="EG65" i="25"/>
  <c r="BK24" i="24"/>
  <c r="EC24" i="23"/>
  <c r="EC37" i="20"/>
  <c r="EO25" i="17"/>
  <c r="EO78" i="17"/>
  <c r="EC65" i="17"/>
  <c r="BC29" i="17"/>
  <c r="EC87" i="17"/>
  <c r="EC55" i="17"/>
  <c r="EG70" i="25"/>
  <c r="BG36" i="25"/>
  <c r="BK26" i="24"/>
  <c r="BC30" i="23"/>
  <c r="EC65" i="20"/>
  <c r="EG56" i="17"/>
  <c r="EC48" i="23"/>
  <c r="EC93" i="23"/>
  <c r="EC48" i="20"/>
  <c r="BC30" i="20"/>
  <c r="EC66" i="20"/>
  <c r="EO33" i="17"/>
  <c r="EO92" i="17"/>
  <c r="EO39" i="17"/>
  <c r="EO62" i="17"/>
  <c r="EO71" i="17"/>
  <c r="EC64" i="17"/>
  <c r="EC53" i="17"/>
  <c r="EO98" i="17"/>
  <c r="BG50" i="25"/>
  <c r="BG41" i="25"/>
  <c r="EC29" i="17"/>
  <c r="BT21" i="22"/>
  <c r="EC32" i="23"/>
  <c r="EC44" i="20"/>
  <c r="BC22" i="20"/>
  <c r="EG26" i="17"/>
  <c r="BG19" i="17"/>
  <c r="EO56" i="17"/>
  <c r="EO58" i="17"/>
  <c r="EO38" i="17"/>
  <c r="EG44" i="25"/>
  <c r="BT23" i="22"/>
  <c r="EC78" i="23"/>
  <c r="EG71" i="17"/>
  <c r="EC86" i="23"/>
  <c r="EC74" i="23"/>
  <c r="BC33" i="20"/>
  <c r="EC38" i="20"/>
  <c r="EC29" i="20"/>
  <c r="EC61" i="17"/>
  <c r="BC20" i="17"/>
  <c r="BC19" i="17"/>
  <c r="EC52" i="17"/>
  <c r="EG86" i="17"/>
  <c r="EG41" i="25"/>
  <c r="EG53" i="25"/>
  <c r="BC25" i="23"/>
  <c r="EC27" i="23"/>
  <c r="BC49" i="20"/>
  <c r="EC53" i="20"/>
  <c r="EC84" i="17"/>
  <c r="EC50" i="17"/>
  <c r="EG30" i="17"/>
  <c r="EG64" i="17"/>
  <c r="EG73" i="17"/>
  <c r="EG74" i="17"/>
  <c r="EG66" i="25"/>
  <c r="BG46" i="25"/>
  <c r="BC39" i="20"/>
  <c r="BC24" i="23"/>
  <c r="BC34" i="20"/>
  <c r="BC16" i="22"/>
  <c r="EC76" i="20"/>
  <c r="EO23" i="17"/>
  <c r="EO87" i="17"/>
  <c r="BC28" i="17"/>
  <c r="EC39" i="23"/>
  <c r="BC41" i="20"/>
  <c r="EC22" i="20"/>
  <c r="EO26" i="17"/>
  <c r="EO83" i="17"/>
  <c r="EO30" i="17"/>
  <c r="EG59" i="25"/>
  <c r="BC19" i="22"/>
  <c r="EC44" i="17"/>
  <c r="EO60" i="17"/>
  <c r="BG49" i="25"/>
  <c r="EC65" i="23"/>
  <c r="EC51" i="23"/>
  <c r="EC47" i="20"/>
  <c r="EC63" i="20"/>
  <c r="EG97" i="17"/>
  <c r="EG87" i="17"/>
  <c r="EG75" i="17"/>
  <c r="EG76" i="17"/>
  <c r="EO43" i="17"/>
  <c r="EG19" i="25"/>
  <c r="EC89" i="23"/>
  <c r="EC78" i="20"/>
  <c r="EG60" i="25"/>
  <c r="BC33" i="23"/>
  <c r="EC56" i="23"/>
  <c r="EC39" i="20"/>
  <c r="EG20" i="17"/>
  <c r="BO19" i="17"/>
  <c r="EO27" i="17"/>
  <c r="BO25" i="17"/>
  <c r="EG58" i="25"/>
  <c r="CB18" i="24"/>
  <c r="BG17" i="17"/>
  <c r="EC33" i="23"/>
  <c r="EC20" i="20"/>
  <c r="BC28" i="20"/>
  <c r="EO34" i="17"/>
  <c r="EO40" i="17"/>
  <c r="EC51" i="17"/>
  <c r="BG45" i="25"/>
  <c r="EG51" i="17"/>
  <c r="BT20" i="22"/>
  <c r="EC57" i="23"/>
  <c r="EC27" i="20"/>
  <c r="EC32" i="20"/>
  <c r="EO50" i="17"/>
  <c r="EO95" i="17"/>
  <c r="EC39" i="17"/>
  <c r="EC69" i="17"/>
  <c r="EG32" i="17"/>
  <c r="EG19" i="17"/>
  <c r="EG77" i="25"/>
  <c r="BC20" i="23"/>
  <c r="EC34" i="23"/>
  <c r="EC16" i="20"/>
  <c r="BC24" i="20"/>
  <c r="EC22" i="17"/>
  <c r="EC100" i="17" s="1"/>
  <c r="EC96" i="17"/>
  <c r="EG35" i="17"/>
  <c r="EG53" i="17"/>
  <c r="BG34" i="17"/>
  <c r="EG24" i="25"/>
  <c r="BC17" i="22"/>
  <c r="EC70" i="17"/>
  <c r="EG17" i="17"/>
  <c r="CB27" i="24"/>
  <c r="EG70" i="17"/>
  <c r="EG24" i="17"/>
  <c r="BG28" i="17"/>
  <c r="BG18" i="17"/>
  <c r="BT19" i="22"/>
  <c r="BC17" i="23"/>
  <c r="EC46" i="20"/>
  <c r="EC75" i="20"/>
  <c r="EC54" i="20"/>
  <c r="EO46" i="17"/>
  <c r="EG40" i="25"/>
  <c r="BG42" i="25"/>
  <c r="EG42" i="17"/>
  <c r="BG20" i="17"/>
  <c r="BG44" i="25"/>
  <c r="EG58" i="17"/>
  <c r="BK22" i="24"/>
  <c r="BT17" i="15"/>
  <c r="BK21" i="15"/>
  <c r="BX19" i="15"/>
  <c r="BT31" i="9"/>
  <c r="BO18" i="5"/>
  <c r="EO67" i="26"/>
  <c r="Q21" i="26"/>
  <c r="EK67" i="26"/>
  <c r="O21" i="26"/>
  <c r="EC67" i="26"/>
  <c r="P21" i="26"/>
  <c r="N21" i="26"/>
  <c r="EG67" i="26"/>
  <c r="EO81" i="25"/>
  <c r="EC81" i="25"/>
  <c r="N21" i="25"/>
  <c r="P21" i="25"/>
  <c r="Q21" i="25"/>
  <c r="EK81" i="25"/>
  <c r="N21" i="24"/>
  <c r="O21" i="24"/>
  <c r="Q21" i="24"/>
  <c r="Q21" i="23"/>
  <c r="EO100" i="23"/>
  <c r="O21" i="23"/>
  <c r="EK100" i="23"/>
  <c r="P21" i="23"/>
  <c r="EG100" i="23"/>
  <c r="O21" i="22"/>
  <c r="P21" i="22"/>
  <c r="Q21" i="21"/>
  <c r="P21" i="21"/>
  <c r="N21" i="21"/>
  <c r="Q21" i="20"/>
  <c r="EO83" i="20"/>
  <c r="EG83" i="20"/>
  <c r="P21" i="20"/>
  <c r="O21" i="20"/>
  <c r="EK83" i="20"/>
  <c r="Q21" i="19"/>
  <c r="P21" i="19"/>
  <c r="N21" i="19"/>
  <c r="EC91" i="18"/>
  <c r="Q21" i="18"/>
  <c r="EK91" i="18"/>
  <c r="EG91" i="18"/>
  <c r="N21" i="18"/>
  <c r="P21" i="18"/>
  <c r="EO91" i="18"/>
  <c r="O21" i="18"/>
  <c r="EK100" i="17"/>
  <c r="P21" i="17"/>
  <c r="BT28" i="15"/>
  <c r="BT19" i="15"/>
  <c r="BC22" i="15"/>
  <c r="BC21" i="15"/>
  <c r="Q21" i="15"/>
  <c r="BG17" i="15"/>
  <c r="BK22" i="15"/>
  <c r="BX21" i="15"/>
  <c r="BK20" i="15"/>
  <c r="BX20" i="15"/>
  <c r="CB20" i="15"/>
  <c r="BG24" i="15"/>
  <c r="BX18" i="15"/>
  <c r="BX28" i="15"/>
  <c r="BX27" i="15"/>
  <c r="CB17" i="15"/>
  <c r="BX16" i="15"/>
  <c r="BG25" i="15"/>
  <c r="BG21" i="15"/>
  <c r="BG18" i="15"/>
  <c r="CB19" i="15"/>
  <c r="BG22" i="15"/>
  <c r="CB24" i="15"/>
  <c r="CB25" i="15"/>
  <c r="BK24" i="15"/>
  <c r="BT27" i="15"/>
  <c r="BT21" i="15"/>
  <c r="BT20" i="15"/>
  <c r="BC16" i="15"/>
  <c r="EK36" i="16"/>
  <c r="O21" i="16"/>
  <c r="N21" i="16"/>
  <c r="Q21" i="16"/>
  <c r="EK43" i="16"/>
  <c r="EK38" i="16"/>
  <c r="EK68" i="16"/>
  <c r="BK34" i="16"/>
  <c r="EK55" i="16"/>
  <c r="EK16" i="16"/>
  <c r="EK31" i="16"/>
  <c r="BK18" i="16"/>
  <c r="EK59" i="16"/>
  <c r="BK29" i="16"/>
  <c r="EK78" i="16"/>
  <c r="EK92" i="16"/>
  <c r="EK22" i="16"/>
  <c r="EK62" i="16"/>
  <c r="EK97" i="16"/>
  <c r="EK27" i="16"/>
  <c r="EK32" i="16"/>
  <c r="EK60" i="16"/>
  <c r="EK24" i="16"/>
  <c r="EK44" i="16"/>
  <c r="EK54" i="16"/>
  <c r="EK17" i="16"/>
  <c r="BK32" i="16"/>
  <c r="EK48" i="16"/>
  <c r="BK16" i="16"/>
  <c r="BK17" i="16"/>
  <c r="EK30" i="16"/>
  <c r="BK30" i="16"/>
  <c r="BK23" i="16"/>
  <c r="EK29" i="16"/>
  <c r="EO100" i="16"/>
  <c r="EK81" i="16"/>
  <c r="EK95" i="16"/>
  <c r="BK25" i="16"/>
  <c r="EK34" i="16"/>
  <c r="EK41" i="16"/>
  <c r="EK56" i="16"/>
  <c r="EK88" i="16"/>
  <c r="BK31" i="16"/>
  <c r="EK26" i="16"/>
  <c r="EK61" i="16"/>
  <c r="EK71" i="16"/>
  <c r="EK85" i="16"/>
  <c r="EK20" i="16"/>
  <c r="EK82" i="16"/>
  <c r="EK19" i="16"/>
  <c r="EK23" i="16"/>
  <c r="BK33" i="16"/>
  <c r="EK66" i="16"/>
  <c r="EK73" i="16"/>
  <c r="EK87" i="16"/>
  <c r="BK22" i="16"/>
  <c r="BK28" i="16"/>
  <c r="EK46" i="16"/>
  <c r="EK47" i="16"/>
  <c r="EK39" i="16"/>
  <c r="EK42" i="16"/>
  <c r="EK77" i="16"/>
  <c r="EK99" i="16"/>
  <c r="EK58" i="16"/>
  <c r="EK76" i="16"/>
  <c r="EK65" i="16"/>
  <c r="EK37" i="16"/>
  <c r="EK91" i="16"/>
  <c r="EK40" i="16"/>
  <c r="EK50" i="16"/>
  <c r="EK79" i="16"/>
  <c r="EK93" i="16"/>
  <c r="BK21" i="16"/>
  <c r="EK45" i="16"/>
  <c r="EK98" i="16"/>
  <c r="EK18" i="16"/>
  <c r="EK75" i="16"/>
  <c r="BK20" i="16"/>
  <c r="EK33" i="16"/>
  <c r="EK28" i="16"/>
  <c r="EK74" i="16"/>
  <c r="EK96" i="16"/>
  <c r="EK25" i="16"/>
  <c r="BK27" i="16"/>
  <c r="EK57" i="16"/>
  <c r="EK80" i="16"/>
  <c r="EK94" i="16"/>
  <c r="EK21" i="16"/>
  <c r="BK26" i="16"/>
  <c r="EK83" i="16"/>
  <c r="EK52" i="16"/>
  <c r="EK70" i="16"/>
  <c r="EK84" i="16"/>
  <c r="EK69" i="16"/>
  <c r="EK51" i="16"/>
  <c r="EK64" i="16"/>
  <c r="EK49" i="16"/>
  <c r="EK53" i="16"/>
  <c r="EG100" i="16"/>
  <c r="EK63" i="16"/>
  <c r="EK72" i="16"/>
  <c r="EK86" i="16"/>
  <c r="EK90" i="16"/>
  <c r="BK24" i="16"/>
  <c r="EK35" i="16"/>
  <c r="EK67" i="16"/>
  <c r="EK89" i="16"/>
  <c r="BK19" i="16"/>
  <c r="EC100" i="16"/>
  <c r="BC23" i="15"/>
  <c r="CB16" i="15"/>
  <c r="BC17" i="15"/>
  <c r="CB27" i="15"/>
  <c r="CB21" i="15"/>
  <c r="CB22" i="15"/>
  <c r="BT18" i="15"/>
  <c r="BC20" i="15"/>
  <c r="BC25" i="15"/>
  <c r="CB28" i="15"/>
  <c r="BT16" i="15"/>
  <c r="BG26" i="15"/>
  <c r="BX26" i="15"/>
  <c r="BG19" i="15"/>
  <c r="BK18" i="15"/>
  <c r="BC19" i="15"/>
  <c r="BK16" i="15"/>
  <c r="BX17" i="15"/>
  <c r="BC24" i="15"/>
  <c r="BK19" i="15"/>
  <c r="BC18" i="15"/>
  <c r="BK26" i="15"/>
  <c r="BG16" i="15"/>
  <c r="CB26" i="15"/>
  <c r="CB23" i="15"/>
  <c r="BT22" i="15"/>
  <c r="BK25" i="15"/>
  <c r="BT23" i="15"/>
  <c r="BX23" i="15"/>
  <c r="BT25" i="15"/>
  <c r="BG20" i="15"/>
  <c r="BX22" i="15"/>
  <c r="CB18" i="15"/>
  <c r="BG23" i="15"/>
  <c r="BX24" i="15"/>
  <c r="BT24" i="15"/>
  <c r="BK23" i="15"/>
  <c r="BX25" i="15"/>
  <c r="BT26" i="15"/>
  <c r="BC26" i="15"/>
  <c r="BK17" i="15"/>
  <c r="EC79" i="14"/>
  <c r="EG59" i="14"/>
  <c r="EG82" i="14"/>
  <c r="EK77" i="14"/>
  <c r="EC28" i="14"/>
  <c r="EC54" i="14"/>
  <c r="EO50" i="14"/>
  <c r="BC45" i="14"/>
  <c r="EK84" i="14"/>
  <c r="BC58" i="14"/>
  <c r="BG23" i="14"/>
  <c r="EC88" i="14"/>
  <c r="EG79" i="14"/>
  <c r="BO69" i="14"/>
  <c r="EC47" i="14"/>
  <c r="EG36" i="14"/>
  <c r="BG37" i="14"/>
  <c r="EG75" i="14"/>
  <c r="BO40" i="14"/>
  <c r="BO66" i="14"/>
  <c r="EG44" i="14"/>
  <c r="EK62" i="14"/>
  <c r="EK27" i="14"/>
  <c r="EC80" i="14"/>
  <c r="EK38" i="14"/>
  <c r="BG35" i="14"/>
  <c r="EK16" i="14"/>
  <c r="EC48" i="14"/>
  <c r="EC71" i="14"/>
  <c r="EO16" i="14"/>
  <c r="EG65" i="14"/>
  <c r="EG66" i="14"/>
  <c r="EG18" i="14"/>
  <c r="BK16" i="14"/>
  <c r="BK47" i="14"/>
  <c r="EG34" i="14"/>
  <c r="BK38" i="14"/>
  <c r="EO79" i="14"/>
  <c r="EO68" i="14"/>
  <c r="BG27" i="14"/>
  <c r="EC78" i="14"/>
  <c r="EG55" i="14"/>
  <c r="EK61" i="14"/>
  <c r="BK61" i="14"/>
  <c r="EK85" i="14"/>
  <c r="EO65" i="14"/>
  <c r="EC40" i="14"/>
  <c r="EC66" i="14"/>
  <c r="EO44" i="14"/>
  <c r="BK28" i="14"/>
  <c r="BO49" i="14"/>
  <c r="EC18" i="14"/>
  <c r="EK49" i="14"/>
  <c r="BK49" i="14"/>
  <c r="EG86" i="14"/>
  <c r="EG92" i="14"/>
  <c r="BG56" i="14"/>
  <c r="EK65" i="14"/>
  <c r="BK37" i="14"/>
  <c r="EK33" i="14"/>
  <c r="BO47" i="14"/>
  <c r="BO20" i="14"/>
  <c r="BC68" i="14"/>
  <c r="EC23" i="14"/>
  <c r="EG22" i="14"/>
  <c r="EO85" i="14"/>
  <c r="EO71" i="14"/>
  <c r="EC19" i="14"/>
  <c r="BK69" i="14"/>
  <c r="EC63" i="14"/>
  <c r="BK53" i="14"/>
  <c r="BC32" i="14"/>
  <c r="EG17" i="14"/>
  <c r="EK83" i="14"/>
  <c r="EK60" i="14"/>
  <c r="BG60" i="14"/>
  <c r="EC49" i="14"/>
  <c r="EK55" i="14"/>
  <c r="EC25" i="14"/>
  <c r="EC56" i="14"/>
  <c r="BG38" i="14"/>
  <c r="EG27" i="14"/>
  <c r="EK46" i="14"/>
  <c r="BK27" i="14"/>
  <c r="EG63" i="14"/>
  <c r="EK63" i="14"/>
  <c r="EC16" i="14"/>
  <c r="EG42" i="14"/>
  <c r="EO95" i="14"/>
  <c r="BG65" i="14"/>
  <c r="BG66" i="14"/>
  <c r="EG20" i="14"/>
  <c r="EC82" i="14"/>
  <c r="BC36" i="14"/>
  <c r="BK23" i="14"/>
  <c r="BK60" i="14"/>
  <c r="EO90" i="14"/>
  <c r="EO99" i="14"/>
  <c r="BG42" i="14"/>
  <c r="BK26" i="14"/>
  <c r="EK80" i="14"/>
  <c r="BG40" i="14"/>
  <c r="EC22" i="14"/>
  <c r="BO28" i="14"/>
  <c r="BG67" i="14"/>
  <c r="EG40" i="14"/>
  <c r="EO47" i="14"/>
  <c r="EO42" i="14"/>
  <c r="EC84" i="14"/>
  <c r="EK43" i="14"/>
  <c r="EO45" i="14"/>
  <c r="BG16" i="14"/>
  <c r="BO63" i="14"/>
  <c r="EO46" i="14"/>
  <c r="EO21" i="14"/>
  <c r="BC29" i="14"/>
  <c r="EC95" i="14"/>
  <c r="EG61" i="14"/>
  <c r="EK73" i="14"/>
  <c r="BC65" i="14"/>
  <c r="EC20" i="14"/>
  <c r="EC96" i="14"/>
  <c r="BG47" i="14"/>
  <c r="EG19" i="14"/>
  <c r="EO55" i="14"/>
  <c r="EK44" i="14"/>
  <c r="EO72" i="14"/>
  <c r="BG39" i="14"/>
  <c r="BK24" i="14"/>
  <c r="EG52" i="14"/>
  <c r="EG96" i="14"/>
  <c r="EG58" i="14"/>
  <c r="BK65" i="14"/>
  <c r="EK78" i="14"/>
  <c r="EK41" i="14"/>
  <c r="BO55" i="14"/>
  <c r="EK92" i="14"/>
  <c r="EO27" i="14"/>
  <c r="BO21" i="14"/>
  <c r="EO49" i="14"/>
  <c r="BO33" i="14"/>
  <c r="BO22" i="14"/>
  <c r="EK57" i="14"/>
  <c r="EO73" i="14"/>
  <c r="EK81" i="14"/>
  <c r="EO34" i="14"/>
  <c r="EK67" i="14"/>
  <c r="EO63" i="14"/>
  <c r="EO84" i="14"/>
  <c r="EK40" i="14"/>
  <c r="BO38" i="14"/>
  <c r="BO18" i="14"/>
  <c r="BO52" i="14"/>
  <c r="EC21" i="14"/>
  <c r="EC36" i="14"/>
  <c r="EC93" i="14"/>
  <c r="BG31" i="14"/>
  <c r="EG26" i="14"/>
  <c r="EG88" i="14"/>
  <c r="EK96" i="14"/>
  <c r="BK21" i="14"/>
  <c r="BO46" i="14"/>
  <c r="BO41" i="14"/>
  <c r="EG30" i="14"/>
  <c r="EG64" i="14"/>
  <c r="EG23" i="14"/>
  <c r="EK99" i="14"/>
  <c r="BK40" i="14"/>
  <c r="BC47" i="14"/>
  <c r="BG24" i="14"/>
  <c r="EK37" i="14"/>
  <c r="EK22" i="14"/>
  <c r="EO94" i="14"/>
  <c r="BO32" i="14"/>
  <c r="BG20" i="14"/>
  <c r="BO16" i="14"/>
  <c r="BK29" i="14"/>
  <c r="BO68" i="14"/>
  <c r="BO24" i="14"/>
  <c r="EG35" i="14"/>
  <c r="EO74" i="14"/>
  <c r="EK66" i="14"/>
  <c r="BG63" i="14"/>
  <c r="BO48" i="14"/>
  <c r="BG51" i="14"/>
  <c r="EK48" i="14"/>
  <c r="EK39" i="14"/>
  <c r="EK19" i="14"/>
  <c r="EG62" i="14"/>
  <c r="EK71" i="14"/>
  <c r="EO86" i="14"/>
  <c r="EO32" i="14"/>
  <c r="EC53" i="14"/>
  <c r="EC70" i="14"/>
  <c r="BG62" i="14"/>
  <c r="EG53" i="14"/>
  <c r="BG18" i="14"/>
  <c r="BK25" i="14"/>
  <c r="BK62" i="14"/>
  <c r="BO50" i="14"/>
  <c r="BO19" i="14"/>
  <c r="BC25" i="14"/>
  <c r="BC59" i="14"/>
  <c r="BC57" i="14"/>
  <c r="BG50" i="14"/>
  <c r="BG43" i="14"/>
  <c r="BK63" i="14"/>
  <c r="BG33" i="14"/>
  <c r="EO19" i="14"/>
  <c r="BO27" i="14"/>
  <c r="BC63" i="14"/>
  <c r="EG90" i="14"/>
  <c r="EG77" i="14"/>
  <c r="EK89" i="14"/>
  <c r="EK52" i="14"/>
  <c r="BO60" i="14"/>
  <c r="EC97" i="14"/>
  <c r="EO29" i="14"/>
  <c r="BO53" i="14"/>
  <c r="EC37" i="14"/>
  <c r="BC23" i="14"/>
  <c r="BG28" i="14"/>
  <c r="EG73" i="14"/>
  <c r="EG94" i="14"/>
  <c r="EK20" i="14"/>
  <c r="EK31" i="14"/>
  <c r="EK76" i="14"/>
  <c r="EO22" i="14"/>
  <c r="BO26" i="14"/>
  <c r="EC46" i="14"/>
  <c r="EC86" i="14"/>
  <c r="BG45" i="14"/>
  <c r="EK26" i="14"/>
  <c r="BG52" i="14"/>
  <c r="EK28" i="14"/>
  <c r="EK94" i="14"/>
  <c r="EG56" i="14"/>
  <c r="EG78" i="14"/>
  <c r="EK36" i="14"/>
  <c r="EG70" i="14"/>
  <c r="EK70" i="14"/>
  <c r="EG48" i="14"/>
  <c r="BG57" i="14"/>
  <c r="EK95" i="14"/>
  <c r="BK56" i="14"/>
  <c r="BG25" i="14"/>
  <c r="EK25" i="14"/>
  <c r="EG60" i="14"/>
  <c r="EK64" i="14"/>
  <c r="EC38" i="14"/>
  <c r="BC62" i="14"/>
  <c r="BC46" i="14"/>
  <c r="EC30" i="14"/>
  <c r="EC72" i="14"/>
  <c r="EC62" i="14"/>
  <c r="BC40" i="14"/>
  <c r="BC69" i="14"/>
  <c r="EC51" i="14"/>
  <c r="BC66" i="14"/>
  <c r="EC81" i="14"/>
  <c r="BC24" i="14"/>
  <c r="EC17" i="14"/>
  <c r="EC24" i="14"/>
  <c r="EC57" i="14"/>
  <c r="BC53" i="14"/>
  <c r="BC44" i="14"/>
  <c r="BC67" i="14"/>
  <c r="BC39" i="14"/>
  <c r="BC26" i="14"/>
  <c r="EC64" i="14"/>
  <c r="BC22" i="14"/>
  <c r="BC42" i="14"/>
  <c r="BC31" i="14"/>
  <c r="EC41" i="14"/>
  <c r="EC44" i="14"/>
  <c r="EC98" i="14"/>
  <c r="BC33" i="14"/>
  <c r="EO98" i="14"/>
  <c r="EO24" i="14"/>
  <c r="EO87" i="14"/>
  <c r="BC18" i="14"/>
  <c r="EC33" i="14"/>
  <c r="EG28" i="14"/>
  <c r="EG81" i="14"/>
  <c r="EG21" i="14"/>
  <c r="BK50" i="14"/>
  <c r="EK21" i="14"/>
  <c r="EG25" i="14"/>
  <c r="EG84" i="14"/>
  <c r="BK33" i="14"/>
  <c r="BO61" i="14"/>
  <c r="EO61" i="14"/>
  <c r="BC21" i="14"/>
  <c r="EC94" i="14"/>
  <c r="BG58" i="14"/>
  <c r="EK75" i="14"/>
  <c r="EK32" i="14"/>
  <c r="EK51" i="14"/>
  <c r="EO91" i="14"/>
  <c r="EC87" i="14"/>
  <c r="BC34" i="14"/>
  <c r="EG16" i="14"/>
  <c r="BG68" i="14"/>
  <c r="BG30" i="14"/>
  <c r="BG64" i="14"/>
  <c r="EO30" i="14"/>
  <c r="EO64" i="14"/>
  <c r="EO54" i="14"/>
  <c r="EC39" i="14"/>
  <c r="EC32" i="14"/>
  <c r="EC55" i="14"/>
  <c r="BG19" i="14"/>
  <c r="BO45" i="14"/>
  <c r="EC29" i="14"/>
  <c r="EO77" i="14"/>
  <c r="EO70" i="14"/>
  <c r="EO62" i="14"/>
  <c r="EC59" i="14"/>
  <c r="EC43" i="14"/>
  <c r="BG54" i="14"/>
  <c r="BG48" i="14"/>
  <c r="BK52" i="14"/>
  <c r="EK50" i="14"/>
  <c r="BK32" i="14"/>
  <c r="EG54" i="14"/>
  <c r="BO29" i="14"/>
  <c r="EO93" i="14"/>
  <c r="EO23" i="14"/>
  <c r="BC16" i="14"/>
  <c r="EG89" i="14"/>
  <c r="BG49" i="14"/>
  <c r="EK54" i="14"/>
  <c r="EO41" i="14"/>
  <c r="EC75" i="14"/>
  <c r="BC51" i="14"/>
  <c r="BG59" i="14"/>
  <c r="EG85" i="14"/>
  <c r="BK36" i="14"/>
  <c r="EK42" i="14"/>
  <c r="EO60" i="14"/>
  <c r="EO40" i="14"/>
  <c r="BO30" i="14"/>
  <c r="EO18" i="14"/>
  <c r="EC90" i="14"/>
  <c r="EK29" i="14"/>
  <c r="EO89" i="14"/>
  <c r="EO43" i="14"/>
  <c r="BC50" i="14"/>
  <c r="EG32" i="14"/>
  <c r="BK31" i="14"/>
  <c r="EK93" i="14"/>
  <c r="BG69" i="14"/>
  <c r="BO37" i="14"/>
  <c r="EK17" i="14"/>
  <c r="BO64" i="14"/>
  <c r="BO56" i="14"/>
  <c r="EC92" i="14"/>
  <c r="EG24" i="14"/>
  <c r="EO67" i="14"/>
  <c r="BK58" i="14"/>
  <c r="EC85" i="14"/>
  <c r="BC37" i="14"/>
  <c r="EC31" i="14"/>
  <c r="BG29" i="14"/>
  <c r="BG61" i="14"/>
  <c r="EK68" i="14"/>
  <c r="EG83" i="14"/>
  <c r="BO59" i="14"/>
  <c r="EO82" i="14"/>
  <c r="EC69" i="14"/>
  <c r="EG46" i="14"/>
  <c r="BG46" i="14"/>
  <c r="BK22" i="14"/>
  <c r="EK69" i="14"/>
  <c r="EO88" i="14"/>
  <c r="BK41" i="14"/>
  <c r="EO81" i="14"/>
  <c r="EO37" i="14"/>
  <c r="EO25" i="14"/>
  <c r="EC60" i="14"/>
  <c r="BG55" i="14"/>
  <c r="EK90" i="14"/>
  <c r="BK44" i="14"/>
  <c r="EG39" i="14"/>
  <c r="EO52" i="14"/>
  <c r="BO65" i="14"/>
  <c r="EO38" i="14"/>
  <c r="EC45" i="14"/>
  <c r="EC76" i="14"/>
  <c r="EC27" i="14"/>
  <c r="EG71" i="14"/>
  <c r="BG41" i="14"/>
  <c r="BK20" i="14"/>
  <c r="EO33" i="14"/>
  <c r="BO17" i="14"/>
  <c r="BC64" i="14"/>
  <c r="BC48" i="14"/>
  <c r="EG91" i="14"/>
  <c r="BG53" i="14"/>
  <c r="EK24" i="14"/>
  <c r="EO58" i="14"/>
  <c r="EO31" i="14"/>
  <c r="EC89" i="14"/>
  <c r="EC50" i="14"/>
  <c r="EG87" i="14"/>
  <c r="EG33" i="14"/>
  <c r="EG93" i="14"/>
  <c r="BK18" i="14"/>
  <c r="BK48" i="14"/>
  <c r="EK59" i="14"/>
  <c r="BK59" i="14"/>
  <c r="BK57" i="14"/>
  <c r="BC20" i="14"/>
  <c r="EG57" i="14"/>
  <c r="BK45" i="14"/>
  <c r="EO17" i="14"/>
  <c r="BO43" i="14"/>
  <c r="EO69" i="14"/>
  <c r="BC30" i="14"/>
  <c r="BC52" i="14"/>
  <c r="BC41" i="14"/>
  <c r="EG45" i="14"/>
  <c r="EG38" i="14"/>
  <c r="BK34" i="14"/>
  <c r="EG43" i="14"/>
  <c r="EK97" i="14"/>
  <c r="BC35" i="14"/>
  <c r="EK30" i="14"/>
  <c r="EO36" i="14"/>
  <c r="BO23" i="14"/>
  <c r="EO56" i="14"/>
  <c r="EC58" i="14"/>
  <c r="BC55" i="14"/>
  <c r="EC34" i="14"/>
  <c r="BC56" i="14"/>
  <c r="BK68" i="14"/>
  <c r="EO83" i="14"/>
  <c r="EO48" i="14"/>
  <c r="BC49" i="14"/>
  <c r="BC19" i="14"/>
  <c r="EG80" i="14"/>
  <c r="BG21" i="14"/>
  <c r="BK35" i="14"/>
  <c r="BK17" i="14"/>
  <c r="BK19" i="14"/>
  <c r="BO44" i="14"/>
  <c r="EK86" i="14"/>
  <c r="EO59" i="14"/>
  <c r="EO78" i="14"/>
  <c r="EC52" i="14"/>
  <c r="EC73" i="14"/>
  <c r="BC27" i="14"/>
  <c r="EC65" i="14"/>
  <c r="EG69" i="14"/>
  <c r="BG17" i="14"/>
  <c r="EK56" i="14"/>
  <c r="EK79" i="14"/>
  <c r="EO28" i="14"/>
  <c r="EC99" i="14"/>
  <c r="EG67" i="14"/>
  <c r="EO96" i="14"/>
  <c r="BO31" i="14"/>
  <c r="BO67" i="14"/>
  <c r="EC42" i="14"/>
  <c r="EC67" i="14"/>
  <c r="EG31" i="14"/>
  <c r="EG76" i="14"/>
  <c r="EG49" i="14"/>
  <c r="BK43" i="14"/>
  <c r="BK39" i="14"/>
  <c r="EK23" i="14"/>
  <c r="EK72" i="14"/>
  <c r="EO75" i="14"/>
  <c r="BO34" i="14"/>
  <c r="BC28" i="14"/>
  <c r="BC61" i="14"/>
  <c r="EG74" i="14"/>
  <c r="BG34" i="14"/>
  <c r="EG29" i="14"/>
  <c r="EG68" i="14"/>
  <c r="EK98" i="14"/>
  <c r="EK74" i="14"/>
  <c r="BK54" i="14"/>
  <c r="BK30" i="14"/>
  <c r="EK82" i="14"/>
  <c r="EK58" i="14"/>
  <c r="EC77" i="14"/>
  <c r="BG32" i="14"/>
  <c r="BO25" i="14"/>
  <c r="EO35" i="14"/>
  <c r="EO97" i="14"/>
  <c r="BO57" i="14"/>
  <c r="EO66" i="14"/>
  <c r="BC54" i="14"/>
  <c r="BC43" i="14"/>
  <c r="EG97" i="14"/>
  <c r="BG44" i="14"/>
  <c r="EG47" i="14"/>
  <c r="EK18" i="14"/>
  <c r="BK55" i="14"/>
  <c r="EO39" i="14"/>
  <c r="BC38" i="14"/>
  <c r="BO51" i="14"/>
  <c r="BO62" i="14"/>
  <c r="EO26" i="14"/>
  <c r="EC61" i="14"/>
  <c r="BC17" i="14"/>
  <c r="EG99" i="14"/>
  <c r="BK64" i="14"/>
  <c r="EK35" i="14"/>
  <c r="BK51" i="14"/>
  <c r="BG36" i="14"/>
  <c r="EK88" i="14"/>
  <c r="BO54" i="14"/>
  <c r="BO35" i="14"/>
  <c r="EC91" i="14"/>
  <c r="BK67" i="14"/>
  <c r="EO53" i="14"/>
  <c r="EC74" i="14"/>
  <c r="EK53" i="14"/>
  <c r="BO36" i="14"/>
  <c r="EO92" i="14"/>
  <c r="EO51" i="14"/>
  <c r="EC26" i="14"/>
  <c r="BC60" i="14"/>
  <c r="EC68" i="14"/>
  <c r="EG51" i="14"/>
  <c r="EG37" i="14"/>
  <c r="EG95" i="14"/>
  <c r="EK87" i="14"/>
  <c r="BK66" i="14"/>
  <c r="EK45" i="14"/>
  <c r="BK42" i="14"/>
  <c r="EK47" i="14"/>
  <c r="BG22" i="14"/>
  <c r="BK46" i="14"/>
  <c r="EO76" i="14"/>
  <c r="BO39" i="14"/>
  <c r="EC35" i="14"/>
  <c r="EC83" i="14"/>
  <c r="EG72" i="14"/>
  <c r="BG26" i="14"/>
  <c r="EK91" i="14"/>
  <c r="EO57" i="14"/>
  <c r="EO80" i="14"/>
  <c r="BO58" i="14"/>
  <c r="BO42" i="14"/>
  <c r="EO20" i="14"/>
  <c r="EG41" i="14"/>
  <c r="EG98" i="14"/>
  <c r="EK34" i="14"/>
  <c r="EG50" i="14"/>
  <c r="N21" i="13"/>
  <c r="P21" i="13"/>
  <c r="O21" i="13"/>
  <c r="CF17" i="13"/>
  <c r="CF25" i="13"/>
  <c r="BO22" i="13"/>
  <c r="BO27" i="13"/>
  <c r="BO24" i="13"/>
  <c r="CF19" i="13"/>
  <c r="BO20" i="13"/>
  <c r="BO18" i="13"/>
  <c r="CF21" i="13"/>
  <c r="CF26" i="13"/>
  <c r="CF16" i="13"/>
  <c r="CF27" i="13"/>
  <c r="BO26" i="13"/>
  <c r="CF23" i="13"/>
  <c r="BO19" i="13"/>
  <c r="BO23" i="13"/>
  <c r="CF18" i="13"/>
  <c r="CF20" i="13"/>
  <c r="BO25" i="13"/>
  <c r="BO21" i="13"/>
  <c r="BO16" i="13"/>
  <c r="CF24" i="13"/>
  <c r="CF22" i="13"/>
  <c r="BO17" i="13"/>
  <c r="BT18" i="12"/>
  <c r="BT28" i="12"/>
  <c r="BX27" i="12"/>
  <c r="BT19" i="12"/>
  <c r="BC18" i="12"/>
  <c r="BT21" i="12"/>
  <c r="BC22" i="12"/>
  <c r="BG22" i="12"/>
  <c r="Q21" i="12"/>
  <c r="BG17" i="12"/>
  <c r="BG20" i="12"/>
  <c r="BX26" i="12"/>
  <c r="BG21" i="12"/>
  <c r="P21" i="12"/>
  <c r="BG18" i="12"/>
  <c r="BT23" i="12"/>
  <c r="BT25" i="12"/>
  <c r="BC16" i="12"/>
  <c r="BT17" i="12"/>
  <c r="BX25" i="12"/>
  <c r="BT27" i="12"/>
  <c r="BC20" i="12"/>
  <c r="BX22" i="12"/>
  <c r="BT26" i="12"/>
  <c r="BX23" i="12"/>
  <c r="BG16" i="12"/>
  <c r="BX19" i="12"/>
  <c r="BG19" i="12"/>
  <c r="BT16" i="12"/>
  <c r="BT20" i="12"/>
  <c r="BX28" i="12"/>
  <c r="BX24" i="12"/>
  <c r="BX21" i="12"/>
  <c r="BX16" i="12"/>
  <c r="BT24" i="12"/>
  <c r="BC21" i="12"/>
  <c r="BC17" i="12"/>
  <c r="BX18" i="12"/>
  <c r="BC19" i="12"/>
  <c r="BX17" i="12"/>
  <c r="BX20" i="12"/>
  <c r="BT22" i="12"/>
  <c r="P21" i="11"/>
  <c r="N21" i="11"/>
  <c r="O21" i="11"/>
  <c r="CF27" i="11"/>
  <c r="CF18" i="11"/>
  <c r="BO22" i="11"/>
  <c r="BO17" i="11"/>
  <c r="CF19" i="11"/>
  <c r="BO23" i="11"/>
  <c r="CF26" i="11"/>
  <c r="BO20" i="11"/>
  <c r="BO16" i="11"/>
  <c r="CF17" i="11"/>
  <c r="BO19" i="11"/>
  <c r="BO18" i="11"/>
  <c r="CF24" i="11"/>
  <c r="BO24" i="11"/>
  <c r="BO25" i="11"/>
  <c r="CF23" i="11"/>
  <c r="BO21" i="11"/>
  <c r="CF22" i="11"/>
  <c r="CF16" i="11"/>
  <c r="CF21" i="11"/>
  <c r="CF28" i="11"/>
  <c r="CF20" i="11"/>
  <c r="CF25" i="11"/>
  <c r="BO26" i="11"/>
  <c r="BC21" i="9"/>
  <c r="BT22" i="9"/>
  <c r="BC16" i="9"/>
  <c r="BC17" i="9"/>
  <c r="BC20" i="9"/>
  <c r="Q21" i="9"/>
  <c r="O21" i="9"/>
  <c r="P21" i="9"/>
  <c r="BC31" i="9"/>
  <c r="BT20" i="9"/>
  <c r="BT25" i="9"/>
  <c r="BC25" i="9"/>
  <c r="BC26" i="9"/>
  <c r="BT24" i="9"/>
  <c r="BC18" i="9"/>
  <c r="BT23" i="9"/>
  <c r="BC23" i="9"/>
  <c r="BC19" i="9"/>
  <c r="BT32" i="9"/>
  <c r="BC22" i="9"/>
  <c r="BC24" i="9"/>
  <c r="BT27" i="9"/>
  <c r="BC28" i="9"/>
  <c r="BT30" i="9"/>
  <c r="BC30" i="9"/>
  <c r="BT26" i="9"/>
  <c r="BC27" i="9"/>
  <c r="BT28" i="9"/>
  <c r="BC32" i="9"/>
  <c r="BT29" i="9"/>
  <c r="BT16" i="9"/>
  <c r="BC29" i="9"/>
  <c r="BT18" i="9"/>
  <c r="CF80" i="5"/>
  <c r="BO46" i="5"/>
  <c r="BO53" i="5"/>
  <c r="CF52" i="5"/>
  <c r="CF55" i="5"/>
  <c r="BO64" i="5"/>
  <c r="CF20" i="5"/>
  <c r="CF35" i="5"/>
  <c r="CF63" i="5"/>
  <c r="CF62" i="5"/>
  <c r="CF27" i="5"/>
  <c r="CF30" i="5"/>
  <c r="BO69" i="5"/>
  <c r="BO56" i="5"/>
  <c r="CF48" i="5"/>
  <c r="BO26" i="5"/>
  <c r="BO79" i="5"/>
  <c r="CF75" i="5"/>
  <c r="BO71" i="5"/>
  <c r="CF54" i="5"/>
  <c r="CF28" i="5"/>
  <c r="BO61" i="5"/>
  <c r="CF67" i="5"/>
  <c r="BO48" i="5"/>
  <c r="BO76" i="5"/>
  <c r="BO19" i="5"/>
  <c r="CF66" i="5"/>
  <c r="BO22" i="5"/>
  <c r="CF16" i="5"/>
  <c r="CF60" i="5"/>
  <c r="CF25" i="5"/>
  <c r="CF69" i="5"/>
  <c r="BO33" i="5"/>
  <c r="BO65" i="5"/>
  <c r="BO74" i="5"/>
  <c r="BO43" i="5"/>
  <c r="CF81" i="5"/>
  <c r="BO59" i="5"/>
  <c r="BO63" i="5"/>
  <c r="BO58" i="5"/>
  <c r="BO42" i="5"/>
  <c r="CF82" i="5"/>
  <c r="BO47" i="5"/>
  <c r="CF47" i="5"/>
  <c r="CF53" i="5"/>
  <c r="AZ21" i="5"/>
  <c r="BA21" i="5"/>
  <c r="BQ29" i="5"/>
  <c r="BR29" i="5"/>
  <c r="BQ61" i="5"/>
  <c r="BR61" i="5"/>
  <c r="BE61" i="5"/>
  <c r="BD61" i="5"/>
  <c r="BE78" i="5"/>
  <c r="BD78" i="5"/>
  <c r="BZ43" i="5"/>
  <c r="BY43" i="5"/>
  <c r="BZ37" i="5"/>
  <c r="BY37" i="5"/>
  <c r="BO17" i="5"/>
  <c r="CF43" i="5"/>
  <c r="AZ18" i="5"/>
  <c r="BA18" i="5"/>
  <c r="BA56" i="5"/>
  <c r="AZ56" i="5"/>
  <c r="BR24" i="5"/>
  <c r="BQ24" i="5"/>
  <c r="BA65" i="5"/>
  <c r="AZ65" i="5"/>
  <c r="AZ23" i="5"/>
  <c r="BA23" i="5"/>
  <c r="BR53" i="5"/>
  <c r="BQ53" i="5"/>
  <c r="AZ77" i="5"/>
  <c r="BA77" i="5"/>
  <c r="BA44" i="5"/>
  <c r="AZ44" i="5"/>
  <c r="BR64" i="5"/>
  <c r="BQ64" i="5"/>
  <c r="BR46" i="5"/>
  <c r="BQ46" i="5"/>
  <c r="BR79" i="5"/>
  <c r="BQ79" i="5"/>
  <c r="BR30" i="5"/>
  <c r="BQ30" i="5"/>
  <c r="AZ68" i="5"/>
  <c r="BA68" i="5"/>
  <c r="BR76" i="5"/>
  <c r="BQ76" i="5"/>
  <c r="BR36" i="5"/>
  <c r="BQ36" i="5"/>
  <c r="BQ60" i="5"/>
  <c r="BR60" i="5"/>
  <c r="AZ16" i="5"/>
  <c r="BA16" i="5"/>
  <c r="BR40" i="5"/>
  <c r="BQ40" i="5"/>
  <c r="BA80" i="5"/>
  <c r="AZ80" i="5"/>
  <c r="BO85" i="5"/>
  <c r="BO51" i="5"/>
  <c r="CF26" i="5"/>
  <c r="CF23" i="5"/>
  <c r="BE59" i="5"/>
  <c r="BD59" i="5"/>
  <c r="BD86" i="5"/>
  <c r="BE86" i="5"/>
  <c r="BE18" i="5"/>
  <c r="BD18" i="5"/>
  <c r="BV52" i="5"/>
  <c r="BU52" i="5"/>
  <c r="BE19" i="5"/>
  <c r="BD19" i="5"/>
  <c r="BV61" i="5"/>
  <c r="BU61" i="5"/>
  <c r="BE16" i="5"/>
  <c r="BD16" i="5"/>
  <c r="BE38" i="5"/>
  <c r="BD38" i="5"/>
  <c r="BE81" i="5"/>
  <c r="BD81" i="5"/>
  <c r="BV43" i="5"/>
  <c r="BU43" i="5"/>
  <c r="BV60" i="5"/>
  <c r="BU60" i="5"/>
  <c r="BU45" i="5"/>
  <c r="BV45" i="5"/>
  <c r="BE72" i="5"/>
  <c r="BD72" i="5"/>
  <c r="BU20" i="5"/>
  <c r="BV20" i="5"/>
  <c r="BV55" i="5"/>
  <c r="BU55" i="5"/>
  <c r="BV30" i="5"/>
  <c r="BU30" i="5"/>
  <c r="BU71" i="5"/>
  <c r="BV71" i="5"/>
  <c r="BV86" i="5"/>
  <c r="BU86" i="5"/>
  <c r="CF36" i="5"/>
  <c r="BO24" i="5"/>
  <c r="BI54" i="5"/>
  <c r="BH54" i="5"/>
  <c r="BI82" i="5"/>
  <c r="BH82" i="5"/>
  <c r="BI41" i="5"/>
  <c r="BH41" i="5"/>
  <c r="BH60" i="5"/>
  <c r="BI60" i="5"/>
  <c r="BY23" i="5"/>
  <c r="BZ23" i="5"/>
  <c r="BY34" i="5"/>
  <c r="BZ34" i="5"/>
  <c r="BY85" i="5"/>
  <c r="BZ85" i="5"/>
  <c r="BZ52" i="5"/>
  <c r="BY52" i="5"/>
  <c r="BH65" i="5"/>
  <c r="BI65" i="5"/>
  <c r="BH37" i="5"/>
  <c r="BI37" i="5"/>
  <c r="BY67" i="5"/>
  <c r="BZ67" i="5"/>
  <c r="BH39" i="5"/>
  <c r="BI39" i="5"/>
  <c r="BI61" i="5"/>
  <c r="BH61" i="5"/>
  <c r="BY29" i="5"/>
  <c r="BZ29" i="5"/>
  <c r="BH72" i="5"/>
  <c r="BI72" i="5"/>
  <c r="BZ36" i="5"/>
  <c r="BY36" i="5"/>
  <c r="BI35" i="5"/>
  <c r="BH35" i="5"/>
  <c r="BZ86" i="5"/>
  <c r="BY86" i="5"/>
  <c r="BY45" i="5"/>
  <c r="BZ45" i="5"/>
  <c r="BO21" i="5"/>
  <c r="BO84" i="5"/>
  <c r="BO28" i="5"/>
  <c r="BO70" i="5"/>
  <c r="CF18" i="5"/>
  <c r="BA39" i="5"/>
  <c r="AZ39" i="5"/>
  <c r="BQ39" i="5"/>
  <c r="BR39" i="5"/>
  <c r="BR31" i="5"/>
  <c r="BQ31" i="5"/>
  <c r="BV31" i="5"/>
  <c r="BU31" i="5"/>
  <c r="BD54" i="5"/>
  <c r="BE54" i="5"/>
  <c r="BZ79" i="5"/>
  <c r="BY79" i="5"/>
  <c r="BH62" i="5"/>
  <c r="BI62" i="5"/>
  <c r="BO44" i="5"/>
  <c r="AZ20" i="5"/>
  <c r="BA20" i="5"/>
  <c r="BR86" i="5"/>
  <c r="BQ86" i="5"/>
  <c r="BA66" i="5"/>
  <c r="AZ66" i="5"/>
  <c r="BR43" i="5"/>
  <c r="BQ43" i="5"/>
  <c r="BR19" i="5"/>
  <c r="BQ19" i="5"/>
  <c r="BQ50" i="5"/>
  <c r="BR50" i="5"/>
  <c r="BQ33" i="5"/>
  <c r="BR33" i="5"/>
  <c r="BA78" i="5"/>
  <c r="AZ78" i="5"/>
  <c r="BA37" i="5"/>
  <c r="AZ37" i="5"/>
  <c r="BR52" i="5"/>
  <c r="BQ52" i="5"/>
  <c r="BR82" i="5"/>
  <c r="BQ82" i="5"/>
  <c r="BV63" i="5"/>
  <c r="BU63" i="5"/>
  <c r="BE69" i="5"/>
  <c r="BD69" i="5"/>
  <c r="BV23" i="5"/>
  <c r="BU23" i="5"/>
  <c r="BU53" i="5"/>
  <c r="BV53" i="5"/>
  <c r="BE25" i="5"/>
  <c r="BD25" i="5"/>
  <c r="BD70" i="5"/>
  <c r="BE70" i="5"/>
  <c r="BD37" i="5"/>
  <c r="BE37" i="5"/>
  <c r="BV70" i="5"/>
  <c r="BU70" i="5"/>
  <c r="BD17" i="5"/>
  <c r="BE17" i="5"/>
  <c r="BV58" i="5"/>
  <c r="BU58" i="5"/>
  <c r="BU80" i="5"/>
  <c r="BV80" i="5"/>
  <c r="BE32" i="5"/>
  <c r="BD32" i="5"/>
  <c r="BU62" i="5"/>
  <c r="BV62" i="5"/>
  <c r="BV47" i="5"/>
  <c r="BU47" i="5"/>
  <c r="BU29" i="5"/>
  <c r="BV29" i="5"/>
  <c r="BE58" i="5"/>
  <c r="BD58" i="5"/>
  <c r="BV18" i="5"/>
  <c r="BU18" i="5"/>
  <c r="BV64" i="5"/>
  <c r="BU64" i="5"/>
  <c r="BZ20" i="5"/>
  <c r="BY20" i="5"/>
  <c r="BH85" i="5"/>
  <c r="BI85" i="5"/>
  <c r="BY38" i="5"/>
  <c r="BZ38" i="5"/>
  <c r="BH78" i="5"/>
  <c r="BI78" i="5"/>
  <c r="BH16" i="5"/>
  <c r="BI16" i="5"/>
  <c r="BZ59" i="5"/>
  <c r="BY59" i="5"/>
  <c r="BZ83" i="5"/>
  <c r="BY83" i="5"/>
  <c r="BZ46" i="5"/>
  <c r="BY46" i="5"/>
  <c r="BZ74" i="5"/>
  <c r="BY74" i="5"/>
  <c r="BZ25" i="5"/>
  <c r="BY25" i="5"/>
  <c r="BY64" i="5"/>
  <c r="BZ64" i="5"/>
  <c r="BH29" i="5"/>
  <c r="BI29" i="5"/>
  <c r="BH68" i="5"/>
  <c r="BI68" i="5"/>
  <c r="BH18" i="5"/>
  <c r="BI18" i="5"/>
  <c r="BY63" i="5"/>
  <c r="BZ63" i="5"/>
  <c r="BZ70" i="5"/>
  <c r="BY70" i="5"/>
  <c r="BZ53" i="5"/>
  <c r="BY53" i="5"/>
  <c r="BZ48" i="5"/>
  <c r="BY48" i="5"/>
  <c r="BH80" i="5"/>
  <c r="BI80" i="5"/>
  <c r="AZ70" i="5"/>
  <c r="BA70" i="5"/>
  <c r="BQ78" i="5"/>
  <c r="BR78" i="5"/>
  <c r="BU76" i="5"/>
  <c r="BV76" i="5"/>
  <c r="BV39" i="5"/>
  <c r="BU39" i="5"/>
  <c r="BV46" i="5"/>
  <c r="BU46" i="5"/>
  <c r="BZ27" i="5"/>
  <c r="BY27" i="5"/>
  <c r="BI19" i="5"/>
  <c r="BH19" i="5"/>
  <c r="BZ61" i="5"/>
  <c r="BY61" i="5"/>
  <c r="BO50" i="5"/>
  <c r="CF58" i="5"/>
  <c r="BA55" i="5"/>
  <c r="AZ55" i="5"/>
  <c r="BA38" i="5"/>
  <c r="AZ38" i="5"/>
  <c r="BA17" i="5"/>
  <c r="AZ17" i="5"/>
  <c r="BA54" i="5"/>
  <c r="AZ54" i="5"/>
  <c r="BA25" i="5"/>
  <c r="AZ25" i="5"/>
  <c r="BA81" i="5"/>
  <c r="AZ81" i="5"/>
  <c r="CF61" i="5"/>
  <c r="BO20" i="5"/>
  <c r="BO52" i="5"/>
  <c r="BO25" i="5"/>
  <c r="BO57" i="5"/>
  <c r="CF84" i="5"/>
  <c r="BO55" i="5"/>
  <c r="CF79" i="5"/>
  <c r="CF24" i="5"/>
  <c r="BQ62" i="5"/>
  <c r="BR62" i="5"/>
  <c r="BR75" i="5"/>
  <c r="BQ75" i="5"/>
  <c r="BA35" i="5"/>
  <c r="AZ35" i="5"/>
  <c r="BA73" i="5"/>
  <c r="AZ73" i="5"/>
  <c r="BR27" i="5"/>
  <c r="BQ27" i="5"/>
  <c r="AZ59" i="5"/>
  <c r="BA59" i="5"/>
  <c r="BA29" i="5"/>
  <c r="AZ29" i="5"/>
  <c r="BA75" i="5"/>
  <c r="AZ75" i="5"/>
  <c r="BQ16" i="5"/>
  <c r="BR16" i="5"/>
  <c r="BQ34" i="5"/>
  <c r="BR34" i="5"/>
  <c r="BA84" i="5"/>
  <c r="AZ84" i="5"/>
  <c r="BR26" i="5"/>
  <c r="BQ26" i="5"/>
  <c r="BA61" i="5"/>
  <c r="AZ61" i="5"/>
  <c r="BR49" i="5"/>
  <c r="BQ49" i="5"/>
  <c r="BR71" i="5"/>
  <c r="BQ71" i="5"/>
  <c r="BA45" i="5"/>
  <c r="AZ45" i="5"/>
  <c r="BR51" i="5"/>
  <c r="BQ51" i="5"/>
  <c r="CF29" i="5"/>
  <c r="BO68" i="5"/>
  <c r="CF38" i="5"/>
  <c r="CF41" i="5"/>
  <c r="CF65" i="5"/>
  <c r="CF32" i="5"/>
  <c r="CF51" i="5"/>
  <c r="BV34" i="5"/>
  <c r="BU34" i="5"/>
  <c r="BD40" i="5"/>
  <c r="BE40" i="5"/>
  <c r="BE64" i="5"/>
  <c r="BD64" i="5"/>
  <c r="BV36" i="5"/>
  <c r="BU36" i="5"/>
  <c r="BE39" i="5"/>
  <c r="BD39" i="5"/>
  <c r="BU69" i="5"/>
  <c r="BV69" i="5"/>
  <c r="BU35" i="5"/>
  <c r="BV35" i="5"/>
  <c r="BV57" i="5"/>
  <c r="BU57" i="5"/>
  <c r="BV28" i="5"/>
  <c r="BU28" i="5"/>
  <c r="BE74" i="5"/>
  <c r="BD74" i="5"/>
  <c r="BU25" i="5"/>
  <c r="BV25" i="5"/>
  <c r="BD46" i="5"/>
  <c r="BE46" i="5"/>
  <c r="BV22" i="5"/>
  <c r="BU22" i="5"/>
  <c r="BE68" i="5"/>
  <c r="BD68" i="5"/>
  <c r="BE31" i="5"/>
  <c r="BD31" i="5"/>
  <c r="BU73" i="5"/>
  <c r="BV73" i="5"/>
  <c r="CF85" i="5"/>
  <c r="BO37" i="5"/>
  <c r="CF83" i="5"/>
  <c r="BO34" i="5"/>
  <c r="BH59" i="5"/>
  <c r="BI59" i="5"/>
  <c r="BY50" i="5"/>
  <c r="BZ50" i="5"/>
  <c r="BI43" i="5"/>
  <c r="BH43" i="5"/>
  <c r="BZ73" i="5"/>
  <c r="BY73" i="5"/>
  <c r="BI27" i="5"/>
  <c r="BH27" i="5"/>
  <c r="BH56" i="5"/>
  <c r="BI56" i="5"/>
  <c r="BH52" i="5"/>
  <c r="BI52" i="5"/>
  <c r="BI84" i="5"/>
  <c r="BH84" i="5"/>
  <c r="BH44" i="5"/>
  <c r="BI44" i="5"/>
  <c r="BZ66" i="5"/>
  <c r="BY66" i="5"/>
  <c r="BY18" i="5"/>
  <c r="BZ18" i="5"/>
  <c r="BY57" i="5"/>
  <c r="BZ57" i="5"/>
  <c r="BH70" i="5"/>
  <c r="BI70" i="5"/>
  <c r="BI47" i="5"/>
  <c r="BH47" i="5"/>
  <c r="BZ32" i="5"/>
  <c r="BY32" i="5"/>
  <c r="BH36" i="5"/>
  <c r="BI36" i="5"/>
  <c r="BH75" i="5"/>
  <c r="BI75" i="5"/>
  <c r="BO78" i="5"/>
  <c r="BO27" i="5"/>
  <c r="BO73" i="5"/>
  <c r="BO49" i="5"/>
  <c r="BO82" i="5"/>
  <c r="BO35" i="5"/>
  <c r="BO41" i="5"/>
  <c r="BO66" i="5"/>
  <c r="CF86" i="5"/>
  <c r="BO36" i="5"/>
  <c r="BR84" i="5"/>
  <c r="BQ84" i="5"/>
  <c r="BQ73" i="5"/>
  <c r="BR73" i="5"/>
  <c r="AZ85" i="5"/>
  <c r="BA85" i="5"/>
  <c r="BV42" i="5"/>
  <c r="BU42" i="5"/>
  <c r="BV74" i="5"/>
  <c r="BU74" i="5"/>
  <c r="BI51" i="5"/>
  <c r="BH51" i="5"/>
  <c r="BZ26" i="5"/>
  <c r="BY26" i="5"/>
  <c r="BA24" i="5"/>
  <c r="AZ24" i="5"/>
  <c r="BQ72" i="5"/>
  <c r="BR72" i="5"/>
  <c r="BR22" i="5"/>
  <c r="BQ22" i="5"/>
  <c r="BR48" i="5"/>
  <c r="BQ48" i="5"/>
  <c r="AZ83" i="5"/>
  <c r="BA83" i="5"/>
  <c r="BQ28" i="5"/>
  <c r="BR28" i="5"/>
  <c r="BA64" i="5"/>
  <c r="AZ64" i="5"/>
  <c r="AZ46" i="5"/>
  <c r="BA46" i="5"/>
  <c r="BR74" i="5"/>
  <c r="BQ74" i="5"/>
  <c r="AZ28" i="5"/>
  <c r="BA28" i="5"/>
  <c r="BA62" i="5"/>
  <c r="AZ62" i="5"/>
  <c r="BA76" i="5"/>
  <c r="AZ76" i="5"/>
  <c r="AZ36" i="5"/>
  <c r="BA36" i="5"/>
  <c r="BA60" i="5"/>
  <c r="AZ60" i="5"/>
  <c r="AZ40" i="5"/>
  <c r="BA40" i="5"/>
  <c r="BR47" i="5"/>
  <c r="BQ47" i="5"/>
  <c r="BR63" i="5"/>
  <c r="BQ63" i="5"/>
  <c r="BD51" i="5"/>
  <c r="BE51" i="5"/>
  <c r="BE41" i="5"/>
  <c r="BD41" i="5"/>
  <c r="BV49" i="5"/>
  <c r="BU49" i="5"/>
  <c r="BV78" i="5"/>
  <c r="BU78" i="5"/>
  <c r="BV66" i="5"/>
  <c r="BU66" i="5"/>
  <c r="BD48" i="5"/>
  <c r="BE48" i="5"/>
  <c r="BV26" i="5"/>
  <c r="BU26" i="5"/>
  <c r="BV33" i="5"/>
  <c r="BU33" i="5"/>
  <c r="BE60" i="5"/>
  <c r="BD60" i="5"/>
  <c r="BD45" i="5"/>
  <c r="BE45" i="5"/>
  <c r="BV75" i="5"/>
  <c r="BU75" i="5"/>
  <c r="BE20" i="5"/>
  <c r="BD20" i="5"/>
  <c r="BE55" i="5"/>
  <c r="BD55" i="5"/>
  <c r="BV84" i="5"/>
  <c r="BU84" i="5"/>
  <c r="BD43" i="5"/>
  <c r="BE43" i="5"/>
  <c r="BD82" i="5"/>
  <c r="BE82" i="5"/>
  <c r="BD42" i="5"/>
  <c r="BE42" i="5"/>
  <c r="BU82" i="5"/>
  <c r="BV82" i="5"/>
  <c r="BZ24" i="5"/>
  <c r="BY24" i="5"/>
  <c r="BI83" i="5"/>
  <c r="BH83" i="5"/>
  <c r="BH34" i="5"/>
  <c r="BI34" i="5"/>
  <c r="BY84" i="5"/>
  <c r="BZ84" i="5"/>
  <c r="BY21" i="5"/>
  <c r="BZ21" i="5"/>
  <c r="BY55" i="5"/>
  <c r="BZ55" i="5"/>
  <c r="BH42" i="5"/>
  <c r="BI42" i="5"/>
  <c r="BI86" i="5"/>
  <c r="BH86" i="5"/>
  <c r="BI53" i="5"/>
  <c r="BH53" i="5"/>
  <c r="BZ65" i="5"/>
  <c r="BY65" i="5"/>
  <c r="BZ22" i="5"/>
  <c r="BY22" i="5"/>
  <c r="BH32" i="5"/>
  <c r="BI32" i="5"/>
  <c r="BZ71" i="5"/>
  <c r="BY71" i="5"/>
  <c r="BI22" i="5"/>
  <c r="BH22" i="5"/>
  <c r="BI48" i="5"/>
  <c r="BH48" i="5"/>
  <c r="BI20" i="5"/>
  <c r="BH20" i="5"/>
  <c r="BI63" i="5"/>
  <c r="BH63" i="5"/>
  <c r="BA53" i="5"/>
  <c r="AZ53" i="5"/>
  <c r="AZ86" i="5"/>
  <c r="BA86" i="5"/>
  <c r="BD21" i="5"/>
  <c r="BE21" i="5"/>
  <c r="BE53" i="5"/>
  <c r="BD53" i="5"/>
  <c r="BE24" i="5"/>
  <c r="BD24" i="5"/>
  <c r="BZ80" i="5"/>
  <c r="BY80" i="5"/>
  <c r="BZ76" i="5"/>
  <c r="BY76" i="5"/>
  <c r="CF74" i="5"/>
  <c r="BR69" i="5"/>
  <c r="BQ69" i="5"/>
  <c r="BR57" i="5"/>
  <c r="BQ57" i="5"/>
  <c r="BA63" i="5"/>
  <c r="AZ63" i="5"/>
  <c r="BR85" i="5"/>
  <c r="BQ85" i="5"/>
  <c r="BQ21" i="5"/>
  <c r="BR21" i="5"/>
  <c r="BR58" i="5"/>
  <c r="BQ58" i="5"/>
  <c r="AZ43" i="5"/>
  <c r="BA43" i="5"/>
  <c r="BA19" i="5"/>
  <c r="AZ19" i="5"/>
  <c r="AZ50" i="5"/>
  <c r="BA50" i="5"/>
  <c r="AZ33" i="5"/>
  <c r="BA33" i="5"/>
  <c r="BR70" i="5"/>
  <c r="BQ70" i="5"/>
  <c r="BQ44" i="5"/>
  <c r="BR44" i="5"/>
  <c r="BR42" i="5"/>
  <c r="BQ42" i="5"/>
  <c r="BA82" i="5"/>
  <c r="AZ82" i="5"/>
  <c r="AZ52" i="5"/>
  <c r="BA52" i="5"/>
  <c r="BQ67" i="5"/>
  <c r="BR67" i="5"/>
  <c r="CF76" i="5"/>
  <c r="CF19" i="5"/>
  <c r="CF71" i="5"/>
  <c r="BO72" i="5"/>
  <c r="BO77" i="5"/>
  <c r="CF70" i="5"/>
  <c r="BO39" i="5"/>
  <c r="BV79" i="5"/>
  <c r="BU79" i="5"/>
  <c r="BV27" i="5"/>
  <c r="BU27" i="5"/>
  <c r="BE65" i="5"/>
  <c r="BD65" i="5"/>
  <c r="BE26" i="5"/>
  <c r="BD26" i="5"/>
  <c r="BD73" i="5"/>
  <c r="BE73" i="5"/>
  <c r="BD27" i="5"/>
  <c r="BE27" i="5"/>
  <c r="BV50" i="5"/>
  <c r="BU50" i="5"/>
  <c r="BE80" i="5"/>
  <c r="BD80" i="5"/>
  <c r="BE28" i="5"/>
  <c r="BD28" i="5"/>
  <c r="BD62" i="5"/>
  <c r="BE62" i="5"/>
  <c r="BE47" i="5"/>
  <c r="BD47" i="5"/>
  <c r="BV77" i="5"/>
  <c r="BU77" i="5"/>
  <c r="BE56" i="5"/>
  <c r="BD56" i="5"/>
  <c r="BU54" i="5"/>
  <c r="BV54" i="5"/>
  <c r="BD36" i="5"/>
  <c r="BE36" i="5"/>
  <c r="BD79" i="5"/>
  <c r="BE79" i="5"/>
  <c r="BE23" i="5"/>
  <c r="BD23" i="5"/>
  <c r="BE49" i="5"/>
  <c r="BD49" i="5"/>
  <c r="BV83" i="5"/>
  <c r="BU83" i="5"/>
  <c r="CF34" i="5"/>
  <c r="BO81" i="5"/>
  <c r="BY33" i="5"/>
  <c r="BZ33" i="5"/>
  <c r="BZ75" i="5"/>
  <c r="BY75" i="5"/>
  <c r="BY16" i="5"/>
  <c r="BZ16" i="5"/>
  <c r="BZ54" i="5"/>
  <c r="BY54" i="5"/>
  <c r="BY82" i="5"/>
  <c r="BZ82" i="5"/>
  <c r="BH28" i="5"/>
  <c r="BI28" i="5"/>
  <c r="BZ58" i="5"/>
  <c r="BY58" i="5"/>
  <c r="BI23" i="5"/>
  <c r="BH23" i="5"/>
  <c r="BY72" i="5"/>
  <c r="BZ72" i="5"/>
  <c r="BH76" i="5"/>
  <c r="BI76" i="5"/>
  <c r="BZ78" i="5"/>
  <c r="BY78" i="5"/>
  <c r="BI71" i="5"/>
  <c r="BH71" i="5"/>
  <c r="BZ31" i="5"/>
  <c r="BY31" i="5"/>
  <c r="BZ40" i="5"/>
  <c r="BY40" i="5"/>
  <c r="BY81" i="5"/>
  <c r="BZ81" i="5"/>
  <c r="BY17" i="5"/>
  <c r="BZ17" i="5"/>
  <c r="BZ49" i="5"/>
  <c r="BY49" i="5"/>
  <c r="BZ47" i="5"/>
  <c r="BY47" i="5"/>
  <c r="BH50" i="5"/>
  <c r="BI50" i="5"/>
  <c r="CF50" i="5"/>
  <c r="BO31" i="5"/>
  <c r="BO80" i="5"/>
  <c r="CF45" i="5"/>
  <c r="CF64" i="5"/>
  <c r="CF22" i="5"/>
  <c r="CF46" i="5"/>
  <c r="BO38" i="5"/>
  <c r="BO75" i="5"/>
  <c r="AZ58" i="5"/>
  <c r="BA58" i="5"/>
  <c r="BQ68" i="5"/>
  <c r="BR68" i="5"/>
  <c r="BA42" i="5"/>
  <c r="AZ42" i="5"/>
  <c r="BV48" i="5"/>
  <c r="BU48" i="5"/>
  <c r="BE77" i="5"/>
  <c r="BD77" i="5"/>
  <c r="BE35" i="5"/>
  <c r="BD35" i="5"/>
  <c r="BH57" i="5"/>
  <c r="BI57" i="5"/>
  <c r="BZ30" i="5"/>
  <c r="BY30" i="5"/>
  <c r="BZ39" i="5"/>
  <c r="BY39" i="5"/>
  <c r="BI31" i="5"/>
  <c r="BH31" i="5"/>
  <c r="BO30" i="5"/>
  <c r="CF78" i="5"/>
  <c r="BQ32" i="5"/>
  <c r="BR32" i="5"/>
  <c r="BQ56" i="5"/>
  <c r="BR56" i="5"/>
  <c r="BA47" i="5"/>
  <c r="AZ47" i="5"/>
  <c r="BQ23" i="5"/>
  <c r="BR23" i="5"/>
  <c r="BR77" i="5"/>
  <c r="BQ77" i="5"/>
  <c r="BA72" i="5"/>
  <c r="AZ72" i="5"/>
  <c r="AZ49" i="5"/>
  <c r="BA49" i="5"/>
  <c r="BA71" i="5"/>
  <c r="AZ71" i="5"/>
  <c r="BQ37" i="5"/>
  <c r="BR37" i="5"/>
  <c r="AZ51" i="5"/>
  <c r="BA51" i="5"/>
  <c r="BR83" i="5"/>
  <c r="BQ83" i="5"/>
  <c r="BR45" i="5"/>
  <c r="BQ45" i="5"/>
  <c r="AZ67" i="5"/>
  <c r="BA67" i="5"/>
  <c r="BV44" i="5"/>
  <c r="BU44" i="5"/>
  <c r="BU59" i="5"/>
  <c r="BV59" i="5"/>
  <c r="BE85" i="5"/>
  <c r="BD85" i="5"/>
  <c r="BU41" i="5"/>
  <c r="BV41" i="5"/>
  <c r="BE57" i="5"/>
  <c r="BD57" i="5"/>
  <c r="BV19" i="5"/>
  <c r="BU19" i="5"/>
  <c r="BV67" i="5"/>
  <c r="BU67" i="5"/>
  <c r="BU40" i="5"/>
  <c r="BV40" i="5"/>
  <c r="BV38" i="5"/>
  <c r="BU38" i="5"/>
  <c r="BV81" i="5"/>
  <c r="BU81" i="5"/>
  <c r="BD22" i="5"/>
  <c r="BE22" i="5"/>
  <c r="BD67" i="5"/>
  <c r="BE67" i="5"/>
  <c r="BE34" i="5"/>
  <c r="BD34" i="5"/>
  <c r="BV72" i="5"/>
  <c r="BU72" i="5"/>
  <c r="BU21" i="5"/>
  <c r="BV21" i="5"/>
  <c r="BV56" i="5"/>
  <c r="BU56" i="5"/>
  <c r="BD84" i="5"/>
  <c r="BE84" i="5"/>
  <c r="BI38" i="5"/>
  <c r="BH38" i="5"/>
  <c r="BZ69" i="5"/>
  <c r="BY69" i="5"/>
  <c r="BI26" i="5"/>
  <c r="BH26" i="5"/>
  <c r="BZ41" i="5"/>
  <c r="BY41" i="5"/>
  <c r="BZ60" i="5"/>
  <c r="BY60" i="5"/>
  <c r="BI30" i="5"/>
  <c r="BH30" i="5"/>
  <c r="BZ56" i="5"/>
  <c r="BY56" i="5"/>
  <c r="BH40" i="5"/>
  <c r="BI40" i="5"/>
  <c r="BI81" i="5"/>
  <c r="BH81" i="5"/>
  <c r="BZ28" i="5"/>
  <c r="BY28" i="5"/>
  <c r="BH49" i="5"/>
  <c r="BI49" i="5"/>
  <c r="BZ77" i="5"/>
  <c r="BY77" i="5"/>
  <c r="BH45" i="5"/>
  <c r="BI45" i="5"/>
  <c r="BY62" i="5"/>
  <c r="BZ62" i="5"/>
  <c r="BI24" i="5"/>
  <c r="BH24" i="5"/>
  <c r="BZ68" i="5"/>
  <c r="BY68" i="5"/>
  <c r="BQ35" i="5"/>
  <c r="BR35" i="5"/>
  <c r="BA30" i="5"/>
  <c r="AZ30" i="5"/>
  <c r="BA32" i="5"/>
  <c r="AZ32" i="5"/>
  <c r="BU65" i="5"/>
  <c r="BV65" i="5"/>
  <c r="BE29" i="5"/>
  <c r="BD29" i="5"/>
  <c r="BV51" i="5"/>
  <c r="BU51" i="5"/>
  <c r="BI58" i="5"/>
  <c r="BH58" i="5"/>
  <c r="BH66" i="5"/>
  <c r="BI66" i="5"/>
  <c r="BI69" i="5"/>
  <c r="BH69" i="5"/>
  <c r="CF73" i="5"/>
  <c r="BO16" i="5"/>
  <c r="BO23" i="5"/>
  <c r="BR41" i="5"/>
  <c r="BQ41" i="5"/>
  <c r="AZ27" i="5"/>
  <c r="BA27" i="5"/>
  <c r="BA79" i="5"/>
  <c r="AZ79" i="5"/>
  <c r="BR18" i="5"/>
  <c r="BQ18" i="5"/>
  <c r="BR65" i="5"/>
  <c r="BQ65" i="5"/>
  <c r="AZ34" i="5"/>
  <c r="BA34" i="5"/>
  <c r="BA26" i="5"/>
  <c r="AZ26" i="5"/>
  <c r="CF31" i="5"/>
  <c r="BO40" i="5"/>
  <c r="CF39" i="5"/>
  <c r="CF37" i="5"/>
  <c r="BA22" i="5"/>
  <c r="AZ22" i="5"/>
  <c r="BA48" i="5"/>
  <c r="AZ48" i="5"/>
  <c r="BR80" i="5"/>
  <c r="BQ80" i="5"/>
  <c r="BR20" i="5"/>
  <c r="BQ20" i="5"/>
  <c r="BR55" i="5"/>
  <c r="BQ55" i="5"/>
  <c r="BQ38" i="5"/>
  <c r="BR38" i="5"/>
  <c r="BA74" i="5"/>
  <c r="AZ74" i="5"/>
  <c r="BR17" i="5"/>
  <c r="BQ17" i="5"/>
  <c r="BR54" i="5"/>
  <c r="BQ54" i="5"/>
  <c r="BR25" i="5"/>
  <c r="BQ25" i="5"/>
  <c r="BR66" i="5"/>
  <c r="BQ66" i="5"/>
  <c r="BA57" i="5"/>
  <c r="AZ57" i="5"/>
  <c r="BR81" i="5"/>
  <c r="BQ81" i="5"/>
  <c r="BA31" i="5"/>
  <c r="AZ31" i="5"/>
  <c r="BR59" i="5"/>
  <c r="BQ59" i="5"/>
  <c r="BA41" i="5"/>
  <c r="AZ41" i="5"/>
  <c r="BA69" i="5"/>
  <c r="AZ69" i="5"/>
  <c r="CF44" i="5"/>
  <c r="BO83" i="5"/>
  <c r="CF59" i="5"/>
  <c r="CF42" i="5"/>
  <c r="CF77" i="5"/>
  <c r="BO45" i="5"/>
  <c r="BO86" i="5"/>
  <c r="BU24" i="5"/>
  <c r="BV24" i="5"/>
  <c r="BU68" i="5"/>
  <c r="BV68" i="5"/>
  <c r="BD50" i="5"/>
  <c r="BE50" i="5"/>
  <c r="BD30" i="5"/>
  <c r="BE30" i="5"/>
  <c r="BE33" i="5"/>
  <c r="BD33" i="5"/>
  <c r="BD66" i="5"/>
  <c r="BE66" i="5"/>
  <c r="BV37" i="5"/>
  <c r="BU37" i="5"/>
  <c r="BD75" i="5"/>
  <c r="BE75" i="5"/>
  <c r="BV17" i="5"/>
  <c r="BU17" i="5"/>
  <c r="BD63" i="5"/>
  <c r="BE63" i="5"/>
  <c r="BE83" i="5"/>
  <c r="BD83" i="5"/>
  <c r="BV32" i="5"/>
  <c r="BU32" i="5"/>
  <c r="BD71" i="5"/>
  <c r="BE71" i="5"/>
  <c r="BE44" i="5"/>
  <c r="BD44" i="5"/>
  <c r="BD76" i="5"/>
  <c r="BE76" i="5"/>
  <c r="BV16" i="5"/>
  <c r="BU16" i="5"/>
  <c r="BD52" i="5"/>
  <c r="BE52" i="5"/>
  <c r="BU85" i="5"/>
  <c r="BV85" i="5"/>
  <c r="CF17" i="5"/>
  <c r="BO54" i="5"/>
  <c r="CF21" i="5"/>
  <c r="CF57" i="5"/>
  <c r="CF56" i="5"/>
  <c r="CF33" i="5"/>
  <c r="BZ35" i="5"/>
  <c r="BY35" i="5"/>
  <c r="BI73" i="5"/>
  <c r="BH73" i="5"/>
  <c r="BH21" i="5"/>
  <c r="BI21" i="5"/>
  <c r="BI55" i="5"/>
  <c r="BH55" i="5"/>
  <c r="BH46" i="5"/>
  <c r="BI46" i="5"/>
  <c r="BI74" i="5"/>
  <c r="BH74" i="5"/>
  <c r="BI25" i="5"/>
  <c r="BH25" i="5"/>
  <c r="BI64" i="5"/>
  <c r="BH64" i="5"/>
  <c r="BY42" i="5"/>
  <c r="BZ42" i="5"/>
  <c r="BI77" i="5"/>
  <c r="BH77" i="5"/>
  <c r="BY19" i="5"/>
  <c r="BZ19" i="5"/>
  <c r="BY51" i="5"/>
  <c r="BZ51" i="5"/>
  <c r="BZ44" i="5"/>
  <c r="BY44" i="5"/>
  <c r="BH79" i="5"/>
  <c r="BI79" i="5"/>
  <c r="BI33" i="5"/>
  <c r="BH33" i="5"/>
  <c r="BI67" i="5"/>
  <c r="BH67" i="5"/>
  <c r="BI17" i="5"/>
  <c r="BH17" i="5"/>
  <c r="BO32" i="5"/>
  <c r="CF49" i="5"/>
  <c r="CF72" i="5"/>
  <c r="CF68" i="5"/>
  <c r="BO60" i="5"/>
  <c r="BO62" i="5"/>
  <c r="BO67" i="5"/>
  <c r="EF17" i="4"/>
  <c r="EF85" i="4"/>
  <c r="ED85" i="4" s="1"/>
  <c r="BF35" i="4"/>
  <c r="BF50" i="4"/>
  <c r="BD50" i="4" s="1"/>
  <c r="BF20" i="4"/>
  <c r="BD20" i="4" s="1"/>
  <c r="BF36" i="4"/>
  <c r="BE36" i="4" s="1"/>
  <c r="BF47" i="4"/>
  <c r="BE47" i="4" s="1"/>
  <c r="BF65" i="4"/>
  <c r="BD65" i="4" s="1"/>
  <c r="BF74" i="4"/>
  <c r="BE74" i="4" s="1"/>
  <c r="BF18" i="4"/>
  <c r="BE18" i="4" s="1"/>
  <c r="BF99" i="4"/>
  <c r="BF48" i="4"/>
  <c r="BD48" i="4" s="1"/>
  <c r="BF97" i="4"/>
  <c r="BD97" i="4" s="1"/>
  <c r="BF53" i="4"/>
  <c r="BD53" i="4" s="1"/>
  <c r="BF88" i="4"/>
  <c r="BE88" i="4" s="1"/>
  <c r="BF21" i="4"/>
  <c r="BD21" i="4" s="1"/>
  <c r="BF56" i="4"/>
  <c r="BD56" i="4" s="1"/>
  <c r="BF96" i="4"/>
  <c r="BE96" i="4" s="1"/>
  <c r="BF28" i="4"/>
  <c r="EF96" i="4"/>
  <c r="ED96" i="4" s="1"/>
  <c r="BF67" i="4"/>
  <c r="BD67" i="4" s="1"/>
  <c r="BF64" i="4"/>
  <c r="BD64" i="4" s="1"/>
  <c r="BF25" i="4"/>
  <c r="BD25" i="4" s="1"/>
  <c r="BF23" i="4"/>
  <c r="BE23" i="4" s="1"/>
  <c r="BF38" i="4"/>
  <c r="BE38" i="4" s="1"/>
  <c r="BF33" i="4"/>
  <c r="BE33" i="4" s="1"/>
  <c r="BF73" i="4"/>
  <c r="BF24" i="4"/>
  <c r="BD24" i="4" s="1"/>
  <c r="BF61" i="4"/>
  <c r="BD61" i="4" s="1"/>
  <c r="BF32" i="4"/>
  <c r="BD32" i="4" s="1"/>
  <c r="BF43" i="4"/>
  <c r="BE43" i="4" s="1"/>
  <c r="EF27" i="4"/>
  <c r="ED27" i="4" s="1"/>
  <c r="EF74" i="4"/>
  <c r="ED74" i="4" s="1"/>
  <c r="EF46" i="4"/>
  <c r="EE46" i="4" s="1"/>
  <c r="EF69" i="4"/>
  <c r="EF67" i="4"/>
  <c r="ED67" i="4" s="1"/>
  <c r="BF91" i="4"/>
  <c r="BE91" i="4" s="1"/>
  <c r="BF62" i="4"/>
  <c r="BD62" i="4" s="1"/>
  <c r="BF39" i="4"/>
  <c r="BD39" i="4" s="1"/>
  <c r="BF42" i="4"/>
  <c r="BE42" i="4" s="1"/>
  <c r="BF31" i="4"/>
  <c r="BD31" i="4" s="1"/>
  <c r="BF79" i="4"/>
  <c r="BD79" i="4" s="1"/>
  <c r="BF46" i="4"/>
  <c r="BF71" i="4"/>
  <c r="BD71" i="4" s="1"/>
  <c r="BF57" i="4"/>
  <c r="BD57" i="4" s="1"/>
  <c r="BF76" i="4"/>
  <c r="BE76" i="4" s="1"/>
  <c r="EF88" i="4"/>
  <c r="ED88" i="4" s="1"/>
  <c r="EF53" i="4"/>
  <c r="EE53" i="4" s="1"/>
  <c r="EF56" i="4"/>
  <c r="EE56" i="4" s="1"/>
  <c r="BF54" i="4"/>
  <c r="BE54" i="4" s="1"/>
  <c r="BF84" i="4"/>
  <c r="BF94" i="4"/>
  <c r="BD94" i="4" s="1"/>
  <c r="BF52" i="4"/>
  <c r="BD52" i="4" s="1"/>
  <c r="BF86" i="4"/>
  <c r="BE86" i="4" s="1"/>
  <c r="BF80" i="4"/>
  <c r="BD80" i="4" s="1"/>
  <c r="BF49" i="4"/>
  <c r="BD49" i="4" s="1"/>
  <c r="EF64" i="4"/>
  <c r="ED64" i="4" s="1"/>
  <c r="EF21" i="4"/>
  <c r="ED21" i="4" s="1"/>
  <c r="EF40" i="4"/>
  <c r="ED40" i="4" s="1"/>
  <c r="BF77" i="4"/>
  <c r="BD77" i="4" s="1"/>
  <c r="BF66" i="4"/>
  <c r="BD66" i="4" s="1"/>
  <c r="BF83" i="4"/>
  <c r="BD83" i="4" s="1"/>
  <c r="BF69" i="4"/>
  <c r="BE69" i="4" s="1"/>
  <c r="BF17" i="4"/>
  <c r="BE17" i="4" s="1"/>
  <c r="BF59" i="4"/>
  <c r="BD59" i="4" s="1"/>
  <c r="BF30" i="4"/>
  <c r="BD30" i="4" s="1"/>
  <c r="BF51" i="4"/>
  <c r="BF22" i="4"/>
  <c r="BE22" i="4" s="1"/>
  <c r="BF92" i="4"/>
  <c r="BD92" i="4" s="1"/>
  <c r="BF72" i="4"/>
  <c r="BD72" i="4" s="1"/>
  <c r="EF59" i="4"/>
  <c r="ED59" i="4" s="1"/>
  <c r="EF94" i="4"/>
  <c r="ED94" i="4" s="1"/>
  <c r="EF29" i="4"/>
  <c r="ED29" i="4" s="1"/>
  <c r="BF27" i="4"/>
  <c r="BE27" i="4" s="1"/>
  <c r="BF81" i="4"/>
  <c r="BE81" i="4" s="1"/>
  <c r="BF44" i="4"/>
  <c r="BD44" i="4" s="1"/>
  <c r="BF19" i="4"/>
  <c r="BD19" i="4" s="1"/>
  <c r="BF75" i="4"/>
  <c r="BE75" i="4" s="1"/>
  <c r="BF40" i="4"/>
  <c r="BD40" i="4" s="1"/>
  <c r="BF98" i="4"/>
  <c r="BE98" i="4" s="1"/>
  <c r="BF45" i="4"/>
  <c r="BE45" i="4" s="1"/>
  <c r="BF90" i="4"/>
  <c r="BE90" i="4" s="1"/>
  <c r="BF37" i="4"/>
  <c r="BF63" i="4"/>
  <c r="BD63" i="4" s="1"/>
  <c r="BF70" i="4"/>
  <c r="BE70" i="4" s="1"/>
  <c r="EF48" i="4"/>
  <c r="ED48" i="4" s="1"/>
  <c r="EF31" i="4"/>
  <c r="EE31" i="4" s="1"/>
  <c r="EF18" i="4"/>
  <c r="EE18" i="4" s="1"/>
  <c r="BF41" i="4"/>
  <c r="BD41" i="4" s="1"/>
  <c r="BF58" i="4"/>
  <c r="BE58" i="4" s="1"/>
  <c r="BF89" i="4"/>
  <c r="BD89" i="4" s="1"/>
  <c r="BF87" i="4"/>
  <c r="BE87" i="4" s="1"/>
  <c r="BF34" i="4"/>
  <c r="BF68" i="4"/>
  <c r="BD68" i="4" s="1"/>
  <c r="BF26" i="4"/>
  <c r="BD26" i="4" s="1"/>
  <c r="BF95" i="4"/>
  <c r="BE95" i="4" s="1"/>
  <c r="BF78" i="4"/>
  <c r="BD78" i="4" s="1"/>
  <c r="BF85" i="4"/>
  <c r="BE85" i="4" s="1"/>
  <c r="EF32" i="4"/>
  <c r="EE32" i="4" s="1"/>
  <c r="EF20" i="4"/>
  <c r="EE20" i="4" s="1"/>
  <c r="EF90" i="4"/>
  <c r="ED90" i="4" s="1"/>
  <c r="EF57" i="4"/>
  <c r="ED57" i="4" s="1"/>
  <c r="EF99" i="4"/>
  <c r="ED99" i="4" s="1"/>
  <c r="EF60" i="4"/>
  <c r="ED60" i="4" s="1"/>
  <c r="EF91" i="4"/>
  <c r="ED91" i="4" s="1"/>
  <c r="EF55" i="4"/>
  <c r="ED55" i="4" s="1"/>
  <c r="EF86" i="4"/>
  <c r="EE86" i="4" s="1"/>
  <c r="EF41" i="4"/>
  <c r="ED41" i="4" s="1"/>
  <c r="EF83" i="4"/>
  <c r="ED83" i="4" s="1"/>
  <c r="EF44" i="4"/>
  <c r="EE44" i="4" s="1"/>
  <c r="EF68" i="4"/>
  <c r="EE68" i="4" s="1"/>
  <c r="EF25" i="4"/>
  <c r="EE25" i="4" s="1"/>
  <c r="EF66" i="4"/>
  <c r="EE66" i="4" s="1"/>
  <c r="EF70" i="4"/>
  <c r="EE70" i="4" s="1"/>
  <c r="EF87" i="4"/>
  <c r="ED87" i="4" s="1"/>
  <c r="EF36" i="4"/>
  <c r="ED36" i="4" s="1"/>
  <c r="EF72" i="4"/>
  <c r="ED72" i="4" s="1"/>
  <c r="EF34" i="4"/>
  <c r="ED34" i="4" s="1"/>
  <c r="EF65" i="4"/>
  <c r="ED65" i="4" s="1"/>
  <c r="EF43" i="4"/>
  <c r="EE43" i="4" s="1"/>
  <c r="EF58" i="4"/>
  <c r="ED58" i="4" s="1"/>
  <c r="EF79" i="4"/>
  <c r="ED79" i="4" s="1"/>
  <c r="EF93" i="4"/>
  <c r="ED93" i="4" s="1"/>
  <c r="EF30" i="4"/>
  <c r="ED30" i="4" s="1"/>
  <c r="EF51" i="4"/>
  <c r="ED51" i="4" s="1"/>
  <c r="EF77" i="4"/>
  <c r="ED77" i="4" s="1"/>
  <c r="EF98" i="4"/>
  <c r="EE98" i="4" s="1"/>
  <c r="EF39" i="4"/>
  <c r="EE39" i="4" s="1"/>
  <c r="EF54" i="4"/>
  <c r="ED54" i="4" s="1"/>
  <c r="EF28" i="4"/>
  <c r="EE28" i="4" s="1"/>
  <c r="EF49" i="4"/>
  <c r="ED49" i="4" s="1"/>
  <c r="EF42" i="4"/>
  <c r="ED42" i="4" s="1"/>
  <c r="EF63" i="4"/>
  <c r="ED63" i="4" s="1"/>
  <c r="EF78" i="4"/>
  <c r="ED78" i="4" s="1"/>
  <c r="BF16" i="4"/>
  <c r="BE16" i="4" s="1"/>
  <c r="EF35" i="4"/>
  <c r="ED35" i="4" s="1"/>
  <c r="EF61" i="4"/>
  <c r="ED61" i="4" s="1"/>
  <c r="EF82" i="4"/>
  <c r="EE82" i="4" s="1"/>
  <c r="EF23" i="4"/>
  <c r="ED23" i="4" s="1"/>
  <c r="EF38" i="4"/>
  <c r="ED38" i="4" s="1"/>
  <c r="BF93" i="4"/>
  <c r="BE93" i="4" s="1"/>
  <c r="BF60" i="4"/>
  <c r="BD60" i="4" s="1"/>
  <c r="EF80" i="4"/>
  <c r="ED80" i="4" s="1"/>
  <c r="EF16" i="4"/>
  <c r="ED16" i="4" s="1"/>
  <c r="EF37" i="4"/>
  <c r="ED37" i="4" s="1"/>
  <c r="EF52" i="4"/>
  <c r="EE52" i="4" s="1"/>
  <c r="EF73" i="4"/>
  <c r="ED73" i="4" s="1"/>
  <c r="EF92" i="4"/>
  <c r="ED92" i="4" s="1"/>
  <c r="EF24" i="4"/>
  <c r="ED24" i="4" s="1"/>
  <c r="EF50" i="4"/>
  <c r="ED50" i="4" s="1"/>
  <c r="EF76" i="4"/>
  <c r="ED76" i="4" s="1"/>
  <c r="EF97" i="4"/>
  <c r="ED97" i="4" s="1"/>
  <c r="EF33" i="4"/>
  <c r="ED33" i="4" s="1"/>
  <c r="BF82" i="4"/>
  <c r="BE82" i="4" s="1"/>
  <c r="BF29" i="4"/>
  <c r="BE29" i="4" s="1"/>
  <c r="BF55" i="4"/>
  <c r="BD55" i="4" s="1"/>
  <c r="EF75" i="4"/>
  <c r="ED75" i="4" s="1"/>
  <c r="EF95" i="4"/>
  <c r="ED95" i="4" s="1"/>
  <c r="EF26" i="4"/>
  <c r="ED26" i="4" s="1"/>
  <c r="EF47" i="4"/>
  <c r="ED47" i="4" s="1"/>
  <c r="EF62" i="4"/>
  <c r="ED62" i="4" s="1"/>
  <c r="EF84" i="4"/>
  <c r="ED84" i="4" s="1"/>
  <c r="EF19" i="4"/>
  <c r="ED19" i="4" s="1"/>
  <c r="EF45" i="4"/>
  <c r="EE45" i="4" s="1"/>
  <c r="EF71" i="4"/>
  <c r="ED71" i="4" s="1"/>
  <c r="EF89" i="4"/>
  <c r="ED89" i="4" s="1"/>
  <c r="EF22" i="4"/>
  <c r="ED22" i="4" s="1"/>
  <c r="EF81" i="4"/>
  <c r="ED81" i="4" s="1"/>
  <c r="EB24" i="4"/>
  <c r="EB27" i="4"/>
  <c r="EB40" i="4"/>
  <c r="EB43" i="4"/>
  <c r="EB56" i="4"/>
  <c r="EB64" i="4"/>
  <c r="EB72" i="4"/>
  <c r="EB80" i="4"/>
  <c r="EB88" i="4"/>
  <c r="EB96" i="4"/>
  <c r="EB46" i="4"/>
  <c r="EB18" i="4"/>
  <c r="EB21" i="4"/>
  <c r="EB34" i="4"/>
  <c r="EB37" i="4"/>
  <c r="EB50" i="4"/>
  <c r="EB57" i="4"/>
  <c r="EB65" i="4"/>
  <c r="EB73" i="4"/>
  <c r="EB81" i="4"/>
  <c r="EB89" i="4"/>
  <c r="EB97" i="4"/>
  <c r="EB17" i="4"/>
  <c r="EB79" i="4"/>
  <c r="EB28" i="4"/>
  <c r="EB31" i="4"/>
  <c r="EB44" i="4"/>
  <c r="EB47" i="4"/>
  <c r="EB58" i="4"/>
  <c r="EB66" i="4"/>
  <c r="EB74" i="4"/>
  <c r="EB82" i="4"/>
  <c r="EB90" i="4"/>
  <c r="EB98" i="4"/>
  <c r="EB33" i="4"/>
  <c r="EB55" i="4"/>
  <c r="BB16" i="4"/>
  <c r="AZ16" i="4" s="1"/>
  <c r="EB22" i="4"/>
  <c r="EB25" i="4"/>
  <c r="EB38" i="4"/>
  <c r="EB41" i="4"/>
  <c r="EB51" i="4"/>
  <c r="EB59" i="4"/>
  <c r="EB67" i="4"/>
  <c r="EB75" i="4"/>
  <c r="EB83" i="4"/>
  <c r="EB91" i="4"/>
  <c r="EB99" i="4"/>
  <c r="EB30" i="4"/>
  <c r="EB63" i="4"/>
  <c r="EB19" i="4"/>
  <c r="EB32" i="4"/>
  <c r="EB35" i="4"/>
  <c r="EB48" i="4"/>
  <c r="EB52" i="4"/>
  <c r="EB60" i="4"/>
  <c r="EB68" i="4"/>
  <c r="EB76" i="4"/>
  <c r="EB84" i="4"/>
  <c r="EB92" i="4"/>
  <c r="EB16" i="4"/>
  <c r="EB49" i="4"/>
  <c r="EB95" i="4"/>
  <c r="EB26" i="4"/>
  <c r="EB29" i="4"/>
  <c r="EB42" i="4"/>
  <c r="EB45" i="4"/>
  <c r="EB53" i="4"/>
  <c r="EB61" i="4"/>
  <c r="EB69" i="4"/>
  <c r="EB77" i="4"/>
  <c r="EB85" i="4"/>
  <c r="EB93" i="4"/>
  <c r="EB71" i="4"/>
  <c r="EB20" i="4"/>
  <c r="EB23" i="4"/>
  <c r="EB36" i="4"/>
  <c r="EB39" i="4"/>
  <c r="EB54" i="4"/>
  <c r="EB62" i="4"/>
  <c r="EB70" i="4"/>
  <c r="EB78" i="4"/>
  <c r="EB86" i="4"/>
  <c r="EB94" i="4"/>
  <c r="EB87" i="4"/>
  <c r="EJ23" i="4"/>
  <c r="EJ40" i="4"/>
  <c r="EJ50" i="4"/>
  <c r="EJ55" i="4"/>
  <c r="EJ66" i="4"/>
  <c r="EJ71" i="4"/>
  <c r="EJ82" i="4"/>
  <c r="EJ87" i="4"/>
  <c r="EJ98" i="4"/>
  <c r="EJ92" i="4"/>
  <c r="EJ21" i="4"/>
  <c r="EJ28" i="4"/>
  <c r="EJ34" i="4"/>
  <c r="EJ37" i="4"/>
  <c r="EJ45" i="4"/>
  <c r="EJ56" i="4"/>
  <c r="EJ61" i="4"/>
  <c r="EJ72" i="4"/>
  <c r="EJ77" i="4"/>
  <c r="EJ88" i="4"/>
  <c r="EJ93" i="4"/>
  <c r="EJ33" i="4"/>
  <c r="EJ60" i="4"/>
  <c r="EJ19" i="4"/>
  <c r="EJ26" i="4"/>
  <c r="EJ31" i="4"/>
  <c r="EJ46" i="4"/>
  <c r="EJ51" i="4"/>
  <c r="EJ62" i="4"/>
  <c r="EJ67" i="4"/>
  <c r="EJ78" i="4"/>
  <c r="EJ83" i="4"/>
  <c r="EJ94" i="4"/>
  <c r="EJ99" i="4"/>
  <c r="EJ25" i="4"/>
  <c r="EJ49" i="4"/>
  <c r="EJ17" i="4"/>
  <c r="EJ24" i="4"/>
  <c r="EJ38" i="4"/>
  <c r="EJ41" i="4"/>
  <c r="EJ52" i="4"/>
  <c r="EJ57" i="4"/>
  <c r="EJ68" i="4"/>
  <c r="EJ73" i="4"/>
  <c r="EJ84" i="4"/>
  <c r="EJ89" i="4"/>
  <c r="EJ16" i="4"/>
  <c r="EJ30" i="4"/>
  <c r="EJ22" i="4"/>
  <c r="EJ32" i="4"/>
  <c r="EJ35" i="4"/>
  <c r="EJ42" i="4"/>
  <c r="EJ47" i="4"/>
  <c r="EJ58" i="4"/>
  <c r="EJ63" i="4"/>
  <c r="EJ74" i="4"/>
  <c r="EJ79" i="4"/>
  <c r="EJ90" i="4"/>
  <c r="EJ95" i="4"/>
  <c r="EJ76" i="4"/>
  <c r="EJ20" i="4"/>
  <c r="EJ29" i="4"/>
  <c r="EJ48" i="4"/>
  <c r="EJ53" i="4"/>
  <c r="EJ64" i="4"/>
  <c r="EJ69" i="4"/>
  <c r="EJ80" i="4"/>
  <c r="EJ85" i="4"/>
  <c r="EJ96" i="4"/>
  <c r="EJ65" i="4"/>
  <c r="EJ97" i="4"/>
  <c r="EJ18" i="4"/>
  <c r="EJ27" i="4"/>
  <c r="EJ36" i="4"/>
  <c r="EJ39" i="4"/>
  <c r="EJ43" i="4"/>
  <c r="EJ54" i="4"/>
  <c r="EJ59" i="4"/>
  <c r="EJ70" i="4"/>
  <c r="EJ75" i="4"/>
  <c r="EJ86" i="4"/>
  <c r="EJ91" i="4"/>
  <c r="EJ44" i="4"/>
  <c r="EJ81" i="4"/>
  <c r="EN18" i="4"/>
  <c r="EN29" i="4"/>
  <c r="EN34" i="4"/>
  <c r="EN45" i="4"/>
  <c r="EN50" i="4"/>
  <c r="EN61" i="4"/>
  <c r="EN66" i="4"/>
  <c r="EN77" i="4"/>
  <c r="EN82" i="4"/>
  <c r="EN93" i="4"/>
  <c r="EN16" i="4"/>
  <c r="EN28" i="4"/>
  <c r="EN60" i="4"/>
  <c r="EN92" i="4"/>
  <c r="EN19" i="4"/>
  <c r="EN24" i="4"/>
  <c r="EN35" i="4"/>
  <c r="EN40" i="4"/>
  <c r="EN51" i="4"/>
  <c r="EN56" i="4"/>
  <c r="EN67" i="4"/>
  <c r="EN72" i="4"/>
  <c r="EN83" i="4"/>
  <c r="EN88" i="4"/>
  <c r="EN55" i="4"/>
  <c r="EN99" i="4"/>
  <c r="EN25" i="4"/>
  <c r="EN30" i="4"/>
  <c r="EN41" i="4"/>
  <c r="EN46" i="4"/>
  <c r="EN57" i="4"/>
  <c r="EN62" i="4"/>
  <c r="EN73" i="4"/>
  <c r="EN78" i="4"/>
  <c r="EN89" i="4"/>
  <c r="EN94" i="4"/>
  <c r="EN23" i="4"/>
  <c r="EN20" i="4"/>
  <c r="EN31" i="4"/>
  <c r="EN36" i="4"/>
  <c r="EN47" i="4"/>
  <c r="EN52" i="4"/>
  <c r="EN63" i="4"/>
  <c r="EN68" i="4"/>
  <c r="EN79" i="4"/>
  <c r="EN84" i="4"/>
  <c r="EN95" i="4"/>
  <c r="EN87" i="4"/>
  <c r="EN21" i="4"/>
  <c r="EN26" i="4"/>
  <c r="EN37" i="4"/>
  <c r="EN42" i="4"/>
  <c r="EN53" i="4"/>
  <c r="EN58" i="4"/>
  <c r="EN69" i="4"/>
  <c r="EN74" i="4"/>
  <c r="EN85" i="4"/>
  <c r="EN90" i="4"/>
  <c r="EN96" i="4"/>
  <c r="EN44" i="4"/>
  <c r="EN27" i="4"/>
  <c r="EN32" i="4"/>
  <c r="EN43" i="4"/>
  <c r="EN48" i="4"/>
  <c r="EN59" i="4"/>
  <c r="EN64" i="4"/>
  <c r="EN75" i="4"/>
  <c r="EN80" i="4"/>
  <c r="EN91" i="4"/>
  <c r="EN97" i="4"/>
  <c r="EN71" i="4"/>
  <c r="EN17" i="4"/>
  <c r="EN22" i="4"/>
  <c r="EN33" i="4"/>
  <c r="EN38" i="4"/>
  <c r="EN49" i="4"/>
  <c r="EN54" i="4"/>
  <c r="EN65" i="4"/>
  <c r="EN70" i="4"/>
  <c r="EN81" i="4"/>
  <c r="EN86" i="4"/>
  <c r="EN98" i="4"/>
  <c r="EN39" i="4"/>
  <c r="EN76" i="4"/>
  <c r="ED69" i="4"/>
  <c r="EE69" i="4"/>
  <c r="ED32" i="4"/>
  <c r="EE40" i="4"/>
  <c r="ED28" i="4"/>
  <c r="BN75" i="4"/>
  <c r="BN49" i="4"/>
  <c r="BN23" i="4"/>
  <c r="BN18" i="4"/>
  <c r="BN82" i="4"/>
  <c r="BN56" i="4"/>
  <c r="BN41" i="4"/>
  <c r="BN20" i="4"/>
  <c r="BN84" i="4"/>
  <c r="BN58" i="4"/>
  <c r="BN80" i="4"/>
  <c r="BN54" i="4"/>
  <c r="BN28" i="4"/>
  <c r="BN29" i="4"/>
  <c r="BN93" i="4"/>
  <c r="BN67" i="4"/>
  <c r="BN46" i="4"/>
  <c r="BN31" i="4"/>
  <c r="BN95" i="4"/>
  <c r="BN69" i="4"/>
  <c r="BN27" i="4"/>
  <c r="BN91" i="4"/>
  <c r="BN65" i="4"/>
  <c r="BN39" i="4"/>
  <c r="BN34" i="4"/>
  <c r="BN98" i="4"/>
  <c r="BN72" i="4"/>
  <c r="BN57" i="4"/>
  <c r="BN36" i="4"/>
  <c r="BN16" i="4"/>
  <c r="BN74" i="4"/>
  <c r="BN32" i="4"/>
  <c r="BN96" i="4"/>
  <c r="BN70" i="4"/>
  <c r="BN44" i="4"/>
  <c r="BN45" i="4"/>
  <c r="BN19" i="4"/>
  <c r="BN83" i="4"/>
  <c r="BN62" i="4"/>
  <c r="BN47" i="4"/>
  <c r="BN21" i="4"/>
  <c r="BN85" i="4"/>
  <c r="BN43" i="4"/>
  <c r="BN17" i="4"/>
  <c r="BN81" i="4"/>
  <c r="BN55" i="4"/>
  <c r="BN50" i="4"/>
  <c r="BN24" i="4"/>
  <c r="BN88" i="4"/>
  <c r="BN73" i="4"/>
  <c r="BN52" i="4"/>
  <c r="BN26" i="4"/>
  <c r="BN90" i="4"/>
  <c r="BN48" i="4"/>
  <c r="BN22" i="4"/>
  <c r="BN86" i="4"/>
  <c r="BN60" i="4"/>
  <c r="BN61" i="4"/>
  <c r="BN35" i="4"/>
  <c r="BN99" i="4"/>
  <c r="BN78" i="4"/>
  <c r="BN63" i="4"/>
  <c r="BN37" i="4"/>
  <c r="BN92" i="4"/>
  <c r="BN59" i="4"/>
  <c r="BN33" i="4"/>
  <c r="BN97" i="4"/>
  <c r="BN71" i="4"/>
  <c r="BN66" i="4"/>
  <c r="BN40" i="4"/>
  <c r="BN25" i="4"/>
  <c r="BN89" i="4"/>
  <c r="BN68" i="4"/>
  <c r="BN42" i="4"/>
  <c r="BN64" i="4"/>
  <c r="BN38" i="4"/>
  <c r="BN87" i="4"/>
  <c r="BN76" i="4"/>
  <c r="BN77" i="4"/>
  <c r="BN51" i="4"/>
  <c r="BN30" i="4"/>
  <c r="BN94" i="4"/>
  <c r="BN79" i="4"/>
  <c r="BN53" i="4"/>
  <c r="BJ80" i="4"/>
  <c r="BJ54" i="4"/>
  <c r="BJ39" i="4"/>
  <c r="BJ18" i="4"/>
  <c r="BJ82" i="4"/>
  <c r="BJ51" i="4"/>
  <c r="BJ25" i="4"/>
  <c r="BJ89" i="4"/>
  <c r="BJ63" i="4"/>
  <c r="BJ37" i="4"/>
  <c r="BJ27" i="4"/>
  <c r="BJ91" i="4"/>
  <c r="BJ65" i="4"/>
  <c r="BJ44" i="4"/>
  <c r="BJ29" i="4"/>
  <c r="BJ93" i="4"/>
  <c r="BJ56" i="4"/>
  <c r="BJ30" i="4"/>
  <c r="BJ94" i="4"/>
  <c r="BJ68" i="4"/>
  <c r="BJ42" i="4"/>
  <c r="BJ32" i="4"/>
  <c r="BJ96" i="4"/>
  <c r="BJ70" i="4"/>
  <c r="BJ55" i="4"/>
  <c r="BJ34" i="4"/>
  <c r="BJ98" i="4"/>
  <c r="BJ67" i="4"/>
  <c r="BJ41" i="4"/>
  <c r="BJ85" i="4"/>
  <c r="BJ79" i="4"/>
  <c r="BJ53" i="4"/>
  <c r="BJ43" i="4"/>
  <c r="BJ17" i="4"/>
  <c r="BJ81" i="4"/>
  <c r="BJ60" i="4"/>
  <c r="BJ45" i="4"/>
  <c r="BJ90" i="4"/>
  <c r="BJ72" i="4"/>
  <c r="BJ46" i="4"/>
  <c r="BJ20" i="4"/>
  <c r="BJ84" i="4"/>
  <c r="BJ58" i="4"/>
  <c r="BJ62" i="4"/>
  <c r="BJ48" i="4"/>
  <c r="BJ22" i="4"/>
  <c r="BJ86" i="4"/>
  <c r="BJ71" i="4"/>
  <c r="BJ50" i="4"/>
  <c r="BJ19" i="4"/>
  <c r="BJ83" i="4"/>
  <c r="BJ57" i="4"/>
  <c r="BJ31" i="4"/>
  <c r="BJ95" i="4"/>
  <c r="BJ69" i="4"/>
  <c r="BJ88" i="4"/>
  <c r="BJ59" i="4"/>
  <c r="BJ33" i="4"/>
  <c r="BJ97" i="4"/>
  <c r="BJ76" i="4"/>
  <c r="BJ61" i="4"/>
  <c r="BJ24" i="4"/>
  <c r="BJ36" i="4"/>
  <c r="BJ16" i="4"/>
  <c r="BJ64" i="4"/>
  <c r="BJ38" i="4"/>
  <c r="BJ23" i="4"/>
  <c r="BJ87" i="4"/>
  <c r="BJ66" i="4"/>
  <c r="BJ35" i="4"/>
  <c r="BJ99" i="4"/>
  <c r="BJ73" i="4"/>
  <c r="BJ47" i="4"/>
  <c r="BJ21" i="4"/>
  <c r="BJ75" i="4"/>
  <c r="BJ49" i="4"/>
  <c r="BJ28" i="4"/>
  <c r="BJ92" i="4"/>
  <c r="BJ77" i="4"/>
  <c r="BJ40" i="4"/>
  <c r="BJ74" i="4"/>
  <c r="BJ78" i="4"/>
  <c r="BJ52" i="4"/>
  <c r="BJ26" i="4"/>
  <c r="BD37" i="4"/>
  <c r="BE37" i="4"/>
  <c r="BE89" i="4"/>
  <c r="BD73" i="4"/>
  <c r="BE73" i="4"/>
  <c r="BD46" i="4"/>
  <c r="BE46" i="4"/>
  <c r="BE99" i="4"/>
  <c r="BD99" i="4"/>
  <c r="BD28" i="4"/>
  <c r="BE28" i="4"/>
  <c r="BB55" i="4"/>
  <c r="BB80" i="4"/>
  <c r="BB17" i="4"/>
  <c r="BB81" i="4"/>
  <c r="BB34" i="4"/>
  <c r="BB98" i="4"/>
  <c r="BB75" i="4"/>
  <c r="BB28" i="4"/>
  <c r="BB92" i="4"/>
  <c r="BB61" i="4"/>
  <c r="BB63" i="4"/>
  <c r="BB96" i="4"/>
  <c r="BB25" i="4"/>
  <c r="BB89" i="4"/>
  <c r="BB42" i="4"/>
  <c r="BB19" i="4"/>
  <c r="BB83" i="4"/>
  <c r="BB36" i="4"/>
  <c r="BB69" i="4"/>
  <c r="BB71" i="4"/>
  <c r="BB24" i="4"/>
  <c r="BB33" i="4"/>
  <c r="BB97" i="4"/>
  <c r="BB50" i="4"/>
  <c r="BB27" i="4"/>
  <c r="BB91" i="4"/>
  <c r="BB44" i="4"/>
  <c r="BB70" i="4"/>
  <c r="BB77" i="4"/>
  <c r="BB31" i="4"/>
  <c r="BB56" i="4"/>
  <c r="BB78" i="4"/>
  <c r="BB51" i="4"/>
  <c r="BB68" i="4"/>
  <c r="BB37" i="4"/>
  <c r="BB79" i="4"/>
  <c r="BB32" i="4"/>
  <c r="BB41" i="4"/>
  <c r="BB38" i="4"/>
  <c r="BB58" i="4"/>
  <c r="BB35" i="4"/>
  <c r="BB99" i="4"/>
  <c r="BB52" i="4"/>
  <c r="BB21" i="4"/>
  <c r="BB85" i="4"/>
  <c r="BB23" i="4"/>
  <c r="BB87" i="4"/>
  <c r="BB40" i="4"/>
  <c r="BB49" i="4"/>
  <c r="BB46" i="4"/>
  <c r="BB66" i="4"/>
  <c r="BB43" i="4"/>
  <c r="BB22" i="4"/>
  <c r="BB60" i="4"/>
  <c r="BB29" i="4"/>
  <c r="BB93" i="4"/>
  <c r="BB95" i="4"/>
  <c r="BB57" i="4"/>
  <c r="BB74" i="4"/>
  <c r="BB54" i="4"/>
  <c r="BB30" i="4"/>
  <c r="BB39" i="4"/>
  <c r="BB48" i="4"/>
  <c r="BB72" i="4"/>
  <c r="BB65" i="4"/>
  <c r="BB18" i="4"/>
  <c r="BB82" i="4"/>
  <c r="BB59" i="4"/>
  <c r="BB94" i="4"/>
  <c r="BB76" i="4"/>
  <c r="BB45" i="4"/>
  <c r="BB62" i="4"/>
  <c r="BB47" i="4"/>
  <c r="BB64" i="4"/>
  <c r="BB88" i="4"/>
  <c r="BB73" i="4"/>
  <c r="BB26" i="4"/>
  <c r="BB90" i="4"/>
  <c r="BB67" i="4"/>
  <c r="BB20" i="4"/>
  <c r="BB84" i="4"/>
  <c r="BB53" i="4"/>
  <c r="BB86" i="4"/>
  <c r="BD81" i="4"/>
  <c r="BD84" i="4"/>
  <c r="BE84" i="4"/>
  <c r="BE35" i="4"/>
  <c r="BD35" i="4"/>
  <c r="BD51" i="4"/>
  <c r="BE51" i="4"/>
  <c r="EG100" i="17" l="1"/>
  <c r="N21" i="20"/>
  <c r="P21" i="24"/>
  <c r="EO100" i="17"/>
  <c r="EC100" i="23"/>
  <c r="BD96" i="4"/>
  <c r="Q21" i="17"/>
  <c r="BE79" i="4"/>
  <c r="BG79" i="4" s="1"/>
  <c r="N21" i="22"/>
  <c r="N21" i="23"/>
  <c r="O21" i="17"/>
  <c r="BD33" i="4"/>
  <c r="BX55" i="5"/>
  <c r="EC83" i="20"/>
  <c r="EG81" i="25"/>
  <c r="BD18" i="4"/>
  <c r="O21" i="25"/>
  <c r="N21" i="17"/>
  <c r="Q21" i="13"/>
  <c r="BT33" i="5"/>
  <c r="N21" i="15"/>
  <c r="P21" i="16"/>
  <c r="EK100" i="16"/>
  <c r="O21" i="15"/>
  <c r="P21" i="15"/>
  <c r="Q21" i="14"/>
  <c r="O21" i="14"/>
  <c r="P21" i="14"/>
  <c r="N21" i="14"/>
  <c r="EC100" i="14"/>
  <c r="EK100" i="14"/>
  <c r="EO100" i="14"/>
  <c r="EG100" i="14"/>
  <c r="O21" i="12"/>
  <c r="N21" i="12"/>
  <c r="Q21" i="11"/>
  <c r="N21" i="9"/>
  <c r="BE94" i="4"/>
  <c r="BE71" i="4"/>
  <c r="BD82" i="4"/>
  <c r="BG82" i="4" s="1"/>
  <c r="ED46" i="4"/>
  <c r="EG46" i="4" s="1"/>
  <c r="EE87" i="4"/>
  <c r="EE19" i="4"/>
  <c r="EG19" i="4" s="1"/>
  <c r="BD29" i="4"/>
  <c r="BK68" i="5"/>
  <c r="BT23" i="5"/>
  <c r="BC49" i="5"/>
  <c r="BK35" i="5"/>
  <c r="BG38" i="5"/>
  <c r="BX52" i="5"/>
  <c r="BT34" i="5"/>
  <c r="BK41" i="5"/>
  <c r="BX86" i="5"/>
  <c r="BC70" i="5"/>
  <c r="BX32" i="5"/>
  <c r="BX45" i="5"/>
  <c r="BG86" i="5"/>
  <c r="BC18" i="5"/>
  <c r="BT61" i="5"/>
  <c r="BK62" i="5"/>
  <c r="BC37" i="5"/>
  <c r="BT86" i="5"/>
  <c r="BC39" i="5"/>
  <c r="BK79" i="5"/>
  <c r="CB19" i="5"/>
  <c r="CF87" i="5"/>
  <c r="BG33" i="5"/>
  <c r="BC57" i="5"/>
  <c r="BT80" i="5"/>
  <c r="BG29" i="5"/>
  <c r="CB41" i="5"/>
  <c r="CB69" i="5"/>
  <c r="BG57" i="5"/>
  <c r="BT45" i="5"/>
  <c r="BC71" i="5"/>
  <c r="BT77" i="5"/>
  <c r="CB30" i="5"/>
  <c r="BX48" i="5"/>
  <c r="CB47" i="5"/>
  <c r="CB78" i="5"/>
  <c r="CB58" i="5"/>
  <c r="BX83" i="5"/>
  <c r="BX77" i="5"/>
  <c r="BG28" i="5"/>
  <c r="BC33" i="5"/>
  <c r="BT21" i="5"/>
  <c r="BC86" i="5"/>
  <c r="CB55" i="5"/>
  <c r="BG42" i="5"/>
  <c r="BG45" i="5"/>
  <c r="BC40" i="5"/>
  <c r="BC46" i="5"/>
  <c r="BC83" i="5"/>
  <c r="BT73" i="5"/>
  <c r="CB18" i="5"/>
  <c r="BK52" i="5"/>
  <c r="BK59" i="5"/>
  <c r="BX69" i="5"/>
  <c r="BT49" i="5"/>
  <c r="BC84" i="5"/>
  <c r="BC29" i="5"/>
  <c r="BC73" i="5"/>
  <c r="CB27" i="5"/>
  <c r="CB48" i="5"/>
  <c r="CB83" i="5"/>
  <c r="BX64" i="5"/>
  <c r="BG25" i="5"/>
  <c r="CB29" i="5"/>
  <c r="BK60" i="5"/>
  <c r="BC43" i="5"/>
  <c r="BK32" i="5"/>
  <c r="CB21" i="5"/>
  <c r="CB42" i="5"/>
  <c r="BK21" i="5"/>
  <c r="BC69" i="5"/>
  <c r="BC31" i="5"/>
  <c r="BT66" i="5"/>
  <c r="BT17" i="5"/>
  <c r="BT55" i="5"/>
  <c r="BC22" i="5"/>
  <c r="BC34" i="5"/>
  <c r="BK58" i="5"/>
  <c r="BC32" i="5"/>
  <c r="CB68" i="5"/>
  <c r="BK81" i="5"/>
  <c r="BK30" i="5"/>
  <c r="BG34" i="5"/>
  <c r="BX81" i="5"/>
  <c r="BX19" i="5"/>
  <c r="BG85" i="5"/>
  <c r="BC47" i="5"/>
  <c r="BK31" i="5"/>
  <c r="BG35" i="5"/>
  <c r="CB49" i="5"/>
  <c r="CB31" i="5"/>
  <c r="BG23" i="5"/>
  <c r="BX50" i="5"/>
  <c r="BG65" i="5"/>
  <c r="BT67" i="5"/>
  <c r="BT44" i="5"/>
  <c r="BC50" i="5"/>
  <c r="BG21" i="5"/>
  <c r="BK42" i="5"/>
  <c r="CB84" i="5"/>
  <c r="BG82" i="5"/>
  <c r="BG48" i="5"/>
  <c r="BC28" i="5"/>
  <c r="BK36" i="5"/>
  <c r="BK70" i="5"/>
  <c r="BK44" i="5"/>
  <c r="BK56" i="5"/>
  <c r="BX25" i="5"/>
  <c r="BC45" i="5"/>
  <c r="BC61" i="5"/>
  <c r="BK37" i="5"/>
  <c r="CB34" i="5"/>
  <c r="BX71" i="5"/>
  <c r="BX20" i="5"/>
  <c r="BC16" i="5"/>
  <c r="BC68" i="5"/>
  <c r="BC21" i="5"/>
  <c r="BK73" i="5"/>
  <c r="CB80" i="5"/>
  <c r="BK63" i="5"/>
  <c r="BK22" i="5"/>
  <c r="CB65" i="5"/>
  <c r="BX75" i="5"/>
  <c r="BX33" i="5"/>
  <c r="BX66" i="5"/>
  <c r="BK84" i="5"/>
  <c r="BK27" i="5"/>
  <c r="BX22" i="5"/>
  <c r="BG74" i="5"/>
  <c r="BX36" i="5"/>
  <c r="BX34" i="5"/>
  <c r="BK54" i="5"/>
  <c r="BX30" i="5"/>
  <c r="BG72" i="5"/>
  <c r="BX43" i="5"/>
  <c r="BX61" i="5"/>
  <c r="BG18" i="5"/>
  <c r="CB37" i="5"/>
  <c r="BG61" i="5"/>
  <c r="BX79" i="5"/>
  <c r="BX63" i="5"/>
  <c r="BX85" i="5"/>
  <c r="BG30" i="5"/>
  <c r="BX24" i="5"/>
  <c r="BK66" i="5"/>
  <c r="BX65" i="5"/>
  <c r="CB62" i="5"/>
  <c r="BG22" i="5"/>
  <c r="BX41" i="5"/>
  <c r="BK57" i="5"/>
  <c r="BK76" i="5"/>
  <c r="BK28" i="5"/>
  <c r="BX53" i="5"/>
  <c r="BK75" i="5"/>
  <c r="BG46" i="5"/>
  <c r="BG40" i="5"/>
  <c r="BG59" i="5"/>
  <c r="BG78" i="5"/>
  <c r="CB61" i="5"/>
  <c r="BX39" i="5"/>
  <c r="CB70" i="5"/>
  <c r="CB74" i="5"/>
  <c r="BX47" i="5"/>
  <c r="BX23" i="5"/>
  <c r="BG71" i="5"/>
  <c r="BG66" i="5"/>
  <c r="BK40" i="5"/>
  <c r="BX59" i="5"/>
  <c r="BK50" i="5"/>
  <c r="CB17" i="5"/>
  <c r="BG79" i="5"/>
  <c r="BG62" i="5"/>
  <c r="BG27" i="5"/>
  <c r="BX76" i="5"/>
  <c r="BK80" i="5"/>
  <c r="CB63" i="5"/>
  <c r="BK78" i="5"/>
  <c r="BG70" i="5"/>
  <c r="BT65" i="5"/>
  <c r="BT70" i="5"/>
  <c r="BC19" i="5"/>
  <c r="BT58" i="5"/>
  <c r="BT57" i="5"/>
  <c r="BT74" i="5"/>
  <c r="BC25" i="5"/>
  <c r="BC55" i="5"/>
  <c r="BT30" i="5"/>
  <c r="BT64" i="5"/>
  <c r="BC56" i="5"/>
  <c r="BC20" i="5"/>
  <c r="BT39" i="5"/>
  <c r="BT40" i="5"/>
  <c r="BT76" i="5"/>
  <c r="BT46" i="5"/>
  <c r="BT24" i="5"/>
  <c r="BC67" i="5"/>
  <c r="BT37" i="5"/>
  <c r="BT56" i="5"/>
  <c r="BC58" i="5"/>
  <c r="BG76" i="5"/>
  <c r="BG75" i="5"/>
  <c r="BX68" i="5"/>
  <c r="BT38" i="5"/>
  <c r="BT35" i="5"/>
  <c r="BK49" i="5"/>
  <c r="BX21" i="5"/>
  <c r="BG67" i="5"/>
  <c r="BX40" i="5"/>
  <c r="BT32" i="5"/>
  <c r="CB81" i="5"/>
  <c r="CB16" i="5"/>
  <c r="BG36" i="5"/>
  <c r="BG73" i="5"/>
  <c r="BT62" i="5"/>
  <c r="BT78" i="5"/>
  <c r="BK18" i="5"/>
  <c r="CB64" i="5"/>
  <c r="CB38" i="5"/>
  <c r="BX29" i="5"/>
  <c r="BX62" i="5"/>
  <c r="BG17" i="5"/>
  <c r="CB45" i="5"/>
  <c r="BK72" i="5"/>
  <c r="BK39" i="5"/>
  <c r="BK65" i="5"/>
  <c r="CB23" i="5"/>
  <c r="BT60" i="5"/>
  <c r="BC23" i="5"/>
  <c r="BK17" i="5"/>
  <c r="BK64" i="5"/>
  <c r="CB35" i="5"/>
  <c r="BT41" i="5"/>
  <c r="BC82" i="5"/>
  <c r="BT69" i="5"/>
  <c r="BG24" i="5"/>
  <c r="BK20" i="5"/>
  <c r="CB71" i="5"/>
  <c r="BK53" i="5"/>
  <c r="BX84" i="5"/>
  <c r="BX78" i="5"/>
  <c r="BC76" i="5"/>
  <c r="BC24" i="5"/>
  <c r="BX74" i="5"/>
  <c r="CB32" i="5"/>
  <c r="CB73" i="5"/>
  <c r="BG31" i="5"/>
  <c r="BX28" i="5"/>
  <c r="BG64" i="5"/>
  <c r="BC54" i="5"/>
  <c r="BC78" i="5"/>
  <c r="BT19" i="5"/>
  <c r="BX31" i="5"/>
  <c r="BG44" i="5"/>
  <c r="BG83" i="5"/>
  <c r="BX37" i="5"/>
  <c r="BT59" i="5"/>
  <c r="BT54" i="5"/>
  <c r="BC48" i="5"/>
  <c r="CB28" i="5"/>
  <c r="CB56" i="5"/>
  <c r="BK38" i="5"/>
  <c r="BX72" i="5"/>
  <c r="BX67" i="5"/>
  <c r="BX44" i="5"/>
  <c r="BT83" i="5"/>
  <c r="BC42" i="5"/>
  <c r="CB40" i="5"/>
  <c r="CB75" i="5"/>
  <c r="BG49" i="5"/>
  <c r="BG47" i="5"/>
  <c r="BG80" i="5"/>
  <c r="BG26" i="5"/>
  <c r="BT51" i="5"/>
  <c r="BC35" i="5"/>
  <c r="BX46" i="5"/>
  <c r="CB53" i="5"/>
  <c r="CB25" i="5"/>
  <c r="CB59" i="5"/>
  <c r="BX18" i="5"/>
  <c r="BG32" i="5"/>
  <c r="BX70" i="5"/>
  <c r="CB86" i="5"/>
  <c r="CB52" i="5"/>
  <c r="BG81" i="5"/>
  <c r="BG19" i="5"/>
  <c r="BC80" i="5"/>
  <c r="BT36" i="5"/>
  <c r="BT79" i="5"/>
  <c r="BC44" i="5"/>
  <c r="BC65" i="5"/>
  <c r="CB43" i="5"/>
  <c r="BK67" i="5"/>
  <c r="CB44" i="5"/>
  <c r="BK77" i="5"/>
  <c r="BK25" i="5"/>
  <c r="BK55" i="5"/>
  <c r="BG52" i="5"/>
  <c r="BG63" i="5"/>
  <c r="BG50" i="5"/>
  <c r="BC26" i="5"/>
  <c r="BT18" i="5"/>
  <c r="Q21" i="5"/>
  <c r="BK45" i="5"/>
  <c r="BG84" i="5"/>
  <c r="BC51" i="5"/>
  <c r="BT68" i="5"/>
  <c r="CB72" i="5"/>
  <c r="CB82" i="5"/>
  <c r="CB33" i="5"/>
  <c r="BX54" i="5"/>
  <c r="BT42" i="5"/>
  <c r="BT85" i="5"/>
  <c r="BG53" i="5"/>
  <c r="BC53" i="5"/>
  <c r="BK86" i="5"/>
  <c r="BK83" i="5"/>
  <c r="BG55" i="5"/>
  <c r="BX26" i="5"/>
  <c r="BX49" i="5"/>
  <c r="BT63" i="5"/>
  <c r="BC62" i="5"/>
  <c r="BT48" i="5"/>
  <c r="CB26" i="5"/>
  <c r="BT84" i="5"/>
  <c r="BK47" i="5"/>
  <c r="CB66" i="5"/>
  <c r="BK43" i="5"/>
  <c r="BG39" i="5"/>
  <c r="BT16" i="5"/>
  <c r="BC59" i="5"/>
  <c r="BC81" i="5"/>
  <c r="BC17" i="5"/>
  <c r="BK29" i="5"/>
  <c r="BK16" i="5"/>
  <c r="BK85" i="5"/>
  <c r="BX80" i="5"/>
  <c r="BG37" i="5"/>
  <c r="BT82" i="5"/>
  <c r="BT43" i="5"/>
  <c r="CB79" i="5"/>
  <c r="BT31" i="5"/>
  <c r="CB67" i="5"/>
  <c r="CB85" i="5"/>
  <c r="BC77" i="5"/>
  <c r="BT29" i="5"/>
  <c r="BK33" i="5"/>
  <c r="BK74" i="5"/>
  <c r="BC79" i="5"/>
  <c r="BC63" i="5"/>
  <c r="CB76" i="5"/>
  <c r="BK48" i="5"/>
  <c r="CB22" i="5"/>
  <c r="CB24" i="5"/>
  <c r="BG20" i="5"/>
  <c r="BG60" i="5"/>
  <c r="BG41" i="5"/>
  <c r="BT47" i="5"/>
  <c r="BC60" i="5"/>
  <c r="BC64" i="5"/>
  <c r="BT22" i="5"/>
  <c r="BK51" i="5"/>
  <c r="BX42" i="5"/>
  <c r="BG68" i="5"/>
  <c r="BX57" i="5"/>
  <c r="BC38" i="5"/>
  <c r="BT52" i="5"/>
  <c r="BC66" i="5"/>
  <c r="CB51" i="5"/>
  <c r="BK46" i="5"/>
  <c r="BX16" i="5"/>
  <c r="BX17" i="5"/>
  <c r="BC41" i="5"/>
  <c r="BT81" i="5"/>
  <c r="BT25" i="5"/>
  <c r="BC74" i="5"/>
  <c r="BT20" i="5"/>
  <c r="BC27" i="5"/>
  <c r="BK69" i="5"/>
  <c r="BX51" i="5"/>
  <c r="BC30" i="5"/>
  <c r="BK24" i="5"/>
  <c r="CB77" i="5"/>
  <c r="CB60" i="5"/>
  <c r="BK26" i="5"/>
  <c r="BX56" i="5"/>
  <c r="BX38" i="5"/>
  <c r="BC72" i="5"/>
  <c r="CB39" i="5"/>
  <c r="BG77" i="5"/>
  <c r="BK71" i="5"/>
  <c r="BK23" i="5"/>
  <c r="CB54" i="5"/>
  <c r="BG56" i="5"/>
  <c r="BX27" i="5"/>
  <c r="BC52" i="5"/>
  <c r="BK34" i="5"/>
  <c r="BX82" i="5"/>
  <c r="BG43" i="5"/>
  <c r="BG51" i="5"/>
  <c r="BC36" i="5"/>
  <c r="BT28" i="5"/>
  <c r="BT72" i="5"/>
  <c r="BC85" i="5"/>
  <c r="CB57" i="5"/>
  <c r="CB50" i="5"/>
  <c r="BX73" i="5"/>
  <c r="BX35" i="5"/>
  <c r="BT71" i="5"/>
  <c r="BT26" i="5"/>
  <c r="BC75" i="5"/>
  <c r="BT27" i="5"/>
  <c r="BT75" i="5"/>
  <c r="BK19" i="5"/>
  <c r="CB46" i="5"/>
  <c r="CB20" i="5"/>
  <c r="BG58" i="5"/>
  <c r="BX58" i="5"/>
  <c r="BG69" i="5"/>
  <c r="BT50" i="5"/>
  <c r="BG54" i="5"/>
  <c r="CB36" i="5"/>
  <c r="BK61" i="5"/>
  <c r="BK82" i="5"/>
  <c r="BX60" i="5"/>
  <c r="BG16" i="5"/>
  <c r="BT53" i="5"/>
  <c r="EE79" i="4"/>
  <c r="EG79" i="4" s="1"/>
  <c r="BD58" i="4"/>
  <c r="BG58" i="4" s="1"/>
  <c r="EE85" i="4"/>
  <c r="BE48" i="4"/>
  <c r="BG48" i="4" s="1"/>
  <c r="BE50" i="4"/>
  <c r="BG50" i="4" s="1"/>
  <c r="BD87" i="4"/>
  <c r="BG87" i="4" s="1"/>
  <c r="EE96" i="4"/>
  <c r="EG96" i="4" s="1"/>
  <c r="BD90" i="4"/>
  <c r="BG90" i="4" s="1"/>
  <c r="ED82" i="4"/>
  <c r="EG82" i="4" s="1"/>
  <c r="BE30" i="4"/>
  <c r="BG30" i="4" s="1"/>
  <c r="ED70" i="4"/>
  <c r="EG70" i="4" s="1"/>
  <c r="BD27" i="4"/>
  <c r="BG27" i="4" s="1"/>
  <c r="EE21" i="4"/>
  <c r="EG21" i="4" s="1"/>
  <c r="EE55" i="4"/>
  <c r="EG55" i="4" s="1"/>
  <c r="BD54" i="4"/>
  <c r="BG54" i="4" s="1"/>
  <c r="BD85" i="4"/>
  <c r="BG85" i="4" s="1"/>
  <c r="BE19" i="4"/>
  <c r="BG19" i="4" s="1"/>
  <c r="BD70" i="4"/>
  <c r="BG70" i="4" s="1"/>
  <c r="ED52" i="4"/>
  <c r="EG52" i="4" s="1"/>
  <c r="EE84" i="4"/>
  <c r="EG84" i="4" s="1"/>
  <c r="BE34" i="4"/>
  <c r="BD34" i="4"/>
  <c r="ED17" i="4"/>
  <c r="EE17" i="4"/>
  <c r="EE73" i="4"/>
  <c r="EG73" i="4" s="1"/>
  <c r="BE61" i="4"/>
  <c r="BG61" i="4" s="1"/>
  <c r="BE57" i="4"/>
  <c r="BG57" i="4" s="1"/>
  <c r="BE20" i="4"/>
  <c r="BG20" i="4" s="1"/>
  <c r="BE97" i="4"/>
  <c r="BG97" i="4" s="1"/>
  <c r="BE66" i="4"/>
  <c r="BG66" i="4" s="1"/>
  <c r="BE67" i="4"/>
  <c r="BG67" i="4" s="1"/>
  <c r="BE25" i="4"/>
  <c r="BG25" i="4" s="1"/>
  <c r="ED20" i="4"/>
  <c r="EG20" i="4" s="1"/>
  <c r="BD91" i="4"/>
  <c r="BG91" i="4" s="1"/>
  <c r="BE52" i="4"/>
  <c r="BG52" i="4" s="1"/>
  <c r="BE92" i="4"/>
  <c r="BG92" i="4" s="1"/>
  <c r="EE72" i="4"/>
  <c r="EG72" i="4" s="1"/>
  <c r="BE32" i="4"/>
  <c r="BG32" i="4" s="1"/>
  <c r="EE90" i="4"/>
  <c r="EG90" i="4" s="1"/>
  <c r="BE65" i="4"/>
  <c r="BG65" i="4" s="1"/>
  <c r="EE94" i="4"/>
  <c r="EG94" i="4" s="1"/>
  <c r="BD23" i="4"/>
  <c r="BG23" i="4" s="1"/>
  <c r="BD86" i="4"/>
  <c r="BG86" i="4" s="1"/>
  <c r="BD36" i="4"/>
  <c r="BG36" i="4" s="1"/>
  <c r="EE57" i="4"/>
  <c r="EG57" i="4" s="1"/>
  <c r="BE53" i="4"/>
  <c r="BG53" i="4" s="1"/>
  <c r="BE64" i="4"/>
  <c r="BG64" i="4" s="1"/>
  <c r="BD76" i="4"/>
  <c r="BG76" i="4" s="1"/>
  <c r="ED44" i="4"/>
  <c r="EG44" i="4" s="1"/>
  <c r="EE27" i="4"/>
  <c r="EG27" i="4" s="1"/>
  <c r="BE21" i="4"/>
  <c r="BG21" i="4" s="1"/>
  <c r="EE97" i="4"/>
  <c r="EG97" i="4" s="1"/>
  <c r="BE40" i="4"/>
  <c r="BG40" i="4" s="1"/>
  <c r="EE88" i="4"/>
  <c r="EG88" i="4" s="1"/>
  <c r="BD22" i="4"/>
  <c r="BG22" i="4" s="1"/>
  <c r="BE44" i="4"/>
  <c r="BG44" i="4" s="1"/>
  <c r="EE36" i="4"/>
  <c r="EG36" i="4" s="1"/>
  <c r="EE67" i="4"/>
  <c r="EG67" i="4" s="1"/>
  <c r="EE30" i="4"/>
  <c r="EG30" i="4" s="1"/>
  <c r="BE24" i="4"/>
  <c r="BG24" i="4" s="1"/>
  <c r="BE63" i="4"/>
  <c r="BG63" i="4" s="1"/>
  <c r="BE55" i="4"/>
  <c r="BG55" i="4" s="1"/>
  <c r="EE92" i="4"/>
  <c r="EG92" i="4" s="1"/>
  <c r="EE42" i="4"/>
  <c r="EG42" i="4" s="1"/>
  <c r="BE77" i="4"/>
  <c r="BG77" i="4" s="1"/>
  <c r="ED45" i="4"/>
  <c r="EG45" i="4" s="1"/>
  <c r="BE39" i="4"/>
  <c r="BG39" i="4" s="1"/>
  <c r="EE59" i="4"/>
  <c r="EG59" i="4" s="1"/>
  <c r="BE80" i="4"/>
  <c r="BG80" i="4" s="1"/>
  <c r="ED31" i="4"/>
  <c r="EG31" i="4" s="1"/>
  <c r="ED68" i="4"/>
  <c r="EG68" i="4" s="1"/>
  <c r="BD88" i="4"/>
  <c r="BG88" i="4" s="1"/>
  <c r="BD45" i="4"/>
  <c r="BG45" i="4" s="1"/>
  <c r="ED56" i="4"/>
  <c r="EG56" i="4" s="1"/>
  <c r="EE38" i="4"/>
  <c r="EG38" i="4" s="1"/>
  <c r="ED66" i="4"/>
  <c r="EG66" i="4" s="1"/>
  <c r="EE41" i="4"/>
  <c r="EG41" i="4" s="1"/>
  <c r="BE31" i="4"/>
  <c r="BG31" i="4" s="1"/>
  <c r="BE56" i="4"/>
  <c r="BG56" i="4" s="1"/>
  <c r="EE33" i="4"/>
  <c r="EG33" i="4" s="1"/>
  <c r="EE37" i="4"/>
  <c r="EG37" i="4" s="1"/>
  <c r="EE61" i="4"/>
  <c r="EG61" i="4" s="1"/>
  <c r="EE74" i="4"/>
  <c r="EG74" i="4" s="1"/>
  <c r="BE41" i="4"/>
  <c r="BG41" i="4" s="1"/>
  <c r="EE91" i="4"/>
  <c r="EG91" i="4" s="1"/>
  <c r="EE58" i="4"/>
  <c r="EG58" i="4" s="1"/>
  <c r="BE78" i="4"/>
  <c r="BG78" i="4" s="1"/>
  <c r="EE54" i="4"/>
  <c r="EG54" i="4" s="1"/>
  <c r="EE29" i="4"/>
  <c r="EG29" i="4" s="1"/>
  <c r="BD74" i="4"/>
  <c r="BG74" i="4" s="1"/>
  <c r="EE64" i="4"/>
  <c r="EG64" i="4" s="1"/>
  <c r="EE62" i="4"/>
  <c r="EG62" i="4" s="1"/>
  <c r="BD38" i="4"/>
  <c r="BG38" i="4" s="1"/>
  <c r="BE59" i="4"/>
  <c r="BG59" i="4" s="1"/>
  <c r="EE65" i="4"/>
  <c r="EG65" i="4" s="1"/>
  <c r="BD43" i="4"/>
  <c r="BG43" i="4" s="1"/>
  <c r="BD69" i="4"/>
  <c r="BG69" i="4" s="1"/>
  <c r="BD47" i="4"/>
  <c r="BG47" i="4" s="1"/>
  <c r="BE26" i="4"/>
  <c r="BG26" i="4" s="1"/>
  <c r="EE99" i="4"/>
  <c r="EG99" i="4" s="1"/>
  <c r="ED25" i="4"/>
  <c r="EG25" i="4" s="1"/>
  <c r="BD17" i="4"/>
  <c r="BG17" i="4" s="1"/>
  <c r="ED18" i="4"/>
  <c r="EG18" i="4" s="1"/>
  <c r="BD95" i="4"/>
  <c r="BG95" i="4" s="1"/>
  <c r="ED53" i="4"/>
  <c r="EG53" i="4" s="1"/>
  <c r="ED43" i="4"/>
  <c r="EG43" i="4" s="1"/>
  <c r="ED39" i="4"/>
  <c r="EG39" i="4" s="1"/>
  <c r="EE81" i="4"/>
  <c r="EG81" i="4" s="1"/>
  <c r="BD75" i="4"/>
  <c r="BG75" i="4" s="1"/>
  <c r="BD98" i="4"/>
  <c r="BG98" i="4" s="1"/>
  <c r="EE60" i="4"/>
  <c r="EG60" i="4" s="1"/>
  <c r="EE16" i="4"/>
  <c r="EG16" i="4" s="1"/>
  <c r="EE48" i="4"/>
  <c r="EG48" i="4" s="1"/>
  <c r="BD42" i="4"/>
  <c r="BG42" i="4" s="1"/>
  <c r="BE62" i="4"/>
  <c r="BG62" i="4" s="1"/>
  <c r="EE47" i="4"/>
  <c r="EG47" i="4" s="1"/>
  <c r="BE83" i="4"/>
  <c r="BG83" i="4" s="1"/>
  <c r="BE72" i="4"/>
  <c r="BG72" i="4" s="1"/>
  <c r="BE49" i="4"/>
  <c r="BG49" i="4" s="1"/>
  <c r="BE68" i="4"/>
  <c r="BG68" i="4" s="1"/>
  <c r="EE34" i="4"/>
  <c r="EG34" i="4" s="1"/>
  <c r="EE35" i="4"/>
  <c r="EG35" i="4" s="1"/>
  <c r="EE23" i="4"/>
  <c r="EG23" i="4" s="1"/>
  <c r="EE93" i="4"/>
  <c r="EG93" i="4" s="1"/>
  <c r="EE83" i="4"/>
  <c r="EG83" i="4" s="1"/>
  <c r="ED86" i="4"/>
  <c r="EG86" i="4" s="1"/>
  <c r="EE49" i="4"/>
  <c r="EG49" i="4" s="1"/>
  <c r="EE24" i="4"/>
  <c r="EG24" i="4" s="1"/>
  <c r="EE26" i="4"/>
  <c r="EG26" i="4" s="1"/>
  <c r="EE50" i="4"/>
  <c r="EG50" i="4" s="1"/>
  <c r="EE95" i="4"/>
  <c r="EG95" i="4" s="1"/>
  <c r="EE78" i="4"/>
  <c r="EG78" i="4" s="1"/>
  <c r="EE77" i="4"/>
  <c r="EG77" i="4" s="1"/>
  <c r="EE22" i="4"/>
  <c r="EG22" i="4" s="1"/>
  <c r="EG32" i="4"/>
  <c r="BE60" i="4"/>
  <c r="BG60" i="4" s="1"/>
  <c r="BD16" i="4"/>
  <c r="BG16" i="4" s="1"/>
  <c r="EE89" i="4"/>
  <c r="EG89" i="4" s="1"/>
  <c r="EG28" i="4"/>
  <c r="BD93" i="4"/>
  <c r="BG93" i="4" s="1"/>
  <c r="EE51" i="4"/>
  <c r="EG51" i="4" s="1"/>
  <c r="EE71" i="4"/>
  <c r="EG71" i="4" s="1"/>
  <c r="EE75" i="4"/>
  <c r="EG75" i="4" s="1"/>
  <c r="EE76" i="4"/>
  <c r="EG76" i="4" s="1"/>
  <c r="EE80" i="4"/>
  <c r="EG80" i="4" s="1"/>
  <c r="EE63" i="4"/>
  <c r="EG63" i="4" s="1"/>
  <c r="ED98" i="4"/>
  <c r="EG98" i="4" s="1"/>
  <c r="EL70" i="4"/>
  <c r="EM70" i="4"/>
  <c r="EL69" i="4"/>
  <c r="EM69" i="4"/>
  <c r="EL19" i="4"/>
  <c r="EM19" i="4"/>
  <c r="EH80" i="4"/>
  <c r="EI80" i="4"/>
  <c r="EH25" i="4"/>
  <c r="EI25" i="4"/>
  <c r="EH77" i="4"/>
  <c r="EI77" i="4"/>
  <c r="EH50" i="4"/>
  <c r="EI50" i="4"/>
  <c r="DZ62" i="4"/>
  <c r="EA62" i="4"/>
  <c r="DZ85" i="4"/>
  <c r="EA85" i="4"/>
  <c r="DZ26" i="4"/>
  <c r="EA26" i="4"/>
  <c r="DZ60" i="4"/>
  <c r="EA60" i="4"/>
  <c r="DZ79" i="4"/>
  <c r="EA79" i="4"/>
  <c r="DZ50" i="4"/>
  <c r="EA50" i="4"/>
  <c r="DZ80" i="4"/>
  <c r="EA80" i="4"/>
  <c r="EL65" i="4"/>
  <c r="EM65" i="4"/>
  <c r="EL97" i="4"/>
  <c r="EM97" i="4"/>
  <c r="EL32" i="4"/>
  <c r="EM32" i="4"/>
  <c r="EL58" i="4"/>
  <c r="EM58" i="4"/>
  <c r="EL84" i="4"/>
  <c r="EM84" i="4"/>
  <c r="EL20" i="4"/>
  <c r="EM20" i="4"/>
  <c r="EL46" i="4"/>
  <c r="EM46" i="4"/>
  <c r="EL72" i="4"/>
  <c r="EM72" i="4"/>
  <c r="EL92" i="4"/>
  <c r="EM92" i="4"/>
  <c r="EL61" i="4"/>
  <c r="EM61" i="4"/>
  <c r="EH91" i="4"/>
  <c r="EI91" i="4"/>
  <c r="EI36" i="4"/>
  <c r="EH36" i="4"/>
  <c r="EH69" i="4"/>
  <c r="EI69" i="4"/>
  <c r="EH90" i="4"/>
  <c r="EI90" i="4"/>
  <c r="EI32" i="4"/>
  <c r="EH32" i="4"/>
  <c r="EH57" i="4"/>
  <c r="EI57" i="4"/>
  <c r="EH99" i="4"/>
  <c r="EI99" i="4"/>
  <c r="EH31" i="4"/>
  <c r="EI31" i="4"/>
  <c r="EH72" i="4"/>
  <c r="EI72" i="4"/>
  <c r="EH92" i="4"/>
  <c r="EI92" i="4"/>
  <c r="EI40" i="4"/>
  <c r="EH40" i="4"/>
  <c r="DZ54" i="4"/>
  <c r="EA54" i="4"/>
  <c r="DZ77" i="4"/>
  <c r="EA77" i="4"/>
  <c r="DZ95" i="4"/>
  <c r="EA95" i="4"/>
  <c r="DZ52" i="4"/>
  <c r="EA52" i="4"/>
  <c r="DZ91" i="4"/>
  <c r="EA91" i="4"/>
  <c r="DZ25" i="4"/>
  <c r="EA25" i="4"/>
  <c r="DZ74" i="4"/>
  <c r="EA74" i="4"/>
  <c r="DZ17" i="4"/>
  <c r="EA17" i="4"/>
  <c r="EA37" i="4"/>
  <c r="DZ37" i="4"/>
  <c r="DZ72" i="4"/>
  <c r="EA72" i="4"/>
  <c r="EL71" i="4"/>
  <c r="EM71" i="4"/>
  <c r="EL57" i="4"/>
  <c r="EM57" i="4"/>
  <c r="EH35" i="4"/>
  <c r="EI35" i="4"/>
  <c r="DZ38" i="4"/>
  <c r="EA38" i="4"/>
  <c r="EL54" i="4"/>
  <c r="EM54" i="4"/>
  <c r="EL91" i="4"/>
  <c r="EM91" i="4"/>
  <c r="EL27" i="4"/>
  <c r="EM27" i="4"/>
  <c r="EL53" i="4"/>
  <c r="EM53" i="4"/>
  <c r="EL79" i="4"/>
  <c r="EM79" i="4"/>
  <c r="EL23" i="4"/>
  <c r="EM23" i="4"/>
  <c r="EL41" i="4"/>
  <c r="EM41" i="4"/>
  <c r="EL67" i="4"/>
  <c r="EM67" i="4"/>
  <c r="EL60" i="4"/>
  <c r="EM60" i="4"/>
  <c r="EL50" i="4"/>
  <c r="EM50" i="4"/>
  <c r="EH86" i="4"/>
  <c r="EI86" i="4"/>
  <c r="EH27" i="4"/>
  <c r="EI27" i="4"/>
  <c r="EH64" i="4"/>
  <c r="EI64" i="4"/>
  <c r="EH79" i="4"/>
  <c r="EI79" i="4"/>
  <c r="EH22" i="4"/>
  <c r="EI22" i="4"/>
  <c r="EH52" i="4"/>
  <c r="EI52" i="4"/>
  <c r="EH94" i="4"/>
  <c r="EI94" i="4"/>
  <c r="EH26" i="4"/>
  <c r="EI26" i="4"/>
  <c r="EH61" i="4"/>
  <c r="EI61" i="4"/>
  <c r="EH98" i="4"/>
  <c r="EI98" i="4"/>
  <c r="EI23" i="4"/>
  <c r="EH23" i="4"/>
  <c r="DZ39" i="4"/>
  <c r="EA39" i="4"/>
  <c r="DZ69" i="4"/>
  <c r="EA69" i="4"/>
  <c r="DZ49" i="4"/>
  <c r="EA49" i="4"/>
  <c r="DZ48" i="4"/>
  <c r="EA48" i="4"/>
  <c r="DZ83" i="4"/>
  <c r="EA83" i="4"/>
  <c r="DZ22" i="4"/>
  <c r="EA22" i="4"/>
  <c r="DZ66" i="4"/>
  <c r="EA66" i="4"/>
  <c r="DZ97" i="4"/>
  <c r="EA97" i="4"/>
  <c r="DZ34" i="4"/>
  <c r="EA34" i="4"/>
  <c r="DZ64" i="4"/>
  <c r="EA64" i="4"/>
  <c r="EL43" i="4"/>
  <c r="EM43" i="4"/>
  <c r="EL83" i="4"/>
  <c r="EM83" i="4"/>
  <c r="EH95" i="4"/>
  <c r="EI95" i="4"/>
  <c r="EH68" i="4"/>
  <c r="EI68" i="4"/>
  <c r="EH46" i="4"/>
  <c r="EI46" i="4"/>
  <c r="EI21" i="4"/>
  <c r="EH21" i="4"/>
  <c r="DZ99" i="4"/>
  <c r="EA99" i="4"/>
  <c r="EL76" i="4"/>
  <c r="EM76" i="4"/>
  <c r="EL49" i="4"/>
  <c r="EM49" i="4"/>
  <c r="EL80" i="4"/>
  <c r="EM80" i="4"/>
  <c r="EL44" i="4"/>
  <c r="EM44" i="4"/>
  <c r="EL42" i="4"/>
  <c r="EM42" i="4"/>
  <c r="EL68" i="4"/>
  <c r="EM68" i="4"/>
  <c r="EL94" i="4"/>
  <c r="EM94" i="4"/>
  <c r="EL30" i="4"/>
  <c r="EM30" i="4"/>
  <c r="EL56" i="4"/>
  <c r="EM56" i="4"/>
  <c r="EL28" i="4"/>
  <c r="EM28" i="4"/>
  <c r="EL45" i="4"/>
  <c r="EM45" i="4"/>
  <c r="EH75" i="4"/>
  <c r="EI75" i="4"/>
  <c r="EH18" i="4"/>
  <c r="EI18" i="4"/>
  <c r="EH53" i="4"/>
  <c r="EI53" i="4"/>
  <c r="EH74" i="4"/>
  <c r="EI74" i="4"/>
  <c r="EI30" i="4"/>
  <c r="EH30" i="4"/>
  <c r="EH41" i="4"/>
  <c r="EI41" i="4"/>
  <c r="EH83" i="4"/>
  <c r="EI83" i="4"/>
  <c r="EH19" i="4"/>
  <c r="EI19" i="4"/>
  <c r="EH56" i="4"/>
  <c r="EI56" i="4"/>
  <c r="EH87" i="4"/>
  <c r="EI87" i="4"/>
  <c r="DZ87" i="4"/>
  <c r="EA87" i="4"/>
  <c r="DZ36" i="4"/>
  <c r="EA36" i="4"/>
  <c r="DZ61" i="4"/>
  <c r="EA61" i="4"/>
  <c r="DZ16" i="4"/>
  <c r="EA16" i="4"/>
  <c r="DZ35" i="4"/>
  <c r="EA35" i="4"/>
  <c r="DZ75" i="4"/>
  <c r="EA75" i="4"/>
  <c r="DZ58" i="4"/>
  <c r="EA58" i="4"/>
  <c r="DZ89" i="4"/>
  <c r="EA89" i="4"/>
  <c r="EA21" i="4"/>
  <c r="DZ21" i="4"/>
  <c r="DZ56" i="4"/>
  <c r="EA56" i="4"/>
  <c r="EL95" i="4"/>
  <c r="EM95" i="4"/>
  <c r="EH44" i="4"/>
  <c r="EI44" i="4"/>
  <c r="DZ82" i="4"/>
  <c r="EA82" i="4"/>
  <c r="EL39" i="4"/>
  <c r="EM39" i="4"/>
  <c r="EL38" i="4"/>
  <c r="EM38" i="4"/>
  <c r="EL75" i="4"/>
  <c r="EM75" i="4"/>
  <c r="EM96" i="4"/>
  <c r="EL96" i="4"/>
  <c r="EL37" i="4"/>
  <c r="EM37" i="4"/>
  <c r="EL63" i="4"/>
  <c r="EM63" i="4"/>
  <c r="EL89" i="4"/>
  <c r="EM89" i="4"/>
  <c r="EL25" i="4"/>
  <c r="EM25" i="4"/>
  <c r="EL51" i="4"/>
  <c r="EM51" i="4"/>
  <c r="EM16" i="4"/>
  <c r="EL16" i="4"/>
  <c r="EL34" i="4"/>
  <c r="EM34" i="4"/>
  <c r="EH70" i="4"/>
  <c r="EI70" i="4"/>
  <c r="EH97" i="4"/>
  <c r="EI97" i="4"/>
  <c r="EH48" i="4"/>
  <c r="EI48" i="4"/>
  <c r="EH63" i="4"/>
  <c r="EI63" i="4"/>
  <c r="EI16" i="4"/>
  <c r="EH16" i="4"/>
  <c r="EI38" i="4"/>
  <c r="EH38" i="4"/>
  <c r="EH78" i="4"/>
  <c r="EI78" i="4"/>
  <c r="EH60" i="4"/>
  <c r="EI60" i="4"/>
  <c r="EH45" i="4"/>
  <c r="EI45" i="4"/>
  <c r="EH82" i="4"/>
  <c r="EI82" i="4"/>
  <c r="DZ94" i="4"/>
  <c r="EA94" i="4"/>
  <c r="DZ23" i="4"/>
  <c r="EA23" i="4"/>
  <c r="DZ53" i="4"/>
  <c r="EA53" i="4"/>
  <c r="DZ92" i="4"/>
  <c r="EA92" i="4"/>
  <c r="DZ32" i="4"/>
  <c r="EA32" i="4"/>
  <c r="DZ67" i="4"/>
  <c r="EA67" i="4"/>
  <c r="DZ55" i="4"/>
  <c r="EA55" i="4"/>
  <c r="DZ47" i="4"/>
  <c r="EA47" i="4"/>
  <c r="DZ81" i="4"/>
  <c r="EA81" i="4"/>
  <c r="DZ18" i="4"/>
  <c r="EA18" i="4"/>
  <c r="DZ43" i="4"/>
  <c r="EA43" i="4"/>
  <c r="EH39" i="4"/>
  <c r="EI39" i="4"/>
  <c r="EL98" i="4"/>
  <c r="EM98" i="4"/>
  <c r="EL33" i="4"/>
  <c r="EM33" i="4"/>
  <c r="EL64" i="4"/>
  <c r="EM64" i="4"/>
  <c r="EL90" i="4"/>
  <c r="EM90" i="4"/>
  <c r="EL26" i="4"/>
  <c r="EM26" i="4"/>
  <c r="EL52" i="4"/>
  <c r="EM52" i="4"/>
  <c r="EL78" i="4"/>
  <c r="EM78" i="4"/>
  <c r="EL99" i="4"/>
  <c r="EM99" i="4"/>
  <c r="EL40" i="4"/>
  <c r="EM40" i="4"/>
  <c r="EL93" i="4"/>
  <c r="EM93" i="4"/>
  <c r="EL29" i="4"/>
  <c r="EM29" i="4"/>
  <c r="EH59" i="4"/>
  <c r="EI59" i="4"/>
  <c r="EH65" i="4"/>
  <c r="EI65" i="4"/>
  <c r="EH29" i="4"/>
  <c r="EI29" i="4"/>
  <c r="EH58" i="4"/>
  <c r="EI58" i="4"/>
  <c r="EH89" i="4"/>
  <c r="EI89" i="4"/>
  <c r="EH24" i="4"/>
  <c r="EI24" i="4"/>
  <c r="EH67" i="4"/>
  <c r="EI67" i="4"/>
  <c r="EH33" i="4"/>
  <c r="EI33" i="4"/>
  <c r="EI37" i="4"/>
  <c r="EH37" i="4"/>
  <c r="EH71" i="4"/>
  <c r="EI71" i="4"/>
  <c r="DZ86" i="4"/>
  <c r="EA86" i="4"/>
  <c r="DZ20" i="4"/>
  <c r="EA20" i="4"/>
  <c r="DZ45" i="4"/>
  <c r="EA45" i="4"/>
  <c r="DZ84" i="4"/>
  <c r="EA84" i="4"/>
  <c r="DZ19" i="4"/>
  <c r="EA19" i="4"/>
  <c r="DZ59" i="4"/>
  <c r="EA59" i="4"/>
  <c r="DZ33" i="4"/>
  <c r="EA33" i="4"/>
  <c r="DZ44" i="4"/>
  <c r="EA44" i="4"/>
  <c r="DZ73" i="4"/>
  <c r="EA73" i="4"/>
  <c r="DZ46" i="4"/>
  <c r="EA46" i="4"/>
  <c r="DZ40" i="4"/>
  <c r="EA40" i="4"/>
  <c r="EL66" i="4"/>
  <c r="EM66" i="4"/>
  <c r="EL86" i="4"/>
  <c r="EM86" i="4"/>
  <c r="EL22" i="4"/>
  <c r="EM22" i="4"/>
  <c r="EL59" i="4"/>
  <c r="EM59" i="4"/>
  <c r="EL85" i="4"/>
  <c r="EM85" i="4"/>
  <c r="EL21" i="4"/>
  <c r="EM21" i="4"/>
  <c r="EL47" i="4"/>
  <c r="EM47" i="4"/>
  <c r="EL73" i="4"/>
  <c r="EM73" i="4"/>
  <c r="EL55" i="4"/>
  <c r="EM55" i="4"/>
  <c r="EL35" i="4"/>
  <c r="EM35" i="4"/>
  <c r="EL82" i="4"/>
  <c r="EM82" i="4"/>
  <c r="EL18" i="4"/>
  <c r="EM18" i="4"/>
  <c r="EH54" i="4"/>
  <c r="EI54" i="4"/>
  <c r="EH96" i="4"/>
  <c r="EI96" i="4"/>
  <c r="EH20" i="4"/>
  <c r="EI20" i="4"/>
  <c r="EH47" i="4"/>
  <c r="EI47" i="4"/>
  <c r="EH84" i="4"/>
  <c r="EI84" i="4"/>
  <c r="EH17" i="4"/>
  <c r="EI17" i="4"/>
  <c r="EH62" i="4"/>
  <c r="EI62" i="4"/>
  <c r="EH93" i="4"/>
  <c r="EI93" i="4"/>
  <c r="EI34" i="4"/>
  <c r="EH34" i="4"/>
  <c r="EH66" i="4"/>
  <c r="EI66" i="4"/>
  <c r="DZ78" i="4"/>
  <c r="EA78" i="4"/>
  <c r="DZ71" i="4"/>
  <c r="EA71" i="4"/>
  <c r="DZ42" i="4"/>
  <c r="EA42" i="4"/>
  <c r="DZ76" i="4"/>
  <c r="EA76" i="4"/>
  <c r="DZ63" i="4"/>
  <c r="EA63" i="4"/>
  <c r="EA51" i="4"/>
  <c r="DZ51" i="4"/>
  <c r="DZ98" i="4"/>
  <c r="EA98" i="4"/>
  <c r="DZ31" i="4"/>
  <c r="EA31" i="4"/>
  <c r="DZ65" i="4"/>
  <c r="EA65" i="4"/>
  <c r="DZ96" i="4"/>
  <c r="EA96" i="4"/>
  <c r="EA27" i="4"/>
  <c r="DZ27" i="4"/>
  <c r="EL31" i="4"/>
  <c r="EM31" i="4"/>
  <c r="EG85" i="4"/>
  <c r="EL81" i="4"/>
  <c r="EM81" i="4"/>
  <c r="EL17" i="4"/>
  <c r="EM17" i="4"/>
  <c r="EL48" i="4"/>
  <c r="EM48" i="4"/>
  <c r="EL74" i="4"/>
  <c r="EM74" i="4"/>
  <c r="EL87" i="4"/>
  <c r="EM87" i="4"/>
  <c r="EL36" i="4"/>
  <c r="EM36" i="4"/>
  <c r="EL62" i="4"/>
  <c r="EM62" i="4"/>
  <c r="EL88" i="4"/>
  <c r="EM88" i="4"/>
  <c r="EL24" i="4"/>
  <c r="EM24" i="4"/>
  <c r="EL77" i="4"/>
  <c r="EM77" i="4"/>
  <c r="EH81" i="4"/>
  <c r="EI81" i="4"/>
  <c r="EH43" i="4"/>
  <c r="EI43" i="4"/>
  <c r="EH85" i="4"/>
  <c r="EI85" i="4"/>
  <c r="EH76" i="4"/>
  <c r="EI76" i="4"/>
  <c r="EH42" i="4"/>
  <c r="EI42" i="4"/>
  <c r="EH73" i="4"/>
  <c r="EI73" i="4"/>
  <c r="EH49" i="4"/>
  <c r="EI49" i="4"/>
  <c r="EH51" i="4"/>
  <c r="EI51" i="4"/>
  <c r="EH88" i="4"/>
  <c r="EI88" i="4"/>
  <c r="EI28" i="4"/>
  <c r="EH28" i="4"/>
  <c r="EH55" i="4"/>
  <c r="EI55" i="4"/>
  <c r="DZ70" i="4"/>
  <c r="EA70" i="4"/>
  <c r="DZ93" i="4"/>
  <c r="EA93" i="4"/>
  <c r="DZ29" i="4"/>
  <c r="EA29" i="4"/>
  <c r="DZ68" i="4"/>
  <c r="EA68" i="4"/>
  <c r="DZ30" i="4"/>
  <c r="EA30" i="4"/>
  <c r="DZ41" i="4"/>
  <c r="EA41" i="4"/>
  <c r="DZ90" i="4"/>
  <c r="EA90" i="4"/>
  <c r="DZ28" i="4"/>
  <c r="EA28" i="4"/>
  <c r="DZ57" i="4"/>
  <c r="EA57" i="4"/>
  <c r="DZ88" i="4"/>
  <c r="EA88" i="4"/>
  <c r="DZ24" i="4"/>
  <c r="EA24" i="4"/>
  <c r="EG40" i="4"/>
  <c r="EG87" i="4"/>
  <c r="EG69" i="4"/>
  <c r="BL51" i="4"/>
  <c r="BM51" i="4"/>
  <c r="BL89" i="4"/>
  <c r="BM89" i="4"/>
  <c r="BL92" i="4"/>
  <c r="BM92" i="4"/>
  <c r="BL86" i="4"/>
  <c r="BM86" i="4"/>
  <c r="BL24" i="4"/>
  <c r="BM24" i="4"/>
  <c r="BL47" i="4"/>
  <c r="BM47" i="4"/>
  <c r="BL32" i="4"/>
  <c r="BM32" i="4"/>
  <c r="BL39" i="4"/>
  <c r="BM39" i="4"/>
  <c r="BL67" i="4"/>
  <c r="BM67" i="4"/>
  <c r="BL20" i="4"/>
  <c r="BM20" i="4"/>
  <c r="BL77" i="4"/>
  <c r="BM77" i="4"/>
  <c r="BL25" i="4"/>
  <c r="BM25" i="4"/>
  <c r="BL37" i="4"/>
  <c r="BM37" i="4"/>
  <c r="BL22" i="4"/>
  <c r="BM22" i="4"/>
  <c r="BL50" i="4"/>
  <c r="BM50" i="4"/>
  <c r="BL62" i="4"/>
  <c r="BM62" i="4"/>
  <c r="BL74" i="4"/>
  <c r="BM74" i="4"/>
  <c r="BL65" i="4"/>
  <c r="BM65" i="4"/>
  <c r="BL93" i="4"/>
  <c r="BM93" i="4"/>
  <c r="BL41" i="4"/>
  <c r="BM41" i="4"/>
  <c r="BL76" i="4"/>
  <c r="BM76" i="4"/>
  <c r="BL40" i="4"/>
  <c r="BM40" i="4"/>
  <c r="BL63" i="4"/>
  <c r="BM63" i="4"/>
  <c r="BL48" i="4"/>
  <c r="BM48" i="4"/>
  <c r="BL55" i="4"/>
  <c r="BM55" i="4"/>
  <c r="BL83" i="4"/>
  <c r="BM83" i="4"/>
  <c r="BM16" i="4"/>
  <c r="BL16" i="4"/>
  <c r="BL91" i="4"/>
  <c r="BM91" i="4"/>
  <c r="BL29" i="4"/>
  <c r="BM29" i="4"/>
  <c r="BL56" i="4"/>
  <c r="BM56" i="4"/>
  <c r="BL87" i="4"/>
  <c r="BM87" i="4"/>
  <c r="BL66" i="4"/>
  <c r="BM66" i="4"/>
  <c r="BL78" i="4"/>
  <c r="BM78" i="4"/>
  <c r="BL90" i="4"/>
  <c r="BM90" i="4"/>
  <c r="BL81" i="4"/>
  <c r="BM81" i="4"/>
  <c r="BL19" i="4"/>
  <c r="BM19" i="4"/>
  <c r="BL36" i="4"/>
  <c r="BM36" i="4"/>
  <c r="BL27" i="4"/>
  <c r="BM27" i="4"/>
  <c r="BL28" i="4"/>
  <c r="BM28" i="4"/>
  <c r="BL82" i="4"/>
  <c r="BM82" i="4"/>
  <c r="BG51" i="4"/>
  <c r="BG81" i="4"/>
  <c r="BG46" i="4"/>
  <c r="BG73" i="4"/>
  <c r="BG89" i="4"/>
  <c r="BL53" i="4"/>
  <c r="BM53" i="4"/>
  <c r="BL38" i="4"/>
  <c r="BM38" i="4"/>
  <c r="BL71" i="4"/>
  <c r="BM71" i="4"/>
  <c r="BL99" i="4"/>
  <c r="BM99" i="4"/>
  <c r="BL26" i="4"/>
  <c r="BM26" i="4"/>
  <c r="BL17" i="4"/>
  <c r="BM17" i="4"/>
  <c r="BL45" i="4"/>
  <c r="BM45" i="4"/>
  <c r="BL57" i="4"/>
  <c r="BM57" i="4"/>
  <c r="BL69" i="4"/>
  <c r="BM69" i="4"/>
  <c r="BL54" i="4"/>
  <c r="BM54" i="4"/>
  <c r="BL18" i="4"/>
  <c r="BM18" i="4"/>
  <c r="BL79" i="4"/>
  <c r="BM79" i="4"/>
  <c r="BL64" i="4"/>
  <c r="BM64" i="4"/>
  <c r="BL97" i="4"/>
  <c r="BM97" i="4"/>
  <c r="BL35" i="4"/>
  <c r="BM35" i="4"/>
  <c r="BL52" i="4"/>
  <c r="BM52" i="4"/>
  <c r="BL43" i="4"/>
  <c r="BM43" i="4"/>
  <c r="BL44" i="4"/>
  <c r="BM44" i="4"/>
  <c r="BL72" i="4"/>
  <c r="BM72" i="4"/>
  <c r="BL95" i="4"/>
  <c r="BM95" i="4"/>
  <c r="BL80" i="4"/>
  <c r="BM80" i="4"/>
  <c r="BL23" i="4"/>
  <c r="BM23" i="4"/>
  <c r="BL94" i="4"/>
  <c r="BM94" i="4"/>
  <c r="BL42" i="4"/>
  <c r="BM42" i="4"/>
  <c r="BL33" i="4"/>
  <c r="BM33" i="4"/>
  <c r="BL61" i="4"/>
  <c r="BM61" i="4"/>
  <c r="BL73" i="4"/>
  <c r="BM73" i="4"/>
  <c r="BL85" i="4"/>
  <c r="BM85" i="4"/>
  <c r="BL70" i="4"/>
  <c r="BM70" i="4"/>
  <c r="BL98" i="4"/>
  <c r="BM98" i="4"/>
  <c r="BL31" i="4"/>
  <c r="BM31" i="4"/>
  <c r="BL58" i="4"/>
  <c r="BM58" i="4"/>
  <c r="BL49" i="4"/>
  <c r="BM49" i="4"/>
  <c r="BL30" i="4"/>
  <c r="BM30" i="4"/>
  <c r="BL68" i="4"/>
  <c r="BM68" i="4"/>
  <c r="BL59" i="4"/>
  <c r="BM59" i="4"/>
  <c r="BL60" i="4"/>
  <c r="BM60" i="4"/>
  <c r="BL88" i="4"/>
  <c r="BM88" i="4"/>
  <c r="BL21" i="4"/>
  <c r="BM21" i="4"/>
  <c r="BL96" i="4"/>
  <c r="BM96" i="4"/>
  <c r="BL34" i="4"/>
  <c r="BM34" i="4"/>
  <c r="BL46" i="4"/>
  <c r="BM46" i="4"/>
  <c r="BL84" i="4"/>
  <c r="BM84" i="4"/>
  <c r="BL75" i="4"/>
  <c r="BM75" i="4"/>
  <c r="BG96" i="4"/>
  <c r="BG71" i="4"/>
  <c r="BG84" i="4"/>
  <c r="BH40" i="4"/>
  <c r="BI40" i="4"/>
  <c r="BH73" i="4"/>
  <c r="BI73" i="4"/>
  <c r="BH16" i="4"/>
  <c r="BI16" i="4"/>
  <c r="BH88" i="4"/>
  <c r="BI88" i="4"/>
  <c r="BH71" i="4"/>
  <c r="BI71" i="4"/>
  <c r="BH46" i="4"/>
  <c r="BI46" i="4"/>
  <c r="BH53" i="4"/>
  <c r="BI53" i="4"/>
  <c r="BH70" i="4"/>
  <c r="BI70" i="4"/>
  <c r="BH93" i="4"/>
  <c r="BI93" i="4"/>
  <c r="BH89" i="4"/>
  <c r="BI89" i="4"/>
  <c r="BH77" i="4"/>
  <c r="BI77" i="4"/>
  <c r="BH99" i="4"/>
  <c r="BI99" i="4"/>
  <c r="BH36" i="4"/>
  <c r="BI36" i="4"/>
  <c r="BH69" i="4"/>
  <c r="BI69" i="4"/>
  <c r="BH86" i="4"/>
  <c r="BI86" i="4"/>
  <c r="BH72" i="4"/>
  <c r="BI72" i="4"/>
  <c r="BH79" i="4"/>
  <c r="BI79" i="4"/>
  <c r="BH96" i="4"/>
  <c r="BI96" i="4"/>
  <c r="BH29" i="4"/>
  <c r="BI29" i="4"/>
  <c r="BH25" i="4"/>
  <c r="BI25" i="4"/>
  <c r="BH35" i="4"/>
  <c r="BI35" i="4"/>
  <c r="BH24" i="4"/>
  <c r="BI24" i="4"/>
  <c r="BH22" i="4"/>
  <c r="BI22" i="4"/>
  <c r="BH90" i="4"/>
  <c r="BI90" i="4"/>
  <c r="BH32" i="4"/>
  <c r="BI32" i="4"/>
  <c r="BH44" i="4"/>
  <c r="BI44" i="4"/>
  <c r="BH51" i="4"/>
  <c r="BI51" i="4"/>
  <c r="BH92" i="4"/>
  <c r="BI92" i="4"/>
  <c r="BH85" i="4"/>
  <c r="BI85" i="4"/>
  <c r="BH28" i="4"/>
  <c r="BI28" i="4"/>
  <c r="BH66" i="4"/>
  <c r="BI66" i="4"/>
  <c r="BH61" i="4"/>
  <c r="BI61" i="4"/>
  <c r="BH31" i="4"/>
  <c r="BI31" i="4"/>
  <c r="BH48" i="4"/>
  <c r="BI48" i="4"/>
  <c r="BH45" i="4"/>
  <c r="BI45" i="4"/>
  <c r="BH41" i="4"/>
  <c r="BI41" i="4"/>
  <c r="BH42" i="4"/>
  <c r="BI42" i="4"/>
  <c r="BH65" i="4"/>
  <c r="BI65" i="4"/>
  <c r="BH82" i="4"/>
  <c r="BI82" i="4"/>
  <c r="BH95" i="4"/>
  <c r="BI95" i="4"/>
  <c r="BG94" i="4"/>
  <c r="BG33" i="4"/>
  <c r="BG18" i="4"/>
  <c r="BH26" i="4"/>
  <c r="BI26" i="4"/>
  <c r="BH49" i="4"/>
  <c r="BI49" i="4"/>
  <c r="BH87" i="4"/>
  <c r="BI87" i="4"/>
  <c r="BH76" i="4"/>
  <c r="BI76" i="4"/>
  <c r="BH57" i="4"/>
  <c r="BI57" i="4"/>
  <c r="BH62" i="4"/>
  <c r="BI62" i="4"/>
  <c r="BH60" i="4"/>
  <c r="BI60" i="4"/>
  <c r="BH67" i="4"/>
  <c r="BI67" i="4"/>
  <c r="BH68" i="4"/>
  <c r="BI68" i="4"/>
  <c r="BH91" i="4"/>
  <c r="BI91" i="4"/>
  <c r="BH18" i="4"/>
  <c r="BI18" i="4"/>
  <c r="BH52" i="4"/>
  <c r="BI52" i="4"/>
  <c r="BH75" i="4"/>
  <c r="BI75" i="4"/>
  <c r="BH23" i="4"/>
  <c r="BI23" i="4"/>
  <c r="BH97" i="4"/>
  <c r="BI97" i="4"/>
  <c r="BH83" i="4"/>
  <c r="BI83" i="4"/>
  <c r="BH58" i="4"/>
  <c r="BI58" i="4"/>
  <c r="BH81" i="4"/>
  <c r="BI81" i="4"/>
  <c r="BH98" i="4"/>
  <c r="BI98" i="4"/>
  <c r="BH94" i="4"/>
  <c r="BI94" i="4"/>
  <c r="BH27" i="4"/>
  <c r="BI27" i="4"/>
  <c r="BH39" i="4"/>
  <c r="BI39" i="4"/>
  <c r="BH78" i="4"/>
  <c r="BI78" i="4"/>
  <c r="BH21" i="4"/>
  <c r="BI21" i="4"/>
  <c r="BH38" i="4"/>
  <c r="BI38" i="4"/>
  <c r="BH33" i="4"/>
  <c r="BI33" i="4"/>
  <c r="BH19" i="4"/>
  <c r="BI19" i="4"/>
  <c r="BH84" i="4"/>
  <c r="BI84" i="4"/>
  <c r="BH17" i="4"/>
  <c r="BI17" i="4"/>
  <c r="BH34" i="4"/>
  <c r="BI34" i="4"/>
  <c r="BH30" i="4"/>
  <c r="BI30" i="4"/>
  <c r="BH37" i="4"/>
  <c r="BI37" i="4"/>
  <c r="BH54" i="4"/>
  <c r="BI54" i="4"/>
  <c r="BH74" i="4"/>
  <c r="BI74" i="4"/>
  <c r="BH47" i="4"/>
  <c r="BI47" i="4"/>
  <c r="BH64" i="4"/>
  <c r="BI64" i="4"/>
  <c r="BH59" i="4"/>
  <c r="BI59" i="4"/>
  <c r="BH50" i="4"/>
  <c r="BI50" i="4"/>
  <c r="BH20" i="4"/>
  <c r="BI20" i="4"/>
  <c r="BH43" i="4"/>
  <c r="BI43" i="4"/>
  <c r="BH55" i="4"/>
  <c r="BI55" i="4"/>
  <c r="BH56" i="4"/>
  <c r="BI56" i="4"/>
  <c r="BH63" i="4"/>
  <c r="BI63" i="4"/>
  <c r="BH80" i="4"/>
  <c r="BI80" i="4"/>
  <c r="BG99" i="4"/>
  <c r="BG35" i="4"/>
  <c r="BG29" i="4"/>
  <c r="BG28" i="4"/>
  <c r="BG37" i="4"/>
  <c r="AZ37" i="4"/>
  <c r="BA37" i="4"/>
  <c r="BA16" i="4"/>
  <c r="BC16" i="4" s="1"/>
  <c r="AZ50" i="4"/>
  <c r="BA50" i="4"/>
  <c r="AZ97" i="4"/>
  <c r="BA97" i="4"/>
  <c r="BA48" i="4"/>
  <c r="AZ48" i="4"/>
  <c r="AZ41" i="4"/>
  <c r="BA41" i="4"/>
  <c r="AZ40" i="4"/>
  <c r="BA40" i="4"/>
  <c r="AZ18" i="4"/>
  <c r="BA18" i="4"/>
  <c r="AZ52" i="4"/>
  <c r="BA52" i="4"/>
  <c r="AZ86" i="4"/>
  <c r="BA86" i="4"/>
  <c r="AZ34" i="4"/>
  <c r="BA34" i="4"/>
  <c r="AZ79" i="4"/>
  <c r="BA79" i="4"/>
  <c r="AZ75" i="4"/>
  <c r="BA75" i="4"/>
  <c r="BA42" i="4"/>
  <c r="AZ42" i="4"/>
  <c r="AZ26" i="4"/>
  <c r="BA26" i="4"/>
  <c r="AZ23" i="4"/>
  <c r="BA23" i="4"/>
  <c r="BA82" i="4"/>
  <c r="AZ82" i="4"/>
  <c r="BA30" i="4"/>
  <c r="AZ30" i="4"/>
  <c r="AZ77" i="4"/>
  <c r="BA77" i="4"/>
  <c r="BA98" i="4"/>
  <c r="AZ98" i="4"/>
  <c r="AZ85" i="4"/>
  <c r="BA85" i="4"/>
  <c r="AZ38" i="4"/>
  <c r="BA38" i="4"/>
  <c r="AZ76" i="4"/>
  <c r="BA76" i="4"/>
  <c r="AZ53" i="4"/>
  <c r="BA53" i="4"/>
  <c r="AZ45" i="4"/>
  <c r="BA45" i="4"/>
  <c r="BA70" i="4"/>
  <c r="AZ70" i="4"/>
  <c r="AZ63" i="4"/>
  <c r="BA63" i="4"/>
  <c r="BA44" i="4"/>
  <c r="AZ44" i="4"/>
  <c r="BA94" i="4"/>
  <c r="AZ94" i="4"/>
  <c r="AZ90" i="4"/>
  <c r="BA90" i="4"/>
  <c r="AZ60" i="4"/>
  <c r="BA60" i="4"/>
  <c r="AZ47" i="4"/>
  <c r="BA47" i="4"/>
  <c r="AZ69" i="4"/>
  <c r="BA69" i="4"/>
  <c r="AZ87" i="4"/>
  <c r="BA87" i="4"/>
  <c r="AZ51" i="4"/>
  <c r="BA51" i="4"/>
  <c r="AZ58" i="4"/>
  <c r="BA58" i="4"/>
  <c r="AZ36" i="4"/>
  <c r="BA36" i="4"/>
  <c r="AZ61" i="4"/>
  <c r="BA61" i="4"/>
  <c r="BA54" i="4"/>
  <c r="AZ54" i="4"/>
  <c r="AZ19" i="4"/>
  <c r="BA19" i="4"/>
  <c r="AZ72" i="4"/>
  <c r="BA72" i="4"/>
  <c r="AZ89" i="4"/>
  <c r="BA89" i="4"/>
  <c r="AZ35" i="4"/>
  <c r="BA35" i="4"/>
  <c r="BA62" i="4"/>
  <c r="AZ62" i="4"/>
  <c r="AZ32" i="4"/>
  <c r="BA32" i="4"/>
  <c r="BA78" i="4"/>
  <c r="AZ78" i="4"/>
  <c r="AZ55" i="4"/>
  <c r="BA55" i="4"/>
  <c r="AZ49" i="4"/>
  <c r="BA49" i="4"/>
  <c r="AZ83" i="4"/>
  <c r="BA83" i="4"/>
  <c r="AZ31" i="4"/>
  <c r="BA31" i="4"/>
  <c r="AZ65" i="4"/>
  <c r="BA65" i="4"/>
  <c r="AZ99" i="4"/>
  <c r="BA99" i="4"/>
  <c r="AZ67" i="4"/>
  <c r="BA67" i="4"/>
  <c r="AZ39" i="4"/>
  <c r="BA39" i="4"/>
  <c r="AZ29" i="4"/>
  <c r="BA29" i="4"/>
  <c r="AZ93" i="4"/>
  <c r="BA93" i="4"/>
  <c r="AZ81" i="4"/>
  <c r="BA81" i="4"/>
  <c r="AZ56" i="4"/>
  <c r="BA56" i="4"/>
  <c r="AZ20" i="4"/>
  <c r="BA20" i="4"/>
  <c r="AZ27" i="4"/>
  <c r="BA27" i="4"/>
  <c r="BA64" i="4"/>
  <c r="AZ64" i="4"/>
  <c r="AZ95" i="4"/>
  <c r="BA95" i="4"/>
  <c r="AZ43" i="4"/>
  <c r="BA43" i="4"/>
  <c r="AZ80" i="4"/>
  <c r="BA80" i="4"/>
  <c r="AZ33" i="4"/>
  <c r="BA33" i="4"/>
  <c r="AZ22" i="4"/>
  <c r="BA22" i="4"/>
  <c r="AZ73" i="4"/>
  <c r="BA73" i="4"/>
  <c r="BA68" i="4"/>
  <c r="AZ68" i="4"/>
  <c r="BA46" i="4"/>
  <c r="AZ46" i="4"/>
  <c r="AZ66" i="4"/>
  <c r="BA66" i="4"/>
  <c r="AZ24" i="4"/>
  <c r="BA24" i="4"/>
  <c r="AZ96" i="4"/>
  <c r="BA96" i="4"/>
  <c r="AZ28" i="4"/>
  <c r="BA28" i="4"/>
  <c r="AZ88" i="4"/>
  <c r="BA88" i="4"/>
  <c r="AZ59" i="4"/>
  <c r="BA59" i="4"/>
  <c r="AZ25" i="4"/>
  <c r="BA25" i="4"/>
  <c r="AZ92" i="4"/>
  <c r="BA92" i="4"/>
  <c r="BA74" i="4"/>
  <c r="AZ74" i="4"/>
  <c r="BA84" i="4"/>
  <c r="AZ84" i="4"/>
  <c r="AZ91" i="4"/>
  <c r="BA91" i="4"/>
  <c r="AZ71" i="4"/>
  <c r="BA71" i="4"/>
  <c r="AZ57" i="4"/>
  <c r="BA57" i="4"/>
  <c r="AZ21" i="4"/>
  <c r="BA21" i="4"/>
  <c r="AZ17" i="4"/>
  <c r="BA17" i="4"/>
  <c r="N21" i="5" l="1"/>
  <c r="O21" i="5"/>
  <c r="CB87" i="5"/>
  <c r="BT87" i="5"/>
  <c r="BX87" i="5"/>
  <c r="P21" i="5"/>
  <c r="BG34" i="4"/>
  <c r="O21" i="4" s="1"/>
  <c r="EG17" i="4"/>
  <c r="EO83" i="4"/>
  <c r="EO79" i="4"/>
  <c r="EO69" i="4"/>
  <c r="EO71" i="4"/>
  <c r="EO24" i="4"/>
  <c r="EC96" i="4"/>
  <c r="EC71" i="4"/>
  <c r="EK93" i="4"/>
  <c r="EK47" i="4"/>
  <c r="EO73" i="4"/>
  <c r="EO59" i="4"/>
  <c r="EC33" i="4"/>
  <c r="EC45" i="4"/>
  <c r="EK89" i="4"/>
  <c r="EK59" i="4"/>
  <c r="EO99" i="4"/>
  <c r="EK39" i="4"/>
  <c r="EC47" i="4"/>
  <c r="EC92" i="4"/>
  <c r="EK82" i="4"/>
  <c r="EK97" i="4"/>
  <c r="EO51" i="4"/>
  <c r="EO37" i="4"/>
  <c r="EO39" i="4"/>
  <c r="EC56" i="4"/>
  <c r="EC75" i="4"/>
  <c r="EK19" i="4"/>
  <c r="EK74" i="4"/>
  <c r="EO45" i="4"/>
  <c r="EC99" i="4"/>
  <c r="EK95" i="4"/>
  <c r="EC83" i="4"/>
  <c r="EC39" i="4"/>
  <c r="EK26" i="4"/>
  <c r="EK79" i="4"/>
  <c r="EO23" i="4"/>
  <c r="EO91" i="4"/>
  <c r="EO57" i="4"/>
  <c r="EC17" i="4"/>
  <c r="EC52" i="4"/>
  <c r="EK99" i="4"/>
  <c r="EK69" i="4"/>
  <c r="EO65" i="4"/>
  <c r="EC60" i="4"/>
  <c r="EK50" i="4"/>
  <c r="EO19" i="4"/>
  <c r="EC65" i="4"/>
  <c r="EC63" i="4"/>
  <c r="EC78" i="4"/>
  <c r="EK62" i="4"/>
  <c r="EK20" i="4"/>
  <c r="EO47" i="4"/>
  <c r="EC59" i="4"/>
  <c r="EK33" i="4"/>
  <c r="EK58" i="4"/>
  <c r="EO29" i="4"/>
  <c r="EC43" i="4"/>
  <c r="EC55" i="4"/>
  <c r="EC53" i="4"/>
  <c r="EK45" i="4"/>
  <c r="EK70" i="4"/>
  <c r="EO25" i="4"/>
  <c r="EO96" i="4"/>
  <c r="EC82" i="4"/>
  <c r="EC35" i="4"/>
  <c r="EC87" i="4"/>
  <c r="EK83" i="4"/>
  <c r="EK53" i="4"/>
  <c r="EO49" i="4"/>
  <c r="EO31" i="4"/>
  <c r="EO35" i="4"/>
  <c r="EO21" i="4"/>
  <c r="EO93" i="4"/>
  <c r="EO33" i="4"/>
  <c r="EO89" i="4"/>
  <c r="EO75" i="4"/>
  <c r="EK68" i="4"/>
  <c r="EC64" i="4"/>
  <c r="EC69" i="4"/>
  <c r="EK61" i="4"/>
  <c r="EK22" i="4"/>
  <c r="EK86" i="4"/>
  <c r="EO41" i="4"/>
  <c r="EO27" i="4"/>
  <c r="EK35" i="4"/>
  <c r="EC91" i="4"/>
  <c r="EC54" i="4"/>
  <c r="EK31" i="4"/>
  <c r="EK90" i="4"/>
  <c r="EO61" i="4"/>
  <c r="EO97" i="4"/>
  <c r="EC79" i="4"/>
  <c r="EC62" i="4"/>
  <c r="EC31" i="4"/>
  <c r="EC76" i="4"/>
  <c r="EK66" i="4"/>
  <c r="EK17" i="4"/>
  <c r="EK96" i="4"/>
  <c r="EC73" i="4"/>
  <c r="EC19" i="4"/>
  <c r="EC86" i="4"/>
  <c r="EK67" i="4"/>
  <c r="EK29" i="4"/>
  <c r="EC67" i="4"/>
  <c r="EC23" i="4"/>
  <c r="EK60" i="4"/>
  <c r="EK63" i="4"/>
  <c r="EK44" i="4"/>
  <c r="EC89" i="4"/>
  <c r="EC16" i="4"/>
  <c r="EK87" i="4"/>
  <c r="EK41" i="4"/>
  <c r="EK18" i="4"/>
  <c r="EC97" i="4"/>
  <c r="EK94" i="4"/>
  <c r="EK64" i="4"/>
  <c r="EC74" i="4"/>
  <c r="EC95" i="4"/>
  <c r="EK92" i="4"/>
  <c r="EK57" i="4"/>
  <c r="EC80" i="4"/>
  <c r="EK77" i="4"/>
  <c r="EC28" i="4"/>
  <c r="EO62" i="4"/>
  <c r="EO48" i="4"/>
  <c r="EO70" i="4"/>
  <c r="EC24" i="4"/>
  <c r="EK28" i="4"/>
  <c r="EO88" i="4"/>
  <c r="EO74" i="4"/>
  <c r="EK80" i="4"/>
  <c r="EC98" i="4"/>
  <c r="EK84" i="4"/>
  <c r="EK54" i="4"/>
  <c r="EO55" i="4"/>
  <c r="EO85" i="4"/>
  <c r="EC84" i="4"/>
  <c r="EK71" i="4"/>
  <c r="EK24" i="4"/>
  <c r="EK65" i="4"/>
  <c r="EO98" i="4"/>
  <c r="EC81" i="4"/>
  <c r="EC94" i="4"/>
  <c r="EK78" i="4"/>
  <c r="EK48" i="4"/>
  <c r="EO16" i="4"/>
  <c r="EO63" i="4"/>
  <c r="EO95" i="4"/>
  <c r="EC58" i="4"/>
  <c r="EC61" i="4"/>
  <c r="EK56" i="4"/>
  <c r="EK75" i="4"/>
  <c r="EK46" i="4"/>
  <c r="EO43" i="4"/>
  <c r="EC66" i="4"/>
  <c r="EC49" i="4"/>
  <c r="EK98" i="4"/>
  <c r="EK52" i="4"/>
  <c r="EK27" i="4"/>
  <c r="EO67" i="4"/>
  <c r="EO53" i="4"/>
  <c r="EC72" i="4"/>
  <c r="EC25" i="4"/>
  <c r="EC77" i="4"/>
  <c r="EK72" i="4"/>
  <c r="EK91" i="4"/>
  <c r="EC85" i="4"/>
  <c r="EC57" i="4"/>
  <c r="EC70" i="4"/>
  <c r="EK51" i="4"/>
  <c r="EK76" i="4"/>
  <c r="EO77" i="4"/>
  <c r="EO17" i="4"/>
  <c r="EC88" i="4"/>
  <c r="EC41" i="4"/>
  <c r="EC93" i="4"/>
  <c r="EK88" i="4"/>
  <c r="EK42" i="4"/>
  <c r="EK81" i="4"/>
  <c r="EC51" i="4"/>
  <c r="EO18" i="4"/>
  <c r="EC40" i="4"/>
  <c r="EK37" i="4"/>
  <c r="EO90" i="4"/>
  <c r="EK38" i="4"/>
  <c r="EC36" i="4"/>
  <c r="EO94" i="4"/>
  <c r="EO80" i="4"/>
  <c r="EC22" i="4"/>
  <c r="EC37" i="4"/>
  <c r="EO20" i="4"/>
  <c r="EO82" i="4"/>
  <c r="EO22" i="4"/>
  <c r="EC46" i="4"/>
  <c r="EC20" i="4"/>
  <c r="EO78" i="4"/>
  <c r="EO64" i="4"/>
  <c r="EK16" i="4"/>
  <c r="EC21" i="4"/>
  <c r="EO28" i="4"/>
  <c r="EO68" i="4"/>
  <c r="EC34" i="4"/>
  <c r="EO50" i="4"/>
  <c r="EK40" i="4"/>
  <c r="EO92" i="4"/>
  <c r="EO84" i="4"/>
  <c r="EC30" i="4"/>
  <c r="EO36" i="4"/>
  <c r="EC68" i="4"/>
  <c r="EK55" i="4"/>
  <c r="EK49" i="4"/>
  <c r="EK85" i="4"/>
  <c r="EO87" i="4"/>
  <c r="EO81" i="4"/>
  <c r="EO86" i="4"/>
  <c r="EO52" i="4"/>
  <c r="EC18" i="4"/>
  <c r="EO34" i="4"/>
  <c r="EO56" i="4"/>
  <c r="EO42" i="4"/>
  <c r="EO76" i="4"/>
  <c r="EK21" i="4"/>
  <c r="EC48" i="4"/>
  <c r="EK23" i="4"/>
  <c r="EO60" i="4"/>
  <c r="EO54" i="4"/>
  <c r="EK36" i="4"/>
  <c r="EO72" i="4"/>
  <c r="EO58" i="4"/>
  <c r="EC26" i="4"/>
  <c r="EK25" i="4"/>
  <c r="EC90" i="4"/>
  <c r="EC29" i="4"/>
  <c r="EK73" i="4"/>
  <c r="EK43" i="4"/>
  <c r="EC27" i="4"/>
  <c r="EC42" i="4"/>
  <c r="EK34" i="4"/>
  <c r="EO66" i="4"/>
  <c r="EC44" i="4"/>
  <c r="EO40" i="4"/>
  <c r="EO26" i="4"/>
  <c r="EC32" i="4"/>
  <c r="EO38" i="4"/>
  <c r="EK30" i="4"/>
  <c r="EO30" i="4"/>
  <c r="EO44" i="4"/>
  <c r="EC38" i="4"/>
  <c r="EK32" i="4"/>
  <c r="EO46" i="4"/>
  <c r="EO32" i="4"/>
  <c r="EC50" i="4"/>
  <c r="BK39" i="4"/>
  <c r="BK81" i="4"/>
  <c r="BK23" i="4"/>
  <c r="BO21" i="4"/>
  <c r="BO31" i="4"/>
  <c r="BO73" i="4"/>
  <c r="BO35" i="4"/>
  <c r="BO45" i="4"/>
  <c r="BO71" i="4"/>
  <c r="BO90" i="4"/>
  <c r="BO56" i="4"/>
  <c r="BO61" i="4"/>
  <c r="BO23" i="4"/>
  <c r="BO97" i="4"/>
  <c r="BO17" i="4"/>
  <c r="BO32" i="4"/>
  <c r="BO16" i="4"/>
  <c r="BO40" i="4"/>
  <c r="BO22" i="4"/>
  <c r="BO20" i="4"/>
  <c r="BO92" i="4"/>
  <c r="BO50" i="4"/>
  <c r="BO28" i="4"/>
  <c r="BO75" i="4"/>
  <c r="BO59" i="4"/>
  <c r="BO85" i="4"/>
  <c r="BO95" i="4"/>
  <c r="BO79" i="4"/>
  <c r="BO57" i="4"/>
  <c r="BO99" i="4"/>
  <c r="BO82" i="4"/>
  <c r="BO66" i="4"/>
  <c r="BO48" i="4"/>
  <c r="BO62" i="4"/>
  <c r="BO86" i="4"/>
  <c r="BO49" i="4"/>
  <c r="BO33" i="4"/>
  <c r="BO43" i="4"/>
  <c r="BO69" i="4"/>
  <c r="BO53" i="4"/>
  <c r="BO36" i="4"/>
  <c r="BO78" i="4"/>
  <c r="BO76" i="4"/>
  <c r="BO74" i="4"/>
  <c r="BO24" i="4"/>
  <c r="BO34" i="4"/>
  <c r="BO60" i="4"/>
  <c r="BO70" i="4"/>
  <c r="BO80" i="4"/>
  <c r="BO64" i="4"/>
  <c r="BO26" i="4"/>
  <c r="BO19" i="4"/>
  <c r="BO91" i="4"/>
  <c r="BO41" i="4"/>
  <c r="BO25" i="4"/>
  <c r="BO39" i="4"/>
  <c r="BO96" i="4"/>
  <c r="BO58" i="4"/>
  <c r="BO42" i="4"/>
  <c r="BO52" i="4"/>
  <c r="BO81" i="4"/>
  <c r="BO87" i="4"/>
  <c r="BO63" i="4"/>
  <c r="BO93" i="4"/>
  <c r="BO77" i="4"/>
  <c r="BK55" i="4"/>
  <c r="BK59" i="4"/>
  <c r="BK17" i="4"/>
  <c r="BK95" i="4"/>
  <c r="BK41" i="4"/>
  <c r="BK61" i="4"/>
  <c r="BK25" i="4"/>
  <c r="BK99" i="4"/>
  <c r="BO84" i="4"/>
  <c r="BO68" i="4"/>
  <c r="BO94" i="4"/>
  <c r="BO72" i="4"/>
  <c r="BO18" i="4"/>
  <c r="BO27" i="4"/>
  <c r="BO83" i="4"/>
  <c r="BO65" i="4"/>
  <c r="BO47" i="4"/>
  <c r="BO89" i="4"/>
  <c r="BO46" i="4"/>
  <c r="BO88" i="4"/>
  <c r="BO30" i="4"/>
  <c r="BO98" i="4"/>
  <c r="BO44" i="4"/>
  <c r="BO54" i="4"/>
  <c r="BO38" i="4"/>
  <c r="BO29" i="4"/>
  <c r="BO55" i="4"/>
  <c r="BO37" i="4"/>
  <c r="BO67" i="4"/>
  <c r="BO51" i="4"/>
  <c r="BK56" i="4"/>
  <c r="BK50" i="4"/>
  <c r="BK91" i="4"/>
  <c r="BK49" i="4"/>
  <c r="BK36" i="4"/>
  <c r="BK58" i="4"/>
  <c r="BK83" i="4"/>
  <c r="BK31" i="4"/>
  <c r="BK85" i="4"/>
  <c r="BK43" i="4"/>
  <c r="BK37" i="4"/>
  <c r="BK21" i="4"/>
  <c r="BK68" i="4"/>
  <c r="BK26" i="4"/>
  <c r="BK45" i="4"/>
  <c r="BK51" i="4"/>
  <c r="BK29" i="4"/>
  <c r="BK77" i="4"/>
  <c r="BK98" i="4"/>
  <c r="BK18" i="4"/>
  <c r="BK60" i="4"/>
  <c r="BK35" i="4"/>
  <c r="BK74" i="4"/>
  <c r="BK34" i="4"/>
  <c r="BK40" i="4"/>
  <c r="BK67" i="4"/>
  <c r="BK63" i="4"/>
  <c r="BK47" i="4"/>
  <c r="BK19" i="4"/>
  <c r="BK65" i="4"/>
  <c r="BK69" i="4"/>
  <c r="BK73" i="4"/>
  <c r="BK62" i="4"/>
  <c r="BK54" i="4"/>
  <c r="BK38" i="4"/>
  <c r="BK27" i="4"/>
  <c r="BK75" i="4"/>
  <c r="BK57" i="4"/>
  <c r="BK92" i="4"/>
  <c r="BK90" i="4"/>
  <c r="BK72" i="4"/>
  <c r="BK70" i="4"/>
  <c r="BK88" i="4"/>
  <c r="BK53" i="4"/>
  <c r="BK16" i="4"/>
  <c r="BK66" i="4"/>
  <c r="BK86" i="4"/>
  <c r="BK64" i="4"/>
  <c r="BK82" i="4"/>
  <c r="BK94" i="4"/>
  <c r="BK52" i="4"/>
  <c r="BK76" i="4"/>
  <c r="BK89" i="4"/>
  <c r="BK80" i="4"/>
  <c r="BK84" i="4"/>
  <c r="BK22" i="4"/>
  <c r="BK20" i="4"/>
  <c r="BK30" i="4"/>
  <c r="BK78" i="4"/>
  <c r="BK97" i="4"/>
  <c r="BK87" i="4"/>
  <c r="BK48" i="4"/>
  <c r="BK28" i="4"/>
  <c r="BK44" i="4"/>
  <c r="BK24" i="4"/>
  <c r="BK96" i="4"/>
  <c r="BK46" i="4"/>
  <c r="BK33" i="4"/>
  <c r="BK79" i="4"/>
  <c r="BK93" i="4"/>
  <c r="BK71" i="4"/>
  <c r="BK42" i="4"/>
  <c r="BK32" i="4"/>
  <c r="BC21" i="4"/>
  <c r="BC17" i="4"/>
  <c r="BC91" i="4"/>
  <c r="BC25" i="4"/>
  <c r="BC96" i="4"/>
  <c r="BC80" i="4"/>
  <c r="BC59" i="4"/>
  <c r="BC24" i="4"/>
  <c r="BC73" i="4"/>
  <c r="BC43" i="4"/>
  <c r="BC20" i="4"/>
  <c r="BC29" i="4"/>
  <c r="BC51" i="4"/>
  <c r="BC60" i="4"/>
  <c r="BC63" i="4"/>
  <c r="BC71" i="4"/>
  <c r="BC92" i="4"/>
  <c r="BC28" i="4"/>
  <c r="BC33" i="4"/>
  <c r="BC81" i="4"/>
  <c r="BC67" i="4"/>
  <c r="BC83" i="4"/>
  <c r="BC32" i="4"/>
  <c r="BC72" i="4"/>
  <c r="BC36" i="4"/>
  <c r="BC69" i="4"/>
  <c r="BC45" i="4"/>
  <c r="BC85" i="4"/>
  <c r="BC75" i="4"/>
  <c r="BC52" i="4"/>
  <c r="BC37" i="4"/>
  <c r="BC65" i="4"/>
  <c r="BC27" i="4"/>
  <c r="BC93" i="4"/>
  <c r="BC99" i="4"/>
  <c r="BC49" i="4"/>
  <c r="BC19" i="4"/>
  <c r="BC58" i="4"/>
  <c r="BC47" i="4"/>
  <c r="BC53" i="4"/>
  <c r="BC23" i="4"/>
  <c r="BC79" i="4"/>
  <c r="BC18" i="4"/>
  <c r="BC97" i="4"/>
  <c r="BC57" i="4"/>
  <c r="BC88" i="4"/>
  <c r="BC66" i="4"/>
  <c r="BC22" i="4"/>
  <c r="BC95" i="4"/>
  <c r="BC56" i="4"/>
  <c r="BC39" i="4"/>
  <c r="BC31" i="4"/>
  <c r="BC89" i="4"/>
  <c r="BC61" i="4"/>
  <c r="BC87" i="4"/>
  <c r="BC90" i="4"/>
  <c r="BC38" i="4"/>
  <c r="BC86" i="4"/>
  <c r="BC68" i="4"/>
  <c r="BC62" i="4"/>
  <c r="BC44" i="4"/>
  <c r="BC98" i="4"/>
  <c r="BC55" i="4"/>
  <c r="BC35" i="4"/>
  <c r="BC76" i="4"/>
  <c r="BC77" i="4"/>
  <c r="BC26" i="4"/>
  <c r="BC34" i="4"/>
  <c r="BC40" i="4"/>
  <c r="BC50" i="4"/>
  <c r="BC84" i="4"/>
  <c r="BC54" i="4"/>
  <c r="BC41" i="4"/>
  <c r="BC78" i="4"/>
  <c r="BC70" i="4"/>
  <c r="BC30" i="4"/>
  <c r="BC42" i="4"/>
  <c r="BC74" i="4"/>
  <c r="BC46" i="4"/>
  <c r="BC64" i="4"/>
  <c r="BC94" i="4"/>
  <c r="BC82" i="4"/>
  <c r="BC48" i="4"/>
  <c r="EO100" i="4" l="1"/>
  <c r="Q21" i="4"/>
  <c r="P21" i="4"/>
  <c r="N21" i="4"/>
  <c r="EC100" i="4" l="1"/>
  <c r="EG100" i="4"/>
  <c r="EK100" i="4" l="1"/>
  <c r="AX27" i="6" l="1"/>
  <c r="AX29" i="6"/>
  <c r="AX18" i="6"/>
  <c r="AX32" i="6"/>
  <c r="AX30" i="6"/>
  <c r="AX21" i="6"/>
  <c r="AX17" i="6"/>
  <c r="AX28" i="6"/>
  <c r="AX26" i="6"/>
  <c r="AX25" i="6"/>
  <c r="AX20" i="6"/>
  <c r="AX24" i="6"/>
  <c r="AX23" i="6"/>
  <c r="AX31" i="6"/>
  <c r="AX19" i="6"/>
  <c r="AX22" i="6" l="1"/>
  <c r="M26" i="6" s="1"/>
  <c r="BB16" i="6" s="1"/>
  <c r="BB31" i="6" l="1"/>
  <c r="BA31" i="6" s="1"/>
  <c r="AZ16" i="6"/>
  <c r="BW24" i="6"/>
  <c r="BN16" i="6"/>
  <c r="BJ30" i="6"/>
  <c r="BB25" i="6"/>
  <c r="BS32" i="6"/>
  <c r="CA23" i="6"/>
  <c r="BJ25" i="6"/>
  <c r="BF20" i="6"/>
  <c r="BW27" i="6"/>
  <c r="BB17" i="6"/>
  <c r="BJ31" i="6"/>
  <c r="BW23" i="6"/>
  <c r="CA18" i="6"/>
  <c r="BF29" i="6"/>
  <c r="BF18" i="6"/>
  <c r="BB30" i="6"/>
  <c r="CE21" i="6"/>
  <c r="CE32" i="6"/>
  <c r="BN31" i="6"/>
  <c r="BW21" i="6"/>
  <c r="BS25" i="6"/>
  <c r="CE30" i="6"/>
  <c r="BN32" i="6"/>
  <c r="BJ20" i="6"/>
  <c r="CA19" i="6"/>
  <c r="CA29" i="6"/>
  <c r="BW26" i="6"/>
  <c r="BS30" i="6"/>
  <c r="BJ21" i="6"/>
  <c r="BB27" i="6"/>
  <c r="BB29" i="6"/>
  <c r="BW25" i="6"/>
  <c r="BJ18" i="6"/>
  <c r="BJ16" i="6"/>
  <c r="BW30" i="6"/>
  <c r="BW17" i="6"/>
  <c r="BW29" i="6"/>
  <c r="BW16" i="6"/>
  <c r="BN30" i="6"/>
  <c r="BS18" i="6"/>
  <c r="BB23" i="6"/>
  <c r="BS17" i="6"/>
  <c r="CA30" i="6"/>
  <c r="BF24" i="6"/>
  <c r="BS31" i="6"/>
  <c r="BF28" i="6"/>
  <c r="BJ19" i="6"/>
  <c r="CA26" i="6"/>
  <c r="BF19" i="6"/>
  <c r="BF31" i="6"/>
  <c r="BJ26" i="6"/>
  <c r="BF25" i="6"/>
  <c r="CE27" i="6"/>
  <c r="CA17" i="6"/>
  <c r="CE31" i="6"/>
  <c r="CE20" i="6"/>
  <c r="BN18" i="6"/>
  <c r="CE29" i="6"/>
  <c r="BB26" i="6"/>
  <c r="BS16" i="6"/>
  <c r="BN21" i="6"/>
  <c r="BF16" i="6"/>
  <c r="CE17" i="6"/>
  <c r="CE18" i="6"/>
  <c r="CA24" i="6"/>
  <c r="BN27" i="6"/>
  <c r="BF21" i="6"/>
  <c r="BB24" i="6"/>
  <c r="CA22" i="6"/>
  <c r="BN22" i="6"/>
  <c r="BJ22" i="6"/>
  <c r="BW22" i="6"/>
  <c r="BB22" i="6"/>
  <c r="BF22" i="6"/>
  <c r="CE22" i="6"/>
  <c r="BS22" i="6"/>
  <c r="BS27" i="6"/>
  <c r="CE24" i="6"/>
  <c r="BW19" i="6"/>
  <c r="BW32" i="6"/>
  <c r="BF27" i="6"/>
  <c r="BJ17" i="6"/>
  <c r="BW31" i="6"/>
  <c r="BW20" i="6"/>
  <c r="BW18" i="6"/>
  <c r="BJ29" i="6"/>
  <c r="BF26" i="6"/>
  <c r="CE16" i="6"/>
  <c r="BB21" i="6"/>
  <c r="BS23" i="6"/>
  <c r="BN28" i="6"/>
  <c r="BN24" i="6"/>
  <c r="CE25" i="6"/>
  <c r="CE26" i="6"/>
  <c r="BN19" i="6"/>
  <c r="BS29" i="6"/>
  <c r="BN25" i="6"/>
  <c r="BS19" i="6"/>
  <c r="BW28" i="6"/>
  <c r="CE28" i="6"/>
  <c r="BN20" i="6"/>
  <c r="CA20" i="6"/>
  <c r="CA28" i="6"/>
  <c r="CE19" i="6"/>
  <c r="CA16" i="6"/>
  <c r="BF17" i="6"/>
  <c r="BF32" i="6"/>
  <c r="CE23" i="6"/>
  <c r="BB20" i="6"/>
  <c r="BS21" i="6"/>
  <c r="BJ24" i="6"/>
  <c r="CA27" i="6"/>
  <c r="CA25" i="6"/>
  <c r="BN23" i="6"/>
  <c r="BS20" i="6"/>
  <c r="BS24" i="6"/>
  <c r="CA32" i="6"/>
  <c r="BB28" i="6"/>
  <c r="BF23" i="6"/>
  <c r="BJ28" i="6"/>
  <c r="BS28" i="6"/>
  <c r="BB32" i="6"/>
  <c r="BB19" i="6"/>
  <c r="BJ23" i="6"/>
  <c r="BJ27" i="6"/>
  <c r="BN17" i="6"/>
  <c r="CA31" i="6"/>
  <c r="BJ32" i="6"/>
  <c r="BB18" i="6"/>
  <c r="BN29" i="6"/>
  <c r="BS26" i="6"/>
  <c r="BF30" i="6"/>
  <c r="CA21" i="6"/>
  <c r="BN26" i="6"/>
  <c r="AZ31" i="6" l="1"/>
  <c r="BD30" i="6"/>
  <c r="BE30" i="6"/>
  <c r="BV20" i="6"/>
  <c r="BU20" i="6"/>
  <c r="BZ21" i="6"/>
  <c r="BY21" i="6"/>
  <c r="BI27" i="6"/>
  <c r="BH27" i="6"/>
  <c r="BZ32" i="6"/>
  <c r="BY32" i="6"/>
  <c r="AZ20" i="6"/>
  <c r="BA20" i="6"/>
  <c r="BL20" i="6"/>
  <c r="BM20" i="6"/>
  <c r="CD25" i="6"/>
  <c r="CC25" i="6"/>
  <c r="BV18" i="6"/>
  <c r="BU18" i="6"/>
  <c r="BQ27" i="6"/>
  <c r="BR27" i="6"/>
  <c r="BZ22" i="6"/>
  <c r="BY22" i="6"/>
  <c r="BM21" i="6"/>
  <c r="BL21" i="6"/>
  <c r="CC27" i="6"/>
  <c r="CD27" i="6"/>
  <c r="BQ31" i="6"/>
  <c r="BR31" i="6"/>
  <c r="BV29" i="6"/>
  <c r="BU29" i="6"/>
  <c r="BI21" i="6"/>
  <c r="BH21" i="6"/>
  <c r="CD30" i="6"/>
  <c r="CC30" i="6"/>
  <c r="BE29" i="6"/>
  <c r="BD29" i="6"/>
  <c r="BZ23" i="6"/>
  <c r="BY23" i="6"/>
  <c r="BL24" i="6"/>
  <c r="BM24" i="6"/>
  <c r="BR32" i="6"/>
  <c r="BQ32" i="6"/>
  <c r="BR20" i="6"/>
  <c r="BQ20" i="6"/>
  <c r="BD32" i="6"/>
  <c r="BE32" i="6"/>
  <c r="BV28" i="6"/>
  <c r="BU28" i="6"/>
  <c r="BM28" i="6"/>
  <c r="BL28" i="6"/>
  <c r="BU31" i="6"/>
  <c r="BV31" i="6"/>
  <c r="CD22" i="6"/>
  <c r="CC22" i="6"/>
  <c r="BE21" i="6"/>
  <c r="BD21" i="6"/>
  <c r="BA26" i="6"/>
  <c r="AZ26" i="6"/>
  <c r="BI26" i="6"/>
  <c r="BH26" i="6"/>
  <c r="BZ30" i="6"/>
  <c r="BY30" i="6"/>
  <c r="BU30" i="6"/>
  <c r="BV30" i="6"/>
  <c r="BA16" i="6"/>
  <c r="BV21" i="6"/>
  <c r="BU21" i="6"/>
  <c r="BU23" i="6"/>
  <c r="BV23" i="6"/>
  <c r="BA25" i="6"/>
  <c r="AZ25" i="6"/>
  <c r="BH23" i="6"/>
  <c r="BI23" i="6"/>
  <c r="BR16" i="6"/>
  <c r="BQ16" i="6"/>
  <c r="BQ30" i="6"/>
  <c r="BR30" i="6"/>
  <c r="BA32" i="6"/>
  <c r="AZ32" i="6"/>
  <c r="BD17" i="6"/>
  <c r="BE17" i="6"/>
  <c r="BR19" i="6"/>
  <c r="BQ19" i="6"/>
  <c r="BQ23" i="6"/>
  <c r="BR23" i="6"/>
  <c r="BH17" i="6"/>
  <c r="BI17" i="6"/>
  <c r="BE22" i="6"/>
  <c r="BD22" i="6"/>
  <c r="BL27" i="6"/>
  <c r="BM27" i="6"/>
  <c r="CC29" i="6"/>
  <c r="CD29" i="6"/>
  <c r="BD31" i="6"/>
  <c r="BE31" i="6"/>
  <c r="BR17" i="6"/>
  <c r="BQ17" i="6"/>
  <c r="BI16" i="6"/>
  <c r="BH16" i="6"/>
  <c r="BV26" i="6"/>
  <c r="BU26" i="6"/>
  <c r="BM31" i="6"/>
  <c r="BL31" i="6"/>
  <c r="BI31" i="6"/>
  <c r="BH31" i="6"/>
  <c r="BH30" i="6"/>
  <c r="BI30" i="6"/>
  <c r="BQ24" i="6"/>
  <c r="BR24" i="6"/>
  <c r="AZ24" i="6"/>
  <c r="BA24" i="6"/>
  <c r="BU17" i="6"/>
  <c r="BV17" i="6"/>
  <c r="BA19" i="6"/>
  <c r="AZ19" i="6"/>
  <c r="BZ25" i="6"/>
  <c r="BY25" i="6"/>
  <c r="BM25" i="6"/>
  <c r="BL25" i="6"/>
  <c r="AZ21" i="6"/>
  <c r="BA21" i="6"/>
  <c r="BD27" i="6"/>
  <c r="BE27" i="6"/>
  <c r="BA22" i="6"/>
  <c r="AZ22" i="6"/>
  <c r="BZ24" i="6"/>
  <c r="BY24" i="6"/>
  <c r="BL18" i="6"/>
  <c r="BM18" i="6"/>
  <c r="BE19" i="6"/>
  <c r="BD19" i="6"/>
  <c r="AZ23" i="6"/>
  <c r="BA23" i="6"/>
  <c r="BI18" i="6"/>
  <c r="BH18" i="6"/>
  <c r="BY29" i="6"/>
  <c r="BZ29" i="6"/>
  <c r="CD32" i="6"/>
  <c r="CC32" i="6"/>
  <c r="BA17" i="6"/>
  <c r="AZ17" i="6"/>
  <c r="BM16" i="6"/>
  <c r="BL16" i="6"/>
  <c r="CD28" i="6"/>
  <c r="CC28" i="6"/>
  <c r="BD25" i="6"/>
  <c r="BE25" i="6"/>
  <c r="BE24" i="6"/>
  <c r="BD24" i="6"/>
  <c r="BR26" i="6"/>
  <c r="BQ26" i="6"/>
  <c r="BQ28" i="6"/>
  <c r="BR28" i="6"/>
  <c r="BH28" i="6"/>
  <c r="BI28" i="6"/>
  <c r="BQ29" i="6"/>
  <c r="BR29" i="6"/>
  <c r="CC16" i="6"/>
  <c r="CD16" i="6"/>
  <c r="BU32" i="6"/>
  <c r="BV32" i="6"/>
  <c r="BV22" i="6"/>
  <c r="BU22" i="6"/>
  <c r="CD18" i="6"/>
  <c r="CC18" i="6"/>
  <c r="CD20" i="6"/>
  <c r="CC20" i="6"/>
  <c r="BZ26" i="6"/>
  <c r="BY26" i="6"/>
  <c r="BR18" i="6"/>
  <c r="BQ18" i="6"/>
  <c r="BV25" i="6"/>
  <c r="BU25" i="6"/>
  <c r="BZ19" i="6"/>
  <c r="BY19" i="6"/>
  <c r="CD21" i="6"/>
  <c r="CC21" i="6"/>
  <c r="BV27" i="6"/>
  <c r="BU27" i="6"/>
  <c r="BV24" i="6"/>
  <c r="BU24" i="6"/>
  <c r="CC23" i="6"/>
  <c r="CD23" i="6"/>
  <c r="BQ25" i="6"/>
  <c r="BR25" i="6"/>
  <c r="BM29" i="6"/>
  <c r="BL29" i="6"/>
  <c r="AZ18" i="6"/>
  <c r="BA18" i="6"/>
  <c r="BH32" i="6"/>
  <c r="BI32" i="6"/>
  <c r="CC19" i="6"/>
  <c r="CD19" i="6"/>
  <c r="BY31" i="6"/>
  <c r="BZ31" i="6"/>
  <c r="BE23" i="6"/>
  <c r="BD23" i="6"/>
  <c r="BH24" i="6"/>
  <c r="BI24" i="6"/>
  <c r="BZ28" i="6"/>
  <c r="BY28" i="6"/>
  <c r="BL19" i="6"/>
  <c r="BM19" i="6"/>
  <c r="BD26" i="6"/>
  <c r="BE26" i="6"/>
  <c r="BV19" i="6"/>
  <c r="BU19" i="6"/>
  <c r="BI22" i="6"/>
  <c r="BH22" i="6"/>
  <c r="CC17" i="6"/>
  <c r="CD17" i="6"/>
  <c r="CC31" i="6"/>
  <c r="CD31" i="6"/>
  <c r="BH19" i="6"/>
  <c r="BI19" i="6"/>
  <c r="BM30" i="6"/>
  <c r="BL30" i="6"/>
  <c r="AZ29" i="6"/>
  <c r="BA29" i="6"/>
  <c r="BI20" i="6"/>
  <c r="BH20" i="6"/>
  <c r="AZ30" i="6"/>
  <c r="BA30" i="6"/>
  <c r="BE20" i="6"/>
  <c r="BD20" i="6"/>
  <c r="BQ22" i="6"/>
  <c r="BR22" i="6"/>
  <c r="BZ18" i="6"/>
  <c r="BY18" i="6"/>
  <c r="BM23" i="6"/>
  <c r="BL23" i="6"/>
  <c r="BZ16" i="6"/>
  <c r="BY16" i="6"/>
  <c r="BZ27" i="6"/>
  <c r="BY27" i="6"/>
  <c r="BL26" i="6"/>
  <c r="BM26" i="6"/>
  <c r="BM17" i="6"/>
  <c r="BL17" i="6"/>
  <c r="AZ28" i="6"/>
  <c r="BA28" i="6"/>
  <c r="BQ21" i="6"/>
  <c r="BR21" i="6"/>
  <c r="BZ20" i="6"/>
  <c r="BY20" i="6"/>
  <c r="CD26" i="6"/>
  <c r="CC26" i="6"/>
  <c r="BI29" i="6"/>
  <c r="BH29" i="6"/>
  <c r="CC24" i="6"/>
  <c r="CD24" i="6"/>
  <c r="BL22" i="6"/>
  <c r="BM22" i="6"/>
  <c r="BD16" i="6"/>
  <c r="BE16" i="6"/>
  <c r="BZ17" i="6"/>
  <c r="BY17" i="6"/>
  <c r="BD28" i="6"/>
  <c r="BE28" i="6"/>
  <c r="BV16" i="6"/>
  <c r="BU16" i="6"/>
  <c r="BA27" i="6"/>
  <c r="AZ27" i="6"/>
  <c r="BM32" i="6"/>
  <c r="BL32" i="6"/>
  <c r="BD18" i="6"/>
  <c r="BE18" i="6"/>
  <c r="BI25" i="6"/>
  <c r="BH25" i="6"/>
  <c r="BC31" i="6"/>
  <c r="BX32" i="6" l="1"/>
  <c r="CB29" i="6"/>
  <c r="BX17" i="6"/>
  <c r="CF19" i="6"/>
  <c r="BO18" i="6"/>
  <c r="BG17" i="6"/>
  <c r="BC28" i="6"/>
  <c r="BT25" i="6"/>
  <c r="BT28" i="6"/>
  <c r="BC21" i="6"/>
  <c r="CF27" i="6"/>
  <c r="BG30" i="6"/>
  <c r="BK23" i="6"/>
  <c r="BC16" i="6"/>
  <c r="BG18" i="6"/>
  <c r="BG28" i="6"/>
  <c r="CF24" i="6"/>
  <c r="BT21" i="6"/>
  <c r="BT22" i="6"/>
  <c r="BC29" i="6"/>
  <c r="CF17" i="6"/>
  <c r="BO19" i="6"/>
  <c r="CB31" i="6"/>
  <c r="BK28" i="6"/>
  <c r="BG25" i="6"/>
  <c r="BG27" i="6"/>
  <c r="BK30" i="6"/>
  <c r="BO27" i="6"/>
  <c r="BX31" i="6"/>
  <c r="BT31" i="6"/>
  <c r="BX19" i="6"/>
  <c r="BO25" i="6"/>
  <c r="BO31" i="6"/>
  <c r="BX28" i="6"/>
  <c r="BK21" i="6"/>
  <c r="BO21" i="6"/>
  <c r="CF25" i="6"/>
  <c r="BK27" i="6"/>
  <c r="BO22" i="6"/>
  <c r="BO26" i="6"/>
  <c r="CF31" i="6"/>
  <c r="BG26" i="6"/>
  <c r="BC18" i="6"/>
  <c r="BT29" i="6"/>
  <c r="BC23" i="6"/>
  <c r="BT24" i="6"/>
  <c r="CF29" i="6"/>
  <c r="BT23" i="6"/>
  <c r="BT30" i="6"/>
  <c r="BG32" i="6"/>
  <c r="BO20" i="6"/>
  <c r="CF26" i="6"/>
  <c r="CB19" i="6"/>
  <c r="BK18" i="6"/>
  <c r="BC25" i="6"/>
  <c r="BT27" i="6"/>
  <c r="BC20" i="6"/>
  <c r="BC27" i="6"/>
  <c r="CF20" i="6"/>
  <c r="CB24" i="6"/>
  <c r="BC32" i="6"/>
  <c r="BX20" i="6"/>
  <c r="BO17" i="6"/>
  <c r="BT26" i="6"/>
  <c r="BO23" i="6"/>
  <c r="BO16" i="6"/>
  <c r="BG21" i="6"/>
  <c r="BG16" i="6"/>
  <c r="BC30" i="6"/>
  <c r="BK19" i="6"/>
  <c r="BK24" i="6"/>
  <c r="BK32" i="6"/>
  <c r="CF23" i="6"/>
  <c r="CF16" i="6"/>
  <c r="BC24" i="6"/>
  <c r="BG31" i="6"/>
  <c r="BK17" i="6"/>
  <c r="BX30" i="6"/>
  <c r="BO24" i="6"/>
  <c r="BX23" i="6"/>
  <c r="BX16" i="6"/>
  <c r="CB20" i="6"/>
  <c r="CB18" i="6"/>
  <c r="BK20" i="6"/>
  <c r="BG23" i="6"/>
  <c r="BX24" i="6"/>
  <c r="BX25" i="6"/>
  <c r="CF18" i="6"/>
  <c r="BG24" i="6"/>
  <c r="BC17" i="6"/>
  <c r="BC22" i="6"/>
  <c r="CB25" i="6"/>
  <c r="BX26" i="6"/>
  <c r="CB30" i="6"/>
  <c r="CF22" i="6"/>
  <c r="CB23" i="6"/>
  <c r="BX29" i="6"/>
  <c r="CB22" i="6"/>
  <c r="CB21" i="6"/>
  <c r="BO29" i="6"/>
  <c r="BX27" i="6"/>
  <c r="BT18" i="6"/>
  <c r="BX22" i="6"/>
  <c r="CF32" i="6"/>
  <c r="BG19" i="6"/>
  <c r="BC19" i="6"/>
  <c r="BK16" i="6"/>
  <c r="BT19" i="6"/>
  <c r="BT16" i="6"/>
  <c r="BX21" i="6"/>
  <c r="BK26" i="6"/>
  <c r="BT20" i="6"/>
  <c r="BG29" i="6"/>
  <c r="BK25" i="6"/>
  <c r="CB27" i="6"/>
  <c r="BO32" i="6"/>
  <c r="CB17" i="6"/>
  <c r="BK29" i="6"/>
  <c r="CB16" i="6"/>
  <c r="BG20" i="6"/>
  <c r="BO30" i="6"/>
  <c r="BK22" i="6"/>
  <c r="CB28" i="6"/>
  <c r="CF21" i="6"/>
  <c r="CB26" i="6"/>
  <c r="CF28" i="6"/>
  <c r="BK31" i="6"/>
  <c r="BT17" i="6"/>
  <c r="BG22" i="6"/>
  <c r="BC26" i="6"/>
  <c r="BO28" i="6"/>
  <c r="BT32" i="6"/>
  <c r="CF30" i="6"/>
  <c r="BX18" i="6"/>
  <c r="CB32" i="6"/>
  <c r="Q21" i="6" l="1"/>
  <c r="P21" i="6"/>
  <c r="N21" i="6"/>
  <c r="M25" i="8" l="1"/>
  <c r="AX25" i="8" l="1"/>
  <c r="AX20" i="8"/>
  <c r="AX26" i="8"/>
  <c r="AX22" i="8"/>
  <c r="AX19" i="8"/>
  <c r="AX18" i="8"/>
  <c r="AX24" i="8"/>
  <c r="AX16" i="8"/>
  <c r="AX17" i="8"/>
  <c r="AX21" i="8"/>
  <c r="AX28" i="8"/>
  <c r="AX27" i="8"/>
  <c r="AX23" i="8"/>
  <c r="M26" i="8" l="1"/>
  <c r="BJ16" i="8" s="1"/>
  <c r="BJ20" i="8"/>
  <c r="BF21" i="8"/>
  <c r="BN26" i="8"/>
  <c r="BJ28" i="8" l="1"/>
  <c r="BI28" i="8" s="1"/>
  <c r="BS26" i="8"/>
  <c r="BS21" i="8"/>
  <c r="BJ26" i="8"/>
  <c r="BH26" i="8" s="1"/>
  <c r="CE32" i="8"/>
  <c r="BB28" i="8"/>
  <c r="BW28" i="8"/>
  <c r="BS17" i="8"/>
  <c r="BN17" i="8"/>
  <c r="BL17" i="8" s="1"/>
  <c r="CE31" i="8"/>
  <c r="BF17" i="8"/>
  <c r="BD17" i="8" s="1"/>
  <c r="CA27" i="8"/>
  <c r="BZ27" i="8" s="1"/>
  <c r="BF26" i="8"/>
  <c r="BN21" i="8"/>
  <c r="BJ22" i="8"/>
  <c r="BW17" i="8"/>
  <c r="BB21" i="8"/>
  <c r="AZ21" i="8" s="1"/>
  <c r="BS28" i="8"/>
  <c r="BF27" i="8"/>
  <c r="CA21" i="8"/>
  <c r="BZ21" i="8" s="1"/>
  <c r="BJ23" i="8"/>
  <c r="BJ19" i="8"/>
  <c r="BW26" i="8"/>
  <c r="CA17" i="8"/>
  <c r="BW21" i="8"/>
  <c r="BU21" i="8" s="1"/>
  <c r="BN23" i="8"/>
  <c r="BN20" i="8"/>
  <c r="CE26" i="8"/>
  <c r="CD26" i="8" s="1"/>
  <c r="CE17" i="8"/>
  <c r="CE28" i="8"/>
  <c r="BF23" i="8"/>
  <c r="CE20" i="8"/>
  <c r="BN28" i="8"/>
  <c r="BM28" i="8" s="1"/>
  <c r="BW27" i="8"/>
  <c r="BB24" i="8"/>
  <c r="BS23" i="8"/>
  <c r="BR23" i="8" s="1"/>
  <c r="CE29" i="8"/>
  <c r="CD29" i="8" s="1"/>
  <c r="BS16" i="8"/>
  <c r="BQ16" i="8" s="1"/>
  <c r="CA23" i="8"/>
  <c r="BS22" i="8"/>
  <c r="BS18" i="8"/>
  <c r="BR18" i="8" s="1"/>
  <c r="BB26" i="8"/>
  <c r="BJ17" i="8"/>
  <c r="BH17" i="8" s="1"/>
  <c r="BJ21" i="8"/>
  <c r="BH21" i="8" s="1"/>
  <c r="CA28" i="8"/>
  <c r="CE30" i="8"/>
  <c r="BW23" i="8"/>
  <c r="BU23" i="8" s="1"/>
  <c r="CA22" i="8"/>
  <c r="BZ22" i="8" s="1"/>
  <c r="BB20" i="8"/>
  <c r="BA20" i="8" s="1"/>
  <c r="BB23" i="8"/>
  <c r="BA23" i="8" s="1"/>
  <c r="CE27" i="8"/>
  <c r="CD27" i="8" s="1"/>
  <c r="BF22" i="8"/>
  <c r="BE22" i="8" s="1"/>
  <c r="CA24" i="8"/>
  <c r="BZ24" i="8" s="1"/>
  <c r="CA26" i="8"/>
  <c r="BB17" i="8"/>
  <c r="CE21" i="8"/>
  <c r="CC21" i="8" s="1"/>
  <c r="BF28" i="8"/>
  <c r="BD28" i="8" s="1"/>
  <c r="CE23" i="8"/>
  <c r="CD23" i="8" s="1"/>
  <c r="BJ27" i="8"/>
  <c r="BI27" i="8" s="1"/>
  <c r="BW19" i="8"/>
  <c r="BU19" i="8" s="1"/>
  <c r="BN27" i="8"/>
  <c r="BM27" i="8" s="1"/>
  <c r="CE19" i="8"/>
  <c r="CC19" i="8" s="1"/>
  <c r="BW20" i="8"/>
  <c r="BV20" i="8" s="1"/>
  <c r="CE16" i="8"/>
  <c r="CD16" i="8" s="1"/>
  <c r="BF19" i="8"/>
  <c r="BD19" i="8" s="1"/>
  <c r="BN24" i="8"/>
  <c r="BL24" i="8" s="1"/>
  <c r="CE18" i="8"/>
  <c r="CD18" i="8" s="1"/>
  <c r="BB27" i="8"/>
  <c r="AZ27" i="8" s="1"/>
  <c r="BW22" i="8"/>
  <c r="BU22" i="8" s="1"/>
  <c r="BS19" i="8"/>
  <c r="BR19" i="8" s="1"/>
  <c r="CE24" i="8"/>
  <c r="CD24" i="8" s="1"/>
  <c r="BW18" i="8"/>
  <c r="BV18" i="8" s="1"/>
  <c r="BM21" i="8"/>
  <c r="BL21" i="8"/>
  <c r="BQ23" i="8"/>
  <c r="CD31" i="8"/>
  <c r="BU27" i="8"/>
  <c r="BV27" i="8"/>
  <c r="BV22" i="8"/>
  <c r="BM20" i="8"/>
  <c r="BL20" i="8"/>
  <c r="BI16" i="8"/>
  <c r="BH16" i="8"/>
  <c r="AZ23" i="8"/>
  <c r="CC20" i="8"/>
  <c r="CD20" i="8"/>
  <c r="CC28" i="8"/>
  <c r="CD28" i="8"/>
  <c r="BV26" i="8"/>
  <c r="BU26" i="8"/>
  <c r="CD30" i="8"/>
  <c r="BR22" i="8"/>
  <c r="BQ22" i="8"/>
  <c r="BA24" i="8"/>
  <c r="AZ24" i="8"/>
  <c r="BR17" i="8"/>
  <c r="BQ17" i="8"/>
  <c r="CC26" i="8"/>
  <c r="CD21" i="8"/>
  <c r="BZ23" i="8"/>
  <c r="BY23" i="8"/>
  <c r="BI22" i="8"/>
  <c r="BH22" i="8"/>
  <c r="BY24" i="8"/>
  <c r="CE25" i="8"/>
  <c r="BN25" i="8"/>
  <c r="BB25" i="8"/>
  <c r="BS25" i="8"/>
  <c r="BF25" i="8"/>
  <c r="BW25" i="8"/>
  <c r="BJ25" i="8"/>
  <c r="CA25" i="8"/>
  <c r="CA18" i="8"/>
  <c r="BA26" i="8"/>
  <c r="AZ26" i="8"/>
  <c r="BE21" i="8"/>
  <c r="BD21" i="8"/>
  <c r="BZ26" i="8"/>
  <c r="BY26" i="8"/>
  <c r="BR21" i="8"/>
  <c r="BQ21" i="8"/>
  <c r="AZ28" i="8"/>
  <c r="BA28" i="8"/>
  <c r="BM23" i="8"/>
  <c r="BL23" i="8"/>
  <c r="BI19" i="8"/>
  <c r="BH19" i="8"/>
  <c r="BH20" i="8"/>
  <c r="BI20" i="8"/>
  <c r="BF24" i="8"/>
  <c r="BN16" i="8"/>
  <c r="BN18" i="8"/>
  <c r="BM17" i="8"/>
  <c r="BY17" i="8"/>
  <c r="BZ17" i="8"/>
  <c r="CD17" i="8"/>
  <c r="CC17" i="8"/>
  <c r="BQ28" i="8"/>
  <c r="BR28" i="8"/>
  <c r="BD23" i="8"/>
  <c r="BE23" i="8"/>
  <c r="BB22" i="8"/>
  <c r="CA19" i="8"/>
  <c r="CA20" i="8"/>
  <c r="BW24" i="8"/>
  <c r="CA16" i="8"/>
  <c r="BJ18" i="8"/>
  <c r="BU17" i="8"/>
  <c r="BV17" i="8"/>
  <c r="CD32" i="8"/>
  <c r="BI26" i="8"/>
  <c r="BE17" i="8"/>
  <c r="BV21" i="8"/>
  <c r="BV28" i="8"/>
  <c r="BU28" i="8"/>
  <c r="BE27" i="8"/>
  <c r="BD27" i="8"/>
  <c r="CE22" i="8"/>
  <c r="BN19" i="8"/>
  <c r="BF20" i="8"/>
  <c r="BJ24" i="8"/>
  <c r="BW16" i="8"/>
  <c r="BF18" i="8"/>
  <c r="BL26" i="8"/>
  <c r="BM26" i="8"/>
  <c r="BA17" i="8"/>
  <c r="AZ17" i="8"/>
  <c r="BR26" i="8"/>
  <c r="BQ26" i="8"/>
  <c r="BE26" i="8"/>
  <c r="BD26" i="8"/>
  <c r="BY28" i="8"/>
  <c r="BZ28" i="8"/>
  <c r="BI23" i="8"/>
  <c r="BH23" i="8"/>
  <c r="BS27" i="8"/>
  <c r="BN22" i="8"/>
  <c r="BB19" i="8"/>
  <c r="BS20" i="8"/>
  <c r="BS24" i="8"/>
  <c r="BF16" i="8"/>
  <c r="BB16" i="8"/>
  <c r="BB18" i="8"/>
  <c r="BY21" i="8" l="1"/>
  <c r="BH28" i="8"/>
  <c r="BK28" i="8" s="1"/>
  <c r="BL28" i="8"/>
  <c r="BD22" i="8"/>
  <c r="BV19" i="8"/>
  <c r="BX19" i="8" s="1"/>
  <c r="BI21" i="8"/>
  <c r="BY27" i="8"/>
  <c r="CB27" i="8" s="1"/>
  <c r="BR16" i="8"/>
  <c r="BQ18" i="8"/>
  <c r="BL27" i="8"/>
  <c r="BO27" i="8" s="1"/>
  <c r="BE28" i="8"/>
  <c r="BG28" i="8" s="1"/>
  <c r="AZ20" i="8"/>
  <c r="BA21" i="8"/>
  <c r="BC21" i="8" s="1"/>
  <c r="CC23" i="8"/>
  <c r="CF23" i="8" s="1"/>
  <c r="CC27" i="8"/>
  <c r="CF27" i="8" s="1"/>
  <c r="BI17" i="8"/>
  <c r="CC24" i="8"/>
  <c r="BY22" i="8"/>
  <c r="CB22" i="8" s="1"/>
  <c r="BU18" i="8"/>
  <c r="BX18" i="8" s="1"/>
  <c r="CD19" i="8"/>
  <c r="BV23" i="8"/>
  <c r="BX23" i="8" s="1"/>
  <c r="BQ19" i="8"/>
  <c r="BT19" i="8" s="1"/>
  <c r="BH27" i="8"/>
  <c r="BK27" i="8" s="1"/>
  <c r="BC24" i="8"/>
  <c r="CC18" i="8"/>
  <c r="BU20" i="8"/>
  <c r="BX20" i="8" s="1"/>
  <c r="BA27" i="8"/>
  <c r="BC27" i="8" s="1"/>
  <c r="CC16" i="8"/>
  <c r="CF16" i="8" s="1"/>
  <c r="CF31" i="8"/>
  <c r="BT18" i="8"/>
  <c r="BE19" i="8"/>
  <c r="BG19" i="8" s="1"/>
  <c r="BT28" i="8"/>
  <c r="CB17" i="8"/>
  <c r="CB28" i="8"/>
  <c r="BO23" i="8"/>
  <c r="CB24" i="8"/>
  <c r="CF17" i="8"/>
  <c r="BT16" i="8"/>
  <c r="CB26" i="8"/>
  <c r="BK16" i="8"/>
  <c r="BX27" i="8"/>
  <c r="CF30" i="8"/>
  <c r="CB21" i="8"/>
  <c r="BO17" i="8"/>
  <c r="BT22" i="8"/>
  <c r="BX26" i="8"/>
  <c r="CF29" i="8"/>
  <c r="CF18" i="8"/>
  <c r="BG21" i="8"/>
  <c r="BM24" i="8"/>
  <c r="BO24" i="8" s="1"/>
  <c r="BK21" i="8"/>
  <c r="BO26" i="8"/>
  <c r="BK17" i="8"/>
  <c r="CF32" i="8"/>
  <c r="BM22" i="8"/>
  <c r="BL22" i="8"/>
  <c r="BC17" i="8"/>
  <c r="BD20" i="8"/>
  <c r="BE20" i="8"/>
  <c r="BX21" i="8"/>
  <c r="BY20" i="8"/>
  <c r="BZ20" i="8"/>
  <c r="BG23" i="8"/>
  <c r="BR25" i="8"/>
  <c r="BQ25" i="8"/>
  <c r="CF21" i="8"/>
  <c r="CF28" i="8"/>
  <c r="CF20" i="8"/>
  <c r="BT23" i="8"/>
  <c r="BA25" i="8"/>
  <c r="AZ25" i="8"/>
  <c r="BX22" i="8"/>
  <c r="BL19" i="8"/>
  <c r="BM19" i="8"/>
  <c r="AZ18" i="8"/>
  <c r="BA18" i="8"/>
  <c r="BG26" i="8"/>
  <c r="CC22" i="8"/>
  <c r="CD22" i="8"/>
  <c r="BG17" i="8"/>
  <c r="AZ22" i="8"/>
  <c r="BA22" i="8"/>
  <c r="BK19" i="8"/>
  <c r="BT21" i="8"/>
  <c r="BC26" i="8"/>
  <c r="BL25" i="8"/>
  <c r="BM25" i="8"/>
  <c r="BK26" i="8"/>
  <c r="BX17" i="8"/>
  <c r="BG22" i="8"/>
  <c r="BZ18" i="8"/>
  <c r="BY18" i="8"/>
  <c r="CC25" i="8"/>
  <c r="CD25" i="8"/>
  <c r="BK22" i="8"/>
  <c r="CB23" i="8"/>
  <c r="CF26" i="8"/>
  <c r="BC20" i="8"/>
  <c r="BO28" i="8"/>
  <c r="BC23" i="8"/>
  <c r="BH24" i="8"/>
  <c r="BI24" i="8"/>
  <c r="BR27" i="8"/>
  <c r="BQ27" i="8"/>
  <c r="BM18" i="8"/>
  <c r="BL18" i="8"/>
  <c r="BZ25" i="8"/>
  <c r="BY25" i="8"/>
  <c r="BZ19" i="8"/>
  <c r="BY19" i="8"/>
  <c r="BD16" i="8"/>
  <c r="BE16" i="8"/>
  <c r="BR24" i="8"/>
  <c r="BQ24" i="8"/>
  <c r="BD18" i="8"/>
  <c r="BE18" i="8"/>
  <c r="BI18" i="8"/>
  <c r="BH18" i="8"/>
  <c r="BM16" i="8"/>
  <c r="BL16" i="8"/>
  <c r="BI25" i="8"/>
  <c r="BH25" i="8"/>
  <c r="BT17" i="8"/>
  <c r="BO20" i="8"/>
  <c r="BO21" i="8"/>
  <c r="AZ19" i="8"/>
  <c r="BA19" i="8"/>
  <c r="AZ16" i="8"/>
  <c r="BA16" i="8"/>
  <c r="BR20" i="8"/>
  <c r="BQ20" i="8"/>
  <c r="BK23" i="8"/>
  <c r="BT26" i="8"/>
  <c r="BV16" i="8"/>
  <c r="BU16" i="8"/>
  <c r="BG27" i="8"/>
  <c r="BX28" i="8"/>
  <c r="BZ16" i="8"/>
  <c r="BY16" i="8"/>
  <c r="BE24" i="8"/>
  <c r="BD24" i="8"/>
  <c r="BV25" i="8"/>
  <c r="BU25" i="8"/>
  <c r="BV24" i="8"/>
  <c r="BU24" i="8"/>
  <c r="BK20" i="8"/>
  <c r="BC28" i="8"/>
  <c r="BE25" i="8"/>
  <c r="BD25" i="8"/>
  <c r="CF24" i="8"/>
  <c r="CF19" i="8"/>
  <c r="CB19" i="8" l="1"/>
  <c r="BT27" i="8"/>
  <c r="BG24" i="8"/>
  <c r="BX24" i="8"/>
  <c r="BT25" i="8"/>
  <c r="BC19" i="8"/>
  <c r="CB25" i="8"/>
  <c r="BK25" i="8"/>
  <c r="BT24" i="8"/>
  <c r="BO18" i="8"/>
  <c r="BG25" i="8"/>
  <c r="BC16" i="8"/>
  <c r="BO16" i="8"/>
  <c r="BO25" i="8"/>
  <c r="BG20" i="8"/>
  <c r="BO19" i="8"/>
  <c r="CB18" i="8"/>
  <c r="BX16" i="8"/>
  <c r="BG18" i="8"/>
  <c r="BK24" i="8"/>
  <c r="CF22" i="8"/>
  <c r="BC25" i="8"/>
  <c r="CB20" i="8"/>
  <c r="BK18" i="8"/>
  <c r="P21" i="8" s="1"/>
  <c r="BX25" i="8"/>
  <c r="CB16" i="8"/>
  <c r="BT20" i="8"/>
  <c r="BG16" i="8"/>
  <c r="CF25" i="8"/>
  <c r="BC22" i="8"/>
  <c r="BC18" i="8"/>
  <c r="BO22" i="8"/>
  <c r="Q21" i="8" l="1"/>
  <c r="O21" i="8"/>
  <c r="N21" i="8"/>
  <c r="AX18" i="10"/>
  <c r="AX19" i="10" l="1"/>
  <c r="AX22" i="10"/>
  <c r="AX16" i="10"/>
  <c r="AX20" i="10"/>
  <c r="AX21" i="10"/>
  <c r="AX17" i="10"/>
  <c r="M26" i="10" l="1"/>
  <c r="CE20" i="10" s="1"/>
  <c r="BJ22" i="10" l="1"/>
  <c r="BJ19" i="10"/>
  <c r="BB17" i="10"/>
  <c r="BA17" i="10" s="1"/>
  <c r="BB16" i="10"/>
  <c r="CE21" i="10"/>
  <c r="CD21" i="10" s="1"/>
  <c r="BJ17" i="10"/>
  <c r="CE28" i="10"/>
  <c r="CE25" i="10"/>
  <c r="BW25" i="10"/>
  <c r="CA28" i="10"/>
  <c r="BW26" i="10"/>
  <c r="BS23" i="10"/>
  <c r="CA27" i="10"/>
  <c r="CE26" i="10"/>
  <c r="BS25" i="10"/>
  <c r="CA23" i="10"/>
  <c r="CA24" i="10"/>
  <c r="BW23" i="10"/>
  <c r="BS27" i="10"/>
  <c r="BS24" i="10"/>
  <c r="CE32" i="10"/>
  <c r="CD32" i="10" s="1"/>
  <c r="CF32" i="10" s="1"/>
  <c r="CE24" i="10"/>
  <c r="CE29" i="10"/>
  <c r="CD29" i="10" s="1"/>
  <c r="CF29" i="10" s="1"/>
  <c r="CE23" i="10"/>
  <c r="CE31" i="10"/>
  <c r="CD31" i="10" s="1"/>
  <c r="CF31" i="10" s="1"/>
  <c r="CA25" i="10"/>
  <c r="BW27" i="10"/>
  <c r="BS28" i="10"/>
  <c r="CA26" i="10"/>
  <c r="BW28" i="10"/>
  <c r="CE30" i="10"/>
  <c r="CD30" i="10" s="1"/>
  <c r="CF30" i="10" s="1"/>
  <c r="BW24" i="10"/>
  <c r="BS26" i="10"/>
  <c r="CE27" i="10"/>
  <c r="BJ18" i="10"/>
  <c r="BF18" i="10"/>
  <c r="BS18" i="10"/>
  <c r="BW18" i="10"/>
  <c r="BN18" i="10"/>
  <c r="BB18" i="10"/>
  <c r="CE18" i="10"/>
  <c r="CA18" i="10"/>
  <c r="BN22" i="10"/>
  <c r="BN16" i="10"/>
  <c r="BB20" i="10"/>
  <c r="CA21" i="10"/>
  <c r="BS17" i="10"/>
  <c r="BA16" i="10"/>
  <c r="AZ16" i="10"/>
  <c r="CA22" i="10"/>
  <c r="CE19" i="10"/>
  <c r="BS19" i="10"/>
  <c r="BJ20" i="10"/>
  <c r="CA17" i="10"/>
  <c r="BI22" i="10"/>
  <c r="BH22" i="10"/>
  <c r="CA19" i="10"/>
  <c r="BJ21" i="10"/>
  <c r="BN21" i="10"/>
  <c r="CE22" i="10"/>
  <c r="BW19" i="10"/>
  <c r="BJ16" i="10"/>
  <c r="BF21" i="10"/>
  <c r="BW17" i="10"/>
  <c r="CD20" i="10"/>
  <c r="CC20" i="10"/>
  <c r="CE16" i="10"/>
  <c r="BW20" i="10"/>
  <c r="BS22" i="10"/>
  <c r="CA20" i="10"/>
  <c r="BB19" i="10"/>
  <c r="BW22" i="10"/>
  <c r="CA16" i="10"/>
  <c r="BF20" i="10"/>
  <c r="BW21" i="10"/>
  <c r="BF17" i="10"/>
  <c r="BH19" i="10"/>
  <c r="BI19" i="10"/>
  <c r="BN17" i="10"/>
  <c r="BN20" i="10"/>
  <c r="BF22" i="10"/>
  <c r="BN19" i="10"/>
  <c r="BS16" i="10"/>
  <c r="BS21" i="10"/>
  <c r="BF19" i="10"/>
  <c r="BB22" i="10"/>
  <c r="BW16" i="10"/>
  <c r="BF16" i="10"/>
  <c r="BS20" i="10"/>
  <c r="BB21" i="10"/>
  <c r="CE17" i="10"/>
  <c r="AZ17" i="10" l="1"/>
  <c r="CC21" i="10"/>
  <c r="CF21" i="10" s="1"/>
  <c r="CF20" i="10"/>
  <c r="BC16" i="10"/>
  <c r="BR20" i="10"/>
  <c r="BQ20" i="10"/>
  <c r="BY16" i="10"/>
  <c r="BZ16" i="10"/>
  <c r="BY19" i="10"/>
  <c r="BZ19" i="10"/>
  <c r="CD18" i="10"/>
  <c r="CC18" i="10"/>
  <c r="BQ26" i="10"/>
  <c r="BR26" i="10"/>
  <c r="BY24" i="10"/>
  <c r="BZ24" i="10"/>
  <c r="BU25" i="10"/>
  <c r="BV25" i="10"/>
  <c r="BU17" i="10"/>
  <c r="BV17" i="10"/>
  <c r="AZ18" i="10"/>
  <c r="BA18" i="10"/>
  <c r="BR17" i="10"/>
  <c r="BQ17" i="10"/>
  <c r="BR25" i="10"/>
  <c r="BQ25" i="10"/>
  <c r="CD28" i="10"/>
  <c r="CC28" i="10"/>
  <c r="BU16" i="10"/>
  <c r="BV16" i="10"/>
  <c r="BK22" i="10"/>
  <c r="BL18" i="10"/>
  <c r="BM18" i="10"/>
  <c r="AZ22" i="10"/>
  <c r="BA22" i="10"/>
  <c r="BK19" i="10"/>
  <c r="BY20" i="10"/>
  <c r="BZ20" i="10"/>
  <c r="BH16" i="10"/>
  <c r="BI16" i="10"/>
  <c r="BY17" i="10"/>
  <c r="BZ17" i="10"/>
  <c r="BY21" i="10"/>
  <c r="BZ21" i="10"/>
  <c r="BU18" i="10"/>
  <c r="BV18" i="10"/>
  <c r="BV28" i="10"/>
  <c r="BU28" i="10"/>
  <c r="CC24" i="10"/>
  <c r="CD24" i="10"/>
  <c r="CD26" i="10"/>
  <c r="CC26" i="10"/>
  <c r="BE16" i="10"/>
  <c r="BD16" i="10"/>
  <c r="CD25" i="10"/>
  <c r="CC25" i="10"/>
  <c r="BV19" i="10"/>
  <c r="BU19" i="10"/>
  <c r="BR18" i="10"/>
  <c r="BQ18" i="10"/>
  <c r="BZ26" i="10"/>
  <c r="BY26" i="10"/>
  <c r="BZ27" i="10"/>
  <c r="BY27" i="10"/>
  <c r="BE22" i="10"/>
  <c r="BD22" i="10"/>
  <c r="CC23" i="10"/>
  <c r="CD23" i="10"/>
  <c r="BE21" i="10"/>
  <c r="BD21" i="10"/>
  <c r="AZ20" i="10"/>
  <c r="BA20" i="10"/>
  <c r="BE17" i="10"/>
  <c r="BD17" i="10"/>
  <c r="BV20" i="10"/>
  <c r="BU20" i="10"/>
  <c r="CD22" i="10"/>
  <c r="CC22" i="10"/>
  <c r="BR19" i="10"/>
  <c r="BQ19" i="10"/>
  <c r="BL16" i="10"/>
  <c r="BM16" i="10"/>
  <c r="BD18" i="10"/>
  <c r="BE18" i="10"/>
  <c r="BR28" i="10"/>
  <c r="BQ28" i="10"/>
  <c r="BQ24" i="10"/>
  <c r="BR24" i="10"/>
  <c r="BQ23" i="10"/>
  <c r="BR23" i="10"/>
  <c r="BI17" i="10"/>
  <c r="BH17" i="10"/>
  <c r="BM20" i="10"/>
  <c r="BL20" i="10"/>
  <c r="BU24" i="10"/>
  <c r="BV24" i="10"/>
  <c r="BM17" i="10"/>
  <c r="BL17" i="10"/>
  <c r="BD19" i="10"/>
  <c r="BE19" i="10"/>
  <c r="BG19" i="10" s="1"/>
  <c r="BH20" i="10"/>
  <c r="BI20" i="10"/>
  <c r="CC17" i="10"/>
  <c r="CD17" i="10"/>
  <c r="BQ16" i="10"/>
  <c r="BR16" i="10"/>
  <c r="BV21" i="10"/>
  <c r="BU21" i="10"/>
  <c r="CD16" i="10"/>
  <c r="CC16" i="10"/>
  <c r="BM21" i="10"/>
  <c r="BL21" i="10"/>
  <c r="CC19" i="10"/>
  <c r="CD19" i="10"/>
  <c r="BL22" i="10"/>
  <c r="BM22" i="10"/>
  <c r="BO22" i="10" s="1"/>
  <c r="BI18" i="10"/>
  <c r="BH18" i="10"/>
  <c r="BU27" i="10"/>
  <c r="BV27" i="10"/>
  <c r="BR27" i="10"/>
  <c r="BQ27" i="10"/>
  <c r="BV26" i="10"/>
  <c r="BU26" i="10"/>
  <c r="BU22" i="10"/>
  <c r="BV22" i="10"/>
  <c r="BY23" i="10"/>
  <c r="BZ23" i="10"/>
  <c r="CB23" i="10" s="1"/>
  <c r="BA19" i="10"/>
  <c r="AZ19" i="10"/>
  <c r="BR22" i="10"/>
  <c r="BQ22" i="10"/>
  <c r="BR21" i="10"/>
  <c r="BQ21" i="10"/>
  <c r="BA21" i="10"/>
  <c r="AZ21" i="10"/>
  <c r="BL19" i="10"/>
  <c r="BM19" i="10"/>
  <c r="BE20" i="10"/>
  <c r="BD20" i="10"/>
  <c r="BH21" i="10"/>
  <c r="BI21" i="10"/>
  <c r="BZ22" i="10"/>
  <c r="BY22" i="10"/>
  <c r="BZ18" i="10"/>
  <c r="BY18" i="10"/>
  <c r="CC27" i="10"/>
  <c r="CD27" i="10"/>
  <c r="CF27" i="10" s="1"/>
  <c r="BZ25" i="10"/>
  <c r="BY25" i="10"/>
  <c r="BV23" i="10"/>
  <c r="BU23" i="10"/>
  <c r="BZ28" i="10"/>
  <c r="BY28" i="10"/>
  <c r="BC17" i="10"/>
  <c r="BX27" i="10" l="1"/>
  <c r="BT18" i="10"/>
  <c r="CF17" i="10"/>
  <c r="BX24" i="10"/>
  <c r="BT24" i="10"/>
  <c r="CB24" i="10"/>
  <c r="CB16" i="10"/>
  <c r="BX16" i="10"/>
  <c r="BC18" i="10"/>
  <c r="CF26" i="10"/>
  <c r="CF24" i="10"/>
  <c r="BX25" i="10"/>
  <c r="CB19" i="10"/>
  <c r="BO19" i="10"/>
  <c r="CF19" i="10"/>
  <c r="BT16" i="10"/>
  <c r="BC20" i="10"/>
  <c r="BX18" i="10"/>
  <c r="BT23" i="10"/>
  <c r="BO16" i="10"/>
  <c r="BC22" i="10"/>
  <c r="CF23" i="10"/>
  <c r="CB20" i="10"/>
  <c r="BG18" i="10"/>
  <c r="BO18" i="10"/>
  <c r="BK21" i="10"/>
  <c r="BX22" i="10"/>
  <c r="BK20" i="10"/>
  <c r="CB27" i="10"/>
  <c r="CF25" i="10"/>
  <c r="BX28" i="10"/>
  <c r="BX17" i="10"/>
  <c r="CB18" i="10"/>
  <c r="BO17" i="10"/>
  <c r="BG17" i="10"/>
  <c r="BG22" i="10"/>
  <c r="CB17" i="10"/>
  <c r="CF28" i="10"/>
  <c r="CF18" i="10"/>
  <c r="BC19" i="10"/>
  <c r="BX19" i="10"/>
  <c r="CB28" i="10"/>
  <c r="BX23" i="10"/>
  <c r="CB22" i="10"/>
  <c r="BC21" i="10"/>
  <c r="BO21" i="10"/>
  <c r="BT19" i="10"/>
  <c r="BK16" i="10"/>
  <c r="BT25" i="10"/>
  <c r="BT27" i="10"/>
  <c r="CB25" i="10"/>
  <c r="BT21" i="10"/>
  <c r="BK18" i="10"/>
  <c r="CF16" i="10"/>
  <c r="BO20" i="10"/>
  <c r="BT28" i="10"/>
  <c r="CF22" i="10"/>
  <c r="BG21" i="10"/>
  <c r="BT17" i="10"/>
  <c r="CB26" i="10"/>
  <c r="BG16" i="10"/>
  <c r="BT26" i="10"/>
  <c r="BG20" i="10"/>
  <c r="BT22" i="10"/>
  <c r="BX26" i="10"/>
  <c r="BX21" i="10"/>
  <c r="BK17" i="10"/>
  <c r="BX20" i="10"/>
  <c r="CB21" i="10"/>
  <c r="BT20" i="10"/>
  <c r="N21" i="10" l="1"/>
  <c r="P21" i="10"/>
  <c r="O21" i="10"/>
  <c r="Q21" i="10"/>
</calcChain>
</file>

<file path=xl/sharedStrings.xml><?xml version="1.0" encoding="utf-8"?>
<sst xmlns="http://schemas.openxmlformats.org/spreadsheetml/2006/main" count="2966" uniqueCount="140">
  <si>
    <t>LINEAR</t>
  </si>
  <si>
    <t>POWER</t>
  </si>
  <si>
    <t>k1</t>
  </si>
  <si>
    <t>k2</t>
  </si>
  <si>
    <t>Error reduction</t>
  </si>
  <si>
    <t>k3</t>
  </si>
  <si>
    <t>k4</t>
  </si>
  <si>
    <t>-</t>
  </si>
  <si>
    <t>Linear</t>
  </si>
  <si>
    <t>Exponential</t>
  </si>
  <si>
    <t>Power</t>
  </si>
  <si>
    <t>g</t>
  </si>
  <si>
    <t>z</t>
  </si>
  <si>
    <t>L_inf</t>
  </si>
  <si>
    <t>L_sup</t>
  </si>
  <si>
    <t>Amplitude +-</t>
  </si>
  <si>
    <t>n</t>
  </si>
  <si>
    <t>t</t>
  </si>
  <si>
    <t>Sxx</t>
  </si>
  <si>
    <t>Observations</t>
  </si>
  <si>
    <t>INPUTS</t>
  </si>
  <si>
    <t>g_th</t>
  </si>
  <si>
    <t>lim_inf</t>
  </si>
  <si>
    <t>lim_sup</t>
  </si>
  <si>
    <t>Original intercept from Mukunda-Paul model</t>
  </si>
  <si>
    <t>Threshold value of g (Mukunda-Paul model)</t>
  </si>
  <si>
    <t>Inferior limit for model variation</t>
  </si>
  <si>
    <t>Superior limit for model variation</t>
  </si>
  <si>
    <t>High energy</t>
  </si>
  <si>
    <t>Reference</t>
  </si>
  <si>
    <t>Low energy</t>
  </si>
  <si>
    <t>INDIVIDUAL PROPELLANTS</t>
  </si>
  <si>
    <t>COMPOSITION CRITERION</t>
  </si>
  <si>
    <t>GRANULOMETRY CRITERION</t>
  </si>
  <si>
    <t>GENERAL CP</t>
  </si>
  <si>
    <t>1A</t>
  </si>
  <si>
    <t>1B</t>
  </si>
  <si>
    <t>1C</t>
  </si>
  <si>
    <t>2A</t>
  </si>
  <si>
    <t>2B</t>
  </si>
  <si>
    <t>2C</t>
  </si>
  <si>
    <t>3A</t>
  </si>
  <si>
    <t>3B</t>
  </si>
  <si>
    <t>3C</t>
  </si>
  <si>
    <t>3D</t>
  </si>
  <si>
    <t>TEMPERATURE CRITERION</t>
  </si>
  <si>
    <t>COMPOSITE PROPELLANTS</t>
  </si>
  <si>
    <t>DOUBLE-BASE PROPELLANTS</t>
  </si>
  <si>
    <t>MODEL</t>
  </si>
  <si>
    <t>EXPON.</t>
  </si>
  <si>
    <t>K1</t>
  </si>
  <si>
    <t>General CP</t>
  </si>
  <si>
    <t>General DB</t>
  </si>
  <si>
    <t>Model parameters</t>
  </si>
  <si>
    <t>Condifdence Level (for CI)</t>
  </si>
  <si>
    <t>Number of observations</t>
  </si>
  <si>
    <t>Paul-Mukunda</t>
  </si>
  <si>
    <t>Degrees of freedom (lost)</t>
  </si>
  <si>
    <t>Confidence level (for CI)</t>
  </si>
  <si>
    <t>Deviation</t>
  </si>
  <si>
    <t>η (z)</t>
  </si>
  <si>
    <t>η(z)-15%</t>
  </si>
  <si>
    <t>η(z)+15%</t>
  </si>
  <si>
    <t>zi^2</t>
  </si>
  <si>
    <t>(zi-zi_bar)^2</t>
  </si>
  <si>
    <t>Settings</t>
  </si>
  <si>
    <t>Original intercept from Paul-Mukunda model</t>
  </si>
  <si>
    <t>Statistical Summary</t>
  </si>
  <si>
    <t>σ2</t>
  </si>
  <si>
    <t>s</t>
  </si>
  <si>
    <t>z (average)</t>
  </si>
  <si>
    <t>SSD</t>
  </si>
  <si>
    <t>Sum of square deviations</t>
  </si>
  <si>
    <t>Variance</t>
  </si>
  <si>
    <t>Standard deviation</t>
  </si>
  <si>
    <r>
      <t xml:space="preserve">Student's </t>
    </r>
    <r>
      <rPr>
        <i/>
        <sz val="14"/>
        <color theme="0"/>
        <rFont val="Calibri"/>
        <family val="2"/>
        <scheme val="minor"/>
      </rPr>
      <t>t</t>
    </r>
  </si>
  <si>
    <r>
      <rPr>
        <i/>
        <sz val="14"/>
        <color theme="0"/>
        <rFont val="Calibri"/>
        <family val="2"/>
      </rPr>
      <t>α</t>
    </r>
    <r>
      <rPr>
        <sz val="14"/>
        <color theme="0"/>
        <rFont val="Calibri"/>
        <family val="2"/>
      </rPr>
      <t>-1</t>
    </r>
  </si>
  <si>
    <t>ER</t>
  </si>
  <si>
    <t>Extracted Data</t>
  </si>
  <si>
    <t>Model variations (+-15%)</t>
  </si>
  <si>
    <t>Paul-Mukunda Model Evaluation</t>
  </si>
  <si>
    <t>Square Deviation (SD)</t>
  </si>
  <si>
    <r>
      <t xml:space="preserve">Estimated </t>
    </r>
    <r>
      <rPr>
        <b/>
        <sz val="14"/>
        <color theme="0"/>
        <rFont val="Calibri"/>
        <family val="2"/>
      </rPr>
      <t>η</t>
    </r>
    <r>
      <rPr>
        <b/>
        <sz val="14"/>
        <color theme="0"/>
        <rFont val="Calibri"/>
        <family val="2"/>
        <scheme val="minor"/>
      </rPr>
      <t>(z)</t>
    </r>
  </si>
  <si>
    <r>
      <rPr>
        <b/>
        <sz val="14"/>
        <color theme="0"/>
        <rFont val="Calibri"/>
        <family val="2"/>
      </rPr>
      <t>η</t>
    </r>
    <r>
      <rPr>
        <b/>
        <sz val="14"/>
        <color theme="0"/>
        <rFont val="Calibri"/>
        <family val="2"/>
        <scheme val="minor"/>
      </rPr>
      <t>i^2</t>
    </r>
  </si>
  <si>
    <r>
      <t xml:space="preserve">zi . </t>
    </r>
    <r>
      <rPr>
        <b/>
        <sz val="14"/>
        <color theme="0"/>
        <rFont val="Calibri"/>
        <family val="2"/>
      </rPr>
      <t>η</t>
    </r>
    <r>
      <rPr>
        <b/>
        <sz val="14"/>
        <color theme="0"/>
        <rFont val="Calibri"/>
        <family val="2"/>
        <scheme val="minor"/>
      </rPr>
      <t>i</t>
    </r>
  </si>
  <si>
    <t>Moments</t>
  </si>
  <si>
    <t>Confidence Interval (Linear model)</t>
  </si>
  <si>
    <t>Confidence Interval (Exponential model)</t>
  </si>
  <si>
    <t>Confidence Interval (Power model)</t>
  </si>
  <si>
    <t>Confidence Interval (Paul-Mukunda model)</t>
  </si>
  <si>
    <t>Statistical Analysis</t>
  </si>
  <si>
    <t>Prediction Interval (Linear model)</t>
  </si>
  <si>
    <t>Prediction Interval (Exponential model)</t>
  </si>
  <si>
    <t>Prediction Interval (Power model)</t>
  </si>
  <si>
    <t>Prediction Interval (Paul-Mukunda model)</t>
  </si>
  <si>
    <t>Master of Science (GWS MSc 2020-2021)</t>
  </si>
  <si>
    <t>Supervisor: Dr Derek Bray</t>
  </si>
  <si>
    <t>Associate Supervisor: Dr Philip Gill</t>
  </si>
  <si>
    <t>July 2021</t>
  </si>
  <si>
    <t>Candidate: Maj. Daniel Macedo Goncalves BAF</t>
  </si>
  <si>
    <t>COMPOSITE PROPELLANTS (GENERAL MODEL)</t>
  </si>
  <si>
    <t>DOUBLE-BASE PROPELLANTS (GENERAL MODEL)</t>
  </si>
  <si>
    <t>Coefficient of Determination</t>
  </si>
  <si>
    <r>
      <t>R</t>
    </r>
    <r>
      <rPr>
        <vertAlign val="superscript"/>
        <sz val="14"/>
        <color theme="0"/>
        <rFont val="Calibri"/>
        <family val="2"/>
        <scheme val="minor"/>
      </rPr>
      <t>2</t>
    </r>
  </si>
  <si>
    <r>
      <t>R</t>
    </r>
    <r>
      <rPr>
        <b/>
        <vertAlign val="superscript"/>
        <sz val="14"/>
        <color theme="0"/>
        <rFont val="Calibri"/>
        <family val="2"/>
        <scheme val="minor"/>
      </rPr>
      <t>2</t>
    </r>
  </si>
  <si>
    <t>Model</t>
  </si>
  <si>
    <t>α-1</t>
  </si>
  <si>
    <t>General parameters</t>
  </si>
  <si>
    <t>Confidence Interval Amplitude (avg.)</t>
  </si>
  <si>
    <t>CI</t>
  </si>
  <si>
    <t>η</t>
  </si>
  <si>
    <t>Model 1A</t>
  </si>
  <si>
    <t>Model 1B</t>
  </si>
  <si>
    <t>Model 1C</t>
  </si>
  <si>
    <t>Model 2A</t>
  </si>
  <si>
    <t>Model 2B</t>
  </si>
  <si>
    <t>Model 2C</t>
  </si>
  <si>
    <t>Model 3A</t>
  </si>
  <si>
    <t>Model 3B</t>
  </si>
  <si>
    <t>Model 3C</t>
  </si>
  <si>
    <t>Model 3D</t>
  </si>
  <si>
    <t>Model DB 1</t>
  </si>
  <si>
    <t>Model DB 2</t>
  </si>
  <si>
    <t>Model DB 3</t>
  </si>
  <si>
    <t>CP 4525</t>
  </si>
  <si>
    <t>CP 4685</t>
  </si>
  <si>
    <t>CP 4869</t>
  </si>
  <si>
    <t>CP 5051</t>
  </si>
  <si>
    <t>CP 5542</t>
  </si>
  <si>
    <t>CP 5555</t>
  </si>
  <si>
    <t>CP 5565</t>
  </si>
  <si>
    <t xml:space="preserve">    RAW DATA</t>
  </si>
  <si>
    <t>Graphs</t>
  </si>
  <si>
    <t>Exponential Model</t>
  </si>
  <si>
    <t>Linear Model</t>
  </si>
  <si>
    <t>Power Model</t>
  </si>
  <si>
    <t>CP 5055</t>
  </si>
  <si>
    <t>Composite 70%AP + 14% PBAN + 16% Al</t>
  </si>
  <si>
    <t>Data from Traineau and Keuntzmann, as cited by Paul and Mukunda (1997)</t>
  </si>
  <si>
    <t>Thesis: A REVIEW OF EROSIVE BURNING MODELS FOR SOLID PROPELLANT ROCKET MOTORS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</si>
</sst>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%"/>
    <numFmt numFmtId="166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30"/>
      <color theme="0"/>
      <name val="Calibri"/>
      <family val="2"/>
      <scheme val="minor"/>
    </font>
    <font>
      <sz val="14"/>
      <color theme="0"/>
      <name val="Calibri"/>
      <family val="2"/>
    </font>
    <font>
      <sz val="14"/>
      <color theme="1"/>
      <name val="Calibri"/>
      <family val="2"/>
      <scheme val="minor"/>
    </font>
    <font>
      <i/>
      <sz val="14"/>
      <color theme="0"/>
      <name val="Calibri"/>
      <family val="2"/>
      <scheme val="minor"/>
    </font>
    <font>
      <i/>
      <sz val="14"/>
      <color theme="0"/>
      <name val="Calibri"/>
      <family val="2"/>
    </font>
    <font>
      <b/>
      <sz val="36"/>
      <color theme="8" tint="0.79998168889431442"/>
      <name val="Calibri"/>
      <family val="2"/>
      <scheme val="minor"/>
    </font>
    <font>
      <sz val="26"/>
      <color theme="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</font>
    <font>
      <b/>
      <sz val="22"/>
      <color theme="0"/>
      <name val="Calibri"/>
      <family val="2"/>
      <scheme val="minor"/>
    </font>
    <font>
      <b/>
      <sz val="16"/>
      <color theme="8" tint="0.79998168889431442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4"/>
      <color theme="8" tint="0.79998168889431442"/>
      <name val="Calibri"/>
      <family val="2"/>
      <scheme val="minor"/>
    </font>
    <font>
      <b/>
      <sz val="12"/>
      <color theme="8" tint="0.79998168889431442"/>
      <name val="Calibri"/>
      <family val="2"/>
      <scheme val="minor"/>
    </font>
    <font>
      <vertAlign val="superscript"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theme="4" tint="0.7999816888943144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65">
    <xf numFmtId="0" fontId="0" fillId="0" borderId="0" xfId="0"/>
    <xf numFmtId="0" fontId="0" fillId="3" borderId="0" xfId="0" applyFill="1"/>
    <xf numFmtId="0" fontId="3" fillId="3" borderId="0" xfId="0" applyFont="1" applyFill="1"/>
    <xf numFmtId="0" fontId="8" fillId="3" borderId="4" xfId="0" applyFont="1" applyFill="1" applyBorder="1" applyAlignment="1">
      <alignment horizontal="center" vertical="center"/>
    </xf>
    <xf numFmtId="164" fontId="9" fillId="3" borderId="4" xfId="0" applyNumberFormat="1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9" fontId="9" fillId="3" borderId="4" xfId="0" applyNumberFormat="1" applyFont="1" applyFill="1" applyBorder="1" applyAlignment="1">
      <alignment horizontal="center" vertical="center"/>
    </xf>
    <xf numFmtId="0" fontId="0" fillId="3" borderId="0" xfId="0" applyFill="1" applyBorder="1"/>
    <xf numFmtId="9" fontId="9" fillId="3" borderId="4" xfId="1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9" fillId="3" borderId="0" xfId="0" applyFont="1" applyFill="1" applyBorder="1"/>
    <xf numFmtId="0" fontId="0" fillId="3" borderId="0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10" fillId="2" borderId="0" xfId="0" applyFont="1" applyFill="1" applyAlignment="1">
      <alignment vertical="center"/>
    </xf>
    <xf numFmtId="0" fontId="11" fillId="5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 wrapText="1"/>
    </xf>
    <xf numFmtId="0" fontId="10" fillId="3" borderId="0" xfId="0" applyFont="1" applyFill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9" fontId="9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9" fontId="9" fillId="2" borderId="0" xfId="1" applyFont="1" applyFill="1" applyBorder="1" applyAlignment="1">
      <alignment horizontal="center" vertical="center"/>
    </xf>
    <xf numFmtId="1" fontId="9" fillId="2" borderId="0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12" fillId="3" borderId="0" xfId="0" applyFont="1" applyFill="1"/>
    <xf numFmtId="0" fontId="13" fillId="5" borderId="9" xfId="0" applyFont="1" applyFill="1" applyBorder="1" applyAlignment="1">
      <alignment horizontal="center" vertical="center"/>
    </xf>
    <xf numFmtId="2" fontId="9" fillId="3" borderId="4" xfId="0" applyNumberFormat="1" applyFont="1" applyFill="1" applyBorder="1" applyAlignment="1">
      <alignment horizontal="center" vertical="center"/>
    </xf>
    <xf numFmtId="0" fontId="9" fillId="3" borderId="4" xfId="0" applyFont="1" applyFill="1" applyBorder="1" applyAlignment="1">
      <alignment vertical="center"/>
    </xf>
    <xf numFmtId="0" fontId="3" fillId="3" borderId="0" xfId="0" applyFont="1" applyFill="1" applyBorder="1"/>
    <xf numFmtId="165" fontId="9" fillId="3" borderId="4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vertical="center"/>
    </xf>
    <xf numFmtId="0" fontId="12" fillId="3" borderId="0" xfId="0" applyFont="1" applyFill="1" applyBorder="1"/>
    <xf numFmtId="0" fontId="4" fillId="3" borderId="0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17" fillId="5" borderId="4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49" fontId="7" fillId="3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8" fillId="5" borderId="4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5" fontId="6" fillId="3" borderId="0" xfId="1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/>
    </xf>
    <xf numFmtId="2" fontId="8" fillId="5" borderId="4" xfId="0" applyNumberFormat="1" applyFont="1" applyFill="1" applyBorder="1" applyAlignment="1">
      <alignment horizontal="center" vertical="center"/>
    </xf>
    <xf numFmtId="2" fontId="8" fillId="2" borderId="4" xfId="0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165" fontId="8" fillId="6" borderId="0" xfId="1" applyNumberFormat="1" applyFont="1" applyFill="1" applyBorder="1" applyAlignment="1">
      <alignment horizontal="center" vertical="center"/>
    </xf>
    <xf numFmtId="0" fontId="3" fillId="6" borderId="0" xfId="0" applyFont="1" applyFill="1" applyBorder="1" applyAlignment="1">
      <alignment vertical="center"/>
    </xf>
    <xf numFmtId="9" fontId="8" fillId="6" borderId="0" xfId="0" applyNumberFormat="1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2" fontId="8" fillId="6" borderId="0" xfId="0" applyNumberFormat="1" applyFont="1" applyFill="1" applyBorder="1" applyAlignment="1">
      <alignment horizontal="center" vertical="center"/>
    </xf>
    <xf numFmtId="0" fontId="20" fillId="6" borderId="0" xfId="0" applyFont="1" applyFill="1" applyBorder="1" applyAlignment="1">
      <alignment vertical="center"/>
    </xf>
    <xf numFmtId="49" fontId="2" fillId="6" borderId="0" xfId="0" applyNumberFormat="1" applyFont="1" applyFill="1" applyBorder="1" applyAlignment="1">
      <alignment horizontal="center" vertical="center"/>
    </xf>
    <xf numFmtId="165" fontId="2" fillId="6" borderId="0" xfId="1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vertical="center"/>
    </xf>
    <xf numFmtId="2" fontId="2" fillId="6" borderId="0" xfId="0" applyNumberFormat="1" applyFont="1" applyFill="1" applyBorder="1" applyAlignment="1">
      <alignment horizontal="center" vertical="center"/>
    </xf>
    <xf numFmtId="0" fontId="9" fillId="3" borderId="0" xfId="0" applyFont="1" applyFill="1"/>
    <xf numFmtId="0" fontId="24" fillId="3" borderId="0" xfId="0" applyFont="1" applyFill="1" applyBorder="1" applyAlignment="1">
      <alignment vertical="center"/>
    </xf>
    <xf numFmtId="0" fontId="21" fillId="3" borderId="0" xfId="0" applyFont="1" applyFill="1" applyBorder="1" applyAlignment="1">
      <alignment vertical="center"/>
    </xf>
    <xf numFmtId="0" fontId="21" fillId="3" borderId="0" xfId="0" applyFont="1" applyFill="1" applyBorder="1" applyAlignment="1">
      <alignment horizontal="left" vertical="center"/>
    </xf>
    <xf numFmtId="0" fontId="22" fillId="3" borderId="0" xfId="0" applyFont="1" applyFill="1" applyBorder="1"/>
    <xf numFmtId="0" fontId="23" fillId="3" borderId="0" xfId="0" applyFont="1" applyFill="1" applyBorder="1" applyAlignment="1">
      <alignment vertical="center"/>
    </xf>
    <xf numFmtId="0" fontId="23" fillId="3" borderId="0" xfId="0" applyFont="1" applyFill="1" applyBorder="1" applyAlignment="1">
      <alignment horizontal="left" vertical="center"/>
    </xf>
    <xf numFmtId="2" fontId="9" fillId="3" borderId="0" xfId="0" applyNumberFormat="1" applyFont="1" applyFill="1" applyBorder="1"/>
    <xf numFmtId="2" fontId="4" fillId="3" borderId="0" xfId="0" applyNumberFormat="1" applyFont="1" applyFill="1" applyBorder="1" applyAlignment="1">
      <alignment horizontal="center" vertical="center"/>
    </xf>
    <xf numFmtId="0" fontId="9" fillId="6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9" fillId="5" borderId="4" xfId="0" applyFont="1" applyFill="1" applyBorder="1" applyAlignment="1">
      <alignment horizontal="center" vertical="center"/>
    </xf>
    <xf numFmtId="2" fontId="9" fillId="2" borderId="0" xfId="0" applyNumberFormat="1" applyFont="1" applyFill="1" applyBorder="1" applyAlignment="1">
      <alignment horizontal="center" vertical="center"/>
    </xf>
    <xf numFmtId="2" fontId="3" fillId="3" borderId="0" xfId="0" applyNumberFormat="1" applyFont="1" applyFill="1" applyBorder="1" applyAlignment="1">
      <alignment horizontal="center" vertical="center"/>
    </xf>
    <xf numFmtId="2" fontId="4" fillId="2" borderId="0" xfId="0" applyNumberFormat="1" applyFont="1" applyFill="1" applyBorder="1" applyAlignment="1">
      <alignment horizontal="center" vertical="center"/>
    </xf>
    <xf numFmtId="2" fontId="9" fillId="4" borderId="4" xfId="0" applyNumberFormat="1" applyFont="1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2" fontId="0" fillId="3" borderId="0" xfId="0" applyNumberForma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166" fontId="8" fillId="6" borderId="0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vertical="center"/>
    </xf>
    <xf numFmtId="2" fontId="9" fillId="6" borderId="0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0" fontId="9" fillId="5" borderId="7" xfId="0" applyFont="1" applyFill="1" applyBorder="1" applyAlignment="1">
      <alignment horizontal="left" vertical="center"/>
    </xf>
    <xf numFmtId="0" fontId="9" fillId="5" borderId="8" xfId="0" applyFont="1" applyFill="1" applyBorder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2" fontId="5" fillId="2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2" fontId="18" fillId="2" borderId="4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2" fontId="6" fillId="2" borderId="0" xfId="0" applyNumberFormat="1" applyFont="1" applyFill="1" applyBorder="1" applyAlignment="1">
      <alignment horizontal="center" vertical="center"/>
    </xf>
    <xf numFmtId="1" fontId="6" fillId="2" borderId="0" xfId="0" applyNumberFormat="1" applyFont="1" applyFill="1" applyBorder="1" applyAlignment="1">
      <alignment horizontal="center" vertical="center"/>
    </xf>
    <xf numFmtId="2" fontId="5" fillId="2" borderId="0" xfId="0" applyNumberFormat="1" applyFont="1" applyFill="1" applyBorder="1" applyAlignment="1">
      <alignment horizontal="center" vertical="center"/>
    </xf>
    <xf numFmtId="2" fontId="5" fillId="3" borderId="0" xfId="0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9" fillId="4" borderId="4" xfId="0" applyFont="1" applyFill="1" applyBorder="1" applyAlignment="1">
      <alignment horizontal="left" vertical="center"/>
    </xf>
    <xf numFmtId="164" fontId="9" fillId="5" borderId="4" xfId="0" applyNumberFormat="1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left" vertical="center"/>
    </xf>
    <xf numFmtId="0" fontId="9" fillId="4" borderId="12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164" fontId="9" fillId="3" borderId="4" xfId="0" applyNumberFormat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left" vertical="center"/>
    </xf>
    <xf numFmtId="0" fontId="9" fillId="4" borderId="8" xfId="0" applyFont="1" applyFill="1" applyBorder="1" applyAlignment="1">
      <alignment horizontal="left" vertical="center"/>
    </xf>
    <xf numFmtId="9" fontId="9" fillId="5" borderId="4" xfId="0" applyNumberFormat="1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9" fontId="9" fillId="7" borderId="4" xfId="1" applyFont="1" applyFill="1" applyBorder="1" applyAlignment="1">
      <alignment horizontal="center" vertical="center"/>
    </xf>
    <xf numFmtId="2" fontId="9" fillId="7" borderId="4" xfId="0" applyNumberFormat="1" applyFont="1" applyFill="1" applyBorder="1" applyAlignment="1">
      <alignment horizontal="center" vertical="center"/>
    </xf>
    <xf numFmtId="1" fontId="9" fillId="7" borderId="4" xfId="0" applyNumberFormat="1" applyFont="1" applyFill="1" applyBorder="1" applyAlignment="1">
      <alignment horizontal="center" vertical="center"/>
    </xf>
    <xf numFmtId="2" fontId="9" fillId="2" borderId="0" xfId="0" applyNumberFormat="1" applyFont="1" applyFill="1" applyBorder="1" applyAlignment="1">
      <alignment horizontal="center" vertical="center"/>
    </xf>
    <xf numFmtId="2" fontId="9" fillId="3" borderId="0" xfId="0" applyNumberFormat="1" applyFont="1" applyFill="1" applyBorder="1" applyAlignment="1">
      <alignment horizontal="center" vertical="center"/>
    </xf>
    <xf numFmtId="165" fontId="8" fillId="3" borderId="0" xfId="1" applyNumberFormat="1" applyFont="1" applyFill="1" applyBorder="1" applyAlignment="1">
      <alignment horizontal="center" vertical="center"/>
    </xf>
    <xf numFmtId="165" fontId="2" fillId="3" borderId="0" xfId="1" applyNumberFormat="1" applyFont="1" applyFill="1" applyBorder="1" applyAlignment="1">
      <alignment horizontal="center" vertical="center"/>
    </xf>
    <xf numFmtId="2" fontId="8" fillId="3" borderId="0" xfId="0" applyNumberFormat="1" applyFont="1" applyFill="1" applyBorder="1" applyAlignment="1">
      <alignment horizontal="center" vertical="center"/>
    </xf>
    <xf numFmtId="2" fontId="2" fillId="3" borderId="0" xfId="0" applyNumberFormat="1" applyFont="1" applyFill="1" applyBorder="1" applyAlignment="1">
      <alignment horizontal="center" vertical="center"/>
    </xf>
    <xf numFmtId="2" fontId="6" fillId="3" borderId="0" xfId="0" applyNumberFormat="1" applyFont="1" applyFill="1" applyBorder="1" applyAlignment="1">
      <alignment horizontal="center" vertical="center"/>
    </xf>
    <xf numFmtId="1" fontId="6" fillId="3" borderId="0" xfId="0" applyNumberFormat="1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2" fontId="9" fillId="3" borderId="0" xfId="0" applyNumberFormat="1" applyFont="1" applyFill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166" fontId="9" fillId="3" borderId="4" xfId="0" applyNumberFormat="1" applyFont="1" applyFill="1" applyBorder="1" applyAlignment="1">
      <alignment horizontal="center" vertical="center"/>
    </xf>
    <xf numFmtId="2" fontId="9" fillId="4" borderId="7" xfId="0" applyNumberFormat="1" applyFont="1" applyFill="1" applyBorder="1" applyAlignment="1">
      <alignment horizontal="center" vertical="center"/>
    </xf>
    <xf numFmtId="2" fontId="9" fillId="3" borderId="7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10" fontId="9" fillId="3" borderId="4" xfId="1" applyNumberFormat="1" applyFont="1" applyFill="1" applyBorder="1" applyAlignment="1">
      <alignment horizontal="center" vertical="center" wrapText="1"/>
    </xf>
    <xf numFmtId="2" fontId="9" fillId="3" borderId="13" xfId="0" applyNumberFormat="1" applyFont="1" applyFill="1" applyBorder="1" applyAlignment="1">
      <alignment horizontal="center" vertical="center"/>
    </xf>
    <xf numFmtId="2" fontId="9" fillId="4" borderId="13" xfId="0" applyNumberFormat="1" applyFont="1" applyFill="1" applyBorder="1" applyAlignment="1">
      <alignment horizontal="center" vertical="center"/>
    </xf>
    <xf numFmtId="165" fontId="8" fillId="4" borderId="13" xfId="1" applyNumberFormat="1" applyFont="1" applyFill="1" applyBorder="1" applyAlignment="1">
      <alignment horizontal="center" vertical="center"/>
    </xf>
    <xf numFmtId="10" fontId="8" fillId="6" borderId="0" xfId="1" applyNumberFormat="1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2" fontId="9" fillId="2" borderId="0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2" fontId="6" fillId="3" borderId="0" xfId="0" applyNumberFormat="1" applyFont="1" applyFill="1" applyBorder="1" applyAlignment="1">
      <alignment horizontal="center" vertical="center"/>
    </xf>
    <xf numFmtId="165" fontId="8" fillId="4" borderId="0" xfId="1" applyNumberFormat="1" applyFont="1" applyFill="1" applyBorder="1" applyAlignment="1">
      <alignment horizontal="center" vertical="center"/>
    </xf>
    <xf numFmtId="10" fontId="8" fillId="3" borderId="0" xfId="1" applyNumberFormat="1" applyFont="1" applyFill="1" applyBorder="1" applyAlignment="1">
      <alignment horizontal="center" vertical="center"/>
    </xf>
    <xf numFmtId="2" fontId="9" fillId="3" borderId="9" xfId="0" applyNumberFormat="1" applyFont="1" applyFill="1" applyBorder="1" applyAlignment="1">
      <alignment horizontal="center" vertical="center"/>
    </xf>
    <xf numFmtId="2" fontId="9" fillId="3" borderId="3" xfId="0" applyNumberFormat="1" applyFont="1" applyFill="1" applyBorder="1" applyAlignment="1">
      <alignment horizontal="center" vertical="center"/>
    </xf>
    <xf numFmtId="2" fontId="9" fillId="7" borderId="13" xfId="0" applyNumberFormat="1" applyFont="1" applyFill="1" applyBorder="1" applyAlignment="1">
      <alignment horizontal="center" vertical="center"/>
    </xf>
    <xf numFmtId="2" fontId="18" fillId="2" borderId="10" xfId="0" applyNumberFormat="1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2" fontId="9" fillId="2" borderId="0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2" fontId="6" fillId="3" borderId="0" xfId="0" applyNumberFormat="1" applyFont="1" applyFill="1" applyBorder="1" applyAlignment="1">
      <alignment horizontal="center" vertical="center"/>
    </xf>
    <xf numFmtId="2" fontId="8" fillId="5" borderId="4" xfId="0" applyNumberFormat="1" applyFont="1" applyFill="1" applyBorder="1" applyAlignment="1">
      <alignment horizontal="center" vertical="center"/>
    </xf>
    <xf numFmtId="0" fontId="28" fillId="3" borderId="0" xfId="0" applyFont="1" applyFill="1"/>
    <xf numFmtId="10" fontId="9" fillId="3" borderId="0" xfId="1" applyNumberFormat="1" applyFont="1" applyFill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 wrapText="1"/>
    </xf>
    <xf numFmtId="0" fontId="8" fillId="8" borderId="5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8" fillId="9" borderId="8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left" vertical="center"/>
    </xf>
    <xf numFmtId="0" fontId="9" fillId="5" borderId="13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vertical="center"/>
    </xf>
    <xf numFmtId="0" fontId="9" fillId="4" borderId="8" xfId="0" applyFont="1" applyFill="1" applyBorder="1" applyAlignment="1">
      <alignment vertical="center"/>
    </xf>
    <xf numFmtId="0" fontId="9" fillId="4" borderId="9" xfId="0" applyFont="1" applyFill="1" applyBorder="1" applyAlignment="1">
      <alignment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vertical="center" wrapText="1"/>
    </xf>
    <xf numFmtId="0" fontId="9" fillId="2" borderId="6" xfId="0" applyFont="1" applyFill="1" applyBorder="1" applyAlignment="1">
      <alignment vertical="center" wrapText="1"/>
    </xf>
    <xf numFmtId="0" fontId="9" fillId="2" borderId="1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12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49" fontId="8" fillId="4" borderId="7" xfId="0" applyNumberFormat="1" applyFont="1" applyFill="1" applyBorder="1" applyAlignment="1">
      <alignment horizontal="center" vertical="center"/>
    </xf>
    <xf numFmtId="49" fontId="8" fillId="4" borderId="9" xfId="0" applyNumberFormat="1" applyFont="1" applyFill="1" applyBorder="1" applyAlignment="1">
      <alignment horizontal="center" vertical="center"/>
    </xf>
    <xf numFmtId="49" fontId="8" fillId="3" borderId="7" xfId="0" applyNumberFormat="1" applyFont="1" applyFill="1" applyBorder="1" applyAlignment="1">
      <alignment horizontal="center" vertical="center"/>
    </xf>
    <xf numFmtId="49" fontId="8" fillId="3" borderId="9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left" vertical="center"/>
    </xf>
    <xf numFmtId="0" fontId="9" fillId="4" borderId="8" xfId="0" applyFont="1" applyFill="1" applyBorder="1" applyAlignment="1">
      <alignment horizontal="left" vertical="center"/>
    </xf>
    <xf numFmtId="0" fontId="9" fillId="4" borderId="9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left" vertical="center"/>
    </xf>
    <xf numFmtId="0" fontId="9" fillId="3" borderId="8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/>
    </xf>
    <xf numFmtId="2" fontId="9" fillId="2" borderId="0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2" fontId="6" fillId="2" borderId="0" xfId="0" applyNumberFormat="1" applyFont="1" applyFill="1" applyBorder="1" applyAlignment="1">
      <alignment horizontal="center" vertical="center"/>
    </xf>
    <xf numFmtId="49" fontId="8" fillId="6" borderId="0" xfId="0" applyNumberFormat="1" applyFont="1" applyFill="1" applyBorder="1" applyAlignment="1">
      <alignment horizontal="center" vertical="center"/>
    </xf>
    <xf numFmtId="165" fontId="8" fillId="2" borderId="4" xfId="1" applyNumberFormat="1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49" fontId="8" fillId="2" borderId="8" xfId="0" applyNumberFormat="1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center"/>
    </xf>
    <xf numFmtId="49" fontId="8" fillId="4" borderId="4" xfId="0" applyNumberFormat="1" applyFont="1" applyFill="1" applyBorder="1" applyAlignment="1">
      <alignment horizontal="center" vertical="center"/>
    </xf>
    <xf numFmtId="49" fontId="8" fillId="3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49" fontId="8" fillId="2" borderId="4" xfId="0" applyNumberFormat="1" applyFont="1" applyFill="1" applyBorder="1" applyAlignment="1">
      <alignment horizontal="center" vertical="center"/>
    </xf>
    <xf numFmtId="2" fontId="6" fillId="3" borderId="0" xfId="0" applyNumberFormat="1" applyFont="1" applyFill="1" applyBorder="1" applyAlignment="1">
      <alignment horizontal="center" vertical="center"/>
    </xf>
    <xf numFmtId="164" fontId="9" fillId="3" borderId="0" xfId="0" applyNumberFormat="1" applyFont="1" applyFill="1" applyBorder="1" applyAlignment="1">
      <alignment horizontal="center" vertical="center"/>
    </xf>
    <xf numFmtId="10" fontId="9" fillId="3" borderId="0" xfId="1" applyNumberFormat="1" applyFont="1" applyFill="1" applyBorder="1" applyAlignment="1">
      <alignment horizontal="center" vertical="center"/>
    </xf>
    <xf numFmtId="2" fontId="8" fillId="3" borderId="0" xfId="0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6" fontId="9" fillId="3" borderId="0" xfId="0" applyNumberFormat="1" applyFont="1" applyFill="1" applyBorder="1" applyAlignment="1">
      <alignment horizontal="center" vertical="center"/>
    </xf>
    <xf numFmtId="166" fontId="27" fillId="3" borderId="0" xfId="0" applyNumberFormat="1" applyFont="1" applyFill="1" applyBorder="1" applyAlignment="1">
      <alignment horizontal="center" vertical="center"/>
    </xf>
    <xf numFmtId="2" fontId="9" fillId="3" borderId="0" xfId="0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CC"/>
      <color rgb="FF00CC00"/>
      <color rgb="FFFB0DC8"/>
      <color rgb="FF6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1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Ex1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Ex1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Ex1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Ex1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Ex1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Ex1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Ex2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Ex2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Ex2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Ex2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Ex2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Ex2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Ex2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Ex2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Ex2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Ex3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Ex3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Ex3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Ex34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Ex35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Ex36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Ex37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Ex38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Ex39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40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Ex4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Ex4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Ex4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Ex4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Ex4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Ex4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67609329600926E-2"/>
          <c:y val="4.4828287458115436E-2"/>
          <c:w val="0.88049788200798829"/>
          <c:h val="0.80687375422982432"/>
        </c:manualLayout>
      </c:layout>
      <c:scatterChart>
        <c:scatterStyle val="lineMarker"/>
        <c:varyColors val="0"/>
        <c:ser>
          <c:idx val="1"/>
          <c:order val="0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8C-4D98-88B3-6685D05AD27F}"/>
            </c:ext>
          </c:extLst>
        </c:ser>
        <c:ser>
          <c:idx val="2"/>
          <c:order val="1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8C-4D98-88B3-6685D05AD27F}"/>
            </c:ext>
          </c:extLst>
        </c:ser>
        <c:ser>
          <c:idx val="3"/>
          <c:order val="2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8C-4D98-88B3-6685D05AD27F}"/>
            </c:ext>
          </c:extLst>
        </c:ser>
        <c:ser>
          <c:idx val="4"/>
          <c:order val="3"/>
          <c:tx>
            <c:v>4869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EEB500"/>
              </a:solidFill>
              <a:ln>
                <a:noFill/>
              </a:ln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8C-4D98-88B3-6685D05AD27F}"/>
            </c:ext>
          </c:extLst>
        </c:ser>
        <c:ser>
          <c:idx val="5"/>
          <c:order val="4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8C-4D98-88B3-6685D05AD27F}"/>
            </c:ext>
          </c:extLst>
        </c:ser>
        <c:ser>
          <c:idx val="6"/>
          <c:order val="5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8C-4D98-88B3-6685D05AD27F}"/>
            </c:ext>
          </c:extLst>
        </c:ser>
        <c:ser>
          <c:idx val="7"/>
          <c:order val="6"/>
          <c:tx>
            <c:v>5555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1CAE5"/>
              </a:solidFill>
              <a:ln>
                <a:noFill/>
              </a:ln>
            </c:spPr>
          </c:marker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78C-4D98-88B3-6685D05AD27F}"/>
            </c:ext>
          </c:extLst>
        </c:ser>
        <c:ser>
          <c:idx val="0"/>
          <c:order val="7"/>
          <c:tx>
            <c:strRef>
              <c:f>'RAW DATA'!$BB$9:$BD$9</c:f>
              <c:strCache>
                <c:ptCount val="1"/>
                <c:pt idx="0">
                  <c:v>General CP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5178496752505055"/>
                  <c:y val="-0.1398285279438804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0.014 z + 1</a:t>
                    </a:r>
                    <a:br>
                      <a:rPr lang="en-US" baseline="0"/>
                    </a:br>
                    <a:r>
                      <a:rPr lang="en-US" baseline="0"/>
                      <a:t>R² = 0.562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DATA'!$BC$11:$BC$94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'RAW DATA'!$BD$11:$BD$94</c:f>
              <c:numCache>
                <c:formatCode>0.00</c:formatCode>
                <c:ptCount val="84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  <c:pt idx="17">
                  <c:v>1.35</c:v>
                </c:pt>
                <c:pt idx="18">
                  <c:v>1.47</c:v>
                </c:pt>
                <c:pt idx="19">
                  <c:v>1.77</c:v>
                </c:pt>
                <c:pt idx="20">
                  <c:v>2.27</c:v>
                </c:pt>
                <c:pt idx="21">
                  <c:v>2.5099999999999998</c:v>
                </c:pt>
                <c:pt idx="22">
                  <c:v>3.19</c:v>
                </c:pt>
                <c:pt idx="23">
                  <c:v>3.45</c:v>
                </c:pt>
                <c:pt idx="24">
                  <c:v>1.23</c:v>
                </c:pt>
                <c:pt idx="25">
                  <c:v>1.19</c:v>
                </c:pt>
                <c:pt idx="26">
                  <c:v>1.38</c:v>
                </c:pt>
                <c:pt idx="27">
                  <c:v>1.5</c:v>
                </c:pt>
                <c:pt idx="28">
                  <c:v>1.41</c:v>
                </c:pt>
                <c:pt idx="29">
                  <c:v>1.36</c:v>
                </c:pt>
                <c:pt idx="30">
                  <c:v>1.32</c:v>
                </c:pt>
                <c:pt idx="31">
                  <c:v>1.4</c:v>
                </c:pt>
                <c:pt idx="32">
                  <c:v>1.45</c:v>
                </c:pt>
                <c:pt idx="33">
                  <c:v>1.44</c:v>
                </c:pt>
                <c:pt idx="34">
                  <c:v>1.76</c:v>
                </c:pt>
                <c:pt idx="35">
                  <c:v>1.77</c:v>
                </c:pt>
                <c:pt idx="36">
                  <c:v>1.53</c:v>
                </c:pt>
                <c:pt idx="37">
                  <c:v>1.21</c:v>
                </c:pt>
                <c:pt idx="38">
                  <c:v>1.1200000000000001</c:v>
                </c:pt>
                <c:pt idx="39">
                  <c:v>1.17</c:v>
                </c:pt>
                <c:pt idx="40">
                  <c:v>1.24</c:v>
                </c:pt>
                <c:pt idx="41">
                  <c:v>1.23</c:v>
                </c:pt>
                <c:pt idx="42">
                  <c:v>1.29</c:v>
                </c:pt>
                <c:pt idx="43">
                  <c:v>1.35</c:v>
                </c:pt>
                <c:pt idx="44">
                  <c:v>1.46</c:v>
                </c:pt>
                <c:pt idx="45">
                  <c:v>1.51</c:v>
                </c:pt>
                <c:pt idx="46">
                  <c:v>1.48</c:v>
                </c:pt>
                <c:pt idx="47">
                  <c:v>1.71</c:v>
                </c:pt>
                <c:pt idx="48">
                  <c:v>1.64</c:v>
                </c:pt>
                <c:pt idx="49">
                  <c:v>1.85</c:v>
                </c:pt>
                <c:pt idx="50">
                  <c:v>1.92</c:v>
                </c:pt>
                <c:pt idx="51">
                  <c:v>2.16</c:v>
                </c:pt>
                <c:pt idx="52">
                  <c:v>2.2599999999999998</c:v>
                </c:pt>
                <c:pt idx="53">
                  <c:v>1.72</c:v>
                </c:pt>
                <c:pt idx="54">
                  <c:v>1.31</c:v>
                </c:pt>
                <c:pt idx="55">
                  <c:v>1.23</c:v>
                </c:pt>
                <c:pt idx="56">
                  <c:v>1.3</c:v>
                </c:pt>
                <c:pt idx="57">
                  <c:v>1.39</c:v>
                </c:pt>
                <c:pt idx="58">
                  <c:v>1.59</c:v>
                </c:pt>
                <c:pt idx="59">
                  <c:v>1.56</c:v>
                </c:pt>
                <c:pt idx="60">
                  <c:v>1.61</c:v>
                </c:pt>
                <c:pt idx="61">
                  <c:v>1.84</c:v>
                </c:pt>
                <c:pt idx="62">
                  <c:v>1.92</c:v>
                </c:pt>
                <c:pt idx="63">
                  <c:v>1.84</c:v>
                </c:pt>
                <c:pt idx="64">
                  <c:v>1.88</c:v>
                </c:pt>
                <c:pt idx="65">
                  <c:v>1.1299999999999999</c:v>
                </c:pt>
                <c:pt idx="66">
                  <c:v>1.42</c:v>
                </c:pt>
                <c:pt idx="67">
                  <c:v>1.63</c:v>
                </c:pt>
                <c:pt idx="68">
                  <c:v>1.5</c:v>
                </c:pt>
                <c:pt idx="69">
                  <c:v>1.27</c:v>
                </c:pt>
                <c:pt idx="70">
                  <c:v>1.19</c:v>
                </c:pt>
                <c:pt idx="71">
                  <c:v>1.69</c:v>
                </c:pt>
                <c:pt idx="72">
                  <c:v>2.5499999999999998</c:v>
                </c:pt>
                <c:pt idx="73">
                  <c:v>2.59</c:v>
                </c:pt>
                <c:pt idx="74">
                  <c:v>2.4700000000000002</c:v>
                </c:pt>
                <c:pt idx="75">
                  <c:v>1.99</c:v>
                </c:pt>
                <c:pt idx="76">
                  <c:v>2.42</c:v>
                </c:pt>
                <c:pt idx="77">
                  <c:v>1.94</c:v>
                </c:pt>
                <c:pt idx="78">
                  <c:v>1.67</c:v>
                </c:pt>
                <c:pt idx="79">
                  <c:v>1.54</c:v>
                </c:pt>
                <c:pt idx="80">
                  <c:v>1.39</c:v>
                </c:pt>
                <c:pt idx="81">
                  <c:v>1.73</c:v>
                </c:pt>
                <c:pt idx="82">
                  <c:v>1.61</c:v>
                </c:pt>
                <c:pt idx="83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78C-4D98-88B3-6685D05AD27F}"/>
            </c:ext>
          </c:extLst>
        </c:ser>
        <c:ser>
          <c:idx val="8"/>
          <c:order val="8"/>
          <c:tx>
            <c:strRef>
              <c:f>'CP General Model'!$AA$15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ly"/>
            <c:order val="6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Model'!$AA$16:$AA$99</c:f>
              <c:numCache>
                <c:formatCode>0.00</c:formatCode>
                <c:ptCount val="84"/>
                <c:pt idx="0">
                  <c:v>1.1364766621899709</c:v>
                </c:pt>
                <c:pt idx="1">
                  <c:v>1.1806517078585095</c:v>
                </c:pt>
                <c:pt idx="2">
                  <c:v>1.2143581228766176</c:v>
                </c:pt>
                <c:pt idx="3">
                  <c:v>1.2757154401463917</c:v>
                </c:pt>
                <c:pt idx="4">
                  <c:v>1.2710175821177834</c:v>
                </c:pt>
                <c:pt idx="5">
                  <c:v>1.3672733712334793</c:v>
                </c:pt>
                <c:pt idx="6">
                  <c:v>1.5552072178281215</c:v>
                </c:pt>
                <c:pt idx="7">
                  <c:v>1.622622595794464</c:v>
                </c:pt>
                <c:pt idx="8">
                  <c:v>1.6641493253575002</c:v>
                </c:pt>
                <c:pt idx="9">
                  <c:v>1.6847850991186033</c:v>
                </c:pt>
                <c:pt idx="10">
                  <c:v>1.8104025251225835</c:v>
                </c:pt>
                <c:pt idx="11">
                  <c:v>1.8699821763684501</c:v>
                </c:pt>
                <c:pt idx="12">
                  <c:v>1.7783311177155088</c:v>
                </c:pt>
                <c:pt idx="13">
                  <c:v>1.7500507455612018</c:v>
                </c:pt>
                <c:pt idx="14">
                  <c:v>1.7297613495136763</c:v>
                </c:pt>
                <c:pt idx="15">
                  <c:v>2.0445543039725096</c:v>
                </c:pt>
                <c:pt idx="16">
                  <c:v>2.1128635272738179</c:v>
                </c:pt>
                <c:pt idx="17">
                  <c:v>1.4849412757454374</c:v>
                </c:pt>
                <c:pt idx="18">
                  <c:v>1.5145726889726268</c:v>
                </c:pt>
                <c:pt idx="19">
                  <c:v>1.6176859717398901</c:v>
                </c:pt>
                <c:pt idx="20">
                  <c:v>1.732872355567987</c:v>
                </c:pt>
                <c:pt idx="21">
                  <c:v>1.8834144680509297</c:v>
                </c:pt>
                <c:pt idx="22">
                  <c:v>2.0226546724376537</c:v>
                </c:pt>
                <c:pt idx="23">
                  <c:v>2.1515044461424178</c:v>
                </c:pt>
                <c:pt idx="24">
                  <c:v>1.1059609510225676</c:v>
                </c:pt>
                <c:pt idx="25">
                  <c:v>0.98916475733745224</c:v>
                </c:pt>
                <c:pt idx="26">
                  <c:v>1.1323404920080071</c:v>
                </c:pt>
                <c:pt idx="27">
                  <c:v>1.5609013344159224</c:v>
                </c:pt>
                <c:pt idx="28">
                  <c:v>1.5496976478502908</c:v>
                </c:pt>
                <c:pt idx="29">
                  <c:v>1.5636968917195178</c:v>
                </c:pt>
                <c:pt idx="30">
                  <c:v>1.5970486149614513</c:v>
                </c:pt>
                <c:pt idx="31">
                  <c:v>1.6218951526969294</c:v>
                </c:pt>
                <c:pt idx="32">
                  <c:v>1.5998172874452545</c:v>
                </c:pt>
                <c:pt idx="33">
                  <c:v>1.7438202146896971</c:v>
                </c:pt>
                <c:pt idx="34">
                  <c:v>1.6547491548512301</c:v>
                </c:pt>
                <c:pt idx="35">
                  <c:v>1.725075227234169</c:v>
                </c:pt>
                <c:pt idx="36">
                  <c:v>1.1388791543901742</c:v>
                </c:pt>
                <c:pt idx="37">
                  <c:v>0.85707634310421965</c:v>
                </c:pt>
                <c:pt idx="38">
                  <c:v>0.89652868723514656</c:v>
                </c:pt>
                <c:pt idx="39">
                  <c:v>0.90805668412250229</c:v>
                </c:pt>
                <c:pt idx="40">
                  <c:v>0.94557859842529057</c:v>
                </c:pt>
                <c:pt idx="41">
                  <c:v>0.98916475733745224</c:v>
                </c:pt>
                <c:pt idx="42">
                  <c:v>1.0174204766348485</c:v>
                </c:pt>
                <c:pt idx="43">
                  <c:v>1.0382928904921425</c:v>
                </c:pt>
                <c:pt idx="44">
                  <c:v>1.2870180717382442</c:v>
                </c:pt>
                <c:pt idx="45">
                  <c:v>1.302220942390254</c:v>
                </c:pt>
                <c:pt idx="46">
                  <c:v>1.3771152182810256</c:v>
                </c:pt>
                <c:pt idx="47">
                  <c:v>1.4182390657432138</c:v>
                </c:pt>
                <c:pt idx="48">
                  <c:v>1.4788916370234146</c:v>
                </c:pt>
                <c:pt idx="49">
                  <c:v>1.3414357539351605</c:v>
                </c:pt>
                <c:pt idx="50">
                  <c:v>1.2282906810810847</c:v>
                </c:pt>
                <c:pt idx="51">
                  <c:v>1.3384391678298084</c:v>
                </c:pt>
                <c:pt idx="52">
                  <c:v>1.4385624401371933</c:v>
                </c:pt>
                <c:pt idx="53">
                  <c:v>1.2716892433894886</c:v>
                </c:pt>
                <c:pt idx="54">
                  <c:v>0.90805668412250229</c:v>
                </c:pt>
                <c:pt idx="55">
                  <c:v>1.1323404920080071</c:v>
                </c:pt>
                <c:pt idx="56">
                  <c:v>1.0690945878504714</c:v>
                </c:pt>
                <c:pt idx="57">
                  <c:v>1.0417444256921375</c:v>
                </c:pt>
                <c:pt idx="58">
                  <c:v>1.2839596929252277</c:v>
                </c:pt>
                <c:pt idx="59">
                  <c:v>1.3444291180275205</c:v>
                </c:pt>
                <c:pt idx="60">
                  <c:v>1.5215346775355716</c:v>
                </c:pt>
                <c:pt idx="61">
                  <c:v>1.665651337071486</c:v>
                </c:pt>
                <c:pt idx="62">
                  <c:v>1.8232174855680661</c:v>
                </c:pt>
                <c:pt idx="63">
                  <c:v>2.0465198977772645</c:v>
                </c:pt>
                <c:pt idx="64">
                  <c:v>2.0690750544594732</c:v>
                </c:pt>
                <c:pt idx="65">
                  <c:v>0.85</c:v>
                </c:pt>
                <c:pt idx="66">
                  <c:v>0.99273281109674161</c:v>
                </c:pt>
                <c:pt idx="67">
                  <c:v>1.1599642871665419</c:v>
                </c:pt>
                <c:pt idx="68">
                  <c:v>1.1323404920080071</c:v>
                </c:pt>
                <c:pt idx="69">
                  <c:v>1.0033420231236447</c:v>
                </c:pt>
                <c:pt idx="70">
                  <c:v>0.9003857802194225</c:v>
                </c:pt>
                <c:pt idx="71">
                  <c:v>1.2716892433894886</c:v>
                </c:pt>
                <c:pt idx="72">
                  <c:v>2.0465198977772645</c:v>
                </c:pt>
                <c:pt idx="73">
                  <c:v>1.8074658544982005</c:v>
                </c:pt>
                <c:pt idx="74">
                  <c:v>1.6927807015598597</c:v>
                </c:pt>
                <c:pt idx="75">
                  <c:v>2.0890748075572669</c:v>
                </c:pt>
                <c:pt idx="76">
                  <c:v>1.4006832534102758</c:v>
                </c:pt>
                <c:pt idx="77">
                  <c:v>1.1999389471536124</c:v>
                </c:pt>
                <c:pt idx="78">
                  <c:v>1.1647849897554043</c:v>
                </c:pt>
                <c:pt idx="79">
                  <c:v>1.0792365864982074</c:v>
                </c:pt>
                <c:pt idx="80">
                  <c:v>1.0451884617986933</c:v>
                </c:pt>
                <c:pt idx="81">
                  <c:v>1.2469652917576026</c:v>
                </c:pt>
                <c:pt idx="82">
                  <c:v>1.1967666001653114</c:v>
                </c:pt>
                <c:pt idx="83">
                  <c:v>1.0068744281762743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78C-4D98-88B3-6685D05AD27F}"/>
            </c:ext>
          </c:extLst>
        </c:ser>
        <c:ser>
          <c:idx val="9"/>
          <c:order val="9"/>
          <c:tx>
            <c:strRef>
              <c:f>'CP General Model'!$AB$15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ly"/>
            <c:order val="6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Model'!$AB$16:$AB$99</c:f>
              <c:numCache>
                <c:formatCode>0.00</c:formatCode>
                <c:ptCount val="84"/>
                <c:pt idx="0">
                  <c:v>1.5375860723746666</c:v>
                </c:pt>
                <c:pt idx="1">
                  <c:v>1.5973523106321008</c:v>
                </c:pt>
                <c:pt idx="2">
                  <c:v>1.642955107421306</c:v>
                </c:pt>
                <c:pt idx="3">
                  <c:v>1.7259679484333532</c:v>
                </c:pt>
                <c:pt idx="4">
                  <c:v>1.7196120228652363</c:v>
                </c:pt>
                <c:pt idx="5">
                  <c:v>1.8498404434335307</c:v>
                </c:pt>
                <c:pt idx="6">
                  <c:v>2.1041038829439289</c:v>
                </c:pt>
                <c:pt idx="7">
                  <c:v>2.1953129237219215</c:v>
                </c:pt>
                <c:pt idx="8">
                  <c:v>2.2514961460719118</c:v>
                </c:pt>
                <c:pt idx="9">
                  <c:v>2.2794151341016398</c:v>
                </c:pt>
                <c:pt idx="10">
                  <c:v>2.4493681222246715</c:v>
                </c:pt>
                <c:pt idx="11">
                  <c:v>2.5299758856749617</c:v>
                </c:pt>
                <c:pt idx="12">
                  <c:v>2.4059773945562766</c:v>
                </c:pt>
                <c:pt idx="13">
                  <c:v>2.3677157145828023</c:v>
                </c:pt>
                <c:pt idx="14">
                  <c:v>2.3402653552243855</c:v>
                </c:pt>
                <c:pt idx="15">
                  <c:v>2.7661617053745715</c:v>
                </c:pt>
                <c:pt idx="16">
                  <c:v>2.8585800663116356</c:v>
                </c:pt>
                <c:pt idx="17">
                  <c:v>2.0090381965967681</c:v>
                </c:pt>
                <c:pt idx="18">
                  <c:v>2.0491277556688479</c:v>
                </c:pt>
                <c:pt idx="19">
                  <c:v>2.1886339617657335</c:v>
                </c:pt>
                <c:pt idx="20">
                  <c:v>2.3444743634155119</c:v>
                </c:pt>
                <c:pt idx="21">
                  <c:v>2.5481489861865518</c:v>
                </c:pt>
                <c:pt idx="22">
                  <c:v>2.7365327921215314</c:v>
                </c:pt>
                <c:pt idx="23">
                  <c:v>2.9108589565456238</c:v>
                </c:pt>
                <c:pt idx="24">
                  <c:v>1.4963001102070033</c:v>
                </c:pt>
                <c:pt idx="25">
                  <c:v>1.3382817305153765</c:v>
                </c:pt>
                <c:pt idx="26">
                  <c:v>1.5319900774225979</c:v>
                </c:pt>
                <c:pt idx="27">
                  <c:v>2.1118076877391889</c:v>
                </c:pt>
                <c:pt idx="28">
                  <c:v>2.0966497588562758</c:v>
                </c:pt>
                <c:pt idx="29">
                  <c:v>2.1155899123264064</c:v>
                </c:pt>
                <c:pt idx="30">
                  <c:v>2.1607128320066691</c:v>
                </c:pt>
                <c:pt idx="31">
                  <c:v>2.1943287360017281</c:v>
                </c:pt>
                <c:pt idx="32">
                  <c:v>2.1644586830141677</c:v>
                </c:pt>
                <c:pt idx="33">
                  <c:v>2.3592861728154721</c:v>
                </c:pt>
                <c:pt idx="34">
                  <c:v>2.2387782683281348</c:v>
                </c:pt>
                <c:pt idx="35">
                  <c:v>2.3339253074344639</c:v>
                </c:pt>
                <c:pt idx="36">
                  <c:v>1.5408365029984707</c:v>
                </c:pt>
                <c:pt idx="37">
                  <c:v>1.1595738759645324</c:v>
                </c:pt>
                <c:pt idx="38">
                  <c:v>1.2129505768475513</c:v>
                </c:pt>
                <c:pt idx="39">
                  <c:v>1.2285472785186795</c:v>
                </c:pt>
                <c:pt idx="40">
                  <c:v>1.2793122213989225</c:v>
                </c:pt>
                <c:pt idx="41">
                  <c:v>1.3382817305153765</c:v>
                </c:pt>
                <c:pt idx="42">
                  <c:v>1.3765100566236186</c:v>
                </c:pt>
                <c:pt idx="43">
                  <c:v>1.4047492047834869</c:v>
                </c:pt>
                <c:pt idx="44">
                  <c:v>1.7412597441164479</c:v>
                </c:pt>
                <c:pt idx="45">
                  <c:v>1.7618283338221084</c:v>
                </c:pt>
                <c:pt idx="46">
                  <c:v>1.8631558835566815</c:v>
                </c:pt>
                <c:pt idx="47">
                  <c:v>1.9187940301231714</c:v>
                </c:pt>
                <c:pt idx="48">
                  <c:v>2.0008533912669724</c:v>
                </c:pt>
                <c:pt idx="49">
                  <c:v>1.8148836670887465</c:v>
                </c:pt>
                <c:pt idx="50">
                  <c:v>1.6618050391097028</c:v>
                </c:pt>
                <c:pt idx="51">
                  <c:v>1.8108294623579761</c:v>
                </c:pt>
                <c:pt idx="52">
                  <c:v>1.9462903601856145</c:v>
                </c:pt>
                <c:pt idx="53">
                  <c:v>1.720520741056367</c:v>
                </c:pt>
                <c:pt idx="54">
                  <c:v>1.2285472785186795</c:v>
                </c:pt>
                <c:pt idx="55">
                  <c:v>1.5319900774225979</c:v>
                </c:pt>
                <c:pt idx="56">
                  <c:v>1.4464220894447553</c:v>
                </c:pt>
                <c:pt idx="57">
                  <c:v>1.4094189288775978</c:v>
                </c:pt>
                <c:pt idx="58">
                  <c:v>1.7371219374870728</c:v>
                </c:pt>
                <c:pt idx="59">
                  <c:v>1.8189335126254689</c:v>
                </c:pt>
                <c:pt idx="60">
                  <c:v>2.0585469166657733</c:v>
                </c:pt>
                <c:pt idx="61">
                  <c:v>2.2535282795673046</c:v>
                </c:pt>
                <c:pt idx="62">
                  <c:v>2.4667060098862068</c:v>
                </c:pt>
                <c:pt idx="63">
                  <c:v>2.7688210381692402</c:v>
                </c:pt>
                <c:pt idx="64">
                  <c:v>2.7993368383863459</c:v>
                </c:pt>
                <c:pt idx="65">
                  <c:v>1.1499999999999999</c:v>
                </c:pt>
                <c:pt idx="66">
                  <c:v>1.3431090973661799</c:v>
                </c:pt>
                <c:pt idx="67">
                  <c:v>1.5693634473429685</c:v>
                </c:pt>
                <c:pt idx="68">
                  <c:v>1.5319900774225979</c:v>
                </c:pt>
                <c:pt idx="69">
                  <c:v>1.3574627371672841</c:v>
                </c:pt>
                <c:pt idx="70">
                  <c:v>1.218168996767454</c:v>
                </c:pt>
                <c:pt idx="71">
                  <c:v>1.720520741056367</c:v>
                </c:pt>
                <c:pt idx="72">
                  <c:v>2.7688210381692402</c:v>
                </c:pt>
                <c:pt idx="73">
                  <c:v>2.4453949796152123</c:v>
                </c:pt>
                <c:pt idx="74">
                  <c:v>2.2902327138751044</c:v>
                </c:pt>
                <c:pt idx="75">
                  <c:v>2.8263953278715963</c:v>
                </c:pt>
                <c:pt idx="76">
                  <c:v>1.8950420487315494</c:v>
                </c:pt>
                <c:pt idx="77">
                  <c:v>1.6234468108548874</c:v>
                </c:pt>
                <c:pt idx="78">
                  <c:v>1.5758855743749589</c:v>
                </c:pt>
                <c:pt idx="79">
                  <c:v>1.4601436170269864</c:v>
                </c:pt>
                <c:pt idx="80">
                  <c:v>1.4140785071394086</c:v>
                </c:pt>
                <c:pt idx="81">
                  <c:v>1.6870706888485212</c:v>
                </c:pt>
                <c:pt idx="82">
                  <c:v>1.6191548119883625</c:v>
                </c:pt>
                <c:pt idx="83">
                  <c:v>1.3622418734149593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78C-4D98-88B3-6685D05AD27F}"/>
            </c:ext>
          </c:extLst>
        </c:ser>
        <c:ser>
          <c:idx val="10"/>
          <c:order val="10"/>
          <c:tx>
            <c:strRef>
              <c:f>'CP General Model'!$AZ$14:$BC$14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Model'!$AZ$16:$AZ$99</c:f>
              <c:numCache>
                <c:formatCode>0.00</c:formatCode>
                <c:ptCount val="84"/>
                <c:pt idx="0">
                  <c:v>1.249574256667082</c:v>
                </c:pt>
                <c:pt idx="1">
                  <c:v>1.3066476708198032</c:v>
                </c:pt>
                <c:pt idx="2">
                  <c:v>1.349778079349903</c:v>
                </c:pt>
                <c:pt idx="3">
                  <c:v>1.4271834447017899</c:v>
                </c:pt>
                <c:pt idx="4">
                  <c:v>1.4213128425200707</c:v>
                </c:pt>
                <c:pt idx="5">
                  <c:v>1.5394580931417274</c:v>
                </c:pt>
                <c:pt idx="6">
                  <c:v>1.7558008310272417</c:v>
                </c:pt>
                <c:pt idx="7">
                  <c:v>1.829223911088921</c:v>
                </c:pt>
                <c:pt idx="8">
                  <c:v>1.8736211661625928</c:v>
                </c:pt>
                <c:pt idx="9">
                  <c:v>1.8954842858334033</c:v>
                </c:pt>
                <c:pt idx="10">
                  <c:v>2.026358423708523</c:v>
                </c:pt>
                <c:pt idx="11">
                  <c:v>2.087433942848743</c:v>
                </c:pt>
                <c:pt idx="12">
                  <c:v>1.9932516718607758</c:v>
                </c:pt>
                <c:pt idx="13">
                  <c:v>1.9639001768367073</c:v>
                </c:pt>
                <c:pt idx="14">
                  <c:v>1.9427398925727459</c:v>
                </c:pt>
                <c:pt idx="15">
                  <c:v>2.2641324478110216</c:v>
                </c:pt>
                <c:pt idx="16">
                  <c:v>2.3326552823902946</c:v>
                </c:pt>
                <c:pt idx="17">
                  <c:v>1.6771112526263163</c:v>
                </c:pt>
                <c:pt idx="18">
                  <c:v>1.7105915210782026</c:v>
                </c:pt>
                <c:pt idx="19">
                  <c:v>1.8239071712152357</c:v>
                </c:pt>
                <c:pt idx="20">
                  <c:v>1.9459903562085596</c:v>
                </c:pt>
                <c:pt idx="21">
                  <c:v>2.1011372989224362</c:v>
                </c:pt>
                <c:pt idx="22">
                  <c:v>2.2421044654143185</c:v>
                </c:pt>
                <c:pt idx="23">
                  <c:v>2.371309318941774</c:v>
                </c:pt>
                <c:pt idx="24">
                  <c:v>1.2098354141932559</c:v>
                </c:pt>
                <c:pt idx="25">
                  <c:v>1.055922801122172</c:v>
                </c:pt>
                <c:pt idx="26">
                  <c:v>1.2442019530719477</c:v>
                </c:pt>
                <c:pt idx="27">
                  <c:v>1.7620750831523966</c:v>
                </c:pt>
                <c:pt idx="28">
                  <c:v>1.749716138548171</c:v>
                </c:pt>
                <c:pt idx="29">
                  <c:v>1.7651502333928639</c:v>
                </c:pt>
                <c:pt idx="30">
                  <c:v>1.8015834488349063</c:v>
                </c:pt>
                <c:pt idx="31">
                  <c:v>1.828441002861392</c:v>
                </c:pt>
                <c:pt idx="32">
                  <c:v>1.8045877385780689</c:v>
                </c:pt>
                <c:pt idx="33">
                  <c:v>1.957411768215662</c:v>
                </c:pt>
                <c:pt idx="34">
                  <c:v>1.8636199702717877</c:v>
                </c:pt>
                <c:pt idx="35">
                  <c:v>1.937839509233874</c:v>
                </c:pt>
                <c:pt idx="36">
                  <c:v>1.2526926476429225</c:v>
                </c:pt>
                <c:pt idx="37">
                  <c:v>0.8794878518126964</c:v>
                </c:pt>
                <c:pt idx="38">
                  <c:v>0.93237988674013017</c:v>
                </c:pt>
                <c:pt idx="39">
                  <c:v>0.94780710996585427</c:v>
                </c:pt>
                <c:pt idx="40">
                  <c:v>0.99792227298472258</c:v>
                </c:pt>
                <c:pt idx="41">
                  <c:v>1.055922801122172</c:v>
                </c:pt>
                <c:pt idx="42">
                  <c:v>1.0933799101855419</c:v>
                </c:pt>
                <c:pt idx="43">
                  <c:v>1.1209671063381599</c:v>
                </c:pt>
                <c:pt idx="44">
                  <c:v>1.4412666027193981</c:v>
                </c:pt>
                <c:pt idx="45">
                  <c:v>1.4601154387536965</c:v>
                </c:pt>
                <c:pt idx="46">
                  <c:v>1.5512662488067528</c:v>
                </c:pt>
                <c:pt idx="47">
                  <c:v>1.6000248883997097</c:v>
                </c:pt>
                <c:pt idx="48">
                  <c:v>1.6702196897208956</c:v>
                </c:pt>
                <c:pt idx="49">
                  <c:v>1.5082086035998243</c:v>
                </c:pt>
                <c:pt idx="50">
                  <c:v>1.3674872398444038</c:v>
                </c:pt>
                <c:pt idx="51">
                  <c:v>1.5045613663793207</c:v>
                </c:pt>
                <c:pt idx="52">
                  <c:v>1.6237721922999551</c:v>
                </c:pt>
                <c:pt idx="53">
                  <c:v>1.4221527769901527</c:v>
                </c:pt>
                <c:pt idx="54">
                  <c:v>0.94780710996585427</c:v>
                </c:pt>
                <c:pt idx="55">
                  <c:v>1.2442019530719477</c:v>
                </c:pt>
                <c:pt idx="56">
                  <c:v>1.1615348256726992</c:v>
                </c:pt>
                <c:pt idx="57">
                  <c:v>1.1255217692599493</c:v>
                </c:pt>
                <c:pt idx="58">
                  <c:v>1.4374616278270373</c:v>
                </c:pt>
                <c:pt idx="59">
                  <c:v>1.5118472042967701</c:v>
                </c:pt>
                <c:pt idx="60">
                  <c:v>1.7183934038316051</c:v>
                </c:pt>
                <c:pt idx="61">
                  <c:v>1.8752167175752261</c:v>
                </c:pt>
                <c:pt idx="62">
                  <c:v>2.0395390863525633</c:v>
                </c:pt>
                <c:pt idx="63">
                  <c:v>2.2661080255376174</c:v>
                </c:pt>
                <c:pt idx="64">
                  <c:v>2.288760626692123</c:v>
                </c:pt>
                <c:pt idx="65">
                  <c:v>0.86998644360691235</c:v>
                </c:pt>
                <c:pt idx="66">
                  <c:v>1.0606594021027813</c:v>
                </c:pt>
                <c:pt idx="67">
                  <c:v>1.2799916775760873</c:v>
                </c:pt>
                <c:pt idx="68">
                  <c:v>1.2442019530719477</c:v>
                </c:pt>
                <c:pt idx="69">
                  <c:v>1.0747320790353498</c:v>
                </c:pt>
                <c:pt idx="70">
                  <c:v>0.93754308554840349</c:v>
                </c:pt>
                <c:pt idx="71">
                  <c:v>1.4221527769901527</c:v>
                </c:pt>
                <c:pt idx="72">
                  <c:v>2.2661080255376174</c:v>
                </c:pt>
                <c:pt idx="73">
                  <c:v>2.0233342483726222</c:v>
                </c:pt>
                <c:pt idx="74">
                  <c:v>1.9039231642272445</c:v>
                </c:pt>
                <c:pt idx="75">
                  <c:v>2.3088217960443376</c:v>
                </c:pt>
                <c:pt idx="76">
                  <c:v>1.579325270333247</c:v>
                </c:pt>
                <c:pt idx="77">
                  <c:v>1.3313754603841239</c:v>
                </c:pt>
                <c:pt idx="78">
                  <c:v>1.2862149521704678</c:v>
                </c:pt>
                <c:pt idx="79">
                  <c:v>1.1748516996188694</c:v>
                </c:pt>
                <c:pt idx="80">
                  <c:v>1.1300644025950579</c:v>
                </c:pt>
                <c:pt idx="81">
                  <c:v>1.3911057146014252</c:v>
                </c:pt>
                <c:pt idx="82">
                  <c:v>1.3273168858981192</c:v>
                </c:pt>
                <c:pt idx="83">
                  <c:v>1.0794138938402158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78C-4D98-88B3-6685D05AD27F}"/>
            </c:ext>
          </c:extLst>
        </c:ser>
        <c:ser>
          <c:idx val="11"/>
          <c:order val="11"/>
          <c:tx>
            <c:strRef>
              <c:f>'CP General Model'!$AZ$14:$BC$14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Model'!$BA$16:$BA$99</c:f>
              <c:numCache>
                <c:formatCode>0.00</c:formatCode>
                <c:ptCount val="84"/>
                <c:pt idx="0">
                  <c:v>1.4244884778975557</c:v>
                </c:pt>
                <c:pt idx="1">
                  <c:v>1.4713563476708074</c:v>
                </c:pt>
                <c:pt idx="2">
                  <c:v>1.5075351509480208</c:v>
                </c:pt>
                <c:pt idx="3">
                  <c:v>1.5744999438779552</c:v>
                </c:pt>
                <c:pt idx="4">
                  <c:v>1.5693167624629492</c:v>
                </c:pt>
                <c:pt idx="5">
                  <c:v>1.6776557215252828</c:v>
                </c:pt>
                <c:pt idx="6">
                  <c:v>1.9035102697448092</c:v>
                </c:pt>
                <c:pt idx="7">
                  <c:v>1.9887116084274647</c:v>
                </c:pt>
                <c:pt idx="8">
                  <c:v>2.0420243052668199</c:v>
                </c:pt>
                <c:pt idx="9">
                  <c:v>2.0687159473868397</c:v>
                </c:pt>
                <c:pt idx="10">
                  <c:v>2.2334122236387324</c:v>
                </c:pt>
                <c:pt idx="11">
                  <c:v>2.312524119194669</c:v>
                </c:pt>
                <c:pt idx="12">
                  <c:v>2.1910568404110098</c:v>
                </c:pt>
                <c:pt idx="13">
                  <c:v>2.153866283307297</c:v>
                </c:pt>
                <c:pt idx="14">
                  <c:v>2.1272868121653161</c:v>
                </c:pt>
                <c:pt idx="15">
                  <c:v>2.5465835615360599</c:v>
                </c:pt>
                <c:pt idx="16">
                  <c:v>2.6387883111951589</c:v>
                </c:pt>
                <c:pt idx="17">
                  <c:v>1.8168682197158894</c:v>
                </c:pt>
                <c:pt idx="18">
                  <c:v>1.8531089235632721</c:v>
                </c:pt>
                <c:pt idx="19">
                  <c:v>1.9824127622903884</c:v>
                </c:pt>
                <c:pt idx="20">
                  <c:v>2.1313563627749392</c:v>
                </c:pt>
                <c:pt idx="21">
                  <c:v>2.3304261553150458</c:v>
                </c:pt>
                <c:pt idx="22">
                  <c:v>2.5170829991448671</c:v>
                </c:pt>
                <c:pt idx="23">
                  <c:v>2.6910540837462675</c:v>
                </c:pt>
                <c:pt idx="24">
                  <c:v>1.3924256470363152</c:v>
                </c:pt>
                <c:pt idx="25">
                  <c:v>1.271523686730657</c:v>
                </c:pt>
                <c:pt idx="26">
                  <c:v>1.4201286163586573</c:v>
                </c:pt>
                <c:pt idx="27">
                  <c:v>1.9106339390027152</c:v>
                </c:pt>
                <c:pt idx="28">
                  <c:v>1.8966312681583957</c:v>
                </c:pt>
                <c:pt idx="29">
                  <c:v>1.9141365706530604</c:v>
                </c:pt>
                <c:pt idx="30">
                  <c:v>1.9561779981332144</c:v>
                </c:pt>
                <c:pt idx="31">
                  <c:v>1.9877828858372657</c:v>
                </c:pt>
                <c:pt idx="32">
                  <c:v>1.9596882318813538</c:v>
                </c:pt>
                <c:pt idx="33">
                  <c:v>2.1456946192895079</c:v>
                </c:pt>
                <c:pt idx="34">
                  <c:v>2.0299074529075773</c:v>
                </c:pt>
                <c:pt idx="35">
                  <c:v>2.121161025434759</c:v>
                </c:pt>
                <c:pt idx="36">
                  <c:v>1.4270230097457226</c:v>
                </c:pt>
                <c:pt idx="37">
                  <c:v>1.1371623672560558</c:v>
                </c:pt>
                <c:pt idx="38">
                  <c:v>1.1770993773425675</c:v>
                </c:pt>
                <c:pt idx="39">
                  <c:v>1.1887968526753276</c:v>
                </c:pt>
                <c:pt idx="40">
                  <c:v>1.2269685468394906</c:v>
                </c:pt>
                <c:pt idx="41">
                  <c:v>1.271523686730657</c:v>
                </c:pt>
                <c:pt idx="42">
                  <c:v>1.3005506230729253</c:v>
                </c:pt>
                <c:pt idx="43">
                  <c:v>1.3220749889374694</c:v>
                </c:pt>
                <c:pt idx="44">
                  <c:v>1.5870112131352943</c:v>
                </c:pt>
                <c:pt idx="45">
                  <c:v>1.603933837458666</c:v>
                </c:pt>
                <c:pt idx="46">
                  <c:v>1.6890048530309543</c:v>
                </c:pt>
                <c:pt idx="47">
                  <c:v>1.7370082074666757</c:v>
                </c:pt>
                <c:pt idx="48">
                  <c:v>1.8095253385694916</c:v>
                </c:pt>
                <c:pt idx="49">
                  <c:v>1.6481108174240828</c:v>
                </c:pt>
                <c:pt idx="50">
                  <c:v>1.5226084803463837</c:v>
                </c:pt>
                <c:pt idx="51">
                  <c:v>1.6447072638084641</c:v>
                </c:pt>
                <c:pt idx="52">
                  <c:v>1.7610806080228529</c:v>
                </c:pt>
                <c:pt idx="53">
                  <c:v>1.5700572074557031</c:v>
                </c:pt>
                <c:pt idx="54">
                  <c:v>1.1887968526753276</c:v>
                </c:pt>
                <c:pt idx="55">
                  <c:v>1.4201286163586573</c:v>
                </c:pt>
                <c:pt idx="56">
                  <c:v>1.3539818516225277</c:v>
                </c:pt>
                <c:pt idx="57">
                  <c:v>1.3256415853097863</c:v>
                </c:pt>
                <c:pt idx="58">
                  <c:v>1.5836200025852634</c:v>
                </c:pt>
                <c:pt idx="59">
                  <c:v>1.6515154263562195</c:v>
                </c:pt>
                <c:pt idx="60">
                  <c:v>1.8616881903697398</c:v>
                </c:pt>
                <c:pt idx="61">
                  <c:v>2.0439628990635645</c:v>
                </c:pt>
                <c:pt idx="62">
                  <c:v>2.2503844091017098</c:v>
                </c:pt>
                <c:pt idx="63">
                  <c:v>2.5492329104088878</c:v>
                </c:pt>
                <c:pt idx="64">
                  <c:v>2.5796512661536966</c:v>
                </c:pt>
                <c:pt idx="65">
                  <c:v>1.1300135563930875</c:v>
                </c:pt>
                <c:pt idx="66">
                  <c:v>1.2751825063601403</c:v>
                </c:pt>
                <c:pt idx="67">
                  <c:v>1.4493360569334233</c:v>
                </c:pt>
                <c:pt idx="68">
                  <c:v>1.4201286163586573</c:v>
                </c:pt>
                <c:pt idx="69">
                  <c:v>1.2860726812555789</c:v>
                </c:pt>
                <c:pt idx="70">
                  <c:v>1.1810116914384732</c:v>
                </c:pt>
                <c:pt idx="71">
                  <c:v>1.5700572074557031</c:v>
                </c:pt>
                <c:pt idx="72">
                  <c:v>2.5492329104088878</c:v>
                </c:pt>
                <c:pt idx="73">
                  <c:v>2.2295265857407909</c:v>
                </c:pt>
                <c:pt idx="74">
                  <c:v>2.0790902512077198</c:v>
                </c:pt>
                <c:pt idx="75">
                  <c:v>2.6066483393845261</c:v>
                </c:pt>
                <c:pt idx="76">
                  <c:v>1.7164000318085784</c:v>
                </c:pt>
                <c:pt idx="77">
                  <c:v>1.4920102976243761</c:v>
                </c:pt>
                <c:pt idx="78">
                  <c:v>1.4544556119598957</c:v>
                </c:pt>
                <c:pt idx="79">
                  <c:v>1.3645285039063246</c:v>
                </c:pt>
                <c:pt idx="80">
                  <c:v>1.3292025663430442</c:v>
                </c:pt>
                <c:pt idx="81">
                  <c:v>1.5429302660046988</c:v>
                </c:pt>
                <c:pt idx="82">
                  <c:v>1.4886045262555549</c:v>
                </c:pt>
                <c:pt idx="83">
                  <c:v>1.289702407751018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278C-4D98-88B3-6685D05AD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232512"/>
        <c:axId val="569239728"/>
      </c:scatterChart>
      <c:valAx>
        <c:axId val="56923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69239728"/>
        <c:crosses val="autoZero"/>
        <c:crossBetween val="midCat"/>
      </c:valAx>
      <c:valAx>
        <c:axId val="5692397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4281586558217352E-3"/>
              <c:y val="0.4842952529558352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6923251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8.8692875484190692E-2"/>
          <c:y val="6.7854236519929736E-2"/>
          <c:w val="0.27919515428565717"/>
          <c:h val="0.1644857640981267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37015523525796E-2"/>
          <c:y val="2.3602310487538726E-2"/>
          <c:w val="0.88020722557395981"/>
          <c:h val="0.83294062005088043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0671345213465577"/>
                  <c:y val="-9.087870903817010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GB" sz="1050" baseline="0"/>
                      <a:t> = 0.3914 z</a:t>
                    </a:r>
                    <a:r>
                      <a:rPr lang="en-GB" sz="1050" baseline="30000"/>
                      <a:t>0.3818</a:t>
                    </a:r>
                    <a:br>
                      <a:rPr lang="en-GB" sz="1050" baseline="0"/>
                    </a:br>
                    <a:r>
                      <a:rPr lang="en-GB" sz="1050" baseline="0"/>
                      <a:t>R² = 0.7593</a:t>
                    </a:r>
                    <a:endParaRPr lang="en-GB" sz="105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4A-4498-B169-1787A934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scatterChart>
        <c:scatterStyle val="smoothMarker"/>
        <c:varyColors val="0"/>
        <c:ser>
          <c:idx val="1"/>
          <c:order val="1"/>
          <c:tx>
            <c:strRef>
              <c:f>'CP 4525'!$AE$15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4525'!$AE$16:$AE$32</c:f>
              <c:numCache>
                <c:formatCode>0.00</c:formatCode>
                <c:ptCount val="17"/>
                <c:pt idx="0">
                  <c:v>1.1207599212731987</c:v>
                </c:pt>
                <c:pt idx="1">
                  <c:v>1.1838363671373846</c:v>
                </c:pt>
                <c:pt idx="2">
                  <c:v>1.228534852813967</c:v>
                </c:pt>
                <c:pt idx="3">
                  <c:v>1.3037481487726994</c:v>
                </c:pt>
                <c:pt idx="4">
                  <c:v>1.2982362933564289</c:v>
                </c:pt>
                <c:pt idx="5">
                  <c:v>1.4044111206640755</c:v>
                </c:pt>
                <c:pt idx="6">
                  <c:v>1.58082302116225</c:v>
                </c:pt>
                <c:pt idx="7">
                  <c:v>1.6368989588872127</c:v>
                </c:pt>
                <c:pt idx="8">
                  <c:v>1.6699471620937947</c:v>
                </c:pt>
                <c:pt idx="9">
                  <c:v>1.6859827745224143</c:v>
                </c:pt>
                <c:pt idx="10">
                  <c:v>1.7786749329012261</c:v>
                </c:pt>
                <c:pt idx="11">
                  <c:v>1.8200216966356964</c:v>
                </c:pt>
                <c:pt idx="12">
                  <c:v>1.7557589364210011</c:v>
                </c:pt>
                <c:pt idx="13">
                  <c:v>1.7351421358826828</c:v>
                </c:pt>
                <c:pt idx="14">
                  <c:v>1.7201028985594855</c:v>
                </c:pt>
                <c:pt idx="15">
                  <c:v>1.9331837184902754</c:v>
                </c:pt>
                <c:pt idx="16">
                  <c:v>1.9746666822437506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94A-4498-B169-1787A934B038}"/>
            </c:ext>
          </c:extLst>
        </c:ser>
        <c:ser>
          <c:idx val="2"/>
          <c:order val="2"/>
          <c:tx>
            <c:strRef>
              <c:f>'CP 4525'!$AF$15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4525'!$AF$16:$AF$32</c:f>
              <c:numCache>
                <c:formatCode>0.00</c:formatCode>
                <c:ptCount val="17"/>
                <c:pt idx="0">
                  <c:v>1.5163222464284452</c:v>
                </c:pt>
                <c:pt idx="1">
                  <c:v>1.6016609673035203</c:v>
                </c:pt>
                <c:pt idx="2">
                  <c:v>1.6621353891012494</c:v>
                </c:pt>
                <c:pt idx="3">
                  <c:v>1.7638945542218873</c:v>
                </c:pt>
                <c:pt idx="4">
                  <c:v>1.7564373380704623</c:v>
                </c:pt>
                <c:pt idx="5">
                  <c:v>1.9000856338396312</c:v>
                </c:pt>
                <c:pt idx="6">
                  <c:v>2.1387605580430442</c:v>
                </c:pt>
                <c:pt idx="7">
                  <c:v>2.2146280032003465</c:v>
                </c:pt>
                <c:pt idx="8">
                  <c:v>2.2593402781268987</c:v>
                </c:pt>
                <c:pt idx="9">
                  <c:v>2.2810355184715014</c:v>
                </c:pt>
                <c:pt idx="10">
                  <c:v>2.4064425562781295</c:v>
                </c:pt>
                <c:pt idx="11">
                  <c:v>2.462382295448295</c:v>
                </c:pt>
                <c:pt idx="12">
                  <c:v>2.3754385610401778</c:v>
                </c:pt>
                <c:pt idx="13">
                  <c:v>2.3475452426648062</c:v>
                </c:pt>
                <c:pt idx="14">
                  <c:v>2.3271980392275391</c:v>
                </c:pt>
                <c:pt idx="15">
                  <c:v>2.6154838544280192</c:v>
                </c:pt>
                <c:pt idx="16">
                  <c:v>2.6716078642121333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94A-4498-B169-1787A934B038}"/>
            </c:ext>
          </c:extLst>
        </c:ser>
        <c:ser>
          <c:idx val="3"/>
          <c:order val="3"/>
          <c:tx>
            <c:strRef>
              <c:f>'CP 4525'!$BH$14:$BK$14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4525'!$BH$16:$BH$32</c:f>
              <c:numCache>
                <c:formatCode>0.00</c:formatCode>
                <c:ptCount val="17"/>
                <c:pt idx="0">
                  <c:v>1.1289664170599443</c:v>
                </c:pt>
                <c:pt idx="1">
                  <c:v>1.2159527737716438</c:v>
                </c:pt>
                <c:pt idx="2">
                  <c:v>1.2779873776957498</c:v>
                </c:pt>
                <c:pt idx="3">
                  <c:v>1.3828276955470509</c:v>
                </c:pt>
                <c:pt idx="4">
                  <c:v>1.3751357164570392</c:v>
                </c:pt>
                <c:pt idx="5">
                  <c:v>1.522861034720046</c:v>
                </c:pt>
                <c:pt idx="6">
                  <c:v>1.7562332669765013</c:v>
                </c:pt>
                <c:pt idx="7">
                  <c:v>1.8224703621942668</c:v>
                </c:pt>
                <c:pt idx="8">
                  <c:v>1.8588683293273269</c:v>
                </c:pt>
                <c:pt idx="9">
                  <c:v>1.875791640429711</c:v>
                </c:pt>
                <c:pt idx="10">
                  <c:v>1.9646060517123831</c:v>
                </c:pt>
                <c:pt idx="11">
                  <c:v>1.9998444826900104</c:v>
                </c:pt>
                <c:pt idx="12">
                  <c:v>1.9439937465531609</c:v>
                </c:pt>
                <c:pt idx="13">
                  <c:v>1.9247269612134312</c:v>
                </c:pt>
                <c:pt idx="14">
                  <c:v>1.9102162136753686</c:v>
                </c:pt>
                <c:pt idx="15">
                  <c:v>2.085775420982221</c:v>
                </c:pt>
                <c:pt idx="16">
                  <c:v>2.1141519623781497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94A-4498-B169-1787A934B038}"/>
            </c:ext>
          </c:extLst>
        </c:ser>
        <c:ser>
          <c:idx val="4"/>
          <c:order val="4"/>
          <c:tx>
            <c:strRef>
              <c:f>'CP 4525'!$BH$14:$BK$14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4525'!$BI$16:$BI$32</c:f>
              <c:numCache>
                <c:formatCode>0.00</c:formatCode>
                <c:ptCount val="17"/>
                <c:pt idx="0">
                  <c:v>1.5081157506416998</c:v>
                </c:pt>
                <c:pt idx="1">
                  <c:v>1.5695445606692613</c:v>
                </c:pt>
                <c:pt idx="2">
                  <c:v>1.6126828642194666</c:v>
                </c:pt>
                <c:pt idx="3">
                  <c:v>1.6848150074475359</c:v>
                </c:pt>
                <c:pt idx="4">
                  <c:v>1.6795379149698522</c:v>
                </c:pt>
                <c:pt idx="5">
                  <c:v>1.781635719783661</c:v>
                </c:pt>
                <c:pt idx="6">
                  <c:v>1.9633503122287932</c:v>
                </c:pt>
                <c:pt idx="7">
                  <c:v>2.029056599893293</c:v>
                </c:pt>
                <c:pt idx="8">
                  <c:v>2.0704191108933667</c:v>
                </c:pt>
                <c:pt idx="9">
                  <c:v>2.0912266525642051</c:v>
                </c:pt>
                <c:pt idx="10">
                  <c:v>2.2205114374669725</c:v>
                </c:pt>
                <c:pt idx="11">
                  <c:v>2.2825595093939808</c:v>
                </c:pt>
                <c:pt idx="12">
                  <c:v>2.1872037509080182</c:v>
                </c:pt>
                <c:pt idx="13">
                  <c:v>2.1579604173340581</c:v>
                </c:pt>
                <c:pt idx="14">
                  <c:v>2.1370847241116562</c:v>
                </c:pt>
                <c:pt idx="15">
                  <c:v>2.462892151936074</c:v>
                </c:pt>
                <c:pt idx="16">
                  <c:v>2.5321225840777344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94A-4498-B169-1787A934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2676226636072528E-2"/>
          <c:y val="5.24990210646233E-2"/>
          <c:w val="0.76297588537648264"/>
          <c:h val="7.149726358811638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BF-47B9-92B2-7D683B2583A5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5BF-47B9-92B2-7D683B2583A5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BF-47B9-92B2-7D683B258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25978468545076E-2"/>
          <c:y val="2.3834850806815109E-2"/>
          <c:w val="0.88183300597223269"/>
          <c:h val="0.78853696831378306"/>
        </c:manualLayout>
      </c:layout>
      <c:scatterChart>
        <c:scatterStyle val="lineMarker"/>
        <c:varyColors val="0"/>
        <c:ser>
          <c:idx val="1"/>
          <c:order val="0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trendline>
            <c:name>Proposed model</c:name>
            <c:spPr>
              <a:ln w="19050">
                <a:prstDash val="sysDot"/>
              </a:ln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7259243050396178"/>
                  <c:y val="-0.12824105895656418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sz="1050" baseline="0"/>
                      <a:t> = 0.008 z + 1</a:t>
                    </a:r>
                    <a:br>
                      <a:rPr lang="en-US" sz="1050" baseline="0"/>
                    </a:br>
                    <a:r>
                      <a:rPr lang="en-US" sz="1050" baseline="0"/>
                      <a:t>R² = 0.313</a:t>
                    </a:r>
                    <a:endParaRPr lang="en-US" sz="1050"/>
                  </a:p>
                </c:rich>
              </c:tx>
              <c:numFmt formatCode="General" sourceLinked="0"/>
            </c:trendlineLbl>
          </c:trendline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DCE9-44FE-961D-6F55731DF7F4}"/>
            </c:ext>
          </c:extLst>
        </c:ser>
        <c:ser>
          <c:idx val="2"/>
          <c:order val="1"/>
          <c:tx>
            <c:strRef>
              <c:f>'CP 4685'!$AA$15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CC00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4685'!$AA$16:$AA$28</c:f>
              <c:numCache>
                <c:formatCode>0.00</c:formatCode>
                <c:ptCount val="13"/>
                <c:pt idx="0">
                  <c:v>0.99626340058432439</c:v>
                </c:pt>
                <c:pt idx="1">
                  <c:v>0.92952271847854406</c:v>
                </c:pt>
                <c:pt idx="2">
                  <c:v>1.0113374240045756</c:v>
                </c:pt>
                <c:pt idx="3">
                  <c:v>1.2562293339519557</c:v>
                </c:pt>
                <c:pt idx="4">
                  <c:v>1.2498272273430231</c:v>
                </c:pt>
                <c:pt idx="5">
                  <c:v>1.2578267952682958</c:v>
                </c:pt>
                <c:pt idx="6">
                  <c:v>1.2768849228351151</c:v>
                </c:pt>
                <c:pt idx="7">
                  <c:v>1.2910829443982457</c:v>
                </c:pt>
                <c:pt idx="8">
                  <c:v>1.2784670213972882</c:v>
                </c:pt>
                <c:pt idx="9">
                  <c:v>1.3607544083941125</c:v>
                </c:pt>
                <c:pt idx="10">
                  <c:v>1.3098566599149886</c:v>
                </c:pt>
                <c:pt idx="11">
                  <c:v>1.3500429869909536</c:v>
                </c:pt>
                <c:pt idx="12">
                  <c:v>1.015073802508671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E9-44FE-961D-6F55731DF7F4}"/>
            </c:ext>
          </c:extLst>
        </c:ser>
        <c:ser>
          <c:idx val="3"/>
          <c:order val="2"/>
          <c:tx>
            <c:strRef>
              <c:f>'CP 4685'!$AB$15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CC00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4685'!$AB$16:$AB$28</c:f>
              <c:numCache>
                <c:formatCode>0.00</c:formatCode>
                <c:ptCount val="13"/>
                <c:pt idx="0">
                  <c:v>1.3478857772611448</c:v>
                </c:pt>
                <c:pt idx="1">
                  <c:v>1.2575895602945009</c:v>
                </c:pt>
                <c:pt idx="2">
                  <c:v>1.3682800442414846</c:v>
                </c:pt>
                <c:pt idx="3">
                  <c:v>1.6996043929938225</c:v>
                </c:pt>
                <c:pt idx="4">
                  <c:v>1.690942719346443</c:v>
                </c:pt>
                <c:pt idx="5">
                  <c:v>1.7017656641865178</c:v>
                </c:pt>
                <c:pt idx="6">
                  <c:v>1.7275501897180967</c:v>
                </c:pt>
                <c:pt idx="7">
                  <c:v>1.7467592777152734</c:v>
                </c:pt>
                <c:pt idx="8">
                  <c:v>1.7296906760080959</c:v>
                </c:pt>
                <c:pt idx="9">
                  <c:v>1.8410206701802698</c:v>
                </c:pt>
                <c:pt idx="10">
                  <c:v>1.7721590104732199</c:v>
                </c:pt>
                <c:pt idx="11">
                  <c:v>1.8265287471054077</c:v>
                </c:pt>
                <c:pt idx="12">
                  <c:v>1.3733351445705548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E9-44FE-961D-6F55731DF7F4}"/>
            </c:ext>
          </c:extLst>
        </c:ser>
        <c:ser>
          <c:idx val="0"/>
          <c:order val="3"/>
          <c:tx>
            <c:strRef>
              <c:f>'CP 4685'!$AZ$14:$BC$14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4685'!$AZ$16:$AZ$28</c:f>
              <c:numCache>
                <c:formatCode>0.00</c:formatCode>
                <c:ptCount val="13"/>
                <c:pt idx="0">
                  <c:v>0.99829645768698339</c:v>
                </c:pt>
                <c:pt idx="1">
                  <c:v>0.88022165168442923</c:v>
                </c:pt>
                <c:pt idx="2">
                  <c:v>1.0244597980410697</c:v>
                </c:pt>
                <c:pt idx="3">
                  <c:v>1.3689615784478499</c:v>
                </c:pt>
                <c:pt idx="4">
                  <c:v>1.3629937456000201</c:v>
                </c:pt>
                <c:pt idx="5">
                  <c:v>1.3704257426042108</c:v>
                </c:pt>
                <c:pt idx="6">
                  <c:v>1.3871746069873245</c:v>
                </c:pt>
                <c:pt idx="7">
                  <c:v>1.3988672409737792</c:v>
                </c:pt>
                <c:pt idx="8">
                  <c:v>1.388508776678121</c:v>
                </c:pt>
                <c:pt idx="9">
                  <c:v>1.4491099352620684</c:v>
                </c:pt>
                <c:pt idx="10">
                  <c:v>1.4134469666328968</c:v>
                </c:pt>
                <c:pt idx="11">
                  <c:v>1.4419868202888559</c:v>
                </c:pt>
                <c:pt idx="12">
                  <c:v>1.0309074669041181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CE9-44FE-961D-6F55731DF7F4}"/>
            </c:ext>
          </c:extLst>
        </c:ser>
        <c:ser>
          <c:idx val="4"/>
          <c:order val="4"/>
          <c:tx>
            <c:strRef>
              <c:f>'CP 4685'!$AZ$14:$BC$14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4685'!$BA$16:$BA$28</c:f>
              <c:numCache>
                <c:formatCode>0.00</c:formatCode>
                <c:ptCount val="13"/>
                <c:pt idx="0">
                  <c:v>1.3458527201584858</c:v>
                </c:pt>
                <c:pt idx="1">
                  <c:v>1.3068906270886158</c:v>
                </c:pt>
                <c:pt idx="2">
                  <c:v>1.3551576702049906</c:v>
                </c:pt>
                <c:pt idx="3">
                  <c:v>1.5868721484979285</c:v>
                </c:pt>
                <c:pt idx="4">
                  <c:v>1.5777762010894463</c:v>
                </c:pt>
                <c:pt idx="5">
                  <c:v>1.5891667168506027</c:v>
                </c:pt>
                <c:pt idx="6">
                  <c:v>1.6172605055658875</c:v>
                </c:pt>
                <c:pt idx="7">
                  <c:v>1.6389749811397398</c:v>
                </c:pt>
                <c:pt idx="8">
                  <c:v>1.6196489207272633</c:v>
                </c:pt>
                <c:pt idx="9">
                  <c:v>1.7526651433123142</c:v>
                </c:pt>
                <c:pt idx="10">
                  <c:v>1.6685687037553119</c:v>
                </c:pt>
                <c:pt idx="11">
                  <c:v>1.7345849138075056</c:v>
                </c:pt>
                <c:pt idx="12">
                  <c:v>1.3575014801751077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CE9-44FE-961D-6F55731DF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408976"/>
        <c:axId val="712411272"/>
        <c:extLst/>
      </c:scatterChart>
      <c:valAx>
        <c:axId val="71240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11272"/>
        <c:crosses val="autoZero"/>
        <c:crossBetween val="midCat"/>
      </c:valAx>
      <c:valAx>
        <c:axId val="712411272"/>
        <c:scaling>
          <c:orientation val="minMax"/>
          <c:max val="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08976"/>
        <c:crosses val="autoZero"/>
        <c:crossBetween val="midCat"/>
        <c:majorUnit val="0.2"/>
        <c:minorUnit val="0.2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0003421994380809"/>
          <c:y val="5.3687233332000095E-2"/>
          <c:w val="0.76808523229495507"/>
          <c:h val="7.2742447902643906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25978468545076E-2"/>
          <c:y val="2.3834850806815109E-2"/>
          <c:w val="0.88183300597223269"/>
          <c:h val="0.78853696831378306"/>
        </c:manualLayout>
      </c:layout>
      <c:scatterChart>
        <c:scatterStyle val="lineMarker"/>
        <c:varyColors val="0"/>
        <c:ser>
          <c:idx val="1"/>
          <c:order val="0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trendline>
            <c:name>Proposed model</c:name>
            <c:spPr>
              <a:ln w="19050">
                <a:prstDash val="sysDot"/>
              </a:ln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9429552171666664"/>
                  <c:y val="-0.11331585855461372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sz="1050" baseline="0"/>
                      <a:t> = e</a:t>
                    </a:r>
                    <a:r>
                      <a:rPr lang="en-US" sz="1050" baseline="30000"/>
                      <a:t>0.0064 z</a:t>
                    </a:r>
                    <a:br>
                      <a:rPr lang="en-US" sz="1050" baseline="0"/>
                    </a:br>
                    <a:r>
                      <a:rPr lang="en-US" sz="1050" baseline="0"/>
                      <a:t>R² = 0.8981</a:t>
                    </a:r>
                    <a:endParaRPr lang="en-US" sz="1050"/>
                  </a:p>
                </c:rich>
              </c:tx>
              <c:numFmt formatCode="General" sourceLinked="0"/>
            </c:trendlineLbl>
          </c:trendline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BE9D-45E6-A80B-03B3E0CE0169}"/>
            </c:ext>
          </c:extLst>
        </c:ser>
        <c:ser>
          <c:idx val="2"/>
          <c:order val="1"/>
          <c:tx>
            <c:strRef>
              <c:f>'CP 4685'!$AC$15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CC00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4685'!$AC$16:$AC$28</c:f>
              <c:numCache>
                <c:formatCode>0.00</c:formatCode>
                <c:ptCount val="13"/>
                <c:pt idx="0">
                  <c:v>0.97544718840528699</c:v>
                </c:pt>
                <c:pt idx="1">
                  <c:v>0.91605944695753949</c:v>
                </c:pt>
                <c:pt idx="2">
                  <c:v>0.989384800943237</c:v>
                </c:pt>
                <c:pt idx="3">
                  <c:v>1.2458456811375265</c:v>
                </c:pt>
                <c:pt idx="4">
                  <c:v>1.2383613938838609</c:v>
                </c:pt>
                <c:pt idx="5">
                  <c:v>1.2477202102202671</c:v>
                </c:pt>
                <c:pt idx="6">
                  <c:v>1.2703025691541554</c:v>
                </c:pt>
                <c:pt idx="7">
                  <c:v>1.2873913470419482</c:v>
                </c:pt>
                <c:pt idx="8">
                  <c:v>1.2721955017654976</c:v>
                </c:pt>
                <c:pt idx="9">
                  <c:v>1.3746389322840202</c:v>
                </c:pt>
                <c:pt idx="10">
                  <c:v>1.3103409082427124</c:v>
                </c:pt>
                <c:pt idx="11">
                  <c:v>1.3608503533093215</c:v>
                </c:pt>
                <c:pt idx="12">
                  <c:v>0.99287018790670789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9D-45E6-A80B-03B3E0CE0169}"/>
            </c:ext>
          </c:extLst>
        </c:ser>
        <c:ser>
          <c:idx val="3"/>
          <c:order val="2"/>
          <c:tx>
            <c:strRef>
              <c:f>'CP 4685'!$AD$15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CC00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4685'!$AD$16:$AD$28</c:f>
              <c:numCache>
                <c:formatCode>0.00</c:formatCode>
                <c:ptCount val="13"/>
                <c:pt idx="0">
                  <c:v>1.3197226666659765</c:v>
                </c:pt>
                <c:pt idx="1">
                  <c:v>1.23937454588373</c:v>
                </c:pt>
                <c:pt idx="2">
                  <c:v>1.3385794365702617</c:v>
                </c:pt>
                <c:pt idx="3">
                  <c:v>1.6855559215390064</c:v>
                </c:pt>
                <c:pt idx="4">
                  <c:v>1.6754301211369882</c:v>
                </c:pt>
                <c:pt idx="5">
                  <c:v>1.6880920491215379</c:v>
                </c:pt>
                <c:pt idx="6">
                  <c:v>1.7186446523850336</c:v>
                </c:pt>
                <c:pt idx="7">
                  <c:v>1.7417647636449887</c:v>
                </c:pt>
                <c:pt idx="8">
                  <c:v>1.7212056788592025</c:v>
                </c:pt>
                <c:pt idx="9">
                  <c:v>1.8598056142666157</c:v>
                </c:pt>
                <c:pt idx="10">
                  <c:v>1.7728141699754345</c:v>
                </c:pt>
                <c:pt idx="11">
                  <c:v>1.8411504780067289</c:v>
                </c:pt>
                <c:pt idx="12">
                  <c:v>1.3432949601090753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9D-45E6-A80B-03B3E0CE0169}"/>
            </c:ext>
          </c:extLst>
        </c:ser>
        <c:ser>
          <c:idx val="0"/>
          <c:order val="3"/>
          <c:tx>
            <c:strRef>
              <c:f>'CP 4685'!$BD$14:$BG$14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5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4685'!$BD$16:$BD$28</c:f>
              <c:numCache>
                <c:formatCode>0.00</c:formatCode>
                <c:ptCount val="13"/>
                <c:pt idx="0">
                  <c:v>0.96666437782652359</c:v>
                </c:pt>
                <c:pt idx="1">
                  <c:v>0.85561429274606993</c:v>
                </c:pt>
                <c:pt idx="2">
                  <c:v>0.9918372107810669</c:v>
                </c:pt>
                <c:pt idx="3">
                  <c:v>1.3522673680272557</c:v>
                </c:pt>
                <c:pt idx="4">
                  <c:v>1.3450906654695203</c:v>
                </c:pt>
                <c:pt idx="5">
                  <c:v>1.3540404291275037</c:v>
                </c:pt>
                <c:pt idx="6">
                  <c:v>1.3747023053840073</c:v>
                </c:pt>
                <c:pt idx="7">
                  <c:v>1.3895898763610823</c:v>
                </c:pt>
                <c:pt idx="8">
                  <c:v>1.3763804970306412</c:v>
                </c:pt>
                <c:pt idx="9">
                  <c:v>1.4592064898249588</c:v>
                </c:pt>
                <c:pt idx="10">
                  <c:v>1.4087738180806992</c:v>
                </c:pt>
                <c:pt idx="11">
                  <c:v>1.4486883625049862</c:v>
                </c:pt>
                <c:pt idx="12">
                  <c:v>0.99807393139988798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9D-45E6-A80B-03B3E0CE0169}"/>
            </c:ext>
          </c:extLst>
        </c:ser>
        <c:ser>
          <c:idx val="4"/>
          <c:order val="4"/>
          <c:tx>
            <c:strRef>
              <c:f>'CP 4685'!$BD$14:$BG$14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5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4685'!$BE$16:$BE$28</c:f>
              <c:numCache>
                <c:formatCode>0.00</c:formatCode>
                <c:ptCount val="13"/>
                <c:pt idx="0">
                  <c:v>1.32850547724474</c:v>
                </c:pt>
                <c:pt idx="1">
                  <c:v>1.2998197000951996</c:v>
                </c:pt>
                <c:pt idx="2">
                  <c:v>1.3361270267324319</c:v>
                </c:pt>
                <c:pt idx="3">
                  <c:v>1.5791342346492772</c:v>
                </c:pt>
                <c:pt idx="4">
                  <c:v>1.568700849551329</c:v>
                </c:pt>
                <c:pt idx="5">
                  <c:v>1.5817718302143016</c:v>
                </c:pt>
                <c:pt idx="6">
                  <c:v>1.614244916155182</c:v>
                </c:pt>
                <c:pt idx="7">
                  <c:v>1.6395662343258546</c:v>
                </c:pt>
                <c:pt idx="8">
                  <c:v>1.6170206835940588</c:v>
                </c:pt>
                <c:pt idx="9">
                  <c:v>1.7752380567256774</c:v>
                </c:pt>
                <c:pt idx="10">
                  <c:v>1.6743812601374479</c:v>
                </c:pt>
                <c:pt idx="11">
                  <c:v>1.7533124688110644</c:v>
                </c:pt>
                <c:pt idx="12">
                  <c:v>1.3380912166158954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E9D-45E6-A80B-03B3E0CE0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408976"/>
        <c:axId val="712411272"/>
        <c:extLst/>
      </c:scatterChart>
      <c:valAx>
        <c:axId val="71240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11272"/>
        <c:crosses val="autoZero"/>
        <c:crossBetween val="midCat"/>
      </c:valAx>
      <c:valAx>
        <c:axId val="712411272"/>
        <c:scaling>
          <c:orientation val="minMax"/>
          <c:max val="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08976"/>
        <c:crosses val="autoZero"/>
        <c:crossBetween val="midCat"/>
        <c:majorUnit val="0.2"/>
        <c:minorUnit val="0.2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0003421994380809"/>
          <c:y val="5.3687233332000095E-2"/>
          <c:w val="0.76586237698255744"/>
          <c:h val="7.3843265897236207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25978468545076E-2"/>
          <c:y val="2.3834850806815109E-2"/>
          <c:w val="0.88183300597223269"/>
          <c:h val="0.78853696831378306"/>
        </c:manualLayout>
      </c:layout>
      <c:scatterChart>
        <c:scatterStyle val="lineMarker"/>
        <c:varyColors val="0"/>
        <c:ser>
          <c:idx val="1"/>
          <c:order val="0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trendline>
            <c:name>Proposed model</c:name>
            <c:spPr>
              <a:ln w="19050">
                <a:prstDash val="sysDot"/>
              </a:ln>
            </c:spPr>
            <c:trendlineType val="power"/>
            <c:dispRSqr val="1"/>
            <c:dispEq val="1"/>
            <c:trendlineLbl>
              <c:layout>
                <c:manualLayout>
                  <c:x val="-0.66791782105367115"/>
                  <c:y val="-0.1686877774512332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sz="1050" baseline="0"/>
                      <a:t> = 0.9323 z</a:t>
                    </a:r>
                    <a:r>
                      <a:rPr lang="en-US" sz="1050" baseline="30000"/>
                      <a:t>0.113</a:t>
                    </a:r>
                    <a:br>
                      <a:rPr lang="en-US" sz="1050" baseline="0"/>
                    </a:br>
                    <a:r>
                      <a:rPr lang="en-US" sz="1050" baseline="0"/>
                      <a:t>R² = 0.3455</a:t>
                    </a:r>
                    <a:endParaRPr lang="en-US" sz="1050"/>
                  </a:p>
                </c:rich>
              </c:tx>
              <c:numFmt formatCode="General" sourceLinked="0"/>
            </c:trendlineLbl>
          </c:trendline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432-41D1-8395-DD12A5D3AFBF}"/>
            </c:ext>
          </c:extLst>
        </c:ser>
        <c:ser>
          <c:idx val="2"/>
          <c:order val="1"/>
          <c:tx>
            <c:strRef>
              <c:f>'CP 4685'!$AE$15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CC00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4685'!$AE$16:$AE$28</c:f>
              <c:numCache>
                <c:formatCode>0.00</c:formatCode>
                <c:ptCount val="13"/>
                <c:pt idx="0">
                  <c:v>1.1208859697974467</c:v>
                </c:pt>
                <c:pt idx="1">
                  <c:v>1.0463009278066722</c:v>
                </c:pt>
                <c:pt idx="2">
                  <c:v>1.1333790253306646</c:v>
                </c:pt>
                <c:pt idx="3">
                  <c:v>1.2580336491606765</c:v>
                </c:pt>
                <c:pt idx="4">
                  <c:v>1.2557774497415171</c:v>
                </c:pt>
                <c:pt idx="5">
                  <c:v>1.2585916997360378</c:v>
                </c:pt>
                <c:pt idx="6">
                  <c:v>1.2651039887681175</c:v>
                </c:pt>
                <c:pt idx="7">
                  <c:v>1.2697899713440084</c:v>
                </c:pt>
                <c:pt idx="8">
                  <c:v>1.2656329387706959</c:v>
                </c:pt>
                <c:pt idx="9">
                  <c:v>1.2910084141364699</c:v>
                </c:pt>
                <c:pt idx="10">
                  <c:v>1.2757848574171353</c:v>
                </c:pt>
                <c:pt idx="11">
                  <c:v>1.2879201332460557</c:v>
                </c:pt>
                <c:pt idx="12">
                  <c:v>1.1363149861810962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32-41D1-8395-DD12A5D3AFBF}"/>
            </c:ext>
          </c:extLst>
        </c:ser>
        <c:ser>
          <c:idx val="3"/>
          <c:order val="2"/>
          <c:tx>
            <c:strRef>
              <c:f>'CP 4685'!$AF$15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CC00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4685'!$AF$16:$AF$28</c:f>
              <c:numCache>
                <c:formatCode>0.00</c:formatCode>
                <c:ptCount val="13"/>
                <c:pt idx="0">
                  <c:v>1.5164927826671337</c:v>
                </c:pt>
                <c:pt idx="1">
                  <c:v>1.415583608209027</c:v>
                </c:pt>
                <c:pt idx="2">
                  <c:v>1.5333951519179578</c:v>
                </c:pt>
                <c:pt idx="3">
                  <c:v>1.7020455253350328</c:v>
                </c:pt>
                <c:pt idx="4">
                  <c:v>1.6989930202385228</c:v>
                </c:pt>
                <c:pt idx="5">
                  <c:v>1.7028005349369921</c:v>
                </c:pt>
                <c:pt idx="6">
                  <c:v>1.7116112789215705</c:v>
                </c:pt>
                <c:pt idx="7">
                  <c:v>1.7179511377007173</c:v>
                </c:pt>
                <c:pt idx="8">
                  <c:v>1.7123269171603532</c:v>
                </c:pt>
                <c:pt idx="9">
                  <c:v>1.7466584426552241</c:v>
                </c:pt>
                <c:pt idx="10">
                  <c:v>1.7260618659173008</c:v>
                </c:pt>
                <c:pt idx="11">
                  <c:v>1.7424801802740753</c:v>
                </c:pt>
                <c:pt idx="12">
                  <c:v>1.5373673342450123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432-41D1-8395-DD12A5D3AFBF}"/>
            </c:ext>
          </c:extLst>
        </c:ser>
        <c:ser>
          <c:idx val="0"/>
          <c:order val="3"/>
          <c:tx>
            <c:strRef>
              <c:f>'CP 4685'!$BH$14:$BK$14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4685'!$BH$16:$BH$28</c:f>
              <c:numCache>
                <c:formatCode>0.00</c:formatCode>
                <c:ptCount val="13"/>
                <c:pt idx="0">
                  <c:v>1.1622541427376605</c:v>
                </c:pt>
                <c:pt idx="1">
                  <c:v>1.0388983660576119</c:v>
                </c:pt>
                <c:pt idx="2">
                  <c:v>1.1845398243561789</c:v>
                </c:pt>
                <c:pt idx="3">
                  <c:v>1.3819579395044854</c:v>
                </c:pt>
                <c:pt idx="4">
                  <c:v>1.3807115530482559</c:v>
                </c:pt>
                <c:pt idx="5">
                  <c:v>1.3822407042826852</c:v>
                </c:pt>
                <c:pt idx="6">
                  <c:v>1.3847958651343453</c:v>
                </c:pt>
                <c:pt idx="7">
                  <c:v>1.3857979503067801</c:v>
                </c:pt>
                <c:pt idx="8">
                  <c:v>1.3849436428841282</c:v>
                </c:pt>
                <c:pt idx="9">
                  <c:v>1.3822030897215594</c:v>
                </c:pt>
                <c:pt idx="10">
                  <c:v>1.3860929505202664</c:v>
                </c:pt>
                <c:pt idx="11">
                  <c:v>1.3835016203729489</c:v>
                </c:pt>
                <c:pt idx="12">
                  <c:v>1.1898410447189922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432-41D1-8395-DD12A5D3AFBF}"/>
            </c:ext>
          </c:extLst>
        </c:ser>
        <c:ser>
          <c:idx val="4"/>
          <c:order val="4"/>
          <c:tx>
            <c:strRef>
              <c:f>'CP 4685'!$BH$14:$BK$14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'CP 4685'!$V$16:$V$28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'CP 4685'!$BI$16:$BI$28</c:f>
              <c:numCache>
                <c:formatCode>0.00</c:formatCode>
                <c:ptCount val="13"/>
                <c:pt idx="0">
                  <c:v>1.4751246097269199</c:v>
                </c:pt>
                <c:pt idx="1">
                  <c:v>1.4229861699580875</c:v>
                </c:pt>
                <c:pt idx="2">
                  <c:v>1.4822343528924438</c:v>
                </c:pt>
                <c:pt idx="3">
                  <c:v>1.5781212349912239</c:v>
                </c:pt>
                <c:pt idx="4">
                  <c:v>1.5740589169317842</c:v>
                </c:pt>
                <c:pt idx="5">
                  <c:v>1.5791515303903447</c:v>
                </c:pt>
                <c:pt idx="6">
                  <c:v>1.5919194025553429</c:v>
                </c:pt>
                <c:pt idx="7">
                  <c:v>1.6019431587379458</c:v>
                </c:pt>
                <c:pt idx="8">
                  <c:v>1.5930162130469212</c:v>
                </c:pt>
                <c:pt idx="9">
                  <c:v>1.6554637670701349</c:v>
                </c:pt>
                <c:pt idx="10">
                  <c:v>1.61575377281417</c:v>
                </c:pt>
                <c:pt idx="11">
                  <c:v>1.6468986931471821</c:v>
                </c:pt>
                <c:pt idx="12">
                  <c:v>1.4838412757071164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432-41D1-8395-DD12A5D3A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408976"/>
        <c:axId val="712411272"/>
        <c:extLst/>
      </c:scatterChart>
      <c:valAx>
        <c:axId val="71240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11272"/>
        <c:crosses val="autoZero"/>
        <c:crossBetween val="midCat"/>
      </c:valAx>
      <c:valAx>
        <c:axId val="712411272"/>
        <c:scaling>
          <c:orientation val="minMax"/>
          <c:max val="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08976"/>
        <c:crosses val="autoZero"/>
        <c:crossBetween val="midCat"/>
        <c:majorUnit val="0.2"/>
        <c:minorUnit val="0.2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0003421994380809"/>
          <c:y val="5.3687233332000095E-2"/>
          <c:w val="0.76586237698255744"/>
          <c:h val="7.3843265897236207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32-4383-AE14-EAB49F731DA9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32-4383-AE14-EAB49F731DA9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432-4383-AE14-EAB49F731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30024907622589E-2"/>
          <c:y val="1.8514100715394357E-2"/>
          <c:w val="0.88371936883543067"/>
          <c:h val="0.83083656619914459"/>
        </c:manualLayout>
      </c:layout>
      <c:scatterChart>
        <c:scatterStyle val="lineMarker"/>
        <c:varyColors val="0"/>
        <c:ser>
          <c:idx val="0"/>
          <c:order val="0"/>
          <c:tx>
            <c:v>4869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EEB5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0435435564692785"/>
                  <c:y val="5.126630530263834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0.0183 z + 1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0.6192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2D-4AAC-9801-840CA6062C65}"/>
            </c:ext>
          </c:extLst>
        </c:ser>
        <c:ser>
          <c:idx val="1"/>
          <c:order val="1"/>
          <c:tx>
            <c:strRef>
              <c:f>'CP 4869'!$AA$15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EEB5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4869'!$AA$16:$AA$32</c:f>
              <c:numCache>
                <c:formatCode>0.00</c:formatCode>
                <c:ptCount val="17"/>
                <c:pt idx="0">
                  <c:v>0.85924979134337287</c:v>
                </c:pt>
                <c:pt idx="1">
                  <c:v>0.91081964117165592</c:v>
                </c:pt>
                <c:pt idx="2">
                  <c:v>0.92588837996012774</c:v>
                </c:pt>
                <c:pt idx="3">
                  <c:v>0.97493488222734404</c:v>
                </c:pt>
                <c:pt idx="4">
                  <c:v>1.0319082185196697</c:v>
                </c:pt>
                <c:pt idx="5">
                  <c:v>1.068842480172695</c:v>
                </c:pt>
                <c:pt idx="6">
                  <c:v>1.096125706857586</c:v>
                </c:pt>
                <c:pt idx="7">
                  <c:v>1.4212450509149905</c:v>
                </c:pt>
                <c:pt idx="8">
                  <c:v>1.4411173746958321</c:v>
                </c:pt>
                <c:pt idx="9">
                  <c:v>1.5390148924673404</c:v>
                </c:pt>
                <c:pt idx="10">
                  <c:v>1.5927696359357724</c:v>
                </c:pt>
                <c:pt idx="11">
                  <c:v>1.6720512112520349</c:v>
                </c:pt>
                <c:pt idx="12">
                  <c:v>1.4923767355009598</c:v>
                </c:pt>
                <c:pt idx="13">
                  <c:v>1.3444799616988463</c:v>
                </c:pt>
                <c:pt idx="14">
                  <c:v>1.4884597693775357</c:v>
                </c:pt>
                <c:pt idx="15">
                  <c:v>1.6193351896079027</c:v>
                </c:pt>
                <c:pt idx="16">
                  <c:v>1.4012080824305457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2D-4AAC-9801-840CA6062C65}"/>
            </c:ext>
          </c:extLst>
        </c:ser>
        <c:ser>
          <c:idx val="2"/>
          <c:order val="2"/>
          <c:tx>
            <c:strRef>
              <c:f>'CP 4869'!$AB$15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EEB5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4869'!$AB$16:$AB$32</c:f>
              <c:numCache>
                <c:formatCode>0.00</c:formatCode>
                <c:ptCount val="17"/>
                <c:pt idx="0">
                  <c:v>1.1625144235822102</c:v>
                </c:pt>
                <c:pt idx="1">
                  <c:v>1.2322853968792991</c:v>
                </c:pt>
                <c:pt idx="2">
                  <c:v>1.2526725140637023</c:v>
                </c:pt>
                <c:pt idx="3">
                  <c:v>1.3190295465428772</c:v>
                </c:pt>
                <c:pt idx="4">
                  <c:v>1.3961111191736708</c:v>
                </c:pt>
                <c:pt idx="5">
                  <c:v>1.4460810025865873</c:v>
                </c:pt>
                <c:pt idx="6">
                  <c:v>1.4829936033955575</c:v>
                </c:pt>
                <c:pt idx="7">
                  <c:v>1.9228609512379282</c:v>
                </c:pt>
                <c:pt idx="8">
                  <c:v>1.9497470363531844</c:v>
                </c:pt>
                <c:pt idx="9">
                  <c:v>2.082196619220519</c:v>
                </c:pt>
                <c:pt idx="10">
                  <c:v>2.1549236250895745</c:v>
                </c:pt>
                <c:pt idx="11">
                  <c:v>2.2621869328703998</c:v>
                </c:pt>
                <c:pt idx="12">
                  <c:v>2.0190979362660042</c:v>
                </c:pt>
                <c:pt idx="13">
                  <c:v>1.8190023011219685</c:v>
                </c:pt>
                <c:pt idx="14">
                  <c:v>2.0137985115107835</c:v>
                </c:pt>
                <c:pt idx="15">
                  <c:v>2.1908652565283386</c:v>
                </c:pt>
                <c:pt idx="16">
                  <c:v>1.8957521115236795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2D-4AAC-9801-840CA6062C65}"/>
            </c:ext>
          </c:extLst>
        </c:ser>
        <c:ser>
          <c:idx val="3"/>
          <c:order val="3"/>
          <c:tx>
            <c:strRef>
              <c:f>'CP 4869'!$AZ$14:$BC$14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4869'!$AZ$16:$AZ$32</c:f>
              <c:numCache>
                <c:formatCode>0.00</c:formatCode>
                <c:ptCount val="17"/>
                <c:pt idx="0">
                  <c:v>0.79579548900826935</c:v>
                </c:pt>
                <c:pt idx="1">
                  <c:v>0.87457857082750534</c:v>
                </c:pt>
                <c:pt idx="2">
                  <c:v>0.89745072355360889</c:v>
                </c:pt>
                <c:pt idx="3">
                  <c:v>0.97132722694468698</c:v>
                </c:pt>
                <c:pt idx="4">
                  <c:v>1.0557778305779084</c:v>
                </c:pt>
                <c:pt idx="5">
                  <c:v>1.1095077014988264</c:v>
                </c:pt>
                <c:pt idx="6">
                  <c:v>1.1485591093334711</c:v>
                </c:pt>
                <c:pt idx="7">
                  <c:v>1.5433618909110667</c:v>
                </c:pt>
                <c:pt idx="8">
                  <c:v>1.5627953285559433</c:v>
                </c:pt>
                <c:pt idx="9">
                  <c:v>1.6532921360136372</c:v>
                </c:pt>
                <c:pt idx="10">
                  <c:v>1.7002271452736739</c:v>
                </c:pt>
                <c:pt idx="11">
                  <c:v>1.7671167841293431</c:v>
                </c:pt>
                <c:pt idx="12">
                  <c:v>1.6111392260638613</c:v>
                </c:pt>
                <c:pt idx="13">
                  <c:v>1.463785548029606</c:v>
                </c:pt>
                <c:pt idx="14">
                  <c:v>1.6075260847268869</c:v>
                </c:pt>
                <c:pt idx="15">
                  <c:v>1.722906429511156</c:v>
                </c:pt>
                <c:pt idx="16">
                  <c:v>1.5233175634875025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A2D-4AAC-9801-840CA6062C65}"/>
            </c:ext>
          </c:extLst>
        </c:ser>
        <c:ser>
          <c:idx val="4"/>
          <c:order val="4"/>
          <c:tx>
            <c:strRef>
              <c:f>'CP 4869'!$AZ$14:$BC$14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4869'!$BA$16:$BA$32</c:f>
              <c:numCache>
                <c:formatCode>0.00</c:formatCode>
                <c:ptCount val="17"/>
                <c:pt idx="0">
                  <c:v>1.225968725917314</c:v>
                </c:pt>
                <c:pt idx="1">
                  <c:v>1.2685264672234497</c:v>
                </c:pt>
                <c:pt idx="2">
                  <c:v>1.2811101704702212</c:v>
                </c:pt>
                <c:pt idx="3">
                  <c:v>1.3226372018255346</c:v>
                </c:pt>
                <c:pt idx="4">
                  <c:v>1.3722415071154324</c:v>
                </c:pt>
                <c:pt idx="5">
                  <c:v>1.405415781260456</c:v>
                </c:pt>
                <c:pt idx="6">
                  <c:v>1.4305602009196725</c:v>
                </c:pt>
                <c:pt idx="7">
                  <c:v>1.8007441112418521</c:v>
                </c:pt>
                <c:pt idx="8">
                  <c:v>1.8280690824930734</c:v>
                </c:pt>
                <c:pt idx="9">
                  <c:v>1.9679193756742226</c:v>
                </c:pt>
                <c:pt idx="10">
                  <c:v>2.0474661157516731</c:v>
                </c:pt>
                <c:pt idx="11">
                  <c:v>2.1671213599930921</c:v>
                </c:pt>
                <c:pt idx="12">
                  <c:v>1.9003354457031032</c:v>
                </c:pt>
                <c:pt idx="13">
                  <c:v>1.699696714791209</c:v>
                </c:pt>
                <c:pt idx="14">
                  <c:v>1.8947321961614323</c:v>
                </c:pt>
                <c:pt idx="15">
                  <c:v>2.0872940166250857</c:v>
                </c:pt>
                <c:pt idx="16">
                  <c:v>1.773642630466723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A2D-4AAC-9801-840CA6062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33032"/>
        <c:axId val="628429752"/>
      </c:scatterChart>
      <c:valAx>
        <c:axId val="62843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29752"/>
        <c:crosses val="autoZero"/>
        <c:crossBetween val="midCat"/>
      </c:valAx>
      <c:valAx>
        <c:axId val="6284297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3303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9176945392905475E-2"/>
          <c:y val="4.9127455768365982E-2"/>
          <c:w val="0.30072288251456997"/>
          <c:h val="0.1845674027726066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30024907622589E-2"/>
          <c:y val="1.8514100715394357E-2"/>
          <c:w val="0.88371936883543067"/>
          <c:h val="0.83083656619914459"/>
        </c:manualLayout>
      </c:layout>
      <c:scatterChart>
        <c:scatterStyle val="lineMarker"/>
        <c:varyColors val="0"/>
        <c:ser>
          <c:idx val="0"/>
          <c:order val="0"/>
          <c:tx>
            <c:v>4869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EEB5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4061164453619934"/>
                  <c:y val="2.138494939775348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0.0134 z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0.9123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E8-45B3-8199-447611F0D29E}"/>
            </c:ext>
          </c:extLst>
        </c:ser>
        <c:ser>
          <c:idx val="1"/>
          <c:order val="1"/>
          <c:tx>
            <c:strRef>
              <c:f>'CP 4869'!$AC$15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EEB5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4869'!$AC$16:$AC$32</c:f>
              <c:numCache>
                <c:formatCode>0.00</c:formatCode>
                <c:ptCount val="17"/>
                <c:pt idx="0">
                  <c:v>0.85680012807154593</c:v>
                </c:pt>
                <c:pt idx="1">
                  <c:v>0.89572191071498186</c:v>
                </c:pt>
                <c:pt idx="2">
                  <c:v>0.90742516781776061</c:v>
                </c:pt>
                <c:pt idx="3">
                  <c:v>0.9465867977937944</c:v>
                </c:pt>
                <c:pt idx="4">
                  <c:v>0.99420446326831557</c:v>
                </c:pt>
                <c:pt idx="5">
                  <c:v>1.0263460479243709</c:v>
                </c:pt>
                <c:pt idx="6">
                  <c:v>1.0507543753872455</c:v>
                </c:pt>
                <c:pt idx="7">
                  <c:v>1.3903916274189396</c:v>
                </c:pt>
                <c:pt idx="8">
                  <c:v>1.4143989247570199</c:v>
                </c:pt>
                <c:pt idx="9">
                  <c:v>1.5388561543425932</c:v>
                </c:pt>
                <c:pt idx="10">
                  <c:v>1.6117924927849887</c:v>
                </c:pt>
                <c:pt idx="11">
                  <c:v>1.7257207039359539</c:v>
                </c:pt>
                <c:pt idx="12">
                  <c:v>1.4782552507351743</c:v>
                </c:pt>
                <c:pt idx="13">
                  <c:v>1.3014193165639238</c:v>
                </c:pt>
                <c:pt idx="14">
                  <c:v>1.4732755698422839</c:v>
                </c:pt>
                <c:pt idx="15">
                  <c:v>1.6491039066586535</c:v>
                </c:pt>
                <c:pt idx="16">
                  <c:v>1.3665979731106361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E8-45B3-8199-447611F0D29E}"/>
            </c:ext>
          </c:extLst>
        </c:ser>
        <c:ser>
          <c:idx val="2"/>
          <c:order val="2"/>
          <c:tx>
            <c:strRef>
              <c:f>'CP 4869'!$AD$15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EEB5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4869'!$AD$16:$AD$32</c:f>
              <c:numCache>
                <c:formatCode>0.00</c:formatCode>
                <c:ptCount val="17"/>
                <c:pt idx="0">
                  <c:v>1.159200173273268</c:v>
                </c:pt>
                <c:pt idx="1">
                  <c:v>1.2118590556732107</c:v>
                </c:pt>
                <c:pt idx="2">
                  <c:v>1.2276928741063819</c:v>
                </c:pt>
                <c:pt idx="3">
                  <c:v>1.2806762558386628</c:v>
                </c:pt>
                <c:pt idx="4">
                  <c:v>1.3451001561865445</c:v>
                </c:pt>
                <c:pt idx="5">
                  <c:v>1.3885858295447371</c:v>
                </c:pt>
                <c:pt idx="6">
                  <c:v>1.4216088608180379</c:v>
                </c:pt>
                <c:pt idx="7">
                  <c:v>1.8811180841550359</c:v>
                </c:pt>
                <c:pt idx="8">
                  <c:v>1.9135985452594975</c:v>
                </c:pt>
                <c:pt idx="9">
                  <c:v>2.0819818558752727</c:v>
                </c:pt>
                <c:pt idx="10">
                  <c:v>2.1806604314149847</c:v>
                </c:pt>
                <c:pt idx="11">
                  <c:v>2.3347985994427609</c:v>
                </c:pt>
                <c:pt idx="12">
                  <c:v>1.9999923980534711</c:v>
                </c:pt>
                <c:pt idx="13">
                  <c:v>1.7607437812335438</c:v>
                </c:pt>
                <c:pt idx="14">
                  <c:v>1.993255182727796</c:v>
                </c:pt>
                <c:pt idx="15">
                  <c:v>2.2311405795970014</c:v>
                </c:pt>
                <c:pt idx="16">
                  <c:v>1.8489266695026252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E8-45B3-8199-447611F0D29E}"/>
            </c:ext>
          </c:extLst>
        </c:ser>
        <c:ser>
          <c:idx val="3"/>
          <c:order val="3"/>
          <c:tx>
            <c:strRef>
              <c:f>'CP 4869'!$BD$14:$BG$14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4869'!$BD$16:$BD$32</c:f>
              <c:numCache>
                <c:formatCode>0.00</c:formatCode>
                <c:ptCount val="17"/>
                <c:pt idx="0">
                  <c:v>0.77993677599617417</c:v>
                </c:pt>
                <c:pt idx="1">
                  <c:v>0.84493256505806213</c:v>
                </c:pt>
                <c:pt idx="2">
                  <c:v>0.86415569252878643</c:v>
                </c:pt>
                <c:pt idx="3">
                  <c:v>0.92737879988126737</c:v>
                </c:pt>
                <c:pt idx="4">
                  <c:v>1.0018739175796736</c:v>
                </c:pt>
                <c:pt idx="5">
                  <c:v>1.05058543229182</c:v>
                </c:pt>
                <c:pt idx="6">
                  <c:v>1.086674128813788</c:v>
                </c:pt>
                <c:pt idx="7">
                  <c:v>1.4992994636010906</c:v>
                </c:pt>
                <c:pt idx="8">
                  <c:v>1.5233595172581169</c:v>
                </c:pt>
                <c:pt idx="9">
                  <c:v>1.6436142299963594</c:v>
                </c:pt>
                <c:pt idx="10">
                  <c:v>1.7121320447081914</c:v>
                </c:pt>
                <c:pt idx="11">
                  <c:v>1.8181906859096233</c:v>
                </c:pt>
                <c:pt idx="12">
                  <c:v>1.58580172033121</c:v>
                </c:pt>
                <c:pt idx="13">
                  <c:v>1.4060093868041061</c:v>
                </c:pt>
                <c:pt idx="14">
                  <c:v>1.5809983606239748</c:v>
                </c:pt>
                <c:pt idx="15">
                  <c:v>1.7469362062547249</c:v>
                </c:pt>
                <c:pt idx="16">
                  <c:v>1.4750483943511838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E8-45B3-8199-447611F0D29E}"/>
            </c:ext>
          </c:extLst>
        </c:ser>
        <c:ser>
          <c:idx val="4"/>
          <c:order val="4"/>
          <c:tx>
            <c:strRef>
              <c:f>'CP 4869'!$BD$14:$BG$14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4869'!$BE$16:$BE$32</c:f>
              <c:numCache>
                <c:formatCode>0.00</c:formatCode>
                <c:ptCount val="17"/>
                <c:pt idx="0">
                  <c:v>1.2360635253486398</c:v>
                </c:pt>
                <c:pt idx="1">
                  <c:v>1.2626484013301305</c:v>
                </c:pt>
                <c:pt idx="2">
                  <c:v>1.2709623493953561</c:v>
                </c:pt>
                <c:pt idx="3">
                  <c:v>1.2998842537511899</c:v>
                </c:pt>
                <c:pt idx="4">
                  <c:v>1.3374307018751865</c:v>
                </c:pt>
                <c:pt idx="5">
                  <c:v>1.3643464451772882</c:v>
                </c:pt>
                <c:pt idx="6">
                  <c:v>1.3856891073914954</c:v>
                </c:pt>
                <c:pt idx="7">
                  <c:v>1.7722102479728852</c:v>
                </c:pt>
                <c:pt idx="8">
                  <c:v>1.8046379527584007</c:v>
                </c:pt>
                <c:pt idx="9">
                  <c:v>1.9772237802215067</c:v>
                </c:pt>
                <c:pt idx="10">
                  <c:v>2.080320879491782</c:v>
                </c:pt>
                <c:pt idx="11">
                  <c:v>2.242328617469092</c:v>
                </c:pt>
                <c:pt idx="12">
                  <c:v>1.8924459284574355</c:v>
                </c:pt>
                <c:pt idx="13">
                  <c:v>1.6561537109933617</c:v>
                </c:pt>
                <c:pt idx="14">
                  <c:v>1.8855323919461053</c:v>
                </c:pt>
                <c:pt idx="15">
                  <c:v>2.1333082800009304</c:v>
                </c:pt>
                <c:pt idx="16">
                  <c:v>1.7404762482620777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FE8-45B3-8199-447611F0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33032"/>
        <c:axId val="628429752"/>
      </c:scatterChart>
      <c:valAx>
        <c:axId val="62843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29752"/>
        <c:crosses val="autoZero"/>
        <c:crossBetween val="midCat"/>
      </c:valAx>
      <c:valAx>
        <c:axId val="6284297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3303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9176945392905475E-2"/>
          <c:y val="4.9127455768365982E-2"/>
          <c:w val="0.30072288251456997"/>
          <c:h val="0.1845674027726066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30024907622589E-2"/>
          <c:y val="1.8514100715394357E-2"/>
          <c:w val="0.88371936883543067"/>
          <c:h val="0.83083656619914459"/>
        </c:manualLayout>
      </c:layout>
      <c:scatterChart>
        <c:scatterStyle val="lineMarker"/>
        <c:varyColors val="0"/>
        <c:ser>
          <c:idx val="0"/>
          <c:order val="0"/>
          <c:tx>
            <c:v>4869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EEB5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1595109526746972"/>
                  <c:y val="-7.420885801435875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1.0328 z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0.131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0.5415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AA-4F9C-8F2F-71F73522EC94}"/>
            </c:ext>
          </c:extLst>
        </c:ser>
        <c:ser>
          <c:idx val="1"/>
          <c:order val="1"/>
          <c:tx>
            <c:strRef>
              <c:f>'CP 4869'!$AE$15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EEB5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4869'!$AE$16:$AE$32</c:f>
              <c:numCache>
                <c:formatCode>0.00</c:formatCode>
                <c:ptCount val="17"/>
                <c:pt idx="0">
                  <c:v>0.82009368287920814</c:v>
                </c:pt>
                <c:pt idx="1">
                  <c:v>1.0495664209595519</c:v>
                </c:pt>
                <c:pt idx="2">
                  <c:v>1.0804461961834049</c:v>
                </c:pt>
                <c:pt idx="3">
                  <c:v>1.1533622938443875</c:v>
                </c:pt>
                <c:pt idx="4">
                  <c:v>1.2115485912739212</c:v>
                </c:pt>
                <c:pt idx="5">
                  <c:v>1.2412447546300793</c:v>
                </c:pt>
                <c:pt idx="6">
                  <c:v>1.2604967982040745</c:v>
                </c:pt>
                <c:pt idx="7">
                  <c:v>1.4074854823274434</c:v>
                </c:pt>
                <c:pt idx="8">
                  <c:v>1.4138047644907923</c:v>
                </c:pt>
                <c:pt idx="9">
                  <c:v>1.4424744543631889</c:v>
                </c:pt>
                <c:pt idx="10">
                  <c:v>1.456740100674514</c:v>
                </c:pt>
                <c:pt idx="11">
                  <c:v>1.4762228909096253</c:v>
                </c:pt>
                <c:pt idx="12">
                  <c:v>1.4292909612800344</c:v>
                </c:pt>
                <c:pt idx="13">
                  <c:v>1.3811271487277434</c:v>
                </c:pt>
                <c:pt idx="14">
                  <c:v>1.4281462250260017</c:v>
                </c:pt>
                <c:pt idx="15">
                  <c:v>1.4634615826219131</c:v>
                </c:pt>
                <c:pt idx="16">
                  <c:v>1.4009173809624578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AA-4F9C-8F2F-71F73522EC94}"/>
            </c:ext>
          </c:extLst>
        </c:ser>
        <c:ser>
          <c:idx val="2"/>
          <c:order val="2"/>
          <c:tx>
            <c:strRef>
              <c:f>'CP 4869'!$AF$15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EEB5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4869'!$AF$16:$AF$32</c:f>
              <c:numCache>
                <c:formatCode>0.00</c:formatCode>
                <c:ptCount val="17"/>
                <c:pt idx="0">
                  <c:v>1.1095385121306933</c:v>
                </c:pt>
                <c:pt idx="1">
                  <c:v>1.4200016283570407</c:v>
                </c:pt>
                <c:pt idx="2">
                  <c:v>1.4617801477775478</c:v>
                </c:pt>
                <c:pt idx="3">
                  <c:v>1.5604313387306419</c:v>
                </c:pt>
                <c:pt idx="4">
                  <c:v>1.6391539764294227</c:v>
                </c:pt>
                <c:pt idx="5">
                  <c:v>1.6793311386171661</c:v>
                </c:pt>
                <c:pt idx="6">
                  <c:v>1.7053780210996301</c:v>
                </c:pt>
                <c:pt idx="7">
                  <c:v>1.9042450643253646</c:v>
                </c:pt>
                <c:pt idx="8">
                  <c:v>1.9127946813698953</c:v>
                </c:pt>
                <c:pt idx="9">
                  <c:v>1.9515830853149025</c:v>
                </c:pt>
                <c:pt idx="10">
                  <c:v>1.9708836656184598</c:v>
                </c:pt>
                <c:pt idx="11">
                  <c:v>1.9972427347600812</c:v>
                </c:pt>
                <c:pt idx="12">
                  <c:v>1.9337465946729875</c:v>
                </c:pt>
                <c:pt idx="13">
                  <c:v>1.8685837894551822</c:v>
                </c:pt>
                <c:pt idx="14">
                  <c:v>1.932197833858708</c:v>
                </c:pt>
                <c:pt idx="15">
                  <c:v>1.9799774353119999</c:v>
                </c:pt>
                <c:pt idx="16">
                  <c:v>1.895358809537443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FAA-4F9C-8F2F-71F73522EC94}"/>
            </c:ext>
          </c:extLst>
        </c:ser>
        <c:ser>
          <c:idx val="3"/>
          <c:order val="3"/>
          <c:tx>
            <c:strRef>
              <c:f>'CP 4869'!$BH$14:$BK$14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5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4869'!$BH$16:$BH$32</c:f>
              <c:numCache>
                <c:formatCode>0.00</c:formatCode>
                <c:ptCount val="17"/>
                <c:pt idx="0">
                  <c:v>0.72351357004268024</c:v>
                </c:pt>
                <c:pt idx="1">
                  <c:v>1.0138018367104078</c:v>
                </c:pt>
                <c:pt idx="2">
                  <c:v>1.0559022144347145</c:v>
                </c:pt>
                <c:pt idx="3">
                  <c:v>1.1598320582133639</c:v>
                </c:pt>
                <c:pt idx="4">
                  <c:v>1.2478333016842851</c:v>
                </c:pt>
                <c:pt idx="5">
                  <c:v>1.2943004759570413</c:v>
                </c:pt>
                <c:pt idx="6">
                  <c:v>1.3247509621735831</c:v>
                </c:pt>
                <c:pt idx="7">
                  <c:v>1.5114886014164282</c:v>
                </c:pt>
                <c:pt idx="8">
                  <c:v>1.514496353026678</c:v>
                </c:pt>
                <c:pt idx="9">
                  <c:v>1.5205409234911584</c:v>
                </c:pt>
                <c:pt idx="10">
                  <c:v>1.5190307251837141</c:v>
                </c:pt>
                <c:pt idx="11">
                  <c:v>1.5123531748872592</c:v>
                </c:pt>
                <c:pt idx="12">
                  <c:v>1.5192962761005098</c:v>
                </c:pt>
                <c:pt idx="13">
                  <c:v>1.4925228274673994</c:v>
                </c:pt>
                <c:pt idx="14">
                  <c:v>1.5190658641919588</c:v>
                </c:pt>
                <c:pt idx="15">
                  <c:v>1.5173189600665589</c:v>
                </c:pt>
                <c:pt idx="16">
                  <c:v>1.5077200818391816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FAA-4F9C-8F2F-71F73522EC94}"/>
            </c:ext>
          </c:extLst>
        </c:ser>
        <c:ser>
          <c:idx val="4"/>
          <c:order val="4"/>
          <c:tx>
            <c:strRef>
              <c:f>'CP 4869'!$BH$14:$BK$14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0"/>
            <c:dispEq val="0"/>
          </c:trendline>
          <c:xVal>
            <c:numRef>
              <c:f>'CP 4869'!$V$16:$V$32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'CP 4869'!$BI$16:$BI$32</c:f>
              <c:numCache>
                <c:formatCode>0.00</c:formatCode>
                <c:ptCount val="17"/>
                <c:pt idx="0">
                  <c:v>1.2061186249672213</c:v>
                </c:pt>
                <c:pt idx="1">
                  <c:v>1.455766212606185</c:v>
                </c:pt>
                <c:pt idx="2">
                  <c:v>1.4863241295262384</c:v>
                </c:pt>
                <c:pt idx="3">
                  <c:v>1.5539615743616657</c:v>
                </c:pt>
                <c:pt idx="4">
                  <c:v>1.6028692660190589</c:v>
                </c:pt>
                <c:pt idx="5">
                  <c:v>1.6262754172902041</c:v>
                </c:pt>
                <c:pt idx="6">
                  <c:v>1.6411238571301217</c:v>
                </c:pt>
                <c:pt idx="7">
                  <c:v>1.80024194523638</c:v>
                </c:pt>
                <c:pt idx="8">
                  <c:v>1.8121030928340098</c:v>
                </c:pt>
                <c:pt idx="9">
                  <c:v>1.8735166161869332</c:v>
                </c:pt>
                <c:pt idx="10">
                  <c:v>1.90859304110926</c:v>
                </c:pt>
                <c:pt idx="11">
                  <c:v>1.9611124507824476</c:v>
                </c:pt>
                <c:pt idx="12">
                  <c:v>1.8437412798525123</c:v>
                </c:pt>
                <c:pt idx="13">
                  <c:v>1.7571881107155265</c:v>
                </c:pt>
                <c:pt idx="14">
                  <c:v>1.8412781946927512</c:v>
                </c:pt>
                <c:pt idx="15">
                  <c:v>1.9261200578673543</c:v>
                </c:pt>
                <c:pt idx="16">
                  <c:v>1.7885561086607193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FAA-4F9C-8F2F-71F73522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33032"/>
        <c:axId val="628429752"/>
      </c:scatterChart>
      <c:valAx>
        <c:axId val="62843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29752"/>
        <c:crosses val="autoZero"/>
        <c:crossBetween val="midCat"/>
      </c:valAx>
      <c:valAx>
        <c:axId val="6284297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3303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9176945392905475E-2"/>
          <c:y val="4.9127455768365982E-2"/>
          <c:w val="0.30072288251456997"/>
          <c:h val="0.1845674027726066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3C-4A36-BA0D-39507A10D964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3C-4A36-BA0D-39507A10D964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3C-4A36-BA0D-39507A10D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67609329600926E-2"/>
          <c:y val="4.4828287458115436E-2"/>
          <c:w val="0.88049788200798829"/>
          <c:h val="0.80687375422982432"/>
        </c:manualLayout>
      </c:layout>
      <c:scatterChart>
        <c:scatterStyle val="lineMarker"/>
        <c:varyColors val="0"/>
        <c:ser>
          <c:idx val="1"/>
          <c:order val="0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D1-4973-8E38-BE53E4D40089}"/>
            </c:ext>
          </c:extLst>
        </c:ser>
        <c:ser>
          <c:idx val="2"/>
          <c:order val="1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D1-4973-8E38-BE53E4D40089}"/>
            </c:ext>
          </c:extLst>
        </c:ser>
        <c:ser>
          <c:idx val="3"/>
          <c:order val="2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D1-4973-8E38-BE53E4D40089}"/>
            </c:ext>
          </c:extLst>
        </c:ser>
        <c:ser>
          <c:idx val="4"/>
          <c:order val="3"/>
          <c:tx>
            <c:v>4869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EEB500"/>
              </a:solidFill>
              <a:ln>
                <a:noFill/>
              </a:ln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D1-4973-8E38-BE53E4D40089}"/>
            </c:ext>
          </c:extLst>
        </c:ser>
        <c:ser>
          <c:idx val="5"/>
          <c:order val="4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AD1-4973-8E38-BE53E4D40089}"/>
            </c:ext>
          </c:extLst>
        </c:ser>
        <c:ser>
          <c:idx val="6"/>
          <c:order val="5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AD1-4973-8E38-BE53E4D40089}"/>
            </c:ext>
          </c:extLst>
        </c:ser>
        <c:ser>
          <c:idx val="7"/>
          <c:order val="6"/>
          <c:tx>
            <c:v>5555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1CAE5"/>
              </a:solidFill>
              <a:ln>
                <a:noFill/>
              </a:ln>
            </c:spPr>
          </c:marker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AD1-4973-8E38-BE53E4D40089}"/>
            </c:ext>
          </c:extLst>
        </c:ser>
        <c:ser>
          <c:idx val="0"/>
          <c:order val="7"/>
          <c:tx>
            <c:strRef>
              <c:f>'RAW DATA'!$BB$9:$BD$9</c:f>
              <c:strCache>
                <c:ptCount val="1"/>
                <c:pt idx="0">
                  <c:v>General CP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748540901262382"/>
                  <c:y val="-4.808423186284169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0.8889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DATA'!$BC$11:$BC$94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'RAW DATA'!$BD$11:$BD$94</c:f>
              <c:numCache>
                <c:formatCode>0.00</c:formatCode>
                <c:ptCount val="84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  <c:pt idx="17">
                  <c:v>1.35</c:v>
                </c:pt>
                <c:pt idx="18">
                  <c:v>1.47</c:v>
                </c:pt>
                <c:pt idx="19">
                  <c:v>1.77</c:v>
                </c:pt>
                <c:pt idx="20">
                  <c:v>2.27</c:v>
                </c:pt>
                <c:pt idx="21">
                  <c:v>2.5099999999999998</c:v>
                </c:pt>
                <c:pt idx="22">
                  <c:v>3.19</c:v>
                </c:pt>
                <c:pt idx="23">
                  <c:v>3.45</c:v>
                </c:pt>
                <c:pt idx="24">
                  <c:v>1.23</c:v>
                </c:pt>
                <c:pt idx="25">
                  <c:v>1.19</c:v>
                </c:pt>
                <c:pt idx="26">
                  <c:v>1.38</c:v>
                </c:pt>
                <c:pt idx="27">
                  <c:v>1.5</c:v>
                </c:pt>
                <c:pt idx="28">
                  <c:v>1.41</c:v>
                </c:pt>
                <c:pt idx="29">
                  <c:v>1.36</c:v>
                </c:pt>
                <c:pt idx="30">
                  <c:v>1.32</c:v>
                </c:pt>
                <c:pt idx="31">
                  <c:v>1.4</c:v>
                </c:pt>
                <c:pt idx="32">
                  <c:v>1.45</c:v>
                </c:pt>
                <c:pt idx="33">
                  <c:v>1.44</c:v>
                </c:pt>
                <c:pt idx="34">
                  <c:v>1.76</c:v>
                </c:pt>
                <c:pt idx="35">
                  <c:v>1.77</c:v>
                </c:pt>
                <c:pt idx="36">
                  <c:v>1.53</c:v>
                </c:pt>
                <c:pt idx="37">
                  <c:v>1.21</c:v>
                </c:pt>
                <c:pt idx="38">
                  <c:v>1.1200000000000001</c:v>
                </c:pt>
                <c:pt idx="39">
                  <c:v>1.17</c:v>
                </c:pt>
                <c:pt idx="40">
                  <c:v>1.24</c:v>
                </c:pt>
                <c:pt idx="41">
                  <c:v>1.23</c:v>
                </c:pt>
                <c:pt idx="42">
                  <c:v>1.29</c:v>
                </c:pt>
                <c:pt idx="43">
                  <c:v>1.35</c:v>
                </c:pt>
                <c:pt idx="44">
                  <c:v>1.46</c:v>
                </c:pt>
                <c:pt idx="45">
                  <c:v>1.51</c:v>
                </c:pt>
                <c:pt idx="46">
                  <c:v>1.48</c:v>
                </c:pt>
                <c:pt idx="47">
                  <c:v>1.71</c:v>
                </c:pt>
                <c:pt idx="48">
                  <c:v>1.64</c:v>
                </c:pt>
                <c:pt idx="49">
                  <c:v>1.85</c:v>
                </c:pt>
                <c:pt idx="50">
                  <c:v>1.92</c:v>
                </c:pt>
                <c:pt idx="51">
                  <c:v>2.16</c:v>
                </c:pt>
                <c:pt idx="52">
                  <c:v>2.2599999999999998</c:v>
                </c:pt>
                <c:pt idx="53">
                  <c:v>1.72</c:v>
                </c:pt>
                <c:pt idx="54">
                  <c:v>1.31</c:v>
                </c:pt>
                <c:pt idx="55">
                  <c:v>1.23</c:v>
                </c:pt>
                <c:pt idx="56">
                  <c:v>1.3</c:v>
                </c:pt>
                <c:pt idx="57">
                  <c:v>1.39</c:v>
                </c:pt>
                <c:pt idx="58">
                  <c:v>1.59</c:v>
                </c:pt>
                <c:pt idx="59">
                  <c:v>1.56</c:v>
                </c:pt>
                <c:pt idx="60">
                  <c:v>1.61</c:v>
                </c:pt>
                <c:pt idx="61">
                  <c:v>1.84</c:v>
                </c:pt>
                <c:pt idx="62">
                  <c:v>1.92</c:v>
                </c:pt>
                <c:pt idx="63">
                  <c:v>1.84</c:v>
                </c:pt>
                <c:pt idx="64">
                  <c:v>1.88</c:v>
                </c:pt>
                <c:pt idx="65">
                  <c:v>1.1299999999999999</c:v>
                </c:pt>
                <c:pt idx="66">
                  <c:v>1.42</c:v>
                </c:pt>
                <c:pt idx="67">
                  <c:v>1.63</c:v>
                </c:pt>
                <c:pt idx="68">
                  <c:v>1.5</c:v>
                </c:pt>
                <c:pt idx="69">
                  <c:v>1.27</c:v>
                </c:pt>
                <c:pt idx="70">
                  <c:v>1.19</c:v>
                </c:pt>
                <c:pt idx="71">
                  <c:v>1.69</c:v>
                </c:pt>
                <c:pt idx="72">
                  <c:v>2.5499999999999998</c:v>
                </c:pt>
                <c:pt idx="73">
                  <c:v>2.59</c:v>
                </c:pt>
                <c:pt idx="74">
                  <c:v>2.4700000000000002</c:v>
                </c:pt>
                <c:pt idx="75">
                  <c:v>1.99</c:v>
                </c:pt>
                <c:pt idx="76">
                  <c:v>2.42</c:v>
                </c:pt>
                <c:pt idx="77">
                  <c:v>1.94</c:v>
                </c:pt>
                <c:pt idx="78">
                  <c:v>1.67</c:v>
                </c:pt>
                <c:pt idx="79">
                  <c:v>1.54</c:v>
                </c:pt>
                <c:pt idx="80">
                  <c:v>1.39</c:v>
                </c:pt>
                <c:pt idx="81">
                  <c:v>1.73</c:v>
                </c:pt>
                <c:pt idx="82">
                  <c:v>1.61</c:v>
                </c:pt>
                <c:pt idx="83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AD1-4973-8E38-BE53E4D40089}"/>
            </c:ext>
          </c:extLst>
        </c:ser>
        <c:ser>
          <c:idx val="8"/>
          <c:order val="8"/>
          <c:tx>
            <c:strRef>
              <c:f>'CP General Model'!$AC$15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ly"/>
            <c:order val="6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Model'!$AC$16:$AC$99</c:f>
              <c:numCache>
                <c:formatCode>0.00</c:formatCode>
                <c:ptCount val="84"/>
                <c:pt idx="0">
                  <c:v>1.065851020089438</c:v>
                </c:pt>
                <c:pt idx="1">
                  <c:v>1.1036999581211449</c:v>
                </c:pt>
                <c:pt idx="2">
                  <c:v>1.1334809327403592</c:v>
                </c:pt>
                <c:pt idx="3">
                  <c:v>1.1897705742772422</c:v>
                </c:pt>
                <c:pt idx="4">
                  <c:v>1.1853636210766654</c:v>
                </c:pt>
                <c:pt idx="5">
                  <c:v>1.2790064497951219</c:v>
                </c:pt>
                <c:pt idx="6">
                  <c:v>1.4836948716014282</c:v>
                </c:pt>
                <c:pt idx="7">
                  <c:v>1.5648469049772127</c:v>
                </c:pt>
                <c:pt idx="8">
                  <c:v>1.6170291726086394</c:v>
                </c:pt>
                <c:pt idx="9">
                  <c:v>1.6436036007542967</c:v>
                </c:pt>
                <c:pt idx="10">
                  <c:v>1.8150596991227252</c:v>
                </c:pt>
                <c:pt idx="11">
                  <c:v>1.9025237172677283</c:v>
                </c:pt>
                <c:pt idx="12">
                  <c:v>1.7696550533482471</c:v>
                </c:pt>
                <c:pt idx="13">
                  <c:v>1.7305608123715075</c:v>
                </c:pt>
                <c:pt idx="14">
                  <c:v>1.7030463314473927</c:v>
                </c:pt>
                <c:pt idx="15">
                  <c:v>2.183826444510728</c:v>
                </c:pt>
                <c:pt idx="16">
                  <c:v>2.3048996369863324</c:v>
                </c:pt>
                <c:pt idx="17">
                  <c:v>1.4035873075895833</c:v>
                </c:pt>
                <c:pt idx="18">
                  <c:v>1.4368276296140627</c:v>
                </c:pt>
                <c:pt idx="19">
                  <c:v>1.5587566383226672</c:v>
                </c:pt>
                <c:pt idx="20">
                  <c:v>1.707236600850552</c:v>
                </c:pt>
                <c:pt idx="21">
                  <c:v>1.9228176930579668</c:v>
                </c:pt>
                <c:pt idx="22">
                  <c:v>2.1463735977021825</c:v>
                </c:pt>
                <c:pt idx="23">
                  <c:v>2.37633696761911</c:v>
                </c:pt>
                <c:pt idx="24">
                  <c:v>1.0404660236878396</c:v>
                </c:pt>
                <c:pt idx="25">
                  <c:v>0.94876848615040665</c:v>
                </c:pt>
                <c:pt idx="26">
                  <c:v>1.0623743256684468</c:v>
                </c:pt>
                <c:pt idx="27">
                  <c:v>1.4903833743493085</c:v>
                </c:pt>
                <c:pt idx="28">
                  <c:v>1.4772517179521045</c:v>
                </c:pt>
                <c:pt idx="29">
                  <c:v>1.493678157930709</c:v>
                </c:pt>
                <c:pt idx="30">
                  <c:v>1.5335521315362859</c:v>
                </c:pt>
                <c:pt idx="31">
                  <c:v>1.5639479726393075</c:v>
                </c:pt>
                <c:pt idx="32">
                  <c:v>1.5369097087766745</c:v>
                </c:pt>
                <c:pt idx="33">
                  <c:v>1.7220646160923245</c:v>
                </c:pt>
                <c:pt idx="34">
                  <c:v>1.6050666414221517</c:v>
                </c:pt>
                <c:pt idx="35">
                  <c:v>1.6967539155641329</c:v>
                </c:pt>
                <c:pt idx="36">
                  <c:v>1.0678756774832072</c:v>
                </c:pt>
                <c:pt idx="37">
                  <c:v>0.85476456281316038</c:v>
                </c:pt>
                <c:pt idx="38">
                  <c:v>0.88182189492718832</c:v>
                </c:pt>
                <c:pt idx="39">
                  <c:v>0.88988856874316458</c:v>
                </c:pt>
                <c:pt idx="40">
                  <c:v>0.91665888276315277</c:v>
                </c:pt>
                <c:pt idx="41">
                  <c:v>0.94876848615040665</c:v>
                </c:pt>
                <c:pt idx="42">
                  <c:v>0.97018275122672981</c:v>
                </c:pt>
                <c:pt idx="43">
                  <c:v>0.9863111867581601</c:v>
                </c:pt>
                <c:pt idx="44">
                  <c:v>1.2004405602609671</c:v>
                </c:pt>
                <c:pt idx="45">
                  <c:v>1.2149435480838402</c:v>
                </c:pt>
                <c:pt idx="46">
                  <c:v>1.2889884939097542</c:v>
                </c:pt>
                <c:pt idx="47">
                  <c:v>1.3315480080786786</c:v>
                </c:pt>
                <c:pt idx="48">
                  <c:v>1.396895976881591</c:v>
                </c:pt>
                <c:pt idx="49">
                  <c:v>1.2531670900127392</c:v>
                </c:pt>
                <c:pt idx="50">
                  <c:v>1.146024411355971</c:v>
                </c:pt>
                <c:pt idx="51">
                  <c:v>1.2502042872731762</c:v>
                </c:pt>
                <c:pt idx="52">
                  <c:v>1.3530968647282662</c:v>
                </c:pt>
                <c:pt idx="53">
                  <c:v>1.185992689676878</c:v>
                </c:pt>
                <c:pt idx="54">
                  <c:v>0.88988856874316458</c:v>
                </c:pt>
                <c:pt idx="55">
                  <c:v>1.0623743256684468</c:v>
                </c:pt>
                <c:pt idx="56">
                  <c:v>1.0106032033226162</c:v>
                </c:pt>
                <c:pt idx="57">
                  <c:v>0.98900395717640999</c:v>
                </c:pt>
                <c:pt idx="58">
                  <c:v>1.1975439615218577</c:v>
                </c:pt>
                <c:pt idx="59">
                  <c:v>1.2561337171503584</c:v>
                </c:pt>
                <c:pt idx="60">
                  <c:v>1.4447510663040097</c:v>
                </c:pt>
                <c:pt idx="61">
                  <c:v>1.6189488565395891</c:v>
                </c:pt>
                <c:pt idx="62">
                  <c:v>1.8335263890032516</c:v>
                </c:pt>
                <c:pt idx="63">
                  <c:v>2.1872198048972757</c:v>
                </c:pt>
                <c:pt idx="64">
                  <c:v>2.2265380166179871</c:v>
                </c:pt>
                <c:pt idx="65">
                  <c:v>0.85</c:v>
                </c:pt>
                <c:pt idx="66">
                  <c:v>0.95144632660031081</c:v>
                </c:pt>
                <c:pt idx="67">
                  <c:v>1.0858106055549657</c:v>
                </c:pt>
                <c:pt idx="68">
                  <c:v>1.0623743256684468</c:v>
                </c:pt>
                <c:pt idx="69">
                  <c:v>0.95945331802561296</c:v>
                </c:pt>
                <c:pt idx="70">
                  <c:v>0.88451270872765986</c:v>
                </c:pt>
                <c:pt idx="71">
                  <c:v>1.185992689676878</c:v>
                </c:pt>
                <c:pt idx="72">
                  <c:v>2.1872198048972757</c:v>
                </c:pt>
                <c:pt idx="73">
                  <c:v>1.8108541431149003</c:v>
                </c:pt>
                <c:pt idx="74">
                  <c:v>1.654017211986236</c:v>
                </c:pt>
                <c:pt idx="75">
                  <c:v>2.2619924604162476</c:v>
                </c:pt>
                <c:pt idx="76">
                  <c:v>1.3132100567176663</c:v>
                </c:pt>
                <c:pt idx="77">
                  <c:v>1.1206439014522729</c:v>
                </c:pt>
                <c:pt idx="78">
                  <c:v>1.0899532003808059</c:v>
                </c:pt>
                <c:pt idx="79">
                  <c:v>1.018731993431141</c:v>
                </c:pt>
                <c:pt idx="80">
                  <c:v>0.99169820474843928</c:v>
                </c:pt>
                <c:pt idx="81">
                  <c:v>1.1630551496351766</c:v>
                </c:pt>
                <c:pt idx="82">
                  <c:v>1.1178392094552596</c:v>
                </c:pt>
                <c:pt idx="83">
                  <c:v>0.96213422217018896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AD1-4973-8E38-BE53E4D40089}"/>
            </c:ext>
          </c:extLst>
        </c:ser>
        <c:ser>
          <c:idx val="9"/>
          <c:order val="9"/>
          <c:tx>
            <c:strRef>
              <c:f>'CP General Model'!$AD$15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ly"/>
            <c:order val="6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Model'!$AD$16:$AD$99</c:f>
              <c:numCache>
                <c:formatCode>0.00</c:formatCode>
                <c:ptCount val="84"/>
                <c:pt idx="0">
                  <c:v>1.4420337330621806</c:v>
                </c:pt>
                <c:pt idx="1">
                  <c:v>1.4932411198109607</c:v>
                </c:pt>
                <c:pt idx="2">
                  <c:v>1.5335330266487213</c:v>
                </c:pt>
                <c:pt idx="3">
                  <c:v>1.6096896004927395</c:v>
                </c:pt>
                <c:pt idx="4">
                  <c:v>1.6037272520449</c:v>
                </c:pt>
                <c:pt idx="5">
                  <c:v>1.7304204908992824</c:v>
                </c:pt>
                <c:pt idx="6">
                  <c:v>2.0073518851078145</c:v>
                </c:pt>
                <c:pt idx="7">
                  <c:v>2.1171458126162288</c:v>
                </c:pt>
                <c:pt idx="8">
                  <c:v>2.1877453511763942</c:v>
                </c:pt>
                <c:pt idx="9">
                  <c:v>2.223698989255813</c:v>
                </c:pt>
                <c:pt idx="10">
                  <c:v>2.4556690046954515</c:v>
                </c:pt>
                <c:pt idx="11">
                  <c:v>2.574002676303397</c:v>
                </c:pt>
                <c:pt idx="12">
                  <c:v>2.3942391898240989</c:v>
                </c:pt>
                <c:pt idx="13">
                  <c:v>2.3413469814438042</c:v>
                </c:pt>
                <c:pt idx="14">
                  <c:v>2.3041215072523547</c:v>
                </c:pt>
                <c:pt idx="15">
                  <c:v>2.9545887190439259</c:v>
                </c:pt>
                <c:pt idx="16">
                  <c:v>3.1183936265109202</c:v>
                </c:pt>
                <c:pt idx="17">
                  <c:v>1.8989710632094361</c:v>
                </c:pt>
                <c:pt idx="18">
                  <c:v>1.9439432635954965</c:v>
                </c:pt>
                <c:pt idx="19">
                  <c:v>2.1089060400836086</c:v>
                </c:pt>
                <c:pt idx="20">
                  <c:v>2.3097906952683935</c:v>
                </c:pt>
                <c:pt idx="21">
                  <c:v>2.6014592317843079</c:v>
                </c:pt>
                <c:pt idx="22">
                  <c:v>2.9039172204205994</c:v>
                </c:pt>
                <c:pt idx="23">
                  <c:v>3.2150441326611485</c:v>
                </c:pt>
                <c:pt idx="24">
                  <c:v>1.4076893261659005</c:v>
                </c:pt>
                <c:pt idx="25">
                  <c:v>1.28362795185055</c:v>
                </c:pt>
                <c:pt idx="26">
                  <c:v>1.4373299700220161</c:v>
                </c:pt>
                <c:pt idx="27">
                  <c:v>2.0164010358843583</c:v>
                </c:pt>
                <c:pt idx="28">
                  <c:v>1.9986346772293178</c:v>
                </c:pt>
                <c:pt idx="29">
                  <c:v>2.0208586842591947</c:v>
                </c:pt>
                <c:pt idx="30">
                  <c:v>2.0748058250196806</c:v>
                </c:pt>
                <c:pt idx="31">
                  <c:v>2.115929610041416</c:v>
                </c:pt>
                <c:pt idx="32">
                  <c:v>2.0793484295213833</c:v>
                </c:pt>
                <c:pt idx="33">
                  <c:v>2.3298521276543211</c:v>
                </c:pt>
                <c:pt idx="34">
                  <c:v>2.1715607501593817</c:v>
                </c:pt>
                <c:pt idx="35">
                  <c:v>2.295608238704415</c:v>
                </c:pt>
                <c:pt idx="36">
                  <c:v>1.4447729754184568</c:v>
                </c:pt>
                <c:pt idx="37">
                  <c:v>1.1564461732178051</c:v>
                </c:pt>
                <c:pt idx="38">
                  <c:v>1.1930531519603136</c:v>
                </c:pt>
                <c:pt idx="39">
                  <c:v>1.2039668871231048</c:v>
                </c:pt>
                <c:pt idx="40">
                  <c:v>1.240185547267795</c:v>
                </c:pt>
                <c:pt idx="41">
                  <c:v>1.28362795185055</c:v>
                </c:pt>
                <c:pt idx="42">
                  <c:v>1.3126001928361637</c:v>
                </c:pt>
                <c:pt idx="43">
                  <c:v>1.3344210173786872</c:v>
                </c:pt>
                <c:pt idx="44">
                  <c:v>1.6241254638824847</c:v>
                </c:pt>
                <c:pt idx="45">
                  <c:v>1.6437471532899013</c:v>
                </c:pt>
                <c:pt idx="46">
                  <c:v>1.7439256094073146</c:v>
                </c:pt>
                <c:pt idx="47">
                  <c:v>1.8015061285770355</c:v>
                </c:pt>
                <c:pt idx="48">
                  <c:v>1.8899180863692113</c:v>
                </c:pt>
                <c:pt idx="49">
                  <c:v>1.6954613570760588</c:v>
                </c:pt>
                <c:pt idx="50">
                  <c:v>1.5505036153639606</c:v>
                </c:pt>
                <c:pt idx="51">
                  <c:v>1.6914528592519442</c:v>
                </c:pt>
                <c:pt idx="52">
                  <c:v>1.8306604640441246</c:v>
                </c:pt>
                <c:pt idx="53">
                  <c:v>1.6045783448569526</c:v>
                </c:pt>
                <c:pt idx="54">
                  <c:v>1.2039668871231048</c:v>
                </c:pt>
                <c:pt idx="55">
                  <c:v>1.4373299700220161</c:v>
                </c:pt>
                <c:pt idx="56">
                  <c:v>1.3672866868482454</c:v>
                </c:pt>
                <c:pt idx="57">
                  <c:v>1.3380641773563193</c:v>
                </c:pt>
                <c:pt idx="58">
                  <c:v>1.6202065361766309</c:v>
                </c:pt>
                <c:pt idx="59">
                  <c:v>1.699475029085779</c:v>
                </c:pt>
                <c:pt idx="60">
                  <c:v>1.9546632073524837</c:v>
                </c:pt>
                <c:pt idx="61">
                  <c:v>2.1903425706123851</c:v>
                </c:pt>
                <c:pt idx="62">
                  <c:v>2.4806533498279286</c:v>
                </c:pt>
                <c:pt idx="63">
                  <c:v>2.9591797360374907</c:v>
                </c:pt>
                <c:pt idx="64">
                  <c:v>3.0123749636596298</c:v>
                </c:pt>
                <c:pt idx="65">
                  <c:v>1.1499999999999999</c:v>
                </c:pt>
                <c:pt idx="66">
                  <c:v>1.2872509124592439</c:v>
                </c:pt>
                <c:pt idx="67">
                  <c:v>1.469037878103777</c:v>
                </c:pt>
                <c:pt idx="68">
                  <c:v>1.4373299700220161</c:v>
                </c:pt>
                <c:pt idx="69">
                  <c:v>1.2980839008581821</c:v>
                </c:pt>
                <c:pt idx="70">
                  <c:v>1.1966936647491868</c:v>
                </c:pt>
                <c:pt idx="71">
                  <c:v>1.6045783448569526</c:v>
                </c:pt>
                <c:pt idx="72">
                  <c:v>2.9591797360374907</c:v>
                </c:pt>
                <c:pt idx="73">
                  <c:v>2.4499791348025122</c:v>
                </c:pt>
                <c:pt idx="74">
                  <c:v>2.2377879926872604</c:v>
                </c:pt>
                <c:pt idx="75">
                  <c:v>3.0603427405631582</c:v>
                </c:pt>
                <c:pt idx="76">
                  <c:v>1.7766959590886071</c:v>
                </c:pt>
                <c:pt idx="77">
                  <c:v>1.516165278435428</c:v>
                </c:pt>
                <c:pt idx="78">
                  <c:v>1.4746425652210902</c:v>
                </c:pt>
                <c:pt idx="79">
                  <c:v>1.3782844617009553</c:v>
                </c:pt>
                <c:pt idx="80">
                  <c:v>1.3417093358361236</c:v>
                </c:pt>
                <c:pt idx="81">
                  <c:v>1.573545202447592</c:v>
                </c:pt>
                <c:pt idx="82">
                  <c:v>1.5123706951453513</c:v>
                </c:pt>
                <c:pt idx="83">
                  <c:v>1.3017110064655497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AD1-4973-8E38-BE53E4D40089}"/>
            </c:ext>
          </c:extLst>
        </c:ser>
        <c:ser>
          <c:idx val="10"/>
          <c:order val="10"/>
          <c:tx>
            <c:strRef>
              <c:f>'CP General Model'!$BD$14:$BG$14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Model'!$BD$16:$BD$99</c:f>
              <c:numCache>
                <c:formatCode>0.00</c:formatCode>
                <c:ptCount val="84"/>
                <c:pt idx="0">
                  <c:v>1.161943643342072</c:v>
                </c:pt>
                <c:pt idx="1">
                  <c:v>1.2118395634152928</c:v>
                </c:pt>
                <c:pt idx="2">
                  <c:v>1.2505323042016461</c:v>
                </c:pt>
                <c:pt idx="3">
                  <c:v>1.3222467860656644</c:v>
                </c:pt>
                <c:pt idx="4">
                  <c:v>1.3167005760766766</c:v>
                </c:pt>
                <c:pt idx="5">
                  <c:v>1.4320263745938993</c:v>
                </c:pt>
                <c:pt idx="6">
                  <c:v>1.667833404645868</c:v>
                </c:pt>
                <c:pt idx="7">
                  <c:v>1.7571114349849601</c:v>
                </c:pt>
                <c:pt idx="8">
                  <c:v>1.813813129033647</c:v>
                </c:pt>
                <c:pt idx="9">
                  <c:v>1.842537529030061</c:v>
                </c:pt>
                <c:pt idx="10">
                  <c:v>2.0264613297831078</c:v>
                </c:pt>
                <c:pt idx="11">
                  <c:v>2.1198736745299764</c:v>
                </c:pt>
                <c:pt idx="12">
                  <c:v>1.9779085545349022</c:v>
                </c:pt>
                <c:pt idx="13">
                  <c:v>1.9360384010166061</c:v>
                </c:pt>
                <c:pt idx="14">
                  <c:v>1.9065187253063669</c:v>
                </c:pt>
                <c:pt idx="15">
                  <c:v>2.4206482223360912</c:v>
                </c:pt>
                <c:pt idx="16">
                  <c:v>2.5506314172455991</c:v>
                </c:pt>
                <c:pt idx="17">
                  <c:v>1.5777719322877781</c:v>
                </c:pt>
                <c:pt idx="18">
                  <c:v>1.6154263014869394</c:v>
                </c:pt>
                <c:pt idx="19">
                  <c:v>1.75046296877107</c:v>
                </c:pt>
                <c:pt idx="20">
                  <c:v>1.9110176430534915</c:v>
                </c:pt>
                <c:pt idx="21">
                  <c:v>2.1415405820181612</c:v>
                </c:pt>
                <c:pt idx="22">
                  <c:v>2.3805163640831224</c:v>
                </c:pt>
                <c:pt idx="23">
                  <c:v>2.627516040868108</c:v>
                </c:pt>
                <c:pt idx="24">
                  <c:v>1.128041629348387</c:v>
                </c:pt>
                <c:pt idx="25">
                  <c:v>1.0027997301839677</c:v>
                </c:pt>
                <c:pt idx="26">
                  <c:v>1.1573209056708773</c:v>
                </c:pt>
                <c:pt idx="27">
                  <c:v>1.6752554678479168</c:v>
                </c:pt>
                <c:pt idx="28">
                  <c:v>1.6606710025574565</c:v>
                </c:pt>
                <c:pt idx="29">
                  <c:v>1.678906843627719</c:v>
                </c:pt>
                <c:pt idx="30">
                  <c:v>1.7228676783720438</c:v>
                </c:pt>
                <c:pt idx="31">
                  <c:v>1.7561305607589088</c:v>
                </c:pt>
                <c:pt idx="32">
                  <c:v>1.7265516604772178</c:v>
                </c:pt>
                <c:pt idx="33">
                  <c:v>1.9269282091651325</c:v>
                </c:pt>
                <c:pt idx="34">
                  <c:v>1.8008523238822916</c:v>
                </c:pt>
                <c:pt idx="35">
                  <c:v>1.8997604022095804</c:v>
                </c:pt>
                <c:pt idx="36">
                  <c:v>1.1646326825992792</c:v>
                </c:pt>
                <c:pt idx="37">
                  <c:v>0.8700776285289914</c:v>
                </c:pt>
                <c:pt idx="38">
                  <c:v>0.90872367173603541</c:v>
                </c:pt>
                <c:pt idx="39">
                  <c:v>0.92017559253996506</c:v>
                </c:pt>
                <c:pt idx="40">
                  <c:v>0.9579519245021535</c:v>
                </c:pt>
                <c:pt idx="41">
                  <c:v>1.0027997301839677</c:v>
                </c:pt>
                <c:pt idx="42">
                  <c:v>1.0324269577987468</c:v>
                </c:pt>
                <c:pt idx="43">
                  <c:v>1.0545904234969417</c:v>
                </c:pt>
                <c:pt idx="44">
                  <c:v>1.3356264689983088</c:v>
                </c:pt>
                <c:pt idx="45">
                  <c:v>1.3537019272791881</c:v>
                </c:pt>
                <c:pt idx="46">
                  <c:v>1.4440113864812427</c:v>
                </c:pt>
                <c:pt idx="47">
                  <c:v>1.4944786565997537</c:v>
                </c:pt>
                <c:pt idx="48">
                  <c:v>1.5701371560474293</c:v>
                </c:pt>
                <c:pt idx="49">
                  <c:v>1.4007305757547313</c:v>
                </c:pt>
                <c:pt idx="50">
                  <c:v>1.2666756923907743</c:v>
                </c:pt>
                <c:pt idx="51">
                  <c:v>1.397116756460667</c:v>
                </c:pt>
                <c:pt idx="52">
                  <c:v>1.5196592632421724</c:v>
                </c:pt>
                <c:pt idx="53">
                  <c:v>1.3174929847514554</c:v>
                </c:pt>
                <c:pt idx="54">
                  <c:v>0.92017559253996506</c:v>
                </c:pt>
                <c:pt idx="55">
                  <c:v>1.1573209056708773</c:v>
                </c:pt>
                <c:pt idx="56">
                  <c:v>1.0877245727369995</c:v>
                </c:pt>
                <c:pt idx="57">
                  <c:v>1.058278076975588</c:v>
                </c:pt>
                <c:pt idx="58">
                  <c:v>1.3320010802729731</c:v>
                </c:pt>
                <c:pt idx="59">
                  <c:v>1.4043437967733532</c:v>
                </c:pt>
                <c:pt idx="60">
                  <c:v>1.6243391150186488</c:v>
                </c:pt>
                <c:pt idx="61">
                  <c:v>1.8158911524788546</c:v>
                </c:pt>
                <c:pt idx="62">
                  <c:v>2.0461926395350014</c:v>
                </c:pt>
                <c:pt idx="63">
                  <c:v>2.4242860310820427</c:v>
                </c:pt>
                <c:pt idx="64">
                  <c:v>2.4664582367563432</c:v>
                </c:pt>
                <c:pt idx="65">
                  <c:v>0.86323487699017032</c:v>
                </c:pt>
                <c:pt idx="66">
                  <c:v>1.006517005826731</c:v>
                </c:pt>
                <c:pt idx="67">
                  <c:v>1.1883550496760342</c:v>
                </c:pt>
                <c:pt idx="68">
                  <c:v>1.1573209056708773</c:v>
                </c:pt>
                <c:pt idx="69">
                  <c:v>1.0176108799654744</c:v>
                </c:pt>
                <c:pt idx="70">
                  <c:v>0.91254725642869194</c:v>
                </c:pt>
                <c:pt idx="71">
                  <c:v>1.3174929847514554</c:v>
                </c:pt>
                <c:pt idx="72">
                  <c:v>2.4242860310820427</c:v>
                </c:pt>
                <c:pt idx="73">
                  <c:v>2.021966715865374</c:v>
                </c:pt>
                <c:pt idx="74">
                  <c:v>1.853770870605149</c:v>
                </c:pt>
                <c:pt idx="75">
                  <c:v>2.5045213054204347</c:v>
                </c:pt>
                <c:pt idx="76">
                  <c:v>1.4728565006818581</c:v>
                </c:pt>
                <c:pt idx="77">
                  <c:v>1.2339163108585356</c:v>
                </c:pt>
                <c:pt idx="78">
                  <c:v>1.1938092083515377</c:v>
                </c:pt>
                <c:pt idx="79">
                  <c:v>1.0987448944561771</c:v>
                </c:pt>
                <c:pt idx="80">
                  <c:v>1.0619640946133808</c:v>
                </c:pt>
                <c:pt idx="81">
                  <c:v>1.2884457976802488</c:v>
                </c:pt>
                <c:pt idx="82">
                  <c:v>1.2302733217172712</c:v>
                </c:pt>
                <c:pt idx="83">
                  <c:v>1.0213182463179251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AD1-4973-8E38-BE53E4D40089}"/>
            </c:ext>
          </c:extLst>
        </c:ser>
        <c:ser>
          <c:idx val="11"/>
          <c:order val="11"/>
          <c:tx>
            <c:strRef>
              <c:f>'CP General Model'!$BD$14:$BG$14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Model'!$BE$16:$BE$99</c:f>
              <c:numCache>
                <c:formatCode>0.00</c:formatCode>
                <c:ptCount val="84"/>
                <c:pt idx="0">
                  <c:v>1.3459411098095466</c:v>
                </c:pt>
                <c:pt idx="1">
                  <c:v>1.3851015145168131</c:v>
                </c:pt>
                <c:pt idx="2">
                  <c:v>1.4164816551874344</c:v>
                </c:pt>
                <c:pt idx="3">
                  <c:v>1.4772133887043175</c:v>
                </c:pt>
                <c:pt idx="4">
                  <c:v>1.472390297044889</c:v>
                </c:pt>
                <c:pt idx="5">
                  <c:v>1.5774005661005053</c:v>
                </c:pt>
                <c:pt idx="6">
                  <c:v>1.8232133520633746</c:v>
                </c:pt>
                <c:pt idx="7">
                  <c:v>1.9248812826084816</c:v>
                </c:pt>
                <c:pt idx="8">
                  <c:v>1.9909613947513871</c:v>
                </c:pt>
                <c:pt idx="9">
                  <c:v>2.0247650609800489</c:v>
                </c:pt>
                <c:pt idx="10">
                  <c:v>2.2442673740350694</c:v>
                </c:pt>
                <c:pt idx="11">
                  <c:v>2.3566527190411493</c:v>
                </c:pt>
                <c:pt idx="12">
                  <c:v>2.185985688637444</c:v>
                </c:pt>
                <c:pt idx="13">
                  <c:v>2.1358693927987056</c:v>
                </c:pt>
                <c:pt idx="14">
                  <c:v>2.1006491133933811</c:v>
                </c:pt>
                <c:pt idx="15">
                  <c:v>2.7177669412185632</c:v>
                </c:pt>
                <c:pt idx="16">
                  <c:v>2.8726618462516536</c:v>
                </c:pt>
                <c:pt idx="17">
                  <c:v>1.7247864385112412</c:v>
                </c:pt>
                <c:pt idx="18">
                  <c:v>1.7653445917226198</c:v>
                </c:pt>
                <c:pt idx="19">
                  <c:v>1.917199709635206</c:v>
                </c:pt>
                <c:pt idx="20">
                  <c:v>2.1060096530654544</c:v>
                </c:pt>
                <c:pt idx="21">
                  <c:v>2.382736342824114</c:v>
                </c:pt>
                <c:pt idx="22">
                  <c:v>2.66977445403966</c:v>
                </c:pt>
                <c:pt idx="23">
                  <c:v>2.9638650594121509</c:v>
                </c:pt>
                <c:pt idx="24">
                  <c:v>1.320113720505353</c:v>
                </c:pt>
                <c:pt idx="25">
                  <c:v>1.2295967078169892</c:v>
                </c:pt>
                <c:pt idx="26">
                  <c:v>1.3423833900195858</c:v>
                </c:pt>
                <c:pt idx="27">
                  <c:v>1.8315289423857504</c:v>
                </c:pt>
                <c:pt idx="28">
                  <c:v>1.8152153926239658</c:v>
                </c:pt>
                <c:pt idx="29">
                  <c:v>1.8356299985621847</c:v>
                </c:pt>
                <c:pt idx="30">
                  <c:v>1.8854902781839229</c:v>
                </c:pt>
                <c:pt idx="31">
                  <c:v>1.9237470219218147</c:v>
                </c:pt>
                <c:pt idx="32">
                  <c:v>1.8897064778208403</c:v>
                </c:pt>
                <c:pt idx="33">
                  <c:v>2.1249885345815134</c:v>
                </c:pt>
                <c:pt idx="34">
                  <c:v>1.9757750676992418</c:v>
                </c:pt>
                <c:pt idx="35">
                  <c:v>2.0926017520589677</c:v>
                </c:pt>
                <c:pt idx="36">
                  <c:v>1.3480159703023851</c:v>
                </c:pt>
                <c:pt idx="37">
                  <c:v>1.1411331075019744</c:v>
                </c:pt>
                <c:pt idx="38">
                  <c:v>1.1661513751514665</c:v>
                </c:pt>
                <c:pt idx="39">
                  <c:v>1.1736798633263046</c:v>
                </c:pt>
                <c:pt idx="40">
                  <c:v>1.1988925055287942</c:v>
                </c:pt>
                <c:pt idx="41">
                  <c:v>1.2295967078169892</c:v>
                </c:pt>
                <c:pt idx="42">
                  <c:v>1.2503559862641469</c:v>
                </c:pt>
                <c:pt idx="43">
                  <c:v>1.2661417806399058</c:v>
                </c:pt>
                <c:pt idx="44">
                  <c:v>1.4889395551451432</c:v>
                </c:pt>
                <c:pt idx="45">
                  <c:v>1.5049887740945533</c:v>
                </c:pt>
                <c:pt idx="46">
                  <c:v>1.5889027168358263</c:v>
                </c:pt>
                <c:pt idx="47">
                  <c:v>1.6385754800559607</c:v>
                </c:pt>
                <c:pt idx="48">
                  <c:v>1.7166769072033732</c:v>
                </c:pt>
                <c:pt idx="49">
                  <c:v>1.547897871334067</c:v>
                </c:pt>
                <c:pt idx="50">
                  <c:v>1.4298523343291576</c:v>
                </c:pt>
                <c:pt idx="51">
                  <c:v>1.5445403900644536</c:v>
                </c:pt>
                <c:pt idx="52">
                  <c:v>1.6640980655302187</c:v>
                </c:pt>
                <c:pt idx="53">
                  <c:v>1.4730780497823754</c:v>
                </c:pt>
                <c:pt idx="54">
                  <c:v>1.1736798633263046</c:v>
                </c:pt>
                <c:pt idx="55">
                  <c:v>1.3423833900195858</c:v>
                </c:pt>
                <c:pt idx="56">
                  <c:v>1.2901653174338621</c:v>
                </c:pt>
                <c:pt idx="57">
                  <c:v>1.2687900575571416</c:v>
                </c:pt>
                <c:pt idx="58">
                  <c:v>1.4857494174255157</c:v>
                </c:pt>
                <c:pt idx="59">
                  <c:v>1.5512649494627844</c:v>
                </c:pt>
                <c:pt idx="60">
                  <c:v>1.7750751586378448</c:v>
                </c:pt>
                <c:pt idx="61">
                  <c:v>1.9934002746731201</c:v>
                </c:pt>
                <c:pt idx="62">
                  <c:v>2.267987099296179</c:v>
                </c:pt>
                <c:pt idx="63">
                  <c:v>2.7221135098527243</c:v>
                </c:pt>
                <c:pt idx="64">
                  <c:v>2.7724547435212741</c:v>
                </c:pt>
                <c:pt idx="65">
                  <c:v>1.1367651230098297</c:v>
                </c:pt>
                <c:pt idx="66">
                  <c:v>1.232180233232824</c:v>
                </c:pt>
                <c:pt idx="67">
                  <c:v>1.3664934339827084</c:v>
                </c:pt>
                <c:pt idx="68">
                  <c:v>1.3423833900195858</c:v>
                </c:pt>
                <c:pt idx="69">
                  <c:v>1.2399263389183208</c:v>
                </c:pt>
                <c:pt idx="70">
                  <c:v>1.1686591170481546</c:v>
                </c:pt>
                <c:pt idx="71">
                  <c:v>1.4730780497823754</c:v>
                </c:pt>
                <c:pt idx="72">
                  <c:v>2.7221135098527243</c:v>
                </c:pt>
                <c:pt idx="73">
                  <c:v>2.2388665620520385</c:v>
                </c:pt>
                <c:pt idx="74">
                  <c:v>2.0380343340683478</c:v>
                </c:pt>
                <c:pt idx="75">
                  <c:v>2.8178138955589715</c:v>
                </c:pt>
                <c:pt idx="76">
                  <c:v>1.6170495151244155</c:v>
                </c:pt>
                <c:pt idx="77">
                  <c:v>1.4028928690291655</c:v>
                </c:pt>
                <c:pt idx="78">
                  <c:v>1.3707865572503586</c:v>
                </c:pt>
                <c:pt idx="79">
                  <c:v>1.2982715606759192</c:v>
                </c:pt>
                <c:pt idx="80">
                  <c:v>1.2714434459711823</c:v>
                </c:pt>
                <c:pt idx="81">
                  <c:v>1.4481545544025201</c:v>
                </c:pt>
                <c:pt idx="82">
                  <c:v>1.3999365828833399</c:v>
                </c:pt>
                <c:pt idx="83">
                  <c:v>1.2425269823178136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AD1-4973-8E38-BE53E4D40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232512"/>
        <c:axId val="569239728"/>
      </c:scatterChart>
      <c:valAx>
        <c:axId val="56923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69239728"/>
        <c:crosses val="autoZero"/>
        <c:crossBetween val="midCat"/>
      </c:valAx>
      <c:valAx>
        <c:axId val="5692397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4281586558217352E-3"/>
              <c:y val="0.4842952529558352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6923251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8.8692875484190692E-2"/>
          <c:y val="6.7854236519929736E-2"/>
          <c:w val="0.27919515428565717"/>
          <c:h val="0.1644857640981267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82304032011498E-2"/>
          <c:y val="3.1710528196076164E-2"/>
          <c:w val="0.86945327802468197"/>
          <c:h val="0.77075371941237547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trendline>
            <c:name>Proposed model</c:name>
            <c:spPr>
              <a:ln w="19050">
                <a:prstDash val="sysDot"/>
              </a:ln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3334140171019337"/>
                  <c:y val="4.8139007192351264E-2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0.0178 z + 1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0.9887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</c:trendlineLbl>
          </c:trendline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0975-4CFE-82F2-38468ED15FE5}"/>
            </c:ext>
          </c:extLst>
        </c:ser>
        <c:ser>
          <c:idx val="2"/>
          <c:order val="1"/>
          <c:tx>
            <c:strRef>
              <c:f>'CP 5051'!$AA$15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00CC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5051'!$AA$16:$AA$22</c:f>
              <c:numCache>
                <c:formatCode>0.00</c:formatCode>
                <c:ptCount val="7"/>
                <c:pt idx="0">
                  <c:v>1.6489212949557521</c:v>
                </c:pt>
                <c:pt idx="1">
                  <c:v>1.740271473418461</c:v>
                </c:pt>
                <c:pt idx="2">
                  <c:v>1.8099275234111694</c:v>
                </c:pt>
                <c:pt idx="3">
                  <c:v>1.9881465236240339</c:v>
                </c:pt>
                <c:pt idx="4">
                  <c:v>2.163912680807611</c:v>
                </c:pt>
                <c:pt idx="5">
                  <c:v>2.3409466549564453</c:v>
                </c:pt>
                <c:pt idx="6">
                  <c:v>2.5047699386667879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75-4CFE-82F2-38468ED15FE5}"/>
            </c:ext>
          </c:extLst>
        </c:ser>
        <c:ser>
          <c:idx val="3"/>
          <c:order val="2"/>
          <c:tx>
            <c:strRef>
              <c:f>'CP 5051'!$AB$15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00CC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5051'!$AB$16:$AB$22</c:f>
              <c:numCache>
                <c:formatCode>0.00</c:formatCode>
                <c:ptCount val="7"/>
                <c:pt idx="0">
                  <c:v>2.2308935167048412</c:v>
                </c:pt>
                <c:pt idx="1">
                  <c:v>2.3544849346249763</c:v>
                </c:pt>
                <c:pt idx="2">
                  <c:v>2.4487254728504055</c:v>
                </c:pt>
                <c:pt idx="3">
                  <c:v>2.6898452966678104</c:v>
                </c:pt>
                <c:pt idx="4">
                  <c:v>2.9276465681514736</c:v>
                </c:pt>
                <c:pt idx="5">
                  <c:v>3.1671631214116611</c:v>
                </c:pt>
                <c:pt idx="6">
                  <c:v>3.3888063876080068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975-4CFE-82F2-38468ED15FE5}"/>
            </c:ext>
          </c:extLst>
        </c:ser>
        <c:ser>
          <c:idx val="0"/>
          <c:order val="3"/>
          <c:tx>
            <c:strRef>
              <c:f>'CP 5051'!$AZ$14:$BC$14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5051'!$AZ$16:$AZ$22</c:f>
              <c:numCache>
                <c:formatCode>0.00</c:formatCode>
                <c:ptCount val="7"/>
                <c:pt idx="0">
                  <c:v>1.2532738799389644</c:v>
                </c:pt>
                <c:pt idx="1">
                  <c:v>1.4576500537706445</c:v>
                </c:pt>
                <c:pt idx="2">
                  <c:v>1.6037503372688453</c:v>
                </c:pt>
                <c:pt idx="3">
                  <c:v>1.9114038418056003</c:v>
                </c:pt>
                <c:pt idx="4">
                  <c:v>2.0799319476913012</c:v>
                </c:pt>
                <c:pt idx="5">
                  <c:v>2.1390640074848521</c:v>
                </c:pt>
                <c:pt idx="6">
                  <c:v>2.1463338789601041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975-4CFE-82F2-38468ED15FE5}"/>
            </c:ext>
          </c:extLst>
        </c:ser>
        <c:ser>
          <c:idx val="4"/>
          <c:order val="4"/>
          <c:tx>
            <c:strRef>
              <c:f>'CP 5051'!$AZ$14:$BC$14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5051'!$BA$16:$BA$22</c:f>
              <c:numCache>
                <c:formatCode>0.00</c:formatCode>
                <c:ptCount val="7"/>
                <c:pt idx="0">
                  <c:v>2.6265409317216291</c:v>
                </c:pt>
                <c:pt idx="1">
                  <c:v>2.6371063542727931</c:v>
                </c:pt>
                <c:pt idx="2">
                  <c:v>2.6549026589927296</c:v>
                </c:pt>
                <c:pt idx="3">
                  <c:v>2.7665879784862444</c:v>
                </c:pt>
                <c:pt idx="4">
                  <c:v>3.0116273012677834</c:v>
                </c:pt>
                <c:pt idx="5">
                  <c:v>3.3690457688832547</c:v>
                </c:pt>
                <c:pt idx="6">
                  <c:v>3.747242447314691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975-4CFE-82F2-38468ED15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38368"/>
        <c:axId val="633439352"/>
        <c:extLst/>
      </c:scatterChart>
      <c:valAx>
        <c:axId val="63343836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39352"/>
        <c:crosses val="autoZero"/>
        <c:crossBetween val="midCat"/>
      </c:valAx>
      <c:valAx>
        <c:axId val="6334393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6.0931888463938277E-3"/>
              <c:y val="0.4215696549218526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3836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1009845245193903"/>
          <c:y val="7.7443746569912805E-2"/>
          <c:w val="0.761629152201308"/>
          <c:h val="7.1097578720229343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82304032011498E-2"/>
          <c:y val="3.1710528196076164E-2"/>
          <c:w val="0.86945327802468197"/>
          <c:h val="0.77075371941237547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trendline>
            <c:name>Proposed model</c:name>
            <c:spPr>
              <a:ln w="19050">
                <a:prstDash val="sysDot"/>
              </a:ln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6365962900910236"/>
                  <c:y val="8.7364529854809234E-2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0.0103 z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0.9695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</c:trendlineLbl>
          </c:trendline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082-4E81-8881-DBBA0D7025C7}"/>
            </c:ext>
          </c:extLst>
        </c:ser>
        <c:ser>
          <c:idx val="2"/>
          <c:order val="1"/>
          <c:tx>
            <c:strRef>
              <c:f>'CP 5051'!$AC$15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00CC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5051'!$AC$16:$AC$22</c:f>
              <c:numCache>
                <c:formatCode>0.00</c:formatCode>
                <c:ptCount val="7"/>
                <c:pt idx="0">
                  <c:v>1.4642747592298209</c:v>
                </c:pt>
                <c:pt idx="1">
                  <c:v>1.5582263721176484</c:v>
                </c:pt>
                <c:pt idx="2">
                  <c:v>1.6338966618643924</c:v>
                </c:pt>
                <c:pt idx="3">
                  <c:v>1.8446569230638576</c:v>
                </c:pt>
                <c:pt idx="4">
                  <c:v>2.0791289988375774</c:v>
                </c:pt>
                <c:pt idx="5">
                  <c:v>2.3454279685396355</c:v>
                </c:pt>
                <c:pt idx="6">
                  <c:v>2.6221466705590379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082-4E81-8881-DBBA0D7025C7}"/>
            </c:ext>
          </c:extLst>
        </c:ser>
        <c:ser>
          <c:idx val="3"/>
          <c:order val="2"/>
          <c:tx>
            <c:strRef>
              <c:f>'CP 5051'!$AD$15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00CC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5051'!$AD$16:$AD$22</c:f>
              <c:numCache>
                <c:formatCode>0.00</c:formatCode>
                <c:ptCount val="7"/>
                <c:pt idx="0">
                  <c:v>1.9810776154285812</c:v>
                </c:pt>
                <c:pt idx="1">
                  <c:v>2.1081886211003478</c:v>
                </c:pt>
                <c:pt idx="2">
                  <c:v>2.2105660719341778</c:v>
                </c:pt>
                <c:pt idx="3">
                  <c:v>2.4957123076746308</c:v>
                </c:pt>
                <c:pt idx="4">
                  <c:v>2.8129392337214281</c:v>
                </c:pt>
                <c:pt idx="5">
                  <c:v>3.1732260750830363</c:v>
                </c:pt>
                <c:pt idx="6">
                  <c:v>3.5476102013445807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082-4E81-8881-DBBA0D7025C7}"/>
            </c:ext>
          </c:extLst>
        </c:ser>
        <c:ser>
          <c:idx val="0"/>
          <c:order val="3"/>
          <c:tx>
            <c:strRef>
              <c:f>'CP 5051'!$BD$14:$BG$14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5051'!$BD$16:$BD$22</c:f>
              <c:numCache>
                <c:formatCode>0.00</c:formatCode>
                <c:ptCount val="7"/>
                <c:pt idx="0">
                  <c:v>1.2383345274098934</c:v>
                </c:pt>
                <c:pt idx="1">
                  <c:v>1.4172215296800361</c:v>
                </c:pt>
                <c:pt idx="2">
                  <c:v>1.5514973136276464</c:v>
                </c:pt>
                <c:pt idx="3">
                  <c:v>1.8685671668483024</c:v>
                </c:pt>
                <c:pt idx="4">
                  <c:v>2.1174316980502503</c:v>
                </c:pt>
                <c:pt idx="5">
                  <c:v>2.3255210791049663</c:v>
                </c:pt>
                <c:pt idx="6">
                  <c:v>2.5202492093426376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082-4E81-8881-DBBA0D7025C7}"/>
            </c:ext>
          </c:extLst>
        </c:ser>
        <c:ser>
          <c:idx val="4"/>
          <c:order val="4"/>
          <c:tx>
            <c:strRef>
              <c:f>'CP 5051'!$BD$14:$BG$14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5051'!$BE$16:$BE$22</c:f>
              <c:numCache>
                <c:formatCode>0.00</c:formatCode>
                <c:ptCount val="7"/>
                <c:pt idx="0">
                  <c:v>2.2070178472485091</c:v>
                </c:pt>
                <c:pt idx="1">
                  <c:v>2.24919346353796</c:v>
                </c:pt>
                <c:pt idx="2">
                  <c:v>2.292965420170924</c:v>
                </c:pt>
                <c:pt idx="3">
                  <c:v>2.4718020638901863</c:v>
                </c:pt>
                <c:pt idx="4">
                  <c:v>2.7746365345087556</c:v>
                </c:pt>
                <c:pt idx="5">
                  <c:v>3.193132964517706</c:v>
                </c:pt>
                <c:pt idx="6">
                  <c:v>3.6495076625609815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082-4E81-8881-DBBA0D702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38368"/>
        <c:axId val="633439352"/>
        <c:extLst/>
      </c:scatterChart>
      <c:valAx>
        <c:axId val="63343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39352"/>
        <c:crosses val="autoZero"/>
        <c:crossBetween val="midCat"/>
      </c:valAx>
      <c:valAx>
        <c:axId val="6334393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6.0931888463938277E-3"/>
              <c:y val="0.4215696549218526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3836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0527635859705374"/>
          <c:y val="5.298784360658821E-2"/>
          <c:w val="0.76674456671454327"/>
          <c:h val="7.6512514205354709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82304032011498E-2"/>
          <c:y val="3.1710528196076164E-2"/>
          <c:w val="0.86945327802468197"/>
          <c:h val="0.77075371941237547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trendline>
            <c:name>Proposed model</c:name>
            <c:spPr>
              <a:ln w="19050">
                <a:prstDash val="sysDot"/>
              </a:ln>
            </c:spPr>
            <c:trendlineType val="power"/>
            <c:dispRSqr val="1"/>
            <c:dispEq val="1"/>
            <c:trendlineLbl>
              <c:layout>
                <c:manualLayout>
                  <c:x val="-0.61852095424918441"/>
                  <c:y val="0.11431154070633232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GB" sz="1050" baseline="0">
                        <a:solidFill>
                          <a:sysClr val="windowText" lastClr="000000"/>
                        </a:solidFill>
                      </a:rPr>
                      <a:t> = 0.0068 z</a:t>
                    </a:r>
                    <a:r>
                      <a:rPr lang="en-GB" sz="1050" baseline="30000">
                        <a:solidFill>
                          <a:sysClr val="windowText" lastClr="000000"/>
                        </a:solidFill>
                      </a:rPr>
                      <a:t>1.3319</a:t>
                    </a:r>
                    <a:br>
                      <a:rPr lang="en-GB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GB" sz="1050" baseline="0">
                        <a:solidFill>
                          <a:sysClr val="windowText" lastClr="000000"/>
                        </a:solidFill>
                      </a:rPr>
                      <a:t>R² = 0.9875</a:t>
                    </a:r>
                    <a:endParaRPr lang="en-GB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</c:trendlineLbl>
          </c:trendline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32C7-4516-930F-8E813FC3BE76}"/>
            </c:ext>
          </c:extLst>
        </c:ser>
        <c:ser>
          <c:idx val="2"/>
          <c:order val="1"/>
          <c:tx>
            <c:strRef>
              <c:f>'CP 5051'!$AE$15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00CC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5051'!$AE$16:$AE$22</c:f>
              <c:numCache>
                <c:formatCode>0.00</c:formatCode>
                <c:ptCount val="7"/>
                <c:pt idx="0">
                  <c:v>1.1385325311088417</c:v>
                </c:pt>
                <c:pt idx="1">
                  <c:v>1.3151319587152548</c:v>
                </c:pt>
                <c:pt idx="2">
                  <c:v>1.4539308575103054</c:v>
                </c:pt>
                <c:pt idx="3">
                  <c:v>1.8241087268221752</c:v>
                </c:pt>
                <c:pt idx="4">
                  <c:v>2.2086103193987392</c:v>
                </c:pt>
                <c:pt idx="5">
                  <c:v>2.6135724756543395</c:v>
                </c:pt>
                <c:pt idx="6">
                  <c:v>3.0028733098414988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C7-4516-930F-8E813FC3BE76}"/>
            </c:ext>
          </c:extLst>
        </c:ser>
        <c:ser>
          <c:idx val="3"/>
          <c:order val="2"/>
          <c:tx>
            <c:strRef>
              <c:f>'CP 5051'!$AF$15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0000CC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5051'!$AF$16:$AF$22</c:f>
              <c:numCache>
                <c:formatCode>0.00</c:formatCode>
                <c:ptCount val="7"/>
                <c:pt idx="0">
                  <c:v>1.5403675420884326</c:v>
                </c:pt>
                <c:pt idx="1">
                  <c:v>1.7792961794382858</c:v>
                </c:pt>
                <c:pt idx="2">
                  <c:v>1.9670829248668835</c:v>
                </c:pt>
                <c:pt idx="3">
                  <c:v>2.4679118068770602</c:v>
                </c:pt>
                <c:pt idx="4">
                  <c:v>2.9881198438924117</c:v>
                </c:pt>
                <c:pt idx="5">
                  <c:v>3.53600982000293</c:v>
                </c:pt>
                <c:pt idx="6">
                  <c:v>4.0627109486090864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2C7-4516-930F-8E813FC3BE76}"/>
            </c:ext>
          </c:extLst>
        </c:ser>
        <c:ser>
          <c:idx val="0"/>
          <c:order val="3"/>
          <c:tx>
            <c:strRef>
              <c:f>'CP 5051'!$BH$14:$BK$14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5051'!$BH$16:$BH$22</c:f>
              <c:numCache>
                <c:formatCode>0.00</c:formatCode>
                <c:ptCount val="7"/>
                <c:pt idx="0">
                  <c:v>1.1774929868222175</c:v>
                </c:pt>
                <c:pt idx="1">
                  <c:v>1.4081142031609821</c:v>
                </c:pt>
                <c:pt idx="2">
                  <c:v>1.5865386297560926</c:v>
                </c:pt>
                <c:pt idx="3">
                  <c:v>2.0451536274854112</c:v>
                </c:pt>
                <c:pt idx="4">
                  <c:v>2.4884850473436049</c:v>
                </c:pt>
                <c:pt idx="5">
                  <c:v>2.9297325322474204</c:v>
                </c:pt>
                <c:pt idx="6">
                  <c:v>3.3439880445748043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2C7-4516-930F-8E813FC3BE76}"/>
            </c:ext>
          </c:extLst>
        </c:ser>
        <c:ser>
          <c:idx val="4"/>
          <c:order val="4"/>
          <c:tx>
            <c:strRef>
              <c:f>'CP 5051'!$BH$14:$BK$14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5051'!$V$16:$V$22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'CP 5051'!$BI$16:$BI$22</c:f>
              <c:numCache>
                <c:formatCode>0.00</c:formatCode>
                <c:ptCount val="7"/>
                <c:pt idx="0">
                  <c:v>1.501407086375057</c:v>
                </c:pt>
                <c:pt idx="1">
                  <c:v>1.6863139349925587</c:v>
                </c:pt>
                <c:pt idx="2">
                  <c:v>1.8344751526210965</c:v>
                </c:pt>
                <c:pt idx="3">
                  <c:v>2.2468669062138247</c:v>
                </c:pt>
                <c:pt idx="4">
                  <c:v>2.708245115947546</c:v>
                </c:pt>
                <c:pt idx="5">
                  <c:v>3.2198497634098495</c:v>
                </c:pt>
                <c:pt idx="6">
                  <c:v>3.7215962138757814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2C7-4516-930F-8E813FC3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38368"/>
        <c:axId val="633439352"/>
        <c:extLst/>
      </c:scatterChart>
      <c:valAx>
        <c:axId val="63343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39352"/>
        <c:crosses val="autoZero"/>
        <c:crossBetween val="midCat"/>
      </c:valAx>
      <c:valAx>
        <c:axId val="6334393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6.0931888463938277E-3"/>
              <c:y val="0.4215696549218526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3836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0527635859705374"/>
          <c:y val="6.1139819546063318E-2"/>
          <c:w val="0.7644625645941745"/>
          <c:h val="7.4883030419427538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03-406B-83B8-0F81D704886C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03-406B-83B8-0F81D704886C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03-406B-83B8-0F81D7048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58055394702397345"/>
                  <c:y val="9.945177862328553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0.0103 z + 1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0.8597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E8-450B-BD99-31BF2912863C}"/>
            </c:ext>
          </c:extLst>
        </c:ser>
        <c:ser>
          <c:idx val="2"/>
          <c:order val="1"/>
          <c:tx>
            <c:strRef>
              <c:f>'CP 5542'!$AA$15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5542'!$AA$16:$AA$26</c:f>
              <c:numCache>
                <c:formatCode>0.00</c:formatCode>
                <c:ptCount val="11"/>
                <c:pt idx="0">
                  <c:v>0.89271313189012658</c:v>
                </c:pt>
                <c:pt idx="1">
                  <c:v>1.0577219334058909</c:v>
                </c:pt>
                <c:pt idx="2">
                  <c:v>1.0111910182042754</c:v>
                </c:pt>
                <c:pt idx="3">
                  <c:v>0.9910691131877869</c:v>
                </c:pt>
                <c:pt idx="4">
                  <c:v>1.1692703455092748</c:v>
                </c:pt>
                <c:pt idx="5">
                  <c:v>1.2137585654059615</c:v>
                </c:pt>
                <c:pt idx="6">
                  <c:v>1.344057655615456</c:v>
                </c:pt>
                <c:pt idx="7">
                  <c:v>1.4500863408454503</c:v>
                </c:pt>
                <c:pt idx="8">
                  <c:v>1.5660100072393628</c:v>
                </c:pt>
                <c:pt idx="9">
                  <c:v>1.7302967819361303</c:v>
                </c:pt>
                <c:pt idx="10">
                  <c:v>1.7468909329237554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E8-450B-BD99-31BF2912863C}"/>
            </c:ext>
          </c:extLst>
        </c:ser>
        <c:ser>
          <c:idx val="3"/>
          <c:order val="2"/>
          <c:tx>
            <c:strRef>
              <c:f>'CP 5542'!$AB$15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5542'!$AB$16:$AB$26</c:f>
              <c:numCache>
                <c:formatCode>0.00</c:formatCode>
                <c:ptCount val="11"/>
                <c:pt idx="0">
                  <c:v>1.2077883549101711</c:v>
                </c:pt>
                <c:pt idx="1">
                  <c:v>1.4310355569609112</c:v>
                </c:pt>
                <c:pt idx="2">
                  <c:v>1.3680819658057843</c:v>
                </c:pt>
                <c:pt idx="3">
                  <c:v>1.3408582119599468</c:v>
                </c:pt>
                <c:pt idx="4">
                  <c:v>1.5819539968654892</c:v>
                </c:pt>
                <c:pt idx="5">
                  <c:v>1.642143941431595</c:v>
                </c:pt>
                <c:pt idx="6">
                  <c:v>1.8184309458326757</c:v>
                </c:pt>
                <c:pt idx="7">
                  <c:v>1.9618815199673738</c:v>
                </c:pt>
                <c:pt idx="8">
                  <c:v>2.1187194215591378</c:v>
                </c:pt>
                <c:pt idx="9">
                  <c:v>2.3409897637959411</c:v>
                </c:pt>
                <c:pt idx="10">
                  <c:v>2.3634406739556688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DE8-450B-BD99-31BF2912863C}"/>
            </c:ext>
          </c:extLst>
        </c:ser>
        <c:ser>
          <c:idx val="1"/>
          <c:order val="3"/>
          <c:tx>
            <c:strRef>
              <c:f>'CP 5542'!$AZ$14:$BC$14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5542'!$AZ$16:$AZ$26</c:f>
              <c:numCache>
                <c:formatCode>0.00</c:formatCode>
                <c:ptCount val="11"/>
                <c:pt idx="0">
                  <c:v>0.85635209738777185</c:v>
                </c:pt>
                <c:pt idx="1">
                  <c:v>1.0983065640212766</c:v>
                </c:pt>
                <c:pt idx="2">
                  <c:v>1.0313486738034245</c:v>
                </c:pt>
                <c:pt idx="3">
                  <c:v>1.0020314201635487</c:v>
                </c:pt>
                <c:pt idx="4">
                  <c:v>1.2523337838425583</c:v>
                </c:pt>
                <c:pt idx="5">
                  <c:v>1.3103042367102518</c:v>
                </c:pt>
                <c:pt idx="6">
                  <c:v>1.4652732677973648</c:v>
                </c:pt>
                <c:pt idx="7">
                  <c:v>1.5753245198197339</c:v>
                </c:pt>
                <c:pt idx="8">
                  <c:v>1.6839997410399072</c:v>
                </c:pt>
                <c:pt idx="9">
                  <c:v>1.8266732787964761</c:v>
                </c:pt>
                <c:pt idx="10">
                  <c:v>1.8406473035806539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DE8-450B-BD99-31BF2912863C}"/>
            </c:ext>
          </c:extLst>
        </c:ser>
        <c:ser>
          <c:idx val="4"/>
          <c:order val="4"/>
          <c:tx>
            <c:strRef>
              <c:f>'CP 5542'!$AZ$14:$BC$14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5542'!$BA$16:$BA$26</c:f>
              <c:numCache>
                <c:formatCode>0.00</c:formatCode>
                <c:ptCount val="11"/>
                <c:pt idx="0">
                  <c:v>1.244149389412526</c:v>
                </c:pt>
                <c:pt idx="1">
                  <c:v>1.3904509263455258</c:v>
                </c:pt>
                <c:pt idx="2">
                  <c:v>1.3479243102066354</c:v>
                </c:pt>
                <c:pt idx="3">
                  <c:v>1.3298959049841852</c:v>
                </c:pt>
                <c:pt idx="4">
                  <c:v>1.4988905585322059</c:v>
                </c:pt>
                <c:pt idx="5">
                  <c:v>1.545598270127305</c:v>
                </c:pt>
                <c:pt idx="6">
                  <c:v>1.6972153336507672</c:v>
                </c:pt>
                <c:pt idx="7">
                  <c:v>1.8366433409930905</c:v>
                </c:pt>
                <c:pt idx="8">
                  <c:v>2.0007296877585934</c:v>
                </c:pt>
                <c:pt idx="9">
                  <c:v>2.2446132669355956</c:v>
                </c:pt>
                <c:pt idx="10">
                  <c:v>2.2696843032987704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DE8-450B-BD99-31BF29128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2.200000000000000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4"/>
        <c:minorUnit val="0.4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226677280707633"/>
          <c:h val="7.1231701461649838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1413885680738445"/>
                  <c:y val="0.1107745191776099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0.0076 z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0.9117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F4-4933-85BF-E11567E19FBC}"/>
            </c:ext>
          </c:extLst>
        </c:ser>
        <c:ser>
          <c:idx val="2"/>
          <c:order val="1"/>
          <c:tx>
            <c:strRef>
              <c:f>'CP 5542'!$AC$15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5542'!$AC$16:$AC$26</c:f>
              <c:numCache>
                <c:formatCode>0.00</c:formatCode>
                <c:ptCount val="11"/>
                <c:pt idx="0">
                  <c:v>0.88210806212282977</c:v>
                </c:pt>
                <c:pt idx="1">
                  <c:v>1.0179587207239538</c:v>
                </c:pt>
                <c:pt idx="2">
                  <c:v>0.97766033574885347</c:v>
                </c:pt>
                <c:pt idx="3">
                  <c:v>0.96073150079388792</c:v>
                </c:pt>
                <c:pt idx="4">
                  <c:v>1.1214604384157945</c:v>
                </c:pt>
                <c:pt idx="5">
                  <c:v>1.1656174275927309</c:v>
                </c:pt>
                <c:pt idx="6">
                  <c:v>1.3052053182046597</c:v>
                </c:pt>
                <c:pt idx="7">
                  <c:v>1.4310397130720613</c:v>
                </c:pt>
                <c:pt idx="8">
                  <c:v>1.5825409216336688</c:v>
                </c:pt>
                <c:pt idx="9">
                  <c:v>1.825118723389439</c:v>
                </c:pt>
                <c:pt idx="10">
                  <c:v>1.8515997827538435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F4-4933-85BF-E11567E19FBC}"/>
            </c:ext>
          </c:extLst>
        </c:ser>
        <c:ser>
          <c:idx val="3"/>
          <c:order val="2"/>
          <c:tx>
            <c:strRef>
              <c:f>'CP 5542'!$AD$15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5542'!$AD$16:$AD$26</c:f>
              <c:numCache>
                <c:formatCode>0.00</c:formatCode>
                <c:ptCount val="11"/>
                <c:pt idx="0">
                  <c:v>1.1934403193426519</c:v>
                </c:pt>
                <c:pt idx="1">
                  <c:v>1.3772382692147609</c:v>
                </c:pt>
                <c:pt idx="2">
                  <c:v>1.3227169248366841</c:v>
                </c:pt>
                <c:pt idx="3">
                  <c:v>1.2998132069564365</c:v>
                </c:pt>
                <c:pt idx="4">
                  <c:v>1.5172700049154866</c:v>
                </c:pt>
                <c:pt idx="5">
                  <c:v>1.57701181380193</c:v>
                </c:pt>
                <c:pt idx="6">
                  <c:v>1.7658660187474806</c:v>
                </c:pt>
                <c:pt idx="7">
                  <c:v>1.9361125529798477</c:v>
                </c:pt>
                <c:pt idx="8">
                  <c:v>2.1410847763279048</c:v>
                </c:pt>
                <c:pt idx="9">
                  <c:v>2.4692782728210054</c:v>
                </c:pt>
                <c:pt idx="10">
                  <c:v>2.5051055884316704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F4-4933-85BF-E11567E19FBC}"/>
            </c:ext>
          </c:extLst>
        </c:ser>
        <c:ser>
          <c:idx val="1"/>
          <c:order val="3"/>
          <c:tx>
            <c:strRef>
              <c:f>'CP 5542'!$BD$14:$BG$14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5542'!$BD$16:$BD$26</c:f>
              <c:numCache>
                <c:formatCode>0.00</c:formatCode>
                <c:ptCount val="11"/>
                <c:pt idx="0">
                  <c:v>0.78433772843538352</c:v>
                </c:pt>
                <c:pt idx="1">
                  <c:v>1.0066739186759033</c:v>
                </c:pt>
                <c:pt idx="2">
                  <c:v>0.94329752767402542</c:v>
                </c:pt>
                <c:pt idx="3">
                  <c:v>0.91600367058434717</c:v>
                </c:pt>
                <c:pt idx="4">
                  <c:v>1.1582334190000299</c:v>
                </c:pt>
                <c:pt idx="5">
                  <c:v>1.2175433369486868</c:v>
                </c:pt>
                <c:pt idx="6">
                  <c:v>1.383954990021836</c:v>
                </c:pt>
                <c:pt idx="7">
                  <c:v>1.5127969168429192</c:v>
                </c:pt>
                <c:pt idx="8">
                  <c:v>1.6548209002208909</c:v>
                </c:pt>
                <c:pt idx="9">
                  <c:v>1.8740629341781367</c:v>
                </c:pt>
                <c:pt idx="10">
                  <c:v>1.8979649117753705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F4-4933-85BF-E11567E19FBC}"/>
            </c:ext>
          </c:extLst>
        </c:ser>
        <c:ser>
          <c:idx val="4"/>
          <c:order val="4"/>
          <c:tx>
            <c:strRef>
              <c:f>'CP 5542'!$BD$14:$BG$14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5542'!$BE$16:$BE$26</c:f>
              <c:numCache>
                <c:formatCode>0.00</c:formatCode>
                <c:ptCount val="11"/>
                <c:pt idx="0">
                  <c:v>1.2912106530300984</c:v>
                </c:pt>
                <c:pt idx="1">
                  <c:v>1.3885230712628116</c:v>
                </c:pt>
                <c:pt idx="2">
                  <c:v>1.3570797329115123</c:v>
                </c:pt>
                <c:pt idx="3">
                  <c:v>1.3445410371659774</c:v>
                </c:pt>
                <c:pt idx="4">
                  <c:v>1.4804970243312514</c:v>
                </c:pt>
                <c:pt idx="5">
                  <c:v>1.5250859044459744</c:v>
                </c:pt>
                <c:pt idx="6">
                  <c:v>1.6871163469303043</c:v>
                </c:pt>
                <c:pt idx="7">
                  <c:v>1.8543553492089901</c:v>
                </c:pt>
                <c:pt idx="8">
                  <c:v>2.0688047977406829</c:v>
                </c:pt>
                <c:pt idx="9">
                  <c:v>2.4203340620323077</c:v>
                </c:pt>
                <c:pt idx="10">
                  <c:v>2.4587404594101434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1F4-4933-85BF-E11567E19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2.200000000000000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4"/>
        <c:minorUnit val="0.4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847124459919935"/>
          <c:h val="7.274885389978180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7859655897672235"/>
                  <c:y val="-3.178703468182255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0.9099 z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0.1511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0.7458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21-4E09-A2A4-BFCBD286DB67}"/>
            </c:ext>
          </c:extLst>
        </c:ser>
        <c:ser>
          <c:idx val="2"/>
          <c:order val="1"/>
          <c:tx>
            <c:strRef>
              <c:f>'CP 5542'!$AE$15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5542'!$AE$16:$AE$26</c:f>
              <c:numCache>
                <c:formatCode>0.00</c:formatCode>
                <c:ptCount val="11"/>
                <c:pt idx="0">
                  <c:v>0.9826876916915056</c:v>
                </c:pt>
                <c:pt idx="1">
                  <c:v>1.2479847270374185</c:v>
                </c:pt>
                <c:pt idx="2">
                  <c:v>1.2010660389335996</c:v>
                </c:pt>
                <c:pt idx="3">
                  <c:v>1.1771094654081988</c:v>
                </c:pt>
                <c:pt idx="4">
                  <c:v>1.3317295858718763</c:v>
                </c:pt>
                <c:pt idx="5">
                  <c:v>1.3582401532257198</c:v>
                </c:pt>
                <c:pt idx="6">
                  <c:v>1.4225498257960689</c:v>
                </c:pt>
                <c:pt idx="7">
                  <c:v>1.4649600542906878</c:v>
                </c:pt>
                <c:pt idx="8">
                  <c:v>1.5045823443624085</c:v>
                </c:pt>
                <c:pt idx="9">
                  <c:v>1.552283873153594</c:v>
                </c:pt>
                <c:pt idx="10">
                  <c:v>1.5566703198493412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21-4E09-A2A4-BFCBD286DB67}"/>
            </c:ext>
          </c:extLst>
        </c:ser>
        <c:ser>
          <c:idx val="3"/>
          <c:order val="2"/>
          <c:tx>
            <c:strRef>
              <c:f>'CP 5542'!$AF$15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5542'!$AF$16:$AF$26</c:f>
              <c:numCache>
                <c:formatCode>0.00</c:formatCode>
                <c:ptCount val="11"/>
                <c:pt idx="0">
                  <c:v>1.3295186417002722</c:v>
                </c:pt>
                <c:pt idx="1">
                  <c:v>1.6884499248153306</c:v>
                </c:pt>
                <c:pt idx="2">
                  <c:v>1.6249716997336936</c:v>
                </c:pt>
                <c:pt idx="3">
                  <c:v>1.5925598649640336</c:v>
                </c:pt>
                <c:pt idx="4">
                  <c:v>1.8017517926501854</c:v>
                </c:pt>
                <c:pt idx="5">
                  <c:v>1.8376190308347973</c:v>
                </c:pt>
                <c:pt idx="6">
                  <c:v>1.9246262349005636</c:v>
                </c:pt>
                <c:pt idx="7">
                  <c:v>1.98200477933446</c:v>
                </c:pt>
                <c:pt idx="8">
                  <c:v>2.0356114070785525</c:v>
                </c:pt>
                <c:pt idx="9">
                  <c:v>2.1001487695607448</c:v>
                </c:pt>
                <c:pt idx="10">
                  <c:v>2.1060833739138145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21-4E09-A2A4-BFCBD286DB67}"/>
            </c:ext>
          </c:extLst>
        </c:ser>
        <c:ser>
          <c:idx val="1"/>
          <c:order val="3"/>
          <c:tx>
            <c:strRef>
              <c:f>'CP 5542'!$BH$14:$BK$14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5542'!$BH$16:$BH$26</c:f>
              <c:numCache>
                <c:formatCode>0.00</c:formatCode>
                <c:ptCount val="11"/>
                <c:pt idx="0">
                  <c:v>1.0123429452680728</c:v>
                </c:pt>
                <c:pt idx="1">
                  <c:v>1.3599165742699104</c:v>
                </c:pt>
                <c:pt idx="2">
                  <c:v>1.2956612071634006</c:v>
                </c:pt>
                <c:pt idx="3">
                  <c:v>1.2632921172997249</c:v>
                </c:pt>
                <c:pt idx="4">
                  <c:v>1.4753396989682741</c:v>
                </c:pt>
                <c:pt idx="5">
                  <c:v>1.5107038092815734</c:v>
                </c:pt>
                <c:pt idx="6">
                  <c:v>1.5876048545210293</c:v>
                </c:pt>
                <c:pt idx="7">
                  <c:v>1.6266089925578744</c:v>
                </c:pt>
                <c:pt idx="8">
                  <c:v>1.652682009218029</c:v>
                </c:pt>
                <c:pt idx="9">
                  <c:v>1.6712819098126364</c:v>
                </c:pt>
                <c:pt idx="10">
                  <c:v>1.6723286653995235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21-4E09-A2A4-BFCBD286DB67}"/>
            </c:ext>
          </c:extLst>
        </c:ser>
        <c:ser>
          <c:idx val="4"/>
          <c:order val="4"/>
          <c:tx>
            <c:strRef>
              <c:f>'CP 5542'!$BH$14:$BK$14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'CP 5542'!$V$16:$V$26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'CP 5542'!$BI$16:$BI$26</c:f>
              <c:numCache>
                <c:formatCode>0.00</c:formatCode>
                <c:ptCount val="11"/>
                <c:pt idx="0">
                  <c:v>1.2998633881237052</c:v>
                </c:pt>
                <c:pt idx="1">
                  <c:v>1.5765180775828389</c:v>
                </c:pt>
                <c:pt idx="2">
                  <c:v>1.5303765315038929</c:v>
                </c:pt>
                <c:pt idx="3">
                  <c:v>1.5063772130725077</c:v>
                </c:pt>
                <c:pt idx="4">
                  <c:v>1.6581416795537878</c:v>
                </c:pt>
                <c:pt idx="5">
                  <c:v>1.6851553747789436</c:v>
                </c:pt>
                <c:pt idx="6">
                  <c:v>1.7595712061756035</c:v>
                </c:pt>
                <c:pt idx="7">
                  <c:v>1.8203558410672736</c:v>
                </c:pt>
                <c:pt idx="8">
                  <c:v>1.8875117422229324</c:v>
                </c:pt>
                <c:pt idx="9">
                  <c:v>1.9811507329017024</c:v>
                </c:pt>
                <c:pt idx="10">
                  <c:v>1.9904250283636322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821-4E09-A2A4-BFCBD286D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2.200000000000000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4"/>
        <c:minorUnit val="0.4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847124459919935"/>
          <c:h val="7.274885389978180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D6-4DA3-BC31-0064375085AD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D6-4DA3-BC31-0064375085AD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D6-4DA3-BC31-006437508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84185065219524E-2"/>
          <c:y val="2.4530275740057651E-2"/>
          <c:w val="0.88980024914102751"/>
          <c:h val="0.80183420282237527"/>
        </c:manualLayout>
      </c:layout>
      <c:scatterChart>
        <c:scatterStyle val="lineMarker"/>
        <c:varyColors val="0"/>
        <c:ser>
          <c:idx val="0"/>
          <c:order val="0"/>
          <c:tx>
            <c:v>5555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1CAE5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1379601395454897"/>
                  <c:y val="-8.22979979816448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0.022 z + 1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0.93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E2-443B-A67D-29289D92AEB4}"/>
            </c:ext>
          </c:extLst>
        </c:ser>
        <c:ser>
          <c:idx val="1"/>
          <c:order val="1"/>
          <c:tx>
            <c:strRef>
              <c:f>'CP 5555'!$AA$15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01CAE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5555'!$AA$16:$AA$22</c:f>
              <c:numCache>
                <c:formatCode>0.00</c:formatCode>
                <c:ptCount val="7"/>
                <c:pt idx="0">
                  <c:v>0.85</c:v>
                </c:pt>
                <c:pt idx="1">
                  <c:v>1.0742944174377369</c:v>
                </c:pt>
                <c:pt idx="2">
                  <c:v>1.3370867369759944</c:v>
                </c:pt>
                <c:pt idx="3">
                  <c:v>1.2936779160125826</c:v>
                </c:pt>
                <c:pt idx="4">
                  <c:v>1.0909660363371561</c:v>
                </c:pt>
                <c:pt idx="5">
                  <c:v>0.92917765463052127</c:v>
                </c:pt>
                <c:pt idx="6">
                  <c:v>1.5126545253263393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E2-443B-A67D-29289D92AEB4}"/>
            </c:ext>
          </c:extLst>
        </c:ser>
        <c:ser>
          <c:idx val="2"/>
          <c:order val="2"/>
          <c:tx>
            <c:strRef>
              <c:f>'CP 5555'!$AB$15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01CAE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5555'!$AB$16:$AB$22</c:f>
              <c:numCache>
                <c:formatCode>0.00</c:formatCode>
                <c:ptCount val="7"/>
                <c:pt idx="0">
                  <c:v>1.1499999999999999</c:v>
                </c:pt>
                <c:pt idx="1">
                  <c:v>1.453457153003997</c:v>
                </c:pt>
                <c:pt idx="2">
                  <c:v>1.808999702967522</c:v>
                </c:pt>
                <c:pt idx="3">
                  <c:v>1.7502701216640824</c:v>
                </c:pt>
                <c:pt idx="4">
                  <c:v>1.4760128726914463</c:v>
                </c:pt>
                <c:pt idx="5">
                  <c:v>1.2571227092059993</c:v>
                </c:pt>
                <c:pt idx="6">
                  <c:v>2.0465325930885765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E2-443B-A67D-29289D92AEB4}"/>
            </c:ext>
          </c:extLst>
        </c:ser>
        <c:ser>
          <c:idx val="3"/>
          <c:order val="3"/>
          <c:tx>
            <c:strRef>
              <c:f>'CP 5555'!$AZ$14:$BC$14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5555'!$AZ$16:$AZ$22</c:f>
              <c:numCache>
                <c:formatCode>0.00</c:formatCode>
                <c:ptCount val="7"/>
                <c:pt idx="0">
                  <c:v>0.83777667632778519</c:v>
                </c:pt>
                <c:pt idx="1">
                  <c:v>1.1631304192464154</c:v>
                </c:pt>
                <c:pt idx="2">
                  <c:v>1.4502513571625759</c:v>
                </c:pt>
                <c:pt idx="3">
                  <c:v>1.4102247101017891</c:v>
                </c:pt>
                <c:pt idx="4">
                  <c:v>1.1850155593061147</c:v>
                </c:pt>
                <c:pt idx="5">
                  <c:v>0.95725772217881555</c:v>
                </c:pt>
                <c:pt idx="6">
                  <c:v>1.5987009911417474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E2-443B-A67D-29289D92AEB4}"/>
            </c:ext>
          </c:extLst>
        </c:ser>
        <c:ser>
          <c:idx val="4"/>
          <c:order val="4"/>
          <c:tx>
            <c:strRef>
              <c:f>'CP 5555'!$AZ$14:$BC$14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5555'!$BA$16:$BA$22</c:f>
              <c:numCache>
                <c:formatCode>0.00</c:formatCode>
                <c:ptCount val="7"/>
                <c:pt idx="0">
                  <c:v>1.1622233236722148</c:v>
                </c:pt>
                <c:pt idx="1">
                  <c:v>1.3646211511953188</c:v>
                </c:pt>
                <c:pt idx="2">
                  <c:v>1.6958350827809408</c:v>
                </c:pt>
                <c:pt idx="3">
                  <c:v>1.6337233275748761</c:v>
                </c:pt>
                <c:pt idx="4">
                  <c:v>1.3819633497224877</c:v>
                </c:pt>
                <c:pt idx="5">
                  <c:v>1.2290426416577049</c:v>
                </c:pt>
                <c:pt idx="6">
                  <c:v>1.9604861272731688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E2-443B-A67D-29289D92A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025144"/>
        <c:axId val="711025472"/>
      </c:scatterChart>
      <c:valAx>
        <c:axId val="711025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1025472"/>
        <c:crosses val="autoZero"/>
        <c:crossBetween val="midCat"/>
      </c:valAx>
      <c:valAx>
        <c:axId val="7110254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1025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7925489840194516E-2"/>
          <c:y val="4.8173378644968838E-2"/>
          <c:w val="0.76205605249694552"/>
          <c:h val="7.1082196440581905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84185065219524E-2"/>
          <c:y val="2.4530275740057651E-2"/>
          <c:w val="0.88980024914102751"/>
          <c:h val="0.80183420282237527"/>
        </c:manualLayout>
      </c:layout>
      <c:scatterChart>
        <c:scatterStyle val="lineMarker"/>
        <c:varyColors val="0"/>
        <c:ser>
          <c:idx val="0"/>
          <c:order val="0"/>
          <c:tx>
            <c:v>5555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1CAE5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5825864742967555"/>
                  <c:y val="-5.360584377221579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GB" baseline="30000">
                        <a:solidFill>
                          <a:sysClr val="windowText" lastClr="000000"/>
                        </a:solidFill>
                      </a:rPr>
                      <a:t>0.0173 z</a:t>
                    </a:r>
                    <a:br>
                      <a:rPr lang="en-GB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R² = 0.939</a:t>
                    </a:r>
                    <a:endParaRPr lang="en-GB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2-4986-8658-06711627E825}"/>
            </c:ext>
          </c:extLst>
        </c:ser>
        <c:ser>
          <c:idx val="1"/>
          <c:order val="1"/>
          <c:tx>
            <c:strRef>
              <c:f>'CP 5555'!$AC$15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01CAE5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5555'!$AC$16:$AC$22</c:f>
              <c:numCache>
                <c:formatCode>0.00</c:formatCode>
                <c:ptCount val="7"/>
                <c:pt idx="0">
                  <c:v>0.85</c:v>
                </c:pt>
                <c:pt idx="1">
                  <c:v>1.0460104881628745</c:v>
                </c:pt>
                <c:pt idx="2">
                  <c:v>1.3338925816530054</c:v>
                </c:pt>
                <c:pt idx="3">
                  <c:v>1.2813861966035267</c:v>
                </c:pt>
                <c:pt idx="4">
                  <c:v>1.0622686626345406</c:v>
                </c:pt>
                <c:pt idx="5">
                  <c:v>0.91459950066656959</c:v>
                </c:pt>
                <c:pt idx="6">
                  <c:v>1.5691359171467658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682-4986-8658-06711627E825}"/>
            </c:ext>
          </c:extLst>
        </c:ser>
        <c:ser>
          <c:idx val="2"/>
          <c:order val="2"/>
          <c:tx>
            <c:strRef>
              <c:f>'CP 5555'!$AD$15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01CAE5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5555'!$AD$16:$AD$22</c:f>
              <c:numCache>
                <c:formatCode>0.00</c:formatCode>
                <c:ptCount val="7"/>
                <c:pt idx="0">
                  <c:v>1.1499999999999999</c:v>
                </c:pt>
                <c:pt idx="1">
                  <c:v>1.4151906604556537</c:v>
                </c:pt>
                <c:pt idx="2">
                  <c:v>1.8046781987070071</c:v>
                </c:pt>
                <c:pt idx="3">
                  <c:v>1.7336401483459478</c:v>
                </c:pt>
                <c:pt idx="4">
                  <c:v>1.4371870141526137</c:v>
                </c:pt>
                <c:pt idx="5">
                  <c:v>1.2373993244312411</c:v>
                </c:pt>
                <c:pt idx="6">
                  <c:v>2.1229485937868007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82-4986-8658-06711627E825}"/>
            </c:ext>
          </c:extLst>
        </c:ser>
        <c:ser>
          <c:idx val="3"/>
          <c:order val="3"/>
          <c:tx>
            <c:strRef>
              <c:f>'CP 5555'!$BD$14:$BG$14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5555'!$BD$16:$BD$22</c:f>
              <c:numCache>
                <c:formatCode>0.00</c:formatCode>
                <c:ptCount val="7"/>
                <c:pt idx="0">
                  <c:v>0.80091055408712208</c:v>
                </c:pt>
                <c:pt idx="1">
                  <c:v>1.1069602824196023</c:v>
                </c:pt>
                <c:pt idx="2">
                  <c:v>1.4185884165519322</c:v>
                </c:pt>
                <c:pt idx="3">
                  <c:v>1.3703682326850699</c:v>
                </c:pt>
                <c:pt idx="4">
                  <c:v>1.1288752212107709</c:v>
                </c:pt>
                <c:pt idx="5">
                  <c:v>0.90922466092360632</c:v>
                </c:pt>
                <c:pt idx="6">
                  <c:v>1.6240408790264347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682-4986-8658-06711627E825}"/>
            </c:ext>
          </c:extLst>
        </c:ser>
        <c:ser>
          <c:idx val="4"/>
          <c:order val="4"/>
          <c:tx>
            <c:strRef>
              <c:f>'CP 5555'!$BD$14:$BG$14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5555'!$BE$16:$BE$22</c:f>
              <c:numCache>
                <c:formatCode>0.00</c:formatCode>
                <c:ptCount val="7"/>
                <c:pt idx="0">
                  <c:v>1.199089445912878</c:v>
                </c:pt>
                <c:pt idx="1">
                  <c:v>1.3542408661989258</c:v>
                </c:pt>
                <c:pt idx="2">
                  <c:v>1.7199823638080804</c:v>
                </c:pt>
                <c:pt idx="3">
                  <c:v>1.6446581122644046</c:v>
                </c:pt>
                <c:pt idx="4">
                  <c:v>1.3705804555763836</c:v>
                </c:pt>
                <c:pt idx="5">
                  <c:v>1.2427741641742045</c:v>
                </c:pt>
                <c:pt idx="6">
                  <c:v>2.0680436319071323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682-4986-8658-06711627E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025144"/>
        <c:axId val="711025472"/>
      </c:scatterChart>
      <c:valAx>
        <c:axId val="711025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1025472"/>
        <c:crosses val="autoZero"/>
        <c:crossBetween val="midCat"/>
      </c:valAx>
      <c:valAx>
        <c:axId val="71102547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1025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7925489840194516E-2"/>
          <c:y val="4.8173378644968838E-2"/>
          <c:w val="0.76825708049371988"/>
          <c:h val="7.259291946163404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67609329600926E-2"/>
          <c:y val="4.4828287458115436E-2"/>
          <c:w val="0.88049788200798829"/>
          <c:h val="0.80687375422982432"/>
        </c:manualLayout>
      </c:layout>
      <c:scatterChart>
        <c:scatterStyle val="lineMarker"/>
        <c:varyColors val="0"/>
        <c:ser>
          <c:idx val="1"/>
          <c:order val="0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5F-4CA4-B9D2-26A35778485A}"/>
            </c:ext>
          </c:extLst>
        </c:ser>
        <c:ser>
          <c:idx val="2"/>
          <c:order val="1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5F-4CA4-B9D2-26A35778485A}"/>
            </c:ext>
          </c:extLst>
        </c:ser>
        <c:ser>
          <c:idx val="3"/>
          <c:order val="2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5F-4CA4-B9D2-26A35778485A}"/>
            </c:ext>
          </c:extLst>
        </c:ser>
        <c:ser>
          <c:idx val="4"/>
          <c:order val="3"/>
          <c:tx>
            <c:v>4869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EEB500"/>
              </a:solidFill>
              <a:ln>
                <a:noFill/>
              </a:ln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5F-4CA4-B9D2-26A35778485A}"/>
            </c:ext>
          </c:extLst>
        </c:ser>
        <c:ser>
          <c:idx val="5"/>
          <c:order val="4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5F-4CA4-B9D2-26A35778485A}"/>
            </c:ext>
          </c:extLst>
        </c:ser>
        <c:ser>
          <c:idx val="6"/>
          <c:order val="5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5F-4CA4-B9D2-26A35778485A}"/>
            </c:ext>
          </c:extLst>
        </c:ser>
        <c:ser>
          <c:idx val="7"/>
          <c:order val="6"/>
          <c:tx>
            <c:v>5555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1CAE5"/>
              </a:solidFill>
              <a:ln>
                <a:noFill/>
              </a:ln>
            </c:spPr>
          </c:marker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5F-4CA4-B9D2-26A35778485A}"/>
            </c:ext>
          </c:extLst>
        </c:ser>
        <c:ser>
          <c:idx val="0"/>
          <c:order val="7"/>
          <c:tx>
            <c:strRef>
              <c:f>'RAW DATA'!$BB$9:$BD$9</c:f>
              <c:strCache>
                <c:ptCount val="1"/>
                <c:pt idx="0">
                  <c:v>General CP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3646775958058477"/>
                  <c:y val="-0.3522050086302709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baseline="0"/>
                      <a:t> = 1.5917 z</a:t>
                    </a:r>
                    <a:r>
                      <a:rPr lang="en-US" baseline="30000"/>
                      <a:t>0.0126</a:t>
                    </a:r>
                    <a:br>
                      <a:rPr lang="en-US" baseline="0"/>
                    </a:br>
                    <a:r>
                      <a:rPr lang="en-US" baseline="0"/>
                      <a:t>R² = 0.0792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DATA'!$BC$11:$BC$94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'RAW DATA'!$BD$11:$BD$94</c:f>
              <c:numCache>
                <c:formatCode>0.00</c:formatCode>
                <c:ptCount val="84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  <c:pt idx="17">
                  <c:v>1.35</c:v>
                </c:pt>
                <c:pt idx="18">
                  <c:v>1.47</c:v>
                </c:pt>
                <c:pt idx="19">
                  <c:v>1.77</c:v>
                </c:pt>
                <c:pt idx="20">
                  <c:v>2.27</c:v>
                </c:pt>
                <c:pt idx="21">
                  <c:v>2.5099999999999998</c:v>
                </c:pt>
                <c:pt idx="22">
                  <c:v>3.19</c:v>
                </c:pt>
                <c:pt idx="23">
                  <c:v>3.45</c:v>
                </c:pt>
                <c:pt idx="24">
                  <c:v>1.23</c:v>
                </c:pt>
                <c:pt idx="25">
                  <c:v>1.19</c:v>
                </c:pt>
                <c:pt idx="26">
                  <c:v>1.38</c:v>
                </c:pt>
                <c:pt idx="27">
                  <c:v>1.5</c:v>
                </c:pt>
                <c:pt idx="28">
                  <c:v>1.41</c:v>
                </c:pt>
                <c:pt idx="29">
                  <c:v>1.36</c:v>
                </c:pt>
                <c:pt idx="30">
                  <c:v>1.32</c:v>
                </c:pt>
                <c:pt idx="31">
                  <c:v>1.4</c:v>
                </c:pt>
                <c:pt idx="32">
                  <c:v>1.45</c:v>
                </c:pt>
                <c:pt idx="33">
                  <c:v>1.44</c:v>
                </c:pt>
                <c:pt idx="34">
                  <c:v>1.76</c:v>
                </c:pt>
                <c:pt idx="35">
                  <c:v>1.77</c:v>
                </c:pt>
                <c:pt idx="36">
                  <c:v>1.53</c:v>
                </c:pt>
                <c:pt idx="37">
                  <c:v>1.21</c:v>
                </c:pt>
                <c:pt idx="38">
                  <c:v>1.1200000000000001</c:v>
                </c:pt>
                <c:pt idx="39">
                  <c:v>1.17</c:v>
                </c:pt>
                <c:pt idx="40">
                  <c:v>1.24</c:v>
                </c:pt>
                <c:pt idx="41">
                  <c:v>1.23</c:v>
                </c:pt>
                <c:pt idx="42">
                  <c:v>1.29</c:v>
                </c:pt>
                <c:pt idx="43">
                  <c:v>1.35</c:v>
                </c:pt>
                <c:pt idx="44">
                  <c:v>1.46</c:v>
                </c:pt>
                <c:pt idx="45">
                  <c:v>1.51</c:v>
                </c:pt>
                <c:pt idx="46">
                  <c:v>1.48</c:v>
                </c:pt>
                <c:pt idx="47">
                  <c:v>1.71</c:v>
                </c:pt>
                <c:pt idx="48">
                  <c:v>1.64</c:v>
                </c:pt>
                <c:pt idx="49">
                  <c:v>1.85</c:v>
                </c:pt>
                <c:pt idx="50">
                  <c:v>1.92</c:v>
                </c:pt>
                <c:pt idx="51">
                  <c:v>2.16</c:v>
                </c:pt>
                <c:pt idx="52">
                  <c:v>2.2599999999999998</c:v>
                </c:pt>
                <c:pt idx="53">
                  <c:v>1.72</c:v>
                </c:pt>
                <c:pt idx="54">
                  <c:v>1.31</c:v>
                </c:pt>
                <c:pt idx="55">
                  <c:v>1.23</c:v>
                </c:pt>
                <c:pt idx="56">
                  <c:v>1.3</c:v>
                </c:pt>
                <c:pt idx="57">
                  <c:v>1.39</c:v>
                </c:pt>
                <c:pt idx="58">
                  <c:v>1.59</c:v>
                </c:pt>
                <c:pt idx="59">
                  <c:v>1.56</c:v>
                </c:pt>
                <c:pt idx="60">
                  <c:v>1.61</c:v>
                </c:pt>
                <c:pt idx="61">
                  <c:v>1.84</c:v>
                </c:pt>
                <c:pt idx="62">
                  <c:v>1.92</c:v>
                </c:pt>
                <c:pt idx="63">
                  <c:v>1.84</c:v>
                </c:pt>
                <c:pt idx="64">
                  <c:v>1.88</c:v>
                </c:pt>
                <c:pt idx="65">
                  <c:v>1.1299999999999999</c:v>
                </c:pt>
                <c:pt idx="66">
                  <c:v>1.42</c:v>
                </c:pt>
                <c:pt idx="67">
                  <c:v>1.63</c:v>
                </c:pt>
                <c:pt idx="68">
                  <c:v>1.5</c:v>
                </c:pt>
                <c:pt idx="69">
                  <c:v>1.27</c:v>
                </c:pt>
                <c:pt idx="70">
                  <c:v>1.19</c:v>
                </c:pt>
                <c:pt idx="71">
                  <c:v>1.69</c:v>
                </c:pt>
                <c:pt idx="72">
                  <c:v>2.5499999999999998</c:v>
                </c:pt>
                <c:pt idx="73">
                  <c:v>2.59</c:v>
                </c:pt>
                <c:pt idx="74">
                  <c:v>2.4700000000000002</c:v>
                </c:pt>
                <c:pt idx="75">
                  <c:v>1.99</c:v>
                </c:pt>
                <c:pt idx="76">
                  <c:v>2.42</c:v>
                </c:pt>
                <c:pt idx="77">
                  <c:v>1.94</c:v>
                </c:pt>
                <c:pt idx="78">
                  <c:v>1.67</c:v>
                </c:pt>
                <c:pt idx="79">
                  <c:v>1.54</c:v>
                </c:pt>
                <c:pt idx="80">
                  <c:v>1.39</c:v>
                </c:pt>
                <c:pt idx="81">
                  <c:v>1.73</c:v>
                </c:pt>
                <c:pt idx="82">
                  <c:v>1.61</c:v>
                </c:pt>
                <c:pt idx="83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5F-4CA4-B9D2-26A35778485A}"/>
            </c:ext>
          </c:extLst>
        </c:ser>
        <c:ser>
          <c:idx val="8"/>
          <c:order val="8"/>
          <c:tx>
            <c:strRef>
              <c:f>'CP General Model'!$AE$15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Model'!$AE$16:$AE$99</c:f>
              <c:numCache>
                <c:formatCode>0.00</c:formatCode>
                <c:ptCount val="84"/>
                <c:pt idx="0">
                  <c:v>1.408275340927114</c:v>
                </c:pt>
                <c:pt idx="1">
                  <c:v>1.4108223204904333</c:v>
                </c:pt>
                <c:pt idx="2">
                  <c:v>1.4125489570744645</c:v>
                </c:pt>
                <c:pt idx="3">
                  <c:v>1.4153216652221345</c:v>
                </c:pt>
                <c:pt idx="4">
                  <c:v>1.4151237937512773</c:v>
                </c:pt>
                <c:pt idx="5">
                  <c:v>1.4187998170989105</c:v>
                </c:pt>
                <c:pt idx="6">
                  <c:v>1.4243510540865776</c:v>
                </c:pt>
                <c:pt idx="7">
                  <c:v>1.4259905241116262</c:v>
                </c:pt>
                <c:pt idx="8">
                  <c:v>1.4269314877270638</c:v>
                </c:pt>
                <c:pt idx="9">
                  <c:v>1.4273815910260466</c:v>
                </c:pt>
                <c:pt idx="10">
                  <c:v>1.4299049242650859</c:v>
                </c:pt>
                <c:pt idx="11">
                  <c:v>1.4309897297255474</c:v>
                </c:pt>
                <c:pt idx="12">
                  <c:v>1.4292931322186269</c:v>
                </c:pt>
                <c:pt idx="13">
                  <c:v>1.4287360875049531</c:v>
                </c:pt>
                <c:pt idx="14">
                  <c:v>1.4283256907169872</c:v>
                </c:pt>
                <c:pt idx="15">
                  <c:v>1.433841164792677</c:v>
                </c:pt>
                <c:pt idx="16">
                  <c:v>1.4348461646016915</c:v>
                </c:pt>
                <c:pt idx="17">
                  <c:v>1.4224686154314989</c:v>
                </c:pt>
                <c:pt idx="18">
                  <c:v>1.4232863544761047</c:v>
                </c:pt>
                <c:pt idx="19">
                  <c:v>1.425875358331578</c:v>
                </c:pt>
                <c:pt idx="20">
                  <c:v>1.4283892203992878</c:v>
                </c:pt>
                <c:pt idx="21">
                  <c:v>1.4312256451383796</c:v>
                </c:pt>
                <c:pt idx="22">
                  <c:v>1.4335069208387534</c:v>
                </c:pt>
                <c:pt idx="23">
                  <c:v>1.4353911543347069</c:v>
                </c:pt>
                <c:pt idx="24">
                  <c:v>1.4062781827358863</c:v>
                </c:pt>
                <c:pt idx="25">
                  <c:v>1.3955221016452186</c:v>
                </c:pt>
                <c:pt idx="26">
                  <c:v>1.408017304099614</c:v>
                </c:pt>
                <c:pt idx="27">
                  <c:v>1.4244953891128687</c:v>
                </c:pt>
                <c:pt idx="28">
                  <c:v>1.4242102973673705</c:v>
                </c:pt>
                <c:pt idx="29">
                  <c:v>1.4245658339037059</c:v>
                </c:pt>
                <c:pt idx="30">
                  <c:v>1.4253858591701773</c:v>
                </c:pt>
                <c:pt idx="31">
                  <c:v>1.4259735994202001</c:v>
                </c:pt>
                <c:pt idx="32">
                  <c:v>1.4254522995784515</c:v>
                </c:pt>
                <c:pt idx="33">
                  <c:v>1.4286110416936773</c:v>
                </c:pt>
                <c:pt idx="34">
                  <c:v>1.426722705808015</c:v>
                </c:pt>
                <c:pt idx="35">
                  <c:v>1.4282295757221317</c:v>
                </c:pt>
                <c:pt idx="36">
                  <c:v>1.4084235377756129</c:v>
                </c:pt>
                <c:pt idx="37">
                  <c:v>1.3441131877561001</c:v>
                </c:pt>
                <c:pt idx="38">
                  <c:v>1.3763900751325397</c:v>
                </c:pt>
                <c:pt idx="39">
                  <c:v>1.3802342127753005</c:v>
                </c:pt>
                <c:pt idx="40">
                  <c:v>1.3889313946083119</c:v>
                </c:pt>
                <c:pt idx="41">
                  <c:v>1.3955221016452186</c:v>
                </c:pt>
                <c:pt idx="42">
                  <c:v>1.3987762131279875</c:v>
                </c:pt>
                <c:pt idx="43">
                  <c:v>1.4008484621812514</c:v>
                </c:pt>
                <c:pt idx="44">
                  <c:v>1.4157890291009785</c:v>
                </c:pt>
                <c:pt idx="45">
                  <c:v>1.4163991867506884</c:v>
                </c:pt>
                <c:pt idx="46">
                  <c:v>1.4191367943498636</c:v>
                </c:pt>
                <c:pt idx="47">
                  <c:v>1.4204807151124224</c:v>
                </c:pt>
                <c:pt idx="48">
                  <c:v>1.4222970380102784</c:v>
                </c:pt>
                <c:pt idx="49">
                  <c:v>1.4178840964752386</c:v>
                </c:pt>
                <c:pt idx="50">
                  <c:v>1.4132170010708105</c:v>
                </c:pt>
                <c:pt idx="51">
                  <c:v>1.4177748312386971</c:v>
                </c:pt>
                <c:pt idx="52">
                  <c:v>1.421109806434423</c:v>
                </c:pt>
                <c:pt idx="53">
                  <c:v>1.4151522169677893</c:v>
                </c:pt>
                <c:pt idx="54">
                  <c:v>1.3802342127753005</c:v>
                </c:pt>
                <c:pt idx="55">
                  <c:v>1.408017304099614</c:v>
                </c:pt>
                <c:pt idx="56">
                  <c:v>1.4035251817613246</c:v>
                </c:pt>
                <c:pt idx="57">
                  <c:v>1.4011691182063515</c:v>
                </c:pt>
                <c:pt idx="58">
                  <c:v>1.4156637536825407</c:v>
                </c:pt>
                <c:pt idx="59">
                  <c:v>1.4179925893892718</c:v>
                </c:pt>
                <c:pt idx="60">
                  <c:v>1.423473257883012</c:v>
                </c:pt>
                <c:pt idx="61">
                  <c:v>1.4269646273572747</c:v>
                </c:pt>
                <c:pt idx="62">
                  <c:v>1.4301437584378911</c:v>
                </c:pt>
                <c:pt idx="63">
                  <c:v>1.4338708682432095</c:v>
                </c:pt>
                <c:pt idx="64">
                  <c:v>1.4342083078343271</c:v>
                </c:pt>
                <c:pt idx="65">
                  <c:v>0.75732124815480162</c:v>
                </c:pt>
                <c:pt idx="66">
                  <c:v>1.3959673166376791</c:v>
                </c:pt>
                <c:pt idx="67">
                  <c:v>1.4096742839661611</c:v>
                </c:pt>
                <c:pt idx="68">
                  <c:v>1.408017304099614</c:v>
                </c:pt>
                <c:pt idx="69">
                  <c:v>1.3972289686546706</c:v>
                </c:pt>
                <c:pt idx="70">
                  <c:v>1.3777719252642298</c:v>
                </c:pt>
                <c:pt idx="71">
                  <c:v>1.4151522169677893</c:v>
                </c:pt>
                <c:pt idx="72">
                  <c:v>1.4338708682432095</c:v>
                </c:pt>
                <c:pt idx="73">
                  <c:v>1.4298497500576799</c:v>
                </c:pt>
                <c:pt idx="74">
                  <c:v>1.4275530426607868</c:v>
                </c:pt>
                <c:pt idx="75">
                  <c:v>1.4345023997993143</c:v>
                </c:pt>
                <c:pt idx="76">
                  <c:v>1.4199191415480537</c:v>
                </c:pt>
                <c:pt idx="77">
                  <c:v>1.4118304779673438</c:v>
                </c:pt>
                <c:pt idx="78">
                  <c:v>1.4099484254376455</c:v>
                </c:pt>
                <c:pt idx="79">
                  <c:v>1.4043256484684787</c:v>
                </c:pt>
                <c:pt idx="80">
                  <c:v>1.4014834463931862</c:v>
                </c:pt>
                <c:pt idx="81">
                  <c:v>1.4140752864143509</c:v>
                </c:pt>
                <c:pt idx="82">
                  <c:v>1.4116684863302937</c:v>
                </c:pt>
                <c:pt idx="83">
                  <c:v>1.3976299783565926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E5F-4CA4-B9D2-26A35778485A}"/>
            </c:ext>
          </c:extLst>
        </c:ser>
        <c:ser>
          <c:idx val="9"/>
          <c:order val="9"/>
          <c:tx>
            <c:strRef>
              <c:f>'CP General Model'!$AF$15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Model'!$AF$16:$AF$99</c:f>
              <c:numCache>
                <c:formatCode>0.00</c:formatCode>
                <c:ptCount val="84"/>
                <c:pt idx="0">
                  <c:v>1.9053136965484483</c:v>
                </c:pt>
                <c:pt idx="1">
                  <c:v>1.9087596100752922</c:v>
                </c:pt>
                <c:pt idx="2">
                  <c:v>1.9110956478066283</c:v>
                </c:pt>
                <c:pt idx="3">
                  <c:v>1.9148469588299468</c:v>
                </c:pt>
                <c:pt idx="4">
                  <c:v>1.914579250369375</c:v>
                </c:pt>
                <c:pt idx="5">
                  <c:v>1.9195526937220553</c:v>
                </c:pt>
                <c:pt idx="6">
                  <c:v>1.9270631908230167</c:v>
                </c:pt>
                <c:pt idx="7">
                  <c:v>1.929281297327494</c:v>
                </c:pt>
                <c:pt idx="8">
                  <c:v>1.9305543657483801</c:v>
                </c:pt>
                <c:pt idx="9">
                  <c:v>1.9311633290352392</c:v>
                </c:pt>
                <c:pt idx="10">
                  <c:v>1.9345772504762924</c:v>
                </c:pt>
                <c:pt idx="11">
                  <c:v>1.9360449284522112</c:v>
                </c:pt>
                <c:pt idx="12">
                  <c:v>1.9337495318252009</c:v>
                </c:pt>
                <c:pt idx="13">
                  <c:v>1.9329958830949363</c:v>
                </c:pt>
                <c:pt idx="14">
                  <c:v>1.9324406403818062</c:v>
                </c:pt>
                <c:pt idx="15">
                  <c:v>1.9399027523665628</c:v>
                </c:pt>
                <c:pt idx="16">
                  <c:v>1.9412624579905238</c:v>
                </c:pt>
                <c:pt idx="17">
                  <c:v>1.9245163620543808</c:v>
                </c:pt>
                <c:pt idx="18">
                  <c:v>1.9256227148794358</c:v>
                </c:pt>
                <c:pt idx="19">
                  <c:v>1.9291254848015464</c:v>
                </c:pt>
                <c:pt idx="20">
                  <c:v>1.9325265923049189</c:v>
                </c:pt>
                <c:pt idx="21">
                  <c:v>1.9363641081283958</c:v>
                </c:pt>
                <c:pt idx="22">
                  <c:v>1.9394505399583135</c:v>
                </c:pt>
                <c:pt idx="23">
                  <c:v>1.9419997970410738</c:v>
                </c:pt>
                <c:pt idx="24">
                  <c:v>1.9026116589956108</c:v>
                </c:pt>
                <c:pt idx="25">
                  <c:v>1.8880593139905899</c:v>
                </c:pt>
                <c:pt idx="26">
                  <c:v>1.9049645878994779</c:v>
                </c:pt>
                <c:pt idx="27">
                  <c:v>1.9272584676232927</c:v>
                </c:pt>
                <c:pt idx="28">
                  <c:v>1.9268727552617366</c:v>
                </c:pt>
                <c:pt idx="29">
                  <c:v>1.9273537752814842</c:v>
                </c:pt>
                <c:pt idx="30">
                  <c:v>1.9284632212302397</c:v>
                </c:pt>
                <c:pt idx="31">
                  <c:v>1.9292583992155647</c:v>
                </c:pt>
                <c:pt idx="32">
                  <c:v>1.9285531111943754</c:v>
                </c:pt>
                <c:pt idx="33">
                  <c:v>1.9328267034679163</c:v>
                </c:pt>
                <c:pt idx="34">
                  <c:v>1.9302718960931966</c:v>
                </c:pt>
                <c:pt idx="35">
                  <c:v>1.93231060244759</c:v>
                </c:pt>
                <c:pt idx="36">
                  <c:v>1.9055141981670054</c:v>
                </c:pt>
                <c:pt idx="37">
                  <c:v>1.8185060775523707</c:v>
                </c:pt>
                <c:pt idx="38">
                  <c:v>1.8621748075322595</c:v>
                </c:pt>
                <c:pt idx="39">
                  <c:v>1.8673756996371713</c:v>
                </c:pt>
                <c:pt idx="40">
                  <c:v>1.8791424750583041</c:v>
                </c:pt>
                <c:pt idx="41">
                  <c:v>1.8880593139905899</c:v>
                </c:pt>
                <c:pt idx="42">
                  <c:v>1.8924619354084535</c:v>
                </c:pt>
                <c:pt idx="43">
                  <c:v>1.8952655664805163</c:v>
                </c:pt>
                <c:pt idx="44">
                  <c:v>1.9154792746660294</c:v>
                </c:pt>
                <c:pt idx="45">
                  <c:v>1.9163047820744608</c:v>
                </c:pt>
                <c:pt idx="46">
                  <c:v>1.9200086041204034</c:v>
                </c:pt>
                <c:pt idx="47">
                  <c:v>1.9218268498579829</c:v>
                </c:pt>
                <c:pt idx="48">
                  <c:v>1.9242842278962591</c:v>
                </c:pt>
                <c:pt idx="49">
                  <c:v>1.9183137775841463</c:v>
                </c:pt>
                <c:pt idx="50">
                  <c:v>1.9119994720369788</c:v>
                </c:pt>
                <c:pt idx="51">
                  <c:v>1.9181659481464723</c:v>
                </c:pt>
                <c:pt idx="52">
                  <c:v>1.922677973411278</c:v>
                </c:pt>
                <c:pt idx="53">
                  <c:v>1.9146177053093618</c:v>
                </c:pt>
                <c:pt idx="54">
                  <c:v>1.8673756996371713</c:v>
                </c:pt>
                <c:pt idx="55">
                  <c:v>1.9049645878994779</c:v>
                </c:pt>
                <c:pt idx="56">
                  <c:v>1.8988870106182625</c:v>
                </c:pt>
                <c:pt idx="57">
                  <c:v>1.8956993952203578</c:v>
                </c:pt>
                <c:pt idx="58">
                  <c:v>1.9153097843940257</c:v>
                </c:pt>
                <c:pt idx="59">
                  <c:v>1.9184605621148969</c:v>
                </c:pt>
                <c:pt idx="60">
                  <c:v>1.9258755841946633</c:v>
                </c:pt>
                <c:pt idx="61">
                  <c:v>1.9305992017186657</c:v>
                </c:pt>
                <c:pt idx="62">
                  <c:v>1.934900379063029</c:v>
                </c:pt>
                <c:pt idx="63">
                  <c:v>1.9399429393878715</c:v>
                </c:pt>
                <c:pt idx="64">
                  <c:v>1.940399475305266</c:v>
                </c:pt>
                <c:pt idx="65">
                  <c:v>1.0246111004447316</c:v>
                </c:pt>
                <c:pt idx="66">
                  <c:v>1.8886616636862716</c:v>
                </c:pt>
                <c:pt idx="67">
                  <c:v>1.9072063841895119</c:v>
                </c:pt>
                <c:pt idx="68">
                  <c:v>1.9049645878994779</c:v>
                </c:pt>
                <c:pt idx="69">
                  <c:v>1.8903686046504364</c:v>
                </c:pt>
                <c:pt idx="70">
                  <c:v>1.8640443694751343</c:v>
                </c:pt>
                <c:pt idx="71">
                  <c:v>1.9146177053093618</c:v>
                </c:pt>
                <c:pt idx="72">
                  <c:v>1.9399429393878715</c:v>
                </c:pt>
                <c:pt idx="73">
                  <c:v>1.9345026030192138</c:v>
                </c:pt>
                <c:pt idx="74">
                  <c:v>1.9313952930116525</c:v>
                </c:pt>
                <c:pt idx="75">
                  <c:v>1.9407973644343663</c:v>
                </c:pt>
                <c:pt idx="76">
                  <c:v>1.9210670738591311</c:v>
                </c:pt>
                <c:pt idx="77">
                  <c:v>1.910123587838171</c:v>
                </c:pt>
                <c:pt idx="78">
                  <c:v>1.9075772814744616</c:v>
                </c:pt>
                <c:pt idx="79">
                  <c:v>1.8999699949867652</c:v>
                </c:pt>
                <c:pt idx="80">
                  <c:v>1.8961246627672519</c:v>
                </c:pt>
                <c:pt idx="81">
                  <c:v>1.9131606816194158</c:v>
                </c:pt>
                <c:pt idx="82">
                  <c:v>1.909904422682162</c:v>
                </c:pt>
                <c:pt idx="83">
                  <c:v>1.8909111471883311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E5F-4CA4-B9D2-26A35778485A}"/>
            </c:ext>
          </c:extLst>
        </c:ser>
        <c:ser>
          <c:idx val="10"/>
          <c:order val="10"/>
          <c:tx>
            <c:strRef>
              <c:f>'CP General Model'!$BH$14:$BK$14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wer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Model'!$BH$16:$BH$99</c:f>
              <c:numCache>
                <c:formatCode>0.00</c:formatCode>
                <c:ptCount val="84"/>
                <c:pt idx="0">
                  <c:v>1.5317615796626449</c:v>
                </c:pt>
                <c:pt idx="1">
                  <c:v>1.5420531975188427</c:v>
                </c:pt>
                <c:pt idx="2">
                  <c:v>1.5490537111674034</c:v>
                </c:pt>
                <c:pt idx="3">
                  <c:v>1.5597788958244287</c:v>
                </c:pt>
                <c:pt idx="4">
                  <c:v>1.5590547207772794</c:v>
                </c:pt>
                <c:pt idx="5">
                  <c:v>1.5703892298132813</c:v>
                </c:pt>
                <c:pt idx="6">
                  <c:v>1.570120823513093</c:v>
                </c:pt>
                <c:pt idx="7">
                  <c:v>1.5636302260800667</c:v>
                </c:pt>
                <c:pt idx="8">
                  <c:v>1.5583642675094571</c:v>
                </c:pt>
                <c:pt idx="9">
                  <c:v>1.5554422555308276</c:v>
                </c:pt>
                <c:pt idx="10">
                  <c:v>1.5342339958384483</c:v>
                </c:pt>
                <c:pt idx="11">
                  <c:v>1.5226173970679795</c:v>
                </c:pt>
                <c:pt idx="12">
                  <c:v>1.5401253871175802</c:v>
                </c:pt>
                <c:pt idx="13">
                  <c:v>1.5450735926083203</c:v>
                </c:pt>
                <c:pt idx="14">
                  <c:v>1.5484645394274066</c:v>
                </c:pt>
                <c:pt idx="15">
                  <c:v>1.4849690335592816</c:v>
                </c:pt>
                <c:pt idx="16">
                  <c:v>1.4692229774561296</c:v>
                </c:pt>
                <c:pt idx="17">
                  <c:v>1.573590809917113</c:v>
                </c:pt>
                <c:pt idx="18">
                  <c:v>1.5725796295002039</c:v>
                </c:pt>
                <c:pt idx="19">
                  <c:v>1.5641967703679869</c:v>
                </c:pt>
                <c:pt idx="20">
                  <c:v>1.547953776941855</c:v>
                </c:pt>
                <c:pt idx="21">
                  <c:v>1.5198936260074025</c:v>
                </c:pt>
                <c:pt idx="22">
                  <c:v>1.4899173872839571</c:v>
                </c:pt>
                <c:pt idx="23">
                  <c:v>1.460134141931519</c:v>
                </c:pt>
                <c:pt idx="24">
                  <c:v>1.5239249820169809</c:v>
                </c:pt>
                <c:pt idx="25">
                  <c:v>1.4876739515862236</c:v>
                </c:pt>
                <c:pt idx="26">
                  <c:v>1.53073428872103</c:v>
                </c:pt>
                <c:pt idx="27">
                  <c:v>1.5696834454029074</c:v>
                </c:pt>
                <c:pt idx="28">
                  <c:v>1.5705230188395838</c:v>
                </c:pt>
                <c:pt idx="29">
                  <c:v>1.5694607475197191</c:v>
                </c:pt>
                <c:pt idx="30">
                  <c:v>1.566416596776361</c:v>
                </c:pt>
                <c:pt idx="31">
                  <c:v>1.5637145463308857</c:v>
                </c:pt>
                <c:pt idx="32">
                  <c:v>1.5661331008837547</c:v>
                </c:pt>
                <c:pt idx="33">
                  <c:v>1.5461297117818593</c:v>
                </c:pt>
                <c:pt idx="34">
                  <c:v>1.5596309644166373</c:v>
                </c:pt>
                <c:pt idx="35">
                  <c:v>1.549227411107837</c:v>
                </c:pt>
                <c:pt idx="36">
                  <c:v>1.5323532855995063</c:v>
                </c:pt>
                <c:pt idx="37">
                  <c:v>1.3971176226278268</c:v>
                </c:pt>
                <c:pt idx="38">
                  <c:v>1.4443509981155791</c:v>
                </c:pt>
                <c:pt idx="39">
                  <c:v>1.4515396274870589</c:v>
                </c:pt>
                <c:pt idx="40">
                  <c:v>1.4703090881047378</c:v>
                </c:pt>
                <c:pt idx="41">
                  <c:v>1.4876739515862236</c:v>
                </c:pt>
                <c:pt idx="42">
                  <c:v>1.497528410510985</c:v>
                </c:pt>
                <c:pt idx="43">
                  <c:v>1.5043002091055555</c:v>
                </c:pt>
                <c:pt idx="44">
                  <c:v>1.5614523599945009</c:v>
                </c:pt>
                <c:pt idx="45">
                  <c:v>1.5635470954980917</c:v>
                </c:pt>
                <c:pt idx="46">
                  <c:v>1.571113795270048</c:v>
                </c:pt>
                <c:pt idx="47">
                  <c:v>1.5732347747182915</c:v>
                </c:pt>
                <c:pt idx="48">
                  <c:v>1.5737115673817021</c:v>
                </c:pt>
                <c:pt idx="49">
                  <c:v>1.5680934323056566</c:v>
                </c:pt>
                <c:pt idx="50">
                  <c:v>1.5517238014490573</c:v>
                </c:pt>
                <c:pt idx="51">
                  <c:v>1.5677906940016344</c:v>
                </c:pt>
                <c:pt idx="52">
                  <c:v>1.5737424951602528</c:v>
                </c:pt>
                <c:pt idx="53">
                  <c:v>1.5591592773534082</c:v>
                </c:pt>
                <c:pt idx="54">
                  <c:v>1.4515396274870589</c:v>
                </c:pt>
                <c:pt idx="55">
                  <c:v>1.53073428872103</c:v>
                </c:pt>
                <c:pt idx="56">
                  <c:v>1.5136402819209192</c:v>
                </c:pt>
                <c:pt idx="57">
                  <c:v>1.5053837454863837</c:v>
                </c:pt>
                <c:pt idx="58">
                  <c:v>1.5610092083350464</c:v>
                </c:pt>
                <c:pt idx="59">
                  <c:v>1.5683883340319804</c:v>
                </c:pt>
                <c:pt idx="60">
                  <c:v>1.5722438228349347</c:v>
                </c:pt>
                <c:pt idx="61">
                  <c:v>1.5581580402710933</c:v>
                </c:pt>
                <c:pt idx="62">
                  <c:v>1.5318047045011851</c:v>
                </c:pt>
                <c:pt idx="63">
                  <c:v>1.4845223507944332</c:v>
                </c:pt>
                <c:pt idx="64">
                  <c:v>1.4793681883121252</c:v>
                </c:pt>
                <c:pt idx="65">
                  <c:v>0.70509247047988965</c:v>
                </c:pt>
                <c:pt idx="66">
                  <c:v>1.4889681582506484</c:v>
                </c:pt>
                <c:pt idx="67">
                  <c:v>1.5373888534266242</c:v>
                </c:pt>
                <c:pt idx="68">
                  <c:v>1.53073428872103</c:v>
                </c:pt>
                <c:pt idx="69">
                  <c:v>1.4927273845926459</c:v>
                </c:pt>
                <c:pt idx="70">
                  <c:v>1.4468708669655319</c:v>
                </c:pt>
                <c:pt idx="71">
                  <c:v>1.5591592773534082</c:v>
                </c:pt>
                <c:pt idx="72">
                  <c:v>1.4845223507944332</c:v>
                </c:pt>
                <c:pt idx="73">
                  <c:v>1.5347848793954637</c:v>
                </c:pt>
                <c:pt idx="74">
                  <c:v>1.5542604741735391</c:v>
                </c:pt>
                <c:pt idx="75">
                  <c:v>1.4747562260924634</c:v>
                </c:pt>
                <c:pt idx="76">
                  <c:v>1.5725087346793938</c:v>
                </c:pt>
                <c:pt idx="77">
                  <c:v>1.5461513447642234</c:v>
                </c:pt>
                <c:pt idx="78">
                  <c:v>1.538500338393342</c:v>
                </c:pt>
                <c:pt idx="79">
                  <c:v>1.5165622292720431</c:v>
                </c:pt>
                <c:pt idx="80">
                  <c:v>1.506455252291417</c:v>
                </c:pt>
                <c:pt idx="81">
                  <c:v>1.5550901024519954</c:v>
                </c:pt>
                <c:pt idx="82">
                  <c:v>1.5454941268240097</c:v>
                </c:pt>
                <c:pt idx="83">
                  <c:v>1.493951219021872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E5F-4CA4-B9D2-26A35778485A}"/>
            </c:ext>
          </c:extLst>
        </c:ser>
        <c:ser>
          <c:idx val="11"/>
          <c:order val="11"/>
          <c:tx>
            <c:strRef>
              <c:f>'CP General Model'!$BH$14:$BK$14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wer"/>
            <c:dispRSqr val="0"/>
            <c:dispEq val="0"/>
          </c:trendline>
          <c:xVal>
            <c:numRef>
              <c:f>'CP General Model'!$V$16:$V$99</c:f>
              <c:numCache>
                <c:formatCode>0.00</c:formatCode>
                <c:ptCount val="84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53.356409726507351</c:v>
                </c:pt>
                <c:pt idx="18">
                  <c:v>55.846444451481247</c:v>
                </c:pt>
                <c:pt idx="19">
                  <c:v>64.511426196629429</c:v>
                </c:pt>
                <c:pt idx="20">
                  <c:v>74.19095424941068</c:v>
                </c:pt>
                <c:pt idx="21">
                  <c:v>86.841551937052941</c:v>
                </c:pt>
                <c:pt idx="22">
                  <c:v>98.542409448542344</c:v>
                </c:pt>
                <c:pt idx="23">
                  <c:v>109.37012152457291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  <c:pt idx="54">
                  <c:v>4.8787129514707743</c:v>
                </c:pt>
                <c:pt idx="55">
                  <c:v>23.726091765378754</c:v>
                </c:pt>
                <c:pt idx="56">
                  <c:v>18.411309903400962</c:v>
                </c:pt>
                <c:pt idx="57">
                  <c:v>16.112976948919126</c:v>
                </c:pt>
                <c:pt idx="58">
                  <c:v>36.467201086153601</c:v>
                </c:pt>
                <c:pt idx="59">
                  <c:v>41.548665380463916</c:v>
                </c:pt>
                <c:pt idx="60">
                  <c:v>56.431485507190885</c:v>
                </c:pt>
                <c:pt idx="61">
                  <c:v>68.542129165671099</c:v>
                </c:pt>
                <c:pt idx="62">
                  <c:v>81.782981980509746</c:v>
                </c:pt>
                <c:pt idx="63">
                  <c:v>100.54789056951806</c:v>
                </c:pt>
                <c:pt idx="64">
                  <c:v>102.44328188735069</c:v>
                </c:pt>
                <c:pt idx="65">
                  <c:v>9.9999999999999995E-21</c:v>
                </c:pt>
                <c:pt idx="66">
                  <c:v>11.994353873675774</c:v>
                </c:pt>
                <c:pt idx="67">
                  <c:v>26.047419089625386</c:v>
                </c:pt>
                <c:pt idx="68">
                  <c:v>23.726091765378754</c:v>
                </c:pt>
                <c:pt idx="69">
                  <c:v>12.885884296104603</c:v>
                </c:pt>
                <c:pt idx="70">
                  <c:v>4.2340991781027384</c:v>
                </c:pt>
                <c:pt idx="71">
                  <c:v>35.436070873066278</c:v>
                </c:pt>
                <c:pt idx="72">
                  <c:v>100.54789056951806</c:v>
                </c:pt>
                <c:pt idx="73">
                  <c:v>80.459315504050451</c:v>
                </c:pt>
                <c:pt idx="74">
                  <c:v>70.82190769410586</c:v>
                </c:pt>
                <c:pt idx="75">
                  <c:v>104.1239334081737</c:v>
                </c:pt>
                <c:pt idx="76">
                  <c:v>46.275903647922327</c:v>
                </c:pt>
                <c:pt idx="77">
                  <c:v>29.406634214589289</c:v>
                </c:pt>
                <c:pt idx="78">
                  <c:v>26.452520147512978</c:v>
                </c:pt>
                <c:pt idx="79">
                  <c:v>19.263578697328356</c:v>
                </c:pt>
                <c:pt idx="80">
                  <c:v>16.402391747789366</c:v>
                </c:pt>
                <c:pt idx="81">
                  <c:v>33.358427878790138</c:v>
                </c:pt>
                <c:pt idx="82">
                  <c:v>29.140050434059802</c:v>
                </c:pt>
                <c:pt idx="83">
                  <c:v>13.182725056829785</c:v>
                </c:pt>
              </c:numCache>
            </c:numRef>
          </c:xVal>
          <c:yVal>
            <c:numRef>
              <c:f>'CP General Model'!$BI$16:$BI$99</c:f>
              <c:numCache>
                <c:formatCode>0.00</c:formatCode>
                <c:ptCount val="84"/>
                <c:pt idx="0">
                  <c:v>1.7818274578129176</c:v>
                </c:pt>
                <c:pt idx="1">
                  <c:v>1.777528733046883</c:v>
                </c:pt>
                <c:pt idx="2">
                  <c:v>1.7745908937136896</c:v>
                </c:pt>
                <c:pt idx="3">
                  <c:v>1.7703897282276528</c:v>
                </c:pt>
                <c:pt idx="4">
                  <c:v>1.770648323343373</c:v>
                </c:pt>
                <c:pt idx="5">
                  <c:v>1.7679632810076846</c:v>
                </c:pt>
                <c:pt idx="6">
                  <c:v>1.7812934213965015</c:v>
                </c:pt>
                <c:pt idx="7">
                  <c:v>1.7916415953590537</c:v>
                </c:pt>
                <c:pt idx="8">
                  <c:v>1.799121585965987</c:v>
                </c:pt>
                <c:pt idx="9">
                  <c:v>1.8031026645304584</c:v>
                </c:pt>
                <c:pt idx="10">
                  <c:v>1.8302481789029301</c:v>
                </c:pt>
                <c:pt idx="11">
                  <c:v>1.8444172611097793</c:v>
                </c:pt>
                <c:pt idx="12">
                  <c:v>1.8229172769262478</c:v>
                </c:pt>
                <c:pt idx="13">
                  <c:v>1.8166583779915693</c:v>
                </c:pt>
                <c:pt idx="14">
                  <c:v>1.8123017916713871</c:v>
                </c:pt>
                <c:pt idx="15">
                  <c:v>1.8887748835999583</c:v>
                </c:pt>
                <c:pt idx="16">
                  <c:v>1.9068856451360858</c:v>
                </c:pt>
                <c:pt idx="17">
                  <c:v>1.7733941675687668</c:v>
                </c:pt>
                <c:pt idx="18">
                  <c:v>1.7763294398553369</c:v>
                </c:pt>
                <c:pt idx="19">
                  <c:v>1.7908040727651378</c:v>
                </c:pt>
                <c:pt idx="20">
                  <c:v>1.8129620357623519</c:v>
                </c:pt>
                <c:pt idx="21">
                  <c:v>1.8476961272593728</c:v>
                </c:pt>
                <c:pt idx="22">
                  <c:v>1.8830400735131101</c:v>
                </c:pt>
                <c:pt idx="23">
                  <c:v>1.9172568094442619</c:v>
                </c:pt>
                <c:pt idx="24">
                  <c:v>1.7849648597145162</c:v>
                </c:pt>
                <c:pt idx="25">
                  <c:v>1.7959074640495851</c:v>
                </c:pt>
                <c:pt idx="26">
                  <c:v>1.7822476032780621</c:v>
                </c:pt>
                <c:pt idx="27">
                  <c:v>1.7820704113332542</c:v>
                </c:pt>
                <c:pt idx="28">
                  <c:v>1.7805600337895235</c:v>
                </c:pt>
                <c:pt idx="29">
                  <c:v>1.7824588616654713</c:v>
                </c:pt>
                <c:pt idx="30">
                  <c:v>1.7874324836240563</c:v>
                </c:pt>
                <c:pt idx="31">
                  <c:v>1.7915174523048794</c:v>
                </c:pt>
                <c:pt idx="32">
                  <c:v>1.7878723098890725</c:v>
                </c:pt>
                <c:pt idx="33">
                  <c:v>1.8153080333797345</c:v>
                </c:pt>
                <c:pt idx="34">
                  <c:v>1.7973636374845745</c:v>
                </c:pt>
                <c:pt idx="35">
                  <c:v>1.8113127670618849</c:v>
                </c:pt>
                <c:pt idx="36">
                  <c:v>1.7815844503431122</c:v>
                </c:pt>
                <c:pt idx="37">
                  <c:v>1.7655016426806442</c:v>
                </c:pt>
                <c:pt idx="38">
                  <c:v>1.7942138845492202</c:v>
                </c:pt>
                <c:pt idx="39">
                  <c:v>1.7960702849254131</c:v>
                </c:pt>
                <c:pt idx="40">
                  <c:v>1.7977647815618785</c:v>
                </c:pt>
                <c:pt idx="41">
                  <c:v>1.7959074640495851</c:v>
                </c:pt>
                <c:pt idx="42">
                  <c:v>1.7937097380254563</c:v>
                </c:pt>
                <c:pt idx="43">
                  <c:v>1.7918138195562123</c:v>
                </c:pt>
                <c:pt idx="44">
                  <c:v>1.7698159437725072</c:v>
                </c:pt>
                <c:pt idx="45">
                  <c:v>1.7691568733270577</c:v>
                </c:pt>
                <c:pt idx="46">
                  <c:v>1.7680316032002192</c:v>
                </c:pt>
                <c:pt idx="47">
                  <c:v>1.7690727902521139</c:v>
                </c:pt>
                <c:pt idx="48">
                  <c:v>1.7728696985248356</c:v>
                </c:pt>
                <c:pt idx="49">
                  <c:v>1.7681044417537286</c:v>
                </c:pt>
                <c:pt idx="50">
                  <c:v>1.7734926716587323</c:v>
                </c:pt>
                <c:pt idx="51">
                  <c:v>1.7681500853835352</c:v>
                </c:pt>
                <c:pt idx="52">
                  <c:v>1.7700452846854484</c:v>
                </c:pt>
                <c:pt idx="53">
                  <c:v>1.7706106449237431</c:v>
                </c:pt>
                <c:pt idx="54">
                  <c:v>1.7960702849254131</c:v>
                </c:pt>
                <c:pt idx="55">
                  <c:v>1.7822476032780621</c:v>
                </c:pt>
                <c:pt idx="56">
                  <c:v>1.7887719104586681</c:v>
                </c:pt>
                <c:pt idx="57">
                  <c:v>1.7914847679403259</c:v>
                </c:pt>
                <c:pt idx="58">
                  <c:v>1.7699643297415202</c:v>
                </c:pt>
                <c:pt idx="59">
                  <c:v>1.7680648174721885</c:v>
                </c:pt>
                <c:pt idx="60">
                  <c:v>1.7771050192427409</c:v>
                </c:pt>
                <c:pt idx="61">
                  <c:v>1.7994057888048474</c:v>
                </c:pt>
                <c:pt idx="62">
                  <c:v>1.833239432999735</c:v>
                </c:pt>
                <c:pt idx="63">
                  <c:v>1.8892914568366481</c:v>
                </c:pt>
                <c:pt idx="64">
                  <c:v>1.8952395948274681</c:v>
                </c:pt>
                <c:pt idx="65">
                  <c:v>1.0768398781196438</c:v>
                </c:pt>
                <c:pt idx="66">
                  <c:v>1.7956608220733026</c:v>
                </c:pt>
                <c:pt idx="67">
                  <c:v>1.779491814729049</c:v>
                </c:pt>
                <c:pt idx="68">
                  <c:v>1.7822476032780621</c:v>
                </c:pt>
                <c:pt idx="69">
                  <c:v>1.7948701887124614</c:v>
                </c:pt>
                <c:pt idx="70">
                  <c:v>1.7949454277738321</c:v>
                </c:pt>
                <c:pt idx="71">
                  <c:v>1.7706106449237431</c:v>
                </c:pt>
                <c:pt idx="72">
                  <c:v>1.8892914568366481</c:v>
                </c:pt>
                <c:pt idx="73">
                  <c:v>1.82956747368143</c:v>
                </c:pt>
                <c:pt idx="74">
                  <c:v>1.8046878614989004</c:v>
                </c:pt>
                <c:pt idx="75">
                  <c:v>1.9005435381412175</c:v>
                </c:pt>
                <c:pt idx="76">
                  <c:v>1.7684774807277912</c:v>
                </c:pt>
                <c:pt idx="77">
                  <c:v>1.7758027210412917</c:v>
                </c:pt>
                <c:pt idx="78">
                  <c:v>1.7790253685187654</c:v>
                </c:pt>
                <c:pt idx="79">
                  <c:v>1.7877334141832009</c:v>
                </c:pt>
                <c:pt idx="80">
                  <c:v>1.7911528568690214</c:v>
                </c:pt>
                <c:pt idx="81">
                  <c:v>1.7721458655817715</c:v>
                </c:pt>
                <c:pt idx="82">
                  <c:v>1.7760787821884461</c:v>
                </c:pt>
                <c:pt idx="83">
                  <c:v>1.7945899065230517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E5F-4CA4-B9D2-26A357784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232512"/>
        <c:axId val="569239728"/>
      </c:scatterChart>
      <c:valAx>
        <c:axId val="56923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69239728"/>
        <c:crosses val="autoZero"/>
        <c:crossBetween val="midCat"/>
      </c:valAx>
      <c:valAx>
        <c:axId val="56923972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4281586558217352E-3"/>
              <c:y val="0.4842952529558352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6923251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6"/>
        <c:delete val="1"/>
      </c:legendEntry>
      <c:layout>
        <c:manualLayout>
          <c:xMode val="edge"/>
          <c:yMode val="edge"/>
          <c:x val="8.8692875484190692E-2"/>
          <c:y val="6.7854236519929736E-2"/>
          <c:w val="0.27919515428565717"/>
          <c:h val="0.1644857640981267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84185065219524E-2"/>
          <c:y val="2.4530275740057651E-2"/>
          <c:w val="0.88980024914102751"/>
          <c:h val="0.80183420282237527"/>
        </c:manualLayout>
      </c:layout>
      <c:scatterChart>
        <c:scatterStyle val="lineMarker"/>
        <c:varyColors val="0"/>
        <c:ser>
          <c:idx val="0"/>
          <c:order val="0"/>
          <c:tx>
            <c:v>5555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1CAE5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9.7296517351382089E-2"/>
                  <c:y val="-9.349049318602731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pt-B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 </a:t>
                    </a: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= 1.4207 z</a:t>
                    </a:r>
                    <a:r>
                      <a:rPr lang="en-GB" baseline="30000">
                        <a:solidFill>
                          <a:sysClr val="windowText" lastClr="000000"/>
                        </a:solidFill>
                      </a:rPr>
                      <a:t>0.0052</a:t>
                    </a:r>
                    <a:br>
                      <a:rPr lang="en-GB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R² = 0.3784</a:t>
                    </a:r>
                    <a:endParaRPr lang="en-GB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17-4436-A25F-6F1C78F50289}"/>
            </c:ext>
          </c:extLst>
        </c:ser>
        <c:ser>
          <c:idx val="1"/>
          <c:order val="1"/>
          <c:tx>
            <c:strRef>
              <c:f>'CP 5555'!$AE$15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01CAE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5555'!$AE$16:$AE$22</c:f>
              <c:numCache>
                <c:formatCode>0.00</c:formatCode>
                <c:ptCount val="7"/>
                <c:pt idx="0">
                  <c:v>0.95043256040685264</c:v>
                </c:pt>
                <c:pt idx="1">
                  <c:v>1.223297211705852</c:v>
                </c:pt>
                <c:pt idx="2">
                  <c:v>1.2282401292199492</c:v>
                </c:pt>
                <c:pt idx="3">
                  <c:v>1.2276441041778787</c:v>
                </c:pt>
                <c:pt idx="4">
                  <c:v>1.2237533682395114</c:v>
                </c:pt>
                <c:pt idx="5">
                  <c:v>1.2166914705850163</c:v>
                </c:pt>
                <c:pt idx="6">
                  <c:v>1.2302076493082195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17-4436-A25F-6F1C78F50289}"/>
            </c:ext>
          </c:extLst>
        </c:ser>
        <c:ser>
          <c:idx val="2"/>
          <c:order val="2"/>
          <c:tx>
            <c:strRef>
              <c:f>'CP 5555'!$AF$15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01CAE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5555'!$AF$16:$AF$22</c:f>
              <c:numCache>
                <c:formatCode>0.00</c:formatCode>
                <c:ptCount val="7"/>
                <c:pt idx="0">
                  <c:v>1.2858793464328007</c:v>
                </c:pt>
                <c:pt idx="1">
                  <c:v>1.6550491687785056</c:v>
                </c:pt>
                <c:pt idx="2">
                  <c:v>1.6617366454152251</c:v>
                </c:pt>
                <c:pt idx="3">
                  <c:v>1.6609302585936006</c:v>
                </c:pt>
                <c:pt idx="4">
                  <c:v>1.6556663217358094</c:v>
                </c:pt>
                <c:pt idx="5">
                  <c:v>1.6461119896150218</c:v>
                </c:pt>
                <c:pt idx="6">
                  <c:v>1.6643985843581792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17-4436-A25F-6F1C78F50289}"/>
            </c:ext>
          </c:extLst>
        </c:ser>
        <c:ser>
          <c:idx val="3"/>
          <c:order val="3"/>
          <c:tx>
            <c:strRef>
              <c:f>'CP 5555'!$BH$14:$BK$14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5555'!$BH$16:$BH$22</c:f>
              <c:numCache>
                <c:formatCode>0.00</c:formatCode>
                <c:ptCount val="7"/>
                <c:pt idx="0">
                  <c:v>0.79822376510713866</c:v>
                </c:pt>
                <c:pt idx="1">
                  <c:v>1.2404860676450875</c:v>
                </c:pt>
                <c:pt idx="2">
                  <c:v>1.2028217956941056</c:v>
                </c:pt>
                <c:pt idx="3">
                  <c:v>1.2238983983353273</c:v>
                </c:pt>
                <c:pt idx="4">
                  <c:v>1.2455024519170577</c:v>
                </c:pt>
                <c:pt idx="5">
                  <c:v>1.1633985167798315</c:v>
                </c:pt>
                <c:pt idx="6">
                  <c:v>1.0905519799393304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717-4436-A25F-6F1C78F50289}"/>
            </c:ext>
          </c:extLst>
        </c:ser>
        <c:ser>
          <c:idx val="4"/>
          <c:order val="4"/>
          <c:tx>
            <c:strRef>
              <c:f>'CP 5555'!$BH$14:$BK$14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0"/>
            <c:dispEq val="0"/>
          </c:trendline>
          <c:xVal>
            <c:numRef>
              <c:f>'CP 5555'!$V$16:$V$22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'CP 5555'!$BI$16:$BI$22</c:f>
              <c:numCache>
                <c:formatCode>0.00</c:formatCode>
                <c:ptCount val="7"/>
                <c:pt idx="0">
                  <c:v>1.4380881417325146</c:v>
                </c:pt>
                <c:pt idx="1">
                  <c:v>1.6378603128392704</c:v>
                </c:pt>
                <c:pt idx="2">
                  <c:v>1.6871549789410689</c:v>
                </c:pt>
                <c:pt idx="3">
                  <c:v>1.664675964436152</c:v>
                </c:pt>
                <c:pt idx="4">
                  <c:v>1.6339172380582632</c:v>
                </c:pt>
                <c:pt idx="5">
                  <c:v>1.6994049434202065</c:v>
                </c:pt>
                <c:pt idx="6">
                  <c:v>1.8040542537270683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717-4436-A25F-6F1C78F5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025144"/>
        <c:axId val="711025472"/>
      </c:scatterChart>
      <c:valAx>
        <c:axId val="711025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1025472"/>
        <c:crosses val="autoZero"/>
        <c:crossBetween val="midCat"/>
      </c:valAx>
      <c:valAx>
        <c:axId val="711025472"/>
        <c:scaling>
          <c:orientation val="minMax"/>
          <c:max val="2.200000000000000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1025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8.5961509898230801E-2"/>
          <c:y val="4.01444822041407E-2"/>
          <c:w val="0.76825708049371988"/>
          <c:h val="7.259291946163404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52-4E70-B329-F7A9803334ED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52-4E70-B329-F7A9803334ED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D52-4E70-B329-F7A980333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8468949272226E-2"/>
          <c:y val="2.4050892184714717E-2"/>
          <c:w val="0.88570947425949464"/>
          <c:h val="0.81207467837520186"/>
        </c:manualLayout>
      </c:layout>
      <c:scatterChart>
        <c:scatterStyle val="lineMarker"/>
        <c:varyColors val="0"/>
        <c:ser>
          <c:idx val="0"/>
          <c:order val="0"/>
          <c:tx>
            <c:v>5565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6633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59877161487943009"/>
                  <c:y val="-4.148245463992951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 = 0.0171 z + 1</a:t>
                    </a:r>
                    <a:br>
                      <a:rPr lang="en-GB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R² = 0.6214</a:t>
                    </a:r>
                    <a:endParaRPr lang="en-GB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A9-4C95-A9ED-C76722D71097}"/>
            </c:ext>
          </c:extLst>
        </c:ser>
        <c:ser>
          <c:idx val="1"/>
          <c:order val="1"/>
          <c:tx>
            <c:strRef>
              <c:f>'CP 5565'!$AA$15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6633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5565'!$AA$16:$AA$27</c:f>
              <c:numCache>
                <c:formatCode>0.00</c:formatCode>
                <c:ptCount val="12"/>
                <c:pt idx="0">
                  <c:v>2.3114635894279449</c:v>
                </c:pt>
                <c:pt idx="1">
                  <c:v>2.0194761508513732</c:v>
                </c:pt>
                <c:pt idx="2">
                  <c:v>1.8793964283338287</c:v>
                </c:pt>
                <c:pt idx="3">
                  <c:v>2.3634413720878045</c:v>
                </c:pt>
                <c:pt idx="4">
                  <c:v>1.5226202595225509</c:v>
                </c:pt>
                <c:pt idx="5">
                  <c:v>1.2774254283090554</c:v>
                </c:pt>
                <c:pt idx="6">
                  <c:v>1.2344873803441012</c:v>
                </c:pt>
                <c:pt idx="7">
                  <c:v>1.1299961163656675</c:v>
                </c:pt>
                <c:pt idx="8">
                  <c:v>1.0884087640541185</c:v>
                </c:pt>
                <c:pt idx="9">
                  <c:v>1.3348647492182144</c:v>
                </c:pt>
                <c:pt idx="10">
                  <c:v>1.2735506330590591</c:v>
                </c:pt>
                <c:pt idx="11">
                  <c:v>1.0416109087010208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A9-4C95-A9ED-C76722D71097}"/>
            </c:ext>
          </c:extLst>
        </c:ser>
        <c:ser>
          <c:idx val="2"/>
          <c:order val="2"/>
          <c:tx>
            <c:strRef>
              <c:f>'CP 5565'!$AB$15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6633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5565'!$AB$16:$AB$27</c:f>
              <c:numCache>
                <c:formatCode>0.00</c:formatCode>
                <c:ptCount val="12"/>
                <c:pt idx="0">
                  <c:v>3.1272742680495726</c:v>
                </c:pt>
                <c:pt idx="1">
                  <c:v>2.7322324393871518</c:v>
                </c:pt>
                <c:pt idx="2">
                  <c:v>2.5427128148045917</c:v>
                </c:pt>
                <c:pt idx="3">
                  <c:v>3.1975971504717355</c:v>
                </c:pt>
                <c:pt idx="4">
                  <c:v>2.0600156452363922</c:v>
                </c:pt>
                <c:pt idx="5">
                  <c:v>1.7282814618298983</c:v>
                </c:pt>
                <c:pt idx="6">
                  <c:v>1.6701888087008427</c:v>
                </c:pt>
                <c:pt idx="7">
                  <c:v>1.5288182750829618</c:v>
                </c:pt>
                <c:pt idx="8">
                  <c:v>1.4725530337202779</c:v>
                </c:pt>
                <c:pt idx="9">
                  <c:v>1.8059934842364078</c:v>
                </c:pt>
                <c:pt idx="10">
                  <c:v>1.7230390917857858</c:v>
                </c:pt>
                <c:pt idx="11">
                  <c:v>1.4092382882425576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A9-4C95-A9ED-C76722D71097}"/>
            </c:ext>
          </c:extLst>
        </c:ser>
        <c:ser>
          <c:idx val="3"/>
          <c:order val="3"/>
          <c:tx>
            <c:strRef>
              <c:f>'CP 5565'!$AZ$14:$BC$14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5565'!$AZ$16:$AZ$27</c:f>
              <c:numCache>
                <c:formatCode>0.00</c:formatCode>
                <c:ptCount val="12"/>
                <c:pt idx="0">
                  <c:v>2.2601121563521396</c:v>
                </c:pt>
                <c:pt idx="1">
                  <c:v>2.0364619469857494</c:v>
                </c:pt>
                <c:pt idx="2">
                  <c:v>1.9193065563637646</c:v>
                </c:pt>
                <c:pt idx="3">
                  <c:v>2.2981898327908117</c:v>
                </c:pt>
                <c:pt idx="4">
                  <c:v>1.5568641103063117</c:v>
                </c:pt>
                <c:pt idx="5">
                  <c:v>1.2328229699108126</c:v>
                </c:pt>
                <c:pt idx="6">
                  <c:v>1.1707345596523553</c:v>
                </c:pt>
                <c:pt idx="7">
                  <c:v>1.0149677114546589</c:v>
                </c:pt>
                <c:pt idx="8">
                  <c:v>0.9514624129856244</c:v>
                </c:pt>
                <c:pt idx="9">
                  <c:v>1.3137450125065322</c:v>
                </c:pt>
                <c:pt idx="10">
                  <c:v>1.2272728798678314</c:v>
                </c:pt>
                <c:pt idx="11">
                  <c:v>0.87916880991822932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A9-4C95-A9ED-C76722D71097}"/>
            </c:ext>
          </c:extLst>
        </c:ser>
        <c:ser>
          <c:idx val="4"/>
          <c:order val="4"/>
          <c:tx>
            <c:strRef>
              <c:f>'CP 5565'!$AZ$14:$BC$14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5565'!$BA$16:$BA$27</c:f>
              <c:numCache>
                <c:formatCode>0.00</c:formatCode>
                <c:ptCount val="12"/>
                <c:pt idx="0">
                  <c:v>3.1786257011253785</c:v>
                </c:pt>
                <c:pt idx="1">
                  <c:v>2.715246643252776</c:v>
                </c:pt>
                <c:pt idx="2">
                  <c:v>2.5028026867746558</c:v>
                </c:pt>
                <c:pt idx="3">
                  <c:v>3.2628486897687288</c:v>
                </c:pt>
                <c:pt idx="4">
                  <c:v>2.0257717944526319</c:v>
                </c:pt>
                <c:pt idx="5">
                  <c:v>1.772883920228141</c:v>
                </c:pt>
                <c:pt idx="6">
                  <c:v>1.7339416293925887</c:v>
                </c:pt>
                <c:pt idx="7">
                  <c:v>1.6438466799939706</c:v>
                </c:pt>
                <c:pt idx="8">
                  <c:v>1.6094993847887722</c:v>
                </c:pt>
                <c:pt idx="9">
                  <c:v>1.8271132209480903</c:v>
                </c:pt>
                <c:pt idx="10">
                  <c:v>1.7693168449770138</c:v>
                </c:pt>
                <c:pt idx="11">
                  <c:v>1.5716803870253493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2A9-4C95-A9ED-C76722D71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885400"/>
        <c:axId val="637880152"/>
      </c:scatterChart>
      <c:valAx>
        <c:axId val="63788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7880152"/>
        <c:crosses val="autoZero"/>
        <c:crossBetween val="midCat"/>
      </c:valAx>
      <c:valAx>
        <c:axId val="637880152"/>
        <c:scaling>
          <c:orientation val="minMax"/>
          <c:max val="4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616144017440165E-3"/>
              <c:y val="0.454725472095526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788540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8468949272226E-2"/>
          <c:y val="2.4050892184714717E-2"/>
          <c:w val="0.88570947425949464"/>
          <c:h val="0.81207467837520186"/>
        </c:manualLayout>
      </c:layout>
      <c:scatterChart>
        <c:scatterStyle val="lineMarker"/>
        <c:varyColors val="0"/>
        <c:ser>
          <c:idx val="0"/>
          <c:order val="0"/>
          <c:tx>
            <c:v>5565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6633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59877161487943009"/>
                  <c:y val="-4.148245463992951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GB" baseline="30000">
                        <a:solidFill>
                          <a:sysClr val="windowText" lastClr="000000"/>
                        </a:solidFill>
                      </a:rPr>
                      <a:t>0.011 z</a:t>
                    </a:r>
                    <a:br>
                      <a:rPr lang="en-GB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R² = 0.8716</a:t>
                    </a:r>
                    <a:endParaRPr lang="en-GB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53-48DE-861B-2A084FAD4DE3}"/>
            </c:ext>
          </c:extLst>
        </c:ser>
        <c:ser>
          <c:idx val="1"/>
          <c:order val="1"/>
          <c:tx>
            <c:strRef>
              <c:f>'CP 5565'!$AC$15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6633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5565'!$AC$16:$AC$27</c:f>
              <c:numCache>
                <c:formatCode>0.00</c:formatCode>
                <c:ptCount val="12"/>
                <c:pt idx="0">
                  <c:v>2.5689772609546822</c:v>
                </c:pt>
                <c:pt idx="1">
                  <c:v>2.0596448006117809</c:v>
                </c:pt>
                <c:pt idx="2">
                  <c:v>1.8524740224806922</c:v>
                </c:pt>
                <c:pt idx="3">
                  <c:v>2.672045644342846</c:v>
                </c:pt>
                <c:pt idx="4">
                  <c:v>1.4141321347946052</c:v>
                </c:pt>
                <c:pt idx="5">
                  <c:v>1.1746309895944906</c:v>
                </c:pt>
                <c:pt idx="6">
                  <c:v>1.13707456389913</c:v>
                </c:pt>
                <c:pt idx="7">
                  <c:v>1.0506199685606166</c:v>
                </c:pt>
                <c:pt idx="8">
                  <c:v>1.0180686782249149</c:v>
                </c:pt>
                <c:pt idx="9">
                  <c:v>1.2268179407451438</c:v>
                </c:pt>
                <c:pt idx="10">
                  <c:v>1.1711915217747573</c:v>
                </c:pt>
                <c:pt idx="11">
                  <c:v>0.98264343716148883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953-48DE-861B-2A084FAD4DE3}"/>
            </c:ext>
          </c:extLst>
        </c:ser>
        <c:ser>
          <c:idx val="2"/>
          <c:order val="2"/>
          <c:tx>
            <c:strRef>
              <c:f>'CP 5565'!$AD$15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6633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5565'!$AD$16:$AD$27</c:f>
              <c:numCache>
                <c:formatCode>0.00</c:formatCode>
                <c:ptCount val="12"/>
                <c:pt idx="0">
                  <c:v>3.4756751177622167</c:v>
                </c:pt>
                <c:pt idx="1">
                  <c:v>2.786578259651233</c:v>
                </c:pt>
                <c:pt idx="2">
                  <c:v>2.5062883833562304</c:v>
                </c:pt>
                <c:pt idx="3">
                  <c:v>3.6151205776403206</c:v>
                </c:pt>
                <c:pt idx="4">
                  <c:v>1.9132375941338775</c:v>
                </c:pt>
                <c:pt idx="5">
                  <c:v>1.5892066329807815</c:v>
                </c:pt>
                <c:pt idx="6">
                  <c:v>1.5383949982164697</c:v>
                </c:pt>
                <c:pt idx="7">
                  <c:v>1.4214270162878928</c:v>
                </c:pt>
                <c:pt idx="8">
                  <c:v>1.3773870352454729</c:v>
                </c:pt>
                <c:pt idx="9">
                  <c:v>1.6598125080669592</c:v>
                </c:pt>
                <c:pt idx="10">
                  <c:v>1.5845532353423186</c:v>
                </c:pt>
                <c:pt idx="11">
                  <c:v>1.3294587679243672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953-48DE-861B-2A084FAD4DE3}"/>
            </c:ext>
          </c:extLst>
        </c:ser>
        <c:ser>
          <c:idx val="3"/>
          <c:order val="3"/>
          <c:tx>
            <c:strRef>
              <c:f>'CP 5565'!$BD$14:$BG$14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5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5565'!$BD$16:$BD$27</c:f>
              <c:numCache>
                <c:formatCode>0.00</c:formatCode>
                <c:ptCount val="12"/>
                <c:pt idx="0">
                  <c:v>2.3788542901123146</c:v>
                </c:pt>
                <c:pt idx="1">
                  <c:v>1.9475835641351145</c:v>
                </c:pt>
                <c:pt idx="2">
                  <c:v>1.7706083923542359</c:v>
                </c:pt>
                <c:pt idx="3">
                  <c:v>2.4677837497775568</c:v>
                </c:pt>
                <c:pt idx="4">
                  <c:v>1.3351878925842786</c:v>
                </c:pt>
                <c:pt idx="5">
                  <c:v>1.0035748582921933</c:v>
                </c:pt>
                <c:pt idx="6">
                  <c:v>0.94317563177049224</c:v>
                </c:pt>
                <c:pt idx="7">
                  <c:v>0.79545737711253706</c:v>
                </c:pt>
                <c:pt idx="8">
                  <c:v>0.73673487254911718</c:v>
                </c:pt>
                <c:pt idx="9">
                  <c:v>1.0836710819998248</c:v>
                </c:pt>
                <c:pt idx="10">
                  <c:v>0.99813920892975483</c:v>
                </c:pt>
                <c:pt idx="11">
                  <c:v>0.67090666204252514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953-48DE-861B-2A084FAD4DE3}"/>
            </c:ext>
          </c:extLst>
        </c:ser>
        <c:ser>
          <c:idx val="4"/>
          <c:order val="4"/>
          <c:tx>
            <c:strRef>
              <c:f>'CP 5565'!$BD$14:$BG$14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5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5565'!$BE$16:$BE$27</c:f>
              <c:numCache>
                <c:formatCode>0.00</c:formatCode>
                <c:ptCount val="12"/>
                <c:pt idx="0">
                  <c:v>3.6657980886045842</c:v>
                </c:pt>
                <c:pt idx="1">
                  <c:v>2.8986394961278998</c:v>
                </c:pt>
                <c:pt idx="2">
                  <c:v>2.5881540134826868</c:v>
                </c:pt>
                <c:pt idx="3">
                  <c:v>3.8193824722056102</c:v>
                </c:pt>
                <c:pt idx="4">
                  <c:v>1.9921818363442043</c:v>
                </c:pt>
                <c:pt idx="5">
                  <c:v>1.760262764283079</c:v>
                </c:pt>
                <c:pt idx="6">
                  <c:v>1.7322939303451077</c:v>
                </c:pt>
                <c:pt idx="7">
                  <c:v>1.6765896077359725</c:v>
                </c:pt>
                <c:pt idx="8">
                  <c:v>1.6587208409212706</c:v>
                </c:pt>
                <c:pt idx="9">
                  <c:v>1.8029593668122785</c:v>
                </c:pt>
                <c:pt idx="10">
                  <c:v>1.7576055481873212</c:v>
                </c:pt>
                <c:pt idx="11">
                  <c:v>1.6411955430433309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953-48DE-861B-2A084FAD4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885400"/>
        <c:axId val="637880152"/>
      </c:scatterChart>
      <c:valAx>
        <c:axId val="63788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7880152"/>
        <c:crosses val="autoZero"/>
        <c:crossBetween val="midCat"/>
      </c:valAx>
      <c:valAx>
        <c:axId val="6378801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616144017440165E-3"/>
              <c:y val="0.454725472095526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788540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8468949272226E-2"/>
          <c:y val="2.4050892184714717E-2"/>
          <c:w val="0.88570947425949464"/>
          <c:h val="0.81207467837520186"/>
        </c:manualLayout>
      </c:layout>
      <c:scatterChart>
        <c:scatterStyle val="lineMarker"/>
        <c:varyColors val="0"/>
        <c:ser>
          <c:idx val="0"/>
          <c:order val="0"/>
          <c:tx>
            <c:v>5565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6633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9877161487943009"/>
                  <c:y val="-4.148245463992951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 = 0.608 z</a:t>
                    </a:r>
                    <a:r>
                      <a:rPr lang="en-GB" baseline="30000">
                        <a:solidFill>
                          <a:sysClr val="windowText" lastClr="000000"/>
                        </a:solidFill>
                      </a:rPr>
                      <a:t>0.3102</a:t>
                    </a:r>
                    <a:br>
                      <a:rPr lang="en-GB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R² = 0.7885</a:t>
                    </a:r>
                    <a:endParaRPr lang="en-GB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66-488E-BC4E-3616E0F7973D}"/>
            </c:ext>
          </c:extLst>
        </c:ser>
        <c:ser>
          <c:idx val="1"/>
          <c:order val="1"/>
          <c:tx>
            <c:strRef>
              <c:f>'CP 5565'!$AE$15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6633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5565'!$AE$16:$AE$27</c:f>
              <c:numCache>
                <c:formatCode>0.00</c:formatCode>
                <c:ptCount val="12"/>
                <c:pt idx="0">
                  <c:v>2.1600241081358709</c:v>
                </c:pt>
                <c:pt idx="1">
                  <c:v>2.0157296482602884</c:v>
                </c:pt>
                <c:pt idx="2">
                  <c:v>1.9375124461836835</c:v>
                </c:pt>
                <c:pt idx="3">
                  <c:v>2.1835678458957828</c:v>
                </c:pt>
                <c:pt idx="4">
                  <c:v>1.6979136411500326</c:v>
                </c:pt>
                <c:pt idx="5">
                  <c:v>1.475143408703167</c:v>
                </c:pt>
                <c:pt idx="6">
                  <c:v>1.4274857616046561</c:v>
                </c:pt>
                <c:pt idx="7">
                  <c:v>1.293742703743799</c:v>
                </c:pt>
                <c:pt idx="8">
                  <c:v>1.2307978028033451</c:v>
                </c:pt>
                <c:pt idx="9">
                  <c:v>1.5339841573425872</c:v>
                </c:pt>
                <c:pt idx="10">
                  <c:v>1.4709821264923357</c:v>
                </c:pt>
                <c:pt idx="11">
                  <c:v>1.1501331370097763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66-488E-BC4E-3616E0F7973D}"/>
            </c:ext>
          </c:extLst>
        </c:ser>
        <c:ser>
          <c:idx val="2"/>
          <c:order val="2"/>
          <c:tx>
            <c:strRef>
              <c:f>'CP 5565'!$AF$15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6633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5565'!$AF$16:$AF$27</c:f>
              <c:numCache>
                <c:formatCode>0.00</c:formatCode>
                <c:ptCount val="12"/>
                <c:pt idx="0">
                  <c:v>2.9223855580661779</c:v>
                </c:pt>
                <c:pt idx="1">
                  <c:v>2.7271636417639198</c:v>
                </c:pt>
                <c:pt idx="2">
                  <c:v>2.6213403683661598</c:v>
                </c:pt>
                <c:pt idx="3">
                  <c:v>2.9542388503295887</c:v>
                </c:pt>
                <c:pt idx="4">
                  <c:v>2.2971772792029852</c:v>
                </c:pt>
                <c:pt idx="5">
                  <c:v>1.9957822588336962</c:v>
                </c:pt>
                <c:pt idx="6">
                  <c:v>1.9313042657004169</c:v>
                </c:pt>
                <c:pt idx="7">
                  <c:v>1.750357775653375</c:v>
                </c:pt>
                <c:pt idx="8">
                  <c:v>1.6651970273221728</c:v>
                </c:pt>
                <c:pt idx="9">
                  <c:v>2.0753903305223238</c:v>
                </c:pt>
                <c:pt idx="10">
                  <c:v>1.9901522887837482</c:v>
                </c:pt>
                <c:pt idx="11">
                  <c:v>1.5560624794838149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666-488E-BC4E-3616E0F7973D}"/>
            </c:ext>
          </c:extLst>
        </c:ser>
        <c:ser>
          <c:idx val="3"/>
          <c:order val="3"/>
          <c:tx>
            <c:strRef>
              <c:f>'CP 5565'!$BH$14:$BK$14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5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5565'!$BH$16:$BH$27</c:f>
              <c:numCache>
                <c:formatCode>0.00</c:formatCode>
                <c:ptCount val="12"/>
                <c:pt idx="0">
                  <c:v>2.2143266536879409</c:v>
                </c:pt>
                <c:pt idx="1">
                  <c:v>2.1298825363586973</c:v>
                </c:pt>
                <c:pt idx="2">
                  <c:v>2.0717733422889513</c:v>
                </c:pt>
                <c:pt idx="3">
                  <c:v>2.225603096616128</c:v>
                </c:pt>
                <c:pt idx="4">
                  <c:v>1.8306718294295667</c:v>
                </c:pt>
                <c:pt idx="5">
                  <c:v>1.5432673661932523</c:v>
                </c:pt>
                <c:pt idx="6">
                  <c:v>1.4789623661027222</c:v>
                </c:pt>
                <c:pt idx="7">
                  <c:v>1.2982464498937691</c:v>
                </c:pt>
                <c:pt idx="8">
                  <c:v>1.2138169519073521</c:v>
                </c:pt>
                <c:pt idx="9">
                  <c:v>1.6219911189827017</c:v>
                </c:pt>
                <c:pt idx="10">
                  <c:v>1.5376660299853151</c:v>
                </c:pt>
                <c:pt idx="11">
                  <c:v>1.1066486134195774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666-488E-BC4E-3616E0F7973D}"/>
            </c:ext>
          </c:extLst>
        </c:ser>
        <c:ser>
          <c:idx val="4"/>
          <c:order val="4"/>
          <c:tx>
            <c:strRef>
              <c:f>'CP 5565'!$BH$14:$BK$14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5"/>
            <c:dispRSqr val="0"/>
            <c:dispEq val="0"/>
          </c:trendline>
          <c:xVal>
            <c:numRef>
              <c:f>'CP 5565'!$V$16:$V$27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'CP 5565'!$BI$16:$BI$27</c:f>
              <c:numCache>
                <c:formatCode>0.00</c:formatCode>
                <c:ptCount val="12"/>
                <c:pt idx="0">
                  <c:v>2.8680830125141084</c:v>
                </c:pt>
                <c:pt idx="1">
                  <c:v>2.6130107536655114</c:v>
                </c:pt>
                <c:pt idx="2">
                  <c:v>2.4870794722608922</c:v>
                </c:pt>
                <c:pt idx="3">
                  <c:v>2.9122035996092439</c:v>
                </c:pt>
                <c:pt idx="4">
                  <c:v>2.1644190909234515</c:v>
                </c:pt>
                <c:pt idx="5">
                  <c:v>1.927658301343611</c:v>
                </c:pt>
                <c:pt idx="6">
                  <c:v>1.879827661202351</c:v>
                </c:pt>
                <c:pt idx="7">
                  <c:v>1.7458540295034051</c:v>
                </c:pt>
                <c:pt idx="8">
                  <c:v>1.682177878218166</c:v>
                </c:pt>
                <c:pt idx="9">
                  <c:v>1.9873833688822093</c:v>
                </c:pt>
                <c:pt idx="10">
                  <c:v>1.923468385290769</c:v>
                </c:pt>
                <c:pt idx="11">
                  <c:v>1.599547003074014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666-488E-BC4E-3616E0F79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885400"/>
        <c:axId val="637880152"/>
      </c:scatterChart>
      <c:valAx>
        <c:axId val="63788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7880152"/>
        <c:crosses val="autoZero"/>
        <c:crossBetween val="midCat"/>
      </c:valAx>
      <c:valAx>
        <c:axId val="637880152"/>
        <c:scaling>
          <c:orientation val="minMax"/>
          <c:max val="4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616144017440165E-3"/>
              <c:y val="0.454725472095526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788540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99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FA-4B65-B36F-9D782B211A90}"/>
            </c:ext>
          </c:extLst>
        </c:ser>
        <c:ser>
          <c:idx val="2"/>
          <c:order val="1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FA-4B65-B36F-9D782B211A90}"/>
            </c:ext>
          </c:extLst>
        </c:ser>
        <c:ser>
          <c:idx val="3"/>
          <c:order val="2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FA-4B65-B36F-9D782B211A90}"/>
            </c:ext>
          </c:extLst>
        </c:ser>
        <c:ser>
          <c:idx val="5"/>
          <c:order val="3"/>
          <c:tx>
            <c:v>4869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EEB500"/>
              </a:solidFill>
              <a:ln>
                <a:noFill/>
              </a:ln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FA-4B65-B36F-9D782B211A90}"/>
            </c:ext>
          </c:extLst>
        </c:ser>
        <c:ser>
          <c:idx val="0"/>
          <c:order val="4"/>
          <c:tx>
            <c:v>Model 1A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4789823184147655"/>
                  <c:y val="-0.1840850801606429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baseline="0"/>
                      <a:t> = 0.014 z + 1</a:t>
                    </a:r>
                    <a:br>
                      <a:rPr lang="en-US" baseline="0"/>
                    </a:br>
                    <a:r>
                      <a:rPr lang="en-US" baseline="0"/>
                      <a:t>R² = 0.5872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DATA'!$Y$11:$Y$64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'RAW DATA'!$Z$11:$Z$64</c:f>
              <c:numCache>
                <c:formatCode>0.00</c:formatCode>
                <c:ptCount val="54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  <c:pt idx="7">
                  <c:v>1.4</c:v>
                </c:pt>
                <c:pt idx="8">
                  <c:v>1.38</c:v>
                </c:pt>
                <c:pt idx="9">
                  <c:v>1.54</c:v>
                </c:pt>
                <c:pt idx="10">
                  <c:v>1.64</c:v>
                </c:pt>
                <c:pt idx="11">
                  <c:v>1.41</c:v>
                </c:pt>
                <c:pt idx="12">
                  <c:v>1.73</c:v>
                </c:pt>
                <c:pt idx="13">
                  <c:v>1.74</c:v>
                </c:pt>
                <c:pt idx="14">
                  <c:v>1.54</c:v>
                </c:pt>
                <c:pt idx="15">
                  <c:v>1.6</c:v>
                </c:pt>
                <c:pt idx="16">
                  <c:v>1.9</c:v>
                </c:pt>
                <c:pt idx="17">
                  <c:v>2.12</c:v>
                </c:pt>
                <c:pt idx="18">
                  <c:v>2.17</c:v>
                </c:pt>
                <c:pt idx="19">
                  <c:v>2.19</c:v>
                </c:pt>
                <c:pt idx="20">
                  <c:v>2.23</c:v>
                </c:pt>
                <c:pt idx="21">
                  <c:v>2.15</c:v>
                </c:pt>
                <c:pt idx="22">
                  <c:v>2.2599999999999998</c:v>
                </c:pt>
                <c:pt idx="23">
                  <c:v>2.74</c:v>
                </c:pt>
                <c:pt idx="24">
                  <c:v>1.23</c:v>
                </c:pt>
                <c:pt idx="25">
                  <c:v>1.19</c:v>
                </c:pt>
                <c:pt idx="26">
                  <c:v>1.38</c:v>
                </c:pt>
                <c:pt idx="27">
                  <c:v>1.5</c:v>
                </c:pt>
                <c:pt idx="28">
                  <c:v>1.41</c:v>
                </c:pt>
                <c:pt idx="29">
                  <c:v>1.36</c:v>
                </c:pt>
                <c:pt idx="30">
                  <c:v>1.32</c:v>
                </c:pt>
                <c:pt idx="31">
                  <c:v>1.4</c:v>
                </c:pt>
                <c:pt idx="32">
                  <c:v>1.45</c:v>
                </c:pt>
                <c:pt idx="33">
                  <c:v>1.44</c:v>
                </c:pt>
                <c:pt idx="34">
                  <c:v>1.76</c:v>
                </c:pt>
                <c:pt idx="35">
                  <c:v>1.77</c:v>
                </c:pt>
                <c:pt idx="36">
                  <c:v>1.53</c:v>
                </c:pt>
                <c:pt idx="37">
                  <c:v>1.21</c:v>
                </c:pt>
                <c:pt idx="38">
                  <c:v>1.1200000000000001</c:v>
                </c:pt>
                <c:pt idx="39">
                  <c:v>1.17</c:v>
                </c:pt>
                <c:pt idx="40">
                  <c:v>1.24</c:v>
                </c:pt>
                <c:pt idx="41">
                  <c:v>1.23</c:v>
                </c:pt>
                <c:pt idx="42">
                  <c:v>1.29</c:v>
                </c:pt>
                <c:pt idx="43">
                  <c:v>1.35</c:v>
                </c:pt>
                <c:pt idx="44">
                  <c:v>1.46</c:v>
                </c:pt>
                <c:pt idx="45">
                  <c:v>1.51</c:v>
                </c:pt>
                <c:pt idx="46">
                  <c:v>1.48</c:v>
                </c:pt>
                <c:pt idx="47">
                  <c:v>1.71</c:v>
                </c:pt>
                <c:pt idx="48">
                  <c:v>1.64</c:v>
                </c:pt>
                <c:pt idx="49">
                  <c:v>1.85</c:v>
                </c:pt>
                <c:pt idx="50">
                  <c:v>1.92</c:v>
                </c:pt>
                <c:pt idx="51">
                  <c:v>2.16</c:v>
                </c:pt>
                <c:pt idx="52">
                  <c:v>2.2599999999999998</c:v>
                </c:pt>
                <c:pt idx="53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FA-4B65-B36F-9D782B211A90}"/>
            </c:ext>
          </c:extLst>
        </c:ser>
        <c:ser>
          <c:idx val="4"/>
          <c:order val="5"/>
          <c:tx>
            <c:strRef>
              <c:f>'Model 1A'!$AA$15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1A'!$AA$16:$AA$69</c:f>
              <c:numCache>
                <c:formatCode>0.00</c:formatCode>
                <c:ptCount val="54"/>
                <c:pt idx="0">
                  <c:v>1.4783650634483443</c:v>
                </c:pt>
                <c:pt idx="1">
                  <c:v>1.5210796441179577</c:v>
                </c:pt>
                <c:pt idx="2">
                  <c:v>1.60499917571665</c:v>
                </c:pt>
                <c:pt idx="3">
                  <c:v>1.7451714230750828</c:v>
                </c:pt>
                <c:pt idx="4">
                  <c:v>1.8834144680509297</c:v>
                </c:pt>
                <c:pt idx="5">
                  <c:v>2.0226546724376537</c:v>
                </c:pt>
                <c:pt idx="6">
                  <c:v>2.1515044461424178</c:v>
                </c:pt>
                <c:pt idx="7">
                  <c:v>1.1364766621899709</c:v>
                </c:pt>
                <c:pt idx="8">
                  <c:v>1.1806517078585095</c:v>
                </c:pt>
                <c:pt idx="9">
                  <c:v>1.2143581228766176</c:v>
                </c:pt>
                <c:pt idx="10">
                  <c:v>1.2757154401463917</c:v>
                </c:pt>
                <c:pt idx="11">
                  <c:v>1.2710175821177834</c:v>
                </c:pt>
                <c:pt idx="12">
                  <c:v>1.3672733712334793</c:v>
                </c:pt>
                <c:pt idx="13">
                  <c:v>1.5552072178281215</c:v>
                </c:pt>
                <c:pt idx="14">
                  <c:v>1.622622595794464</c:v>
                </c:pt>
                <c:pt idx="15">
                  <c:v>1.6641493253575002</c:v>
                </c:pt>
                <c:pt idx="16">
                  <c:v>1.6847850991186033</c:v>
                </c:pt>
                <c:pt idx="17">
                  <c:v>1.8104025251225835</c:v>
                </c:pt>
                <c:pt idx="18">
                  <c:v>1.8699821763684501</c:v>
                </c:pt>
                <c:pt idx="19">
                  <c:v>1.7783311177155088</c:v>
                </c:pt>
                <c:pt idx="20">
                  <c:v>1.7500507455612018</c:v>
                </c:pt>
                <c:pt idx="21">
                  <c:v>1.7297613495136763</c:v>
                </c:pt>
                <c:pt idx="22">
                  <c:v>2.0445543039725096</c:v>
                </c:pt>
                <c:pt idx="23">
                  <c:v>2.1128635272738179</c:v>
                </c:pt>
                <c:pt idx="24">
                  <c:v>1.1059609510225676</c:v>
                </c:pt>
                <c:pt idx="25">
                  <c:v>0.98916475733745224</c:v>
                </c:pt>
                <c:pt idx="26">
                  <c:v>1.1323404920080071</c:v>
                </c:pt>
                <c:pt idx="27">
                  <c:v>1.5609013344159224</c:v>
                </c:pt>
                <c:pt idx="28">
                  <c:v>1.5496976478502908</c:v>
                </c:pt>
                <c:pt idx="29">
                  <c:v>1.5636968917195178</c:v>
                </c:pt>
                <c:pt idx="30">
                  <c:v>1.5970486149614513</c:v>
                </c:pt>
                <c:pt idx="31">
                  <c:v>1.6218951526969294</c:v>
                </c:pt>
                <c:pt idx="32">
                  <c:v>1.5998172874452545</c:v>
                </c:pt>
                <c:pt idx="33">
                  <c:v>1.7438202146896971</c:v>
                </c:pt>
                <c:pt idx="34">
                  <c:v>1.6547491548512301</c:v>
                </c:pt>
                <c:pt idx="35">
                  <c:v>1.725075227234169</c:v>
                </c:pt>
                <c:pt idx="36">
                  <c:v>1.1388791543901742</c:v>
                </c:pt>
                <c:pt idx="37">
                  <c:v>0.85707634310421965</c:v>
                </c:pt>
                <c:pt idx="38">
                  <c:v>0.89652868723514656</c:v>
                </c:pt>
                <c:pt idx="39">
                  <c:v>0.90805668412250229</c:v>
                </c:pt>
                <c:pt idx="40">
                  <c:v>0.94557859842529057</c:v>
                </c:pt>
                <c:pt idx="41">
                  <c:v>0.98916475733745224</c:v>
                </c:pt>
                <c:pt idx="42">
                  <c:v>1.0174204766348485</c:v>
                </c:pt>
                <c:pt idx="43">
                  <c:v>1.0382928904921425</c:v>
                </c:pt>
                <c:pt idx="44">
                  <c:v>1.2870180717382442</c:v>
                </c:pt>
                <c:pt idx="45">
                  <c:v>1.302220942390254</c:v>
                </c:pt>
                <c:pt idx="46">
                  <c:v>1.3771152182810256</c:v>
                </c:pt>
                <c:pt idx="47">
                  <c:v>1.4182390657432138</c:v>
                </c:pt>
                <c:pt idx="48">
                  <c:v>1.4788916370234146</c:v>
                </c:pt>
                <c:pt idx="49">
                  <c:v>1.3414357539351605</c:v>
                </c:pt>
                <c:pt idx="50">
                  <c:v>1.2282906810810847</c:v>
                </c:pt>
                <c:pt idx="51">
                  <c:v>1.3384391678298084</c:v>
                </c:pt>
                <c:pt idx="52">
                  <c:v>1.4385624401371933</c:v>
                </c:pt>
                <c:pt idx="53">
                  <c:v>1.2716892433894886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FA-4B65-B36F-9D782B211A90}"/>
            </c:ext>
          </c:extLst>
        </c:ser>
        <c:ser>
          <c:idx val="6"/>
          <c:order val="6"/>
          <c:tx>
            <c:strRef>
              <c:f>'Model 1A'!$AB$15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1A'!$AB$16:$AB$69</c:f>
              <c:numCache>
                <c:formatCode>0.00</c:formatCode>
                <c:ptCount val="54"/>
                <c:pt idx="0">
                  <c:v>2.0001409681948186</c:v>
                </c:pt>
                <c:pt idx="1">
                  <c:v>2.0579312832184131</c:v>
                </c:pt>
                <c:pt idx="2">
                  <c:v>2.1714694730284085</c:v>
                </c:pt>
                <c:pt idx="3">
                  <c:v>2.3611142782780532</c:v>
                </c:pt>
                <c:pt idx="4">
                  <c:v>2.5481489861865518</c:v>
                </c:pt>
                <c:pt idx="5">
                  <c:v>2.7365327921215314</c:v>
                </c:pt>
                <c:pt idx="6">
                  <c:v>2.9108589565456238</c:v>
                </c:pt>
                <c:pt idx="7">
                  <c:v>1.5375860723746666</c:v>
                </c:pt>
                <c:pt idx="8">
                  <c:v>1.5973523106321008</c:v>
                </c:pt>
                <c:pt idx="9">
                  <c:v>1.642955107421306</c:v>
                </c:pt>
                <c:pt idx="10">
                  <c:v>1.7259679484333532</c:v>
                </c:pt>
                <c:pt idx="11">
                  <c:v>1.7196120228652363</c:v>
                </c:pt>
                <c:pt idx="12">
                  <c:v>1.8498404434335307</c:v>
                </c:pt>
                <c:pt idx="13">
                  <c:v>2.1041038829439289</c:v>
                </c:pt>
                <c:pt idx="14">
                  <c:v>2.1953129237219215</c:v>
                </c:pt>
                <c:pt idx="15">
                  <c:v>2.2514961460719118</c:v>
                </c:pt>
                <c:pt idx="16">
                  <c:v>2.2794151341016398</c:v>
                </c:pt>
                <c:pt idx="17">
                  <c:v>2.4493681222246715</c:v>
                </c:pt>
                <c:pt idx="18">
                  <c:v>2.5299758856749617</c:v>
                </c:pt>
                <c:pt idx="19">
                  <c:v>2.4059773945562766</c:v>
                </c:pt>
                <c:pt idx="20">
                  <c:v>2.3677157145828023</c:v>
                </c:pt>
                <c:pt idx="21">
                  <c:v>2.3402653552243855</c:v>
                </c:pt>
                <c:pt idx="22">
                  <c:v>2.7661617053745715</c:v>
                </c:pt>
                <c:pt idx="23">
                  <c:v>2.8585800663116356</c:v>
                </c:pt>
                <c:pt idx="24">
                  <c:v>1.4963001102070033</c:v>
                </c:pt>
                <c:pt idx="25">
                  <c:v>1.3382817305153765</c:v>
                </c:pt>
                <c:pt idx="26">
                  <c:v>1.5319900774225979</c:v>
                </c:pt>
                <c:pt idx="27">
                  <c:v>2.1118076877391889</c:v>
                </c:pt>
                <c:pt idx="28">
                  <c:v>2.0966497588562758</c:v>
                </c:pt>
                <c:pt idx="29">
                  <c:v>2.1155899123264064</c:v>
                </c:pt>
                <c:pt idx="30">
                  <c:v>2.1607128320066691</c:v>
                </c:pt>
                <c:pt idx="31">
                  <c:v>2.1943287360017281</c:v>
                </c:pt>
                <c:pt idx="32">
                  <c:v>2.1644586830141677</c:v>
                </c:pt>
                <c:pt idx="33">
                  <c:v>2.3592861728154721</c:v>
                </c:pt>
                <c:pt idx="34">
                  <c:v>2.2387782683281348</c:v>
                </c:pt>
                <c:pt idx="35">
                  <c:v>2.3339253074344639</c:v>
                </c:pt>
                <c:pt idx="36">
                  <c:v>1.5408365029984707</c:v>
                </c:pt>
                <c:pt idx="37">
                  <c:v>1.1595738759645324</c:v>
                </c:pt>
                <c:pt idx="38">
                  <c:v>1.2129505768475513</c:v>
                </c:pt>
                <c:pt idx="39">
                  <c:v>1.2285472785186795</c:v>
                </c:pt>
                <c:pt idx="40">
                  <c:v>1.2793122213989225</c:v>
                </c:pt>
                <c:pt idx="41">
                  <c:v>1.3382817305153765</c:v>
                </c:pt>
                <c:pt idx="42">
                  <c:v>1.3765100566236186</c:v>
                </c:pt>
                <c:pt idx="43">
                  <c:v>1.4047492047834869</c:v>
                </c:pt>
                <c:pt idx="44">
                  <c:v>1.7412597441164479</c:v>
                </c:pt>
                <c:pt idx="45">
                  <c:v>1.7618283338221084</c:v>
                </c:pt>
                <c:pt idx="46">
                  <c:v>1.8631558835566815</c:v>
                </c:pt>
                <c:pt idx="47">
                  <c:v>1.9187940301231714</c:v>
                </c:pt>
                <c:pt idx="48">
                  <c:v>2.0008533912669724</c:v>
                </c:pt>
                <c:pt idx="49">
                  <c:v>1.8148836670887465</c:v>
                </c:pt>
                <c:pt idx="50">
                  <c:v>1.6618050391097028</c:v>
                </c:pt>
                <c:pt idx="51">
                  <c:v>1.8108294623579761</c:v>
                </c:pt>
                <c:pt idx="52">
                  <c:v>1.9462903601856145</c:v>
                </c:pt>
                <c:pt idx="53">
                  <c:v>1.720520741056367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FA-4B65-B36F-9D782B211A90}"/>
            </c:ext>
          </c:extLst>
        </c:ser>
        <c:ser>
          <c:idx val="7"/>
          <c:order val="7"/>
          <c:tx>
            <c:strRef>
              <c:f>'Model 1A'!$AZ$14:$BC$14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1A'!$AZ$16:$AZ$69</c:f>
              <c:numCache>
                <c:formatCode>0.00</c:formatCode>
                <c:ptCount val="54"/>
                <c:pt idx="0">
                  <c:v>1.6525647353807982</c:v>
                </c:pt>
                <c:pt idx="1">
                  <c:v>1.7012876619582071</c:v>
                </c:pt>
                <c:pt idx="2">
                  <c:v>1.793055142005606</c:v>
                </c:pt>
                <c:pt idx="3">
                  <c:v>1.9373340464711357</c:v>
                </c:pt>
                <c:pt idx="4">
                  <c:v>2.0728666469841688</c:v>
                </c:pt>
                <c:pt idx="5">
                  <c:v>2.2057571991544287</c:v>
                </c:pt>
                <c:pt idx="6">
                  <c:v>2.3269168015259378</c:v>
                </c:pt>
                <c:pt idx="7">
                  <c:v>1.2159231033185918</c:v>
                </c:pt>
                <c:pt idx="8">
                  <c:v>1.2758051240423489</c:v>
                </c:pt>
                <c:pt idx="9">
                  <c:v>1.3210244542171743</c:v>
                </c:pt>
                <c:pt idx="10">
                  <c:v>1.4020489658103026</c:v>
                </c:pt>
                <c:pt idx="11">
                  <c:v>1.3959120977662001</c:v>
                </c:pt>
                <c:pt idx="12">
                  <c:v>1.5189648140676766</c:v>
                </c:pt>
                <c:pt idx="13">
                  <c:v>1.7392040586274886</c:v>
                </c:pt>
                <c:pt idx="14">
                  <c:v>1.811737777646929</c:v>
                </c:pt>
                <c:pt idx="15">
                  <c:v>1.8550751249796043</c:v>
                </c:pt>
                <c:pt idx="16">
                  <c:v>1.8762887432766544</c:v>
                </c:pt>
                <c:pt idx="17">
                  <c:v>2.0018844548990877</c:v>
                </c:pt>
                <c:pt idx="18">
                  <c:v>2.0598904496935639</c:v>
                </c:pt>
                <c:pt idx="19">
                  <c:v>1.970303601547291</c:v>
                </c:pt>
                <c:pt idx="20">
                  <c:v>1.9422075518050603</c:v>
                </c:pt>
                <c:pt idx="21">
                  <c:v>1.9218882786601019</c:v>
                </c:pt>
                <c:pt idx="22">
                  <c:v>2.2264473579618076</c:v>
                </c:pt>
                <c:pt idx="23">
                  <c:v>2.2907153097908046</c:v>
                </c:pt>
                <c:pt idx="24">
                  <c:v>1.1742100527062767</c:v>
                </c:pt>
                <c:pt idx="25">
                  <c:v>1.0125860651923373</c:v>
                </c:pt>
                <c:pt idx="26">
                  <c:v>1.2102846171557524</c:v>
                </c:pt>
                <c:pt idx="27">
                  <c:v>1.7454474908228852</c:v>
                </c:pt>
                <c:pt idx="28">
                  <c:v>1.7331409386401104</c:v>
                </c:pt>
                <c:pt idx="29">
                  <c:v>1.7485043678718244</c:v>
                </c:pt>
                <c:pt idx="30">
                  <c:v>1.7845651221727705</c:v>
                </c:pt>
                <c:pt idx="31">
                  <c:v>1.8109702278035944</c:v>
                </c:pt>
                <c:pt idx="32">
                  <c:v>1.7875261180095474</c:v>
                </c:pt>
                <c:pt idx="33">
                  <c:v>1.9359830243420428</c:v>
                </c:pt>
                <c:pt idx="34">
                  <c:v>1.84534400904745</c:v>
                </c:pt>
                <c:pt idx="35">
                  <c:v>1.9171743865986965</c:v>
                </c:pt>
                <c:pt idx="36">
                  <c:v>1.2191958841534822</c:v>
                </c:pt>
                <c:pt idx="37">
                  <c:v>0.82726913223056664</c:v>
                </c:pt>
                <c:pt idx="38">
                  <c:v>0.88282564963064269</c:v>
                </c:pt>
                <c:pt idx="39">
                  <c:v>0.89902981006897131</c:v>
                </c:pt>
                <c:pt idx="40">
                  <c:v>0.9516679554246652</c:v>
                </c:pt>
                <c:pt idx="41">
                  <c:v>1.0125860651923373</c:v>
                </c:pt>
                <c:pt idx="42">
                  <c:v>1.05192526886316</c:v>
                </c:pt>
                <c:pt idx="43">
                  <c:v>1.080897068601524</c:v>
                </c:pt>
                <c:pt idx="44">
                  <c:v>1.4167637379078315</c:v>
                </c:pt>
                <c:pt idx="45">
                  <c:v>1.4364402931359233</c:v>
                </c:pt>
                <c:pt idx="46">
                  <c:v>1.5311919504159417</c:v>
                </c:pt>
                <c:pt idx="47">
                  <c:v>1.5814802324177761</c:v>
                </c:pt>
                <c:pt idx="48">
                  <c:v>1.6531742685993924</c:v>
                </c:pt>
                <c:pt idx="49">
                  <c:v>1.4865308260425067</c:v>
                </c:pt>
                <c:pt idx="50">
                  <c:v>1.339579158541166</c:v>
                </c:pt>
                <c:pt idx="51">
                  <c:v>1.4827388972760815</c:v>
                </c:pt>
                <c:pt idx="52">
                  <c:v>1.6058370840516947</c:v>
                </c:pt>
                <c:pt idx="53">
                  <c:v>1.3967902296321424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AFA-4B65-B36F-9D782B211A90}"/>
            </c:ext>
          </c:extLst>
        </c:ser>
        <c:ser>
          <c:idx val="8"/>
          <c:order val="8"/>
          <c:tx>
            <c:strRef>
              <c:f>'Model 1A'!$AZ$14:$BC$14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1A'!$BA$16:$BA$69</c:f>
              <c:numCache>
                <c:formatCode>0.00</c:formatCode>
                <c:ptCount val="54"/>
                <c:pt idx="0">
                  <c:v>1.8259412962623649</c:v>
                </c:pt>
                <c:pt idx="1">
                  <c:v>1.8777232653781639</c:v>
                </c:pt>
                <c:pt idx="2">
                  <c:v>1.9834135067394529</c:v>
                </c:pt>
                <c:pt idx="3">
                  <c:v>2.1689516548820005</c:v>
                </c:pt>
                <c:pt idx="4">
                  <c:v>2.3586968072533132</c:v>
                </c:pt>
                <c:pt idx="5">
                  <c:v>2.5534302654047569</c:v>
                </c:pt>
                <c:pt idx="6">
                  <c:v>2.7354466011621037</c:v>
                </c:pt>
                <c:pt idx="7">
                  <c:v>1.458139631246046</c:v>
                </c:pt>
                <c:pt idx="8">
                  <c:v>1.5021988944482616</c:v>
                </c:pt>
                <c:pt idx="9">
                  <c:v>1.5362887760807495</c:v>
                </c:pt>
                <c:pt idx="10">
                  <c:v>1.5996344227694426</c:v>
                </c:pt>
                <c:pt idx="11">
                  <c:v>1.5947175072168198</c:v>
                </c:pt>
                <c:pt idx="12">
                  <c:v>1.6981490005993336</c:v>
                </c:pt>
                <c:pt idx="13">
                  <c:v>1.9201070421445623</c:v>
                </c:pt>
                <c:pt idx="14">
                  <c:v>2.0061977418694568</c:v>
                </c:pt>
                <c:pt idx="15">
                  <c:v>2.0605703464498082</c:v>
                </c:pt>
                <c:pt idx="16">
                  <c:v>2.0879114899435889</c:v>
                </c:pt>
                <c:pt idx="17">
                  <c:v>2.2578861924481677</c:v>
                </c:pt>
                <c:pt idx="18">
                  <c:v>2.3400676123498481</c:v>
                </c:pt>
                <c:pt idx="19">
                  <c:v>2.2140049107244946</c:v>
                </c:pt>
                <c:pt idx="20">
                  <c:v>2.1755589083389437</c:v>
                </c:pt>
                <c:pt idx="21">
                  <c:v>2.1481384260779599</c:v>
                </c:pt>
                <c:pt idx="22">
                  <c:v>2.584268651385274</c:v>
                </c:pt>
                <c:pt idx="23">
                  <c:v>2.6807282837946489</c:v>
                </c:pt>
                <c:pt idx="24">
                  <c:v>1.4280510085232945</c:v>
                </c:pt>
                <c:pt idx="25">
                  <c:v>1.3148604226604916</c:v>
                </c:pt>
                <c:pt idx="26">
                  <c:v>1.4540459522748526</c:v>
                </c:pt>
                <c:pt idx="27">
                  <c:v>1.9272615313322266</c:v>
                </c:pt>
                <c:pt idx="28">
                  <c:v>1.9132064680664562</c:v>
                </c:pt>
                <c:pt idx="29">
                  <c:v>1.9307824361740999</c:v>
                </c:pt>
                <c:pt idx="30">
                  <c:v>1.9731963247953501</c:v>
                </c:pt>
                <c:pt idx="31">
                  <c:v>2.0052536608950633</c:v>
                </c:pt>
                <c:pt idx="32">
                  <c:v>1.9767498524498752</c:v>
                </c:pt>
                <c:pt idx="33">
                  <c:v>2.1671233631631268</c:v>
                </c:pt>
                <c:pt idx="34">
                  <c:v>2.0481834141319148</c:v>
                </c:pt>
                <c:pt idx="35">
                  <c:v>2.1418261480699363</c:v>
                </c:pt>
                <c:pt idx="36">
                  <c:v>1.4605197732351629</c:v>
                </c:pt>
                <c:pt idx="37">
                  <c:v>1.1893810868381858</c:v>
                </c:pt>
                <c:pt idx="38">
                  <c:v>1.226653614452055</c:v>
                </c:pt>
                <c:pt idx="39">
                  <c:v>1.2375741525722106</c:v>
                </c:pt>
                <c:pt idx="40">
                  <c:v>1.273222864399548</c:v>
                </c:pt>
                <c:pt idx="41">
                  <c:v>1.3148604226604916</c:v>
                </c:pt>
                <c:pt idx="42">
                  <c:v>1.3420052643953073</c:v>
                </c:pt>
                <c:pt idx="43">
                  <c:v>1.3621450266741053</c:v>
                </c:pt>
                <c:pt idx="44">
                  <c:v>1.6115140779468609</c:v>
                </c:pt>
                <c:pt idx="45">
                  <c:v>1.6276089830764393</c:v>
                </c:pt>
                <c:pt idx="46">
                  <c:v>1.7090791514217654</c:v>
                </c:pt>
                <c:pt idx="47">
                  <c:v>1.7555528634486093</c:v>
                </c:pt>
                <c:pt idx="48">
                  <c:v>1.8265707596909948</c:v>
                </c:pt>
                <c:pt idx="49">
                  <c:v>1.6697885949814004</c:v>
                </c:pt>
                <c:pt idx="50">
                  <c:v>1.5505165616496215</c:v>
                </c:pt>
                <c:pt idx="51">
                  <c:v>1.6665297329117033</c:v>
                </c:pt>
                <c:pt idx="52">
                  <c:v>1.7790157162711133</c:v>
                </c:pt>
                <c:pt idx="53">
                  <c:v>1.5954197548137135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AFA-4B65-B36F-9D782B211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20"/>
        <c:minorUnit val="20"/>
      </c:valAx>
      <c:valAx>
        <c:axId val="6359910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9.6342696996783703E-2"/>
          <c:y val="6.7393378666878043E-2"/>
          <c:w val="0.64056774641459302"/>
          <c:h val="7.360890128811491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99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87-40AE-8C9E-FAAD822A008A}"/>
            </c:ext>
          </c:extLst>
        </c:ser>
        <c:ser>
          <c:idx val="2"/>
          <c:order val="1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87-40AE-8C9E-FAAD822A008A}"/>
            </c:ext>
          </c:extLst>
        </c:ser>
        <c:ser>
          <c:idx val="3"/>
          <c:order val="2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87-40AE-8C9E-FAAD822A008A}"/>
            </c:ext>
          </c:extLst>
        </c:ser>
        <c:ser>
          <c:idx val="5"/>
          <c:order val="3"/>
          <c:tx>
            <c:v>4869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EEB500"/>
              </a:solidFill>
              <a:ln>
                <a:noFill/>
              </a:ln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87-40AE-8C9E-FAAD822A008A}"/>
            </c:ext>
          </c:extLst>
        </c:ser>
        <c:ser>
          <c:idx val="0"/>
          <c:order val="4"/>
          <c:tx>
            <c:v>Model 1A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223611262127821"/>
                  <c:y val="5.4587973399515049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0.9121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DATA'!$Y$11:$Y$64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'RAW DATA'!$Z$11:$Z$64</c:f>
              <c:numCache>
                <c:formatCode>0.00</c:formatCode>
                <c:ptCount val="54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  <c:pt idx="7">
                  <c:v>1.4</c:v>
                </c:pt>
                <c:pt idx="8">
                  <c:v>1.38</c:v>
                </c:pt>
                <c:pt idx="9">
                  <c:v>1.54</c:v>
                </c:pt>
                <c:pt idx="10">
                  <c:v>1.64</c:v>
                </c:pt>
                <c:pt idx="11">
                  <c:v>1.41</c:v>
                </c:pt>
                <c:pt idx="12">
                  <c:v>1.73</c:v>
                </c:pt>
                <c:pt idx="13">
                  <c:v>1.74</c:v>
                </c:pt>
                <c:pt idx="14">
                  <c:v>1.54</c:v>
                </c:pt>
                <c:pt idx="15">
                  <c:v>1.6</c:v>
                </c:pt>
                <c:pt idx="16">
                  <c:v>1.9</c:v>
                </c:pt>
                <c:pt idx="17">
                  <c:v>2.12</c:v>
                </c:pt>
                <c:pt idx="18">
                  <c:v>2.17</c:v>
                </c:pt>
                <c:pt idx="19">
                  <c:v>2.19</c:v>
                </c:pt>
                <c:pt idx="20">
                  <c:v>2.23</c:v>
                </c:pt>
                <c:pt idx="21">
                  <c:v>2.15</c:v>
                </c:pt>
                <c:pt idx="22">
                  <c:v>2.2599999999999998</c:v>
                </c:pt>
                <c:pt idx="23">
                  <c:v>2.74</c:v>
                </c:pt>
                <c:pt idx="24">
                  <c:v>1.23</c:v>
                </c:pt>
                <c:pt idx="25">
                  <c:v>1.19</c:v>
                </c:pt>
                <c:pt idx="26">
                  <c:v>1.38</c:v>
                </c:pt>
                <c:pt idx="27">
                  <c:v>1.5</c:v>
                </c:pt>
                <c:pt idx="28">
                  <c:v>1.41</c:v>
                </c:pt>
                <c:pt idx="29">
                  <c:v>1.36</c:v>
                </c:pt>
                <c:pt idx="30">
                  <c:v>1.32</c:v>
                </c:pt>
                <c:pt idx="31">
                  <c:v>1.4</c:v>
                </c:pt>
                <c:pt idx="32">
                  <c:v>1.45</c:v>
                </c:pt>
                <c:pt idx="33">
                  <c:v>1.44</c:v>
                </c:pt>
                <c:pt idx="34">
                  <c:v>1.76</c:v>
                </c:pt>
                <c:pt idx="35">
                  <c:v>1.77</c:v>
                </c:pt>
                <c:pt idx="36">
                  <c:v>1.53</c:v>
                </c:pt>
                <c:pt idx="37">
                  <c:v>1.21</c:v>
                </c:pt>
                <c:pt idx="38">
                  <c:v>1.1200000000000001</c:v>
                </c:pt>
                <c:pt idx="39">
                  <c:v>1.17</c:v>
                </c:pt>
                <c:pt idx="40">
                  <c:v>1.24</c:v>
                </c:pt>
                <c:pt idx="41">
                  <c:v>1.23</c:v>
                </c:pt>
                <c:pt idx="42">
                  <c:v>1.29</c:v>
                </c:pt>
                <c:pt idx="43">
                  <c:v>1.35</c:v>
                </c:pt>
                <c:pt idx="44">
                  <c:v>1.46</c:v>
                </c:pt>
                <c:pt idx="45">
                  <c:v>1.51</c:v>
                </c:pt>
                <c:pt idx="46">
                  <c:v>1.48</c:v>
                </c:pt>
                <c:pt idx="47">
                  <c:v>1.71</c:v>
                </c:pt>
                <c:pt idx="48">
                  <c:v>1.64</c:v>
                </c:pt>
                <c:pt idx="49">
                  <c:v>1.85</c:v>
                </c:pt>
                <c:pt idx="50">
                  <c:v>1.92</c:v>
                </c:pt>
                <c:pt idx="51">
                  <c:v>2.16</c:v>
                </c:pt>
                <c:pt idx="52">
                  <c:v>2.2599999999999998</c:v>
                </c:pt>
                <c:pt idx="53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87-40AE-8C9E-FAAD822A008A}"/>
            </c:ext>
          </c:extLst>
        </c:ser>
        <c:ser>
          <c:idx val="4"/>
          <c:order val="5"/>
          <c:tx>
            <c:strRef>
              <c:f>'Model 1A'!$AC$15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1A'!$AC$16:$AC$69</c:f>
              <c:numCache>
                <c:formatCode>0.00</c:formatCode>
                <c:ptCount val="54"/>
                <c:pt idx="0">
                  <c:v>1.3963150603964725</c:v>
                </c:pt>
                <c:pt idx="1">
                  <c:v>1.444231860953159</c:v>
                </c:pt>
                <c:pt idx="2">
                  <c:v>1.54321356694829</c:v>
                </c:pt>
                <c:pt idx="3">
                  <c:v>1.7239036276469448</c:v>
                </c:pt>
                <c:pt idx="4">
                  <c:v>1.9228176930579668</c:v>
                </c:pt>
                <c:pt idx="5">
                  <c:v>2.1463735977021825</c:v>
                </c:pt>
                <c:pt idx="6">
                  <c:v>2.37633696761911</c:v>
                </c:pt>
                <c:pt idx="7">
                  <c:v>1.065851020089438</c:v>
                </c:pt>
                <c:pt idx="8">
                  <c:v>1.1036999581211449</c:v>
                </c:pt>
                <c:pt idx="9">
                  <c:v>1.1334809327403592</c:v>
                </c:pt>
                <c:pt idx="10">
                  <c:v>1.1897705742772422</c:v>
                </c:pt>
                <c:pt idx="11">
                  <c:v>1.1853636210766654</c:v>
                </c:pt>
                <c:pt idx="12">
                  <c:v>1.2790064497951219</c:v>
                </c:pt>
                <c:pt idx="13">
                  <c:v>1.4836948716014282</c:v>
                </c:pt>
                <c:pt idx="14">
                  <c:v>1.5648469049772127</c:v>
                </c:pt>
                <c:pt idx="15">
                  <c:v>1.6170291726086394</c:v>
                </c:pt>
                <c:pt idx="16">
                  <c:v>1.6436036007542967</c:v>
                </c:pt>
                <c:pt idx="17">
                  <c:v>1.8150596991227252</c:v>
                </c:pt>
                <c:pt idx="18">
                  <c:v>1.9025237172677283</c:v>
                </c:pt>
                <c:pt idx="19">
                  <c:v>1.7696550533482471</c:v>
                </c:pt>
                <c:pt idx="20">
                  <c:v>1.7305608123715075</c:v>
                </c:pt>
                <c:pt idx="21">
                  <c:v>1.7030463314473927</c:v>
                </c:pt>
                <c:pt idx="22">
                  <c:v>2.183826444510728</c:v>
                </c:pt>
                <c:pt idx="23">
                  <c:v>2.3048996369863324</c:v>
                </c:pt>
                <c:pt idx="24">
                  <c:v>1.0404660236878396</c:v>
                </c:pt>
                <c:pt idx="25">
                  <c:v>0.94876848615040665</c:v>
                </c:pt>
                <c:pt idx="26">
                  <c:v>1.0623743256684468</c:v>
                </c:pt>
                <c:pt idx="27">
                  <c:v>1.4903833743493085</c:v>
                </c:pt>
                <c:pt idx="28">
                  <c:v>1.4772517179521045</c:v>
                </c:pt>
                <c:pt idx="29">
                  <c:v>1.493678157930709</c:v>
                </c:pt>
                <c:pt idx="30">
                  <c:v>1.5335521315362859</c:v>
                </c:pt>
                <c:pt idx="31">
                  <c:v>1.5639479726393075</c:v>
                </c:pt>
                <c:pt idx="32">
                  <c:v>1.5369097087766745</c:v>
                </c:pt>
                <c:pt idx="33">
                  <c:v>1.7220646160923245</c:v>
                </c:pt>
                <c:pt idx="34">
                  <c:v>1.6050666414221517</c:v>
                </c:pt>
                <c:pt idx="35">
                  <c:v>1.6967539155641329</c:v>
                </c:pt>
                <c:pt idx="36">
                  <c:v>1.0678756774832072</c:v>
                </c:pt>
                <c:pt idx="37">
                  <c:v>0.85476456281316038</c:v>
                </c:pt>
                <c:pt idx="38">
                  <c:v>0.88182189492718832</c:v>
                </c:pt>
                <c:pt idx="39">
                  <c:v>0.88988856874316458</c:v>
                </c:pt>
                <c:pt idx="40">
                  <c:v>0.91665888276315277</c:v>
                </c:pt>
                <c:pt idx="41">
                  <c:v>0.94876848615040665</c:v>
                </c:pt>
                <c:pt idx="42">
                  <c:v>0.97018275122672981</c:v>
                </c:pt>
                <c:pt idx="43">
                  <c:v>0.9863111867581601</c:v>
                </c:pt>
                <c:pt idx="44">
                  <c:v>1.2004405602609671</c:v>
                </c:pt>
                <c:pt idx="45">
                  <c:v>1.2149435480838402</c:v>
                </c:pt>
                <c:pt idx="46">
                  <c:v>1.2889884939097542</c:v>
                </c:pt>
                <c:pt idx="47">
                  <c:v>1.3315480080786786</c:v>
                </c:pt>
                <c:pt idx="48">
                  <c:v>1.396895976881591</c:v>
                </c:pt>
                <c:pt idx="49">
                  <c:v>1.2531670900127392</c:v>
                </c:pt>
                <c:pt idx="50">
                  <c:v>1.146024411355971</c:v>
                </c:pt>
                <c:pt idx="51">
                  <c:v>1.2502042872731762</c:v>
                </c:pt>
                <c:pt idx="52">
                  <c:v>1.3530968647282662</c:v>
                </c:pt>
                <c:pt idx="53">
                  <c:v>1.185992689676878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87-40AE-8C9E-FAAD822A008A}"/>
            </c:ext>
          </c:extLst>
        </c:ser>
        <c:ser>
          <c:idx val="6"/>
          <c:order val="6"/>
          <c:tx>
            <c:strRef>
              <c:f>'Model 1A'!$AD$15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1A'!$AD$16:$AD$69</c:f>
              <c:numCache>
                <c:formatCode>0.00</c:formatCode>
                <c:ptCount val="54"/>
                <c:pt idx="0">
                  <c:v>1.8891321405364039</c:v>
                </c:pt>
                <c:pt idx="1">
                  <c:v>1.953960753054274</c:v>
                </c:pt>
                <c:pt idx="2">
                  <c:v>2.0878771788123922</c:v>
                </c:pt>
                <c:pt idx="3">
                  <c:v>2.3323402021105721</c:v>
                </c:pt>
                <c:pt idx="4">
                  <c:v>2.6014592317843079</c:v>
                </c:pt>
                <c:pt idx="5">
                  <c:v>2.9039172204205994</c:v>
                </c:pt>
                <c:pt idx="6">
                  <c:v>3.2150441326611485</c:v>
                </c:pt>
                <c:pt idx="7">
                  <c:v>1.4420337330621806</c:v>
                </c:pt>
                <c:pt idx="8">
                  <c:v>1.4932411198109607</c:v>
                </c:pt>
                <c:pt idx="9">
                  <c:v>1.5335330266487213</c:v>
                </c:pt>
                <c:pt idx="10">
                  <c:v>1.6096896004927395</c:v>
                </c:pt>
                <c:pt idx="11">
                  <c:v>1.6037272520449</c:v>
                </c:pt>
                <c:pt idx="12">
                  <c:v>1.7304204908992824</c:v>
                </c:pt>
                <c:pt idx="13">
                  <c:v>2.0073518851078145</c:v>
                </c:pt>
                <c:pt idx="14">
                  <c:v>2.1171458126162288</c:v>
                </c:pt>
                <c:pt idx="15">
                  <c:v>2.1877453511763942</c:v>
                </c:pt>
                <c:pt idx="16">
                  <c:v>2.223698989255813</c:v>
                </c:pt>
                <c:pt idx="17">
                  <c:v>2.4556690046954515</c:v>
                </c:pt>
                <c:pt idx="18">
                  <c:v>2.574002676303397</c:v>
                </c:pt>
                <c:pt idx="19">
                  <c:v>2.3942391898240989</c:v>
                </c:pt>
                <c:pt idx="20">
                  <c:v>2.3413469814438042</c:v>
                </c:pt>
                <c:pt idx="21">
                  <c:v>2.3041215072523547</c:v>
                </c:pt>
                <c:pt idx="22">
                  <c:v>2.9545887190439259</c:v>
                </c:pt>
                <c:pt idx="23">
                  <c:v>3.1183936265109202</c:v>
                </c:pt>
                <c:pt idx="24">
                  <c:v>1.4076893261659005</c:v>
                </c:pt>
                <c:pt idx="25">
                  <c:v>1.28362795185055</c:v>
                </c:pt>
                <c:pt idx="26">
                  <c:v>1.4373299700220161</c:v>
                </c:pt>
                <c:pt idx="27">
                  <c:v>2.0164010358843583</c:v>
                </c:pt>
                <c:pt idx="28">
                  <c:v>1.9986346772293178</c:v>
                </c:pt>
                <c:pt idx="29">
                  <c:v>2.0208586842591947</c:v>
                </c:pt>
                <c:pt idx="30">
                  <c:v>2.0748058250196806</c:v>
                </c:pt>
                <c:pt idx="31">
                  <c:v>2.115929610041416</c:v>
                </c:pt>
                <c:pt idx="32">
                  <c:v>2.0793484295213833</c:v>
                </c:pt>
                <c:pt idx="33">
                  <c:v>2.3298521276543211</c:v>
                </c:pt>
                <c:pt idx="34">
                  <c:v>2.1715607501593817</c:v>
                </c:pt>
                <c:pt idx="35">
                  <c:v>2.295608238704415</c:v>
                </c:pt>
                <c:pt idx="36">
                  <c:v>1.4447729754184568</c:v>
                </c:pt>
                <c:pt idx="37">
                  <c:v>1.1564461732178051</c:v>
                </c:pt>
                <c:pt idx="38">
                  <c:v>1.1930531519603136</c:v>
                </c:pt>
                <c:pt idx="39">
                  <c:v>1.2039668871231048</c:v>
                </c:pt>
                <c:pt idx="40">
                  <c:v>1.240185547267795</c:v>
                </c:pt>
                <c:pt idx="41">
                  <c:v>1.28362795185055</c:v>
                </c:pt>
                <c:pt idx="42">
                  <c:v>1.3126001928361637</c:v>
                </c:pt>
                <c:pt idx="43">
                  <c:v>1.3344210173786872</c:v>
                </c:pt>
                <c:pt idx="44">
                  <c:v>1.6241254638824847</c:v>
                </c:pt>
                <c:pt idx="45">
                  <c:v>1.6437471532899013</c:v>
                </c:pt>
                <c:pt idx="46">
                  <c:v>1.7439256094073146</c:v>
                </c:pt>
                <c:pt idx="47">
                  <c:v>1.8015061285770355</c:v>
                </c:pt>
                <c:pt idx="48">
                  <c:v>1.8899180863692113</c:v>
                </c:pt>
                <c:pt idx="49">
                  <c:v>1.6954613570760588</c:v>
                </c:pt>
                <c:pt idx="50">
                  <c:v>1.5505036153639606</c:v>
                </c:pt>
                <c:pt idx="51">
                  <c:v>1.6914528592519442</c:v>
                </c:pt>
                <c:pt idx="52">
                  <c:v>1.8306604640441246</c:v>
                </c:pt>
                <c:pt idx="53">
                  <c:v>1.6045783448569526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087-40AE-8C9E-FAAD822A008A}"/>
            </c:ext>
          </c:extLst>
        </c:ser>
        <c:ser>
          <c:idx val="7"/>
          <c:order val="7"/>
          <c:tx>
            <c:strRef>
              <c:f>'Model 1A'!$BD$14:$BG$14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1A'!$BD$16:$BD$69</c:f>
              <c:numCache>
                <c:formatCode>0.00</c:formatCode>
                <c:ptCount val="54"/>
                <c:pt idx="0">
                  <c:v>1.5608476668278664</c:v>
                </c:pt>
                <c:pt idx="1">
                  <c:v>1.6157757607681635</c:v>
                </c:pt>
                <c:pt idx="2">
                  <c:v>1.7256498947416203</c:v>
                </c:pt>
                <c:pt idx="3">
                  <c:v>1.9187420319271822</c:v>
                </c:pt>
                <c:pt idx="4">
                  <c:v>2.1271570605805215</c:v>
                </c:pt>
                <c:pt idx="5">
                  <c:v>2.3609591040874691</c:v>
                </c:pt>
                <c:pt idx="6">
                  <c:v>2.6027650555155213</c:v>
                </c:pt>
                <c:pt idx="7">
                  <c:v>1.139557224015882</c:v>
                </c:pt>
                <c:pt idx="8">
                  <c:v>1.1915575789460269</c:v>
                </c:pt>
                <c:pt idx="9">
                  <c:v>1.2318498281047483</c:v>
                </c:pt>
                <c:pt idx="10">
                  <c:v>1.3064216627647549</c:v>
                </c:pt>
                <c:pt idx="11">
                  <c:v>1.3006608974489065</c:v>
                </c:pt>
                <c:pt idx="12">
                  <c:v>1.4200949239246032</c:v>
                </c:pt>
                <c:pt idx="13">
                  <c:v>1.660093141428989</c:v>
                </c:pt>
                <c:pt idx="14">
                  <c:v>1.7491639274398736</c:v>
                </c:pt>
                <c:pt idx="15">
                  <c:v>1.8053435033210732</c:v>
                </c:pt>
                <c:pt idx="16">
                  <c:v>1.8337138532054673</c:v>
                </c:pt>
                <c:pt idx="17">
                  <c:v>2.0144692253224816</c:v>
                </c:pt>
                <c:pt idx="18">
                  <c:v>2.1059513856615704</c:v>
                </c:pt>
                <c:pt idx="19">
                  <c:v>1.9668607909058926</c:v>
                </c:pt>
                <c:pt idx="20">
                  <c:v>1.9257552628772454</c:v>
                </c:pt>
                <c:pt idx="21">
                  <c:v>1.8967387843355989</c:v>
                </c:pt>
                <c:pt idx="22">
                  <c:v>2.4002288436720054</c:v>
                </c:pt>
                <c:pt idx="23">
                  <c:v>2.5274655855025081</c:v>
                </c:pt>
                <c:pt idx="24">
                  <c:v>1.1042029632152741</c:v>
                </c:pt>
                <c:pt idx="25">
                  <c:v>0.97345115384436121</c:v>
                </c:pt>
                <c:pt idx="26">
                  <c:v>1.1347374703110837</c:v>
                </c:pt>
                <c:pt idx="27">
                  <c:v>1.6675317275550934</c:v>
                </c:pt>
                <c:pt idx="28">
                  <c:v>1.652908442817967</c:v>
                </c:pt>
                <c:pt idx="29">
                  <c:v>1.6711888094784841</c:v>
                </c:pt>
                <c:pt idx="30">
                  <c:v>1.7150991410176266</c:v>
                </c:pt>
                <c:pt idx="31">
                  <c:v>1.7481897256420453</c:v>
                </c:pt>
                <c:pt idx="32">
                  <c:v>1.7187694126585409</c:v>
                </c:pt>
                <c:pt idx="33">
                  <c:v>1.9168038763274136</c:v>
                </c:pt>
                <c:pt idx="34">
                  <c:v>1.7925241289338736</c:v>
                </c:pt>
                <c:pt idx="35">
                  <c:v>1.8900907693067233</c:v>
                </c:pt>
                <c:pt idx="36">
                  <c:v>1.1423607166792042</c:v>
                </c:pt>
                <c:pt idx="37">
                  <c:v>0.83460039355737481</c:v>
                </c:pt>
                <c:pt idx="38">
                  <c:v>0.87506704217648656</c:v>
                </c:pt>
                <c:pt idx="39">
                  <c:v>0.88705240234374505</c:v>
                </c:pt>
                <c:pt idx="40">
                  <c:v>0.92657003699027451</c:v>
                </c:pt>
                <c:pt idx="41">
                  <c:v>0.97345115384436121</c:v>
                </c:pt>
                <c:pt idx="42">
                  <c:v>1.0044031136091611</c:v>
                </c:pt>
                <c:pt idx="43">
                  <c:v>1.0275486148945694</c:v>
                </c:pt>
                <c:pt idx="44">
                  <c:v>1.3203134526569611</c:v>
                </c:pt>
                <c:pt idx="45">
                  <c:v>1.3390672018312457</c:v>
                </c:pt>
                <c:pt idx="46">
                  <c:v>1.4324509980683193</c:v>
                </c:pt>
                <c:pt idx="47">
                  <c:v>1.4843224201672107</c:v>
                </c:pt>
                <c:pt idx="48">
                  <c:v>1.5615216860770189</c:v>
                </c:pt>
                <c:pt idx="49">
                  <c:v>1.387771954784996</c:v>
                </c:pt>
                <c:pt idx="50">
                  <c:v>1.248650220520932</c:v>
                </c:pt>
                <c:pt idx="51">
                  <c:v>1.384034567282945</c:v>
                </c:pt>
                <c:pt idx="52">
                  <c:v>1.5100962012486234</c:v>
                </c:pt>
                <c:pt idx="53">
                  <c:v>1.3014840383372661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087-40AE-8C9E-FAAD822A008A}"/>
            </c:ext>
          </c:extLst>
        </c:ser>
        <c:ser>
          <c:idx val="8"/>
          <c:order val="8"/>
          <c:tx>
            <c:strRef>
              <c:f>'Model 1A'!$BD$14:$BG$14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1A'!$BE$16:$BE$69</c:f>
              <c:numCache>
                <c:formatCode>0.00</c:formatCode>
                <c:ptCount val="54"/>
                <c:pt idx="0">
                  <c:v>1.7245995341050102</c:v>
                </c:pt>
                <c:pt idx="1">
                  <c:v>1.7824168532392697</c:v>
                </c:pt>
                <c:pt idx="2">
                  <c:v>1.9054408510190621</c:v>
                </c:pt>
                <c:pt idx="3">
                  <c:v>2.137501797830335</c:v>
                </c:pt>
                <c:pt idx="4">
                  <c:v>2.3971198642617537</c:v>
                </c:pt>
                <c:pt idx="5">
                  <c:v>2.6893317140353132</c:v>
                </c:pt>
                <c:pt idx="6">
                  <c:v>2.9886160447647376</c:v>
                </c:pt>
                <c:pt idx="7">
                  <c:v>1.3683275291357366</c:v>
                </c:pt>
                <c:pt idx="8">
                  <c:v>1.4053834989860789</c:v>
                </c:pt>
                <c:pt idx="9">
                  <c:v>1.4351641312843322</c:v>
                </c:pt>
                <c:pt idx="10">
                  <c:v>1.493038512005227</c:v>
                </c:pt>
                <c:pt idx="11">
                  <c:v>1.4884299756726591</c:v>
                </c:pt>
                <c:pt idx="12">
                  <c:v>1.5893320167698013</c:v>
                </c:pt>
                <c:pt idx="13">
                  <c:v>1.8309536152802537</c:v>
                </c:pt>
                <c:pt idx="14">
                  <c:v>1.9328287901535681</c:v>
                </c:pt>
                <c:pt idx="15">
                  <c:v>1.9994310204639609</c:v>
                </c:pt>
                <c:pt idx="16">
                  <c:v>2.0335887368046421</c:v>
                </c:pt>
                <c:pt idx="17">
                  <c:v>2.2562594784956955</c:v>
                </c:pt>
                <c:pt idx="18">
                  <c:v>2.3705750079095553</c:v>
                </c:pt>
                <c:pt idx="19">
                  <c:v>2.1970334522664539</c:v>
                </c:pt>
                <c:pt idx="20">
                  <c:v>2.1461525309380662</c:v>
                </c:pt>
                <c:pt idx="21">
                  <c:v>2.1104290543641486</c:v>
                </c:pt>
                <c:pt idx="22">
                  <c:v>2.738186319882649</c:v>
                </c:pt>
                <c:pt idx="23">
                  <c:v>2.8958276779947445</c:v>
                </c:pt>
                <c:pt idx="24">
                  <c:v>1.3439523866384659</c:v>
                </c:pt>
                <c:pt idx="25">
                  <c:v>1.2589452841565958</c:v>
                </c:pt>
                <c:pt idx="26">
                  <c:v>1.3649668253793794</c:v>
                </c:pt>
                <c:pt idx="27">
                  <c:v>1.8392526826785738</c:v>
                </c:pt>
                <c:pt idx="28">
                  <c:v>1.8229779523634553</c:v>
                </c:pt>
                <c:pt idx="29">
                  <c:v>1.8433480327114196</c:v>
                </c:pt>
                <c:pt idx="30">
                  <c:v>1.8932588155383401</c:v>
                </c:pt>
                <c:pt idx="31">
                  <c:v>1.9316878570386782</c:v>
                </c:pt>
                <c:pt idx="32">
                  <c:v>1.8974887256395172</c:v>
                </c:pt>
                <c:pt idx="33">
                  <c:v>2.1351128674192323</c:v>
                </c:pt>
                <c:pt idx="34">
                  <c:v>1.9841032626476598</c:v>
                </c:pt>
                <c:pt idx="35">
                  <c:v>2.1022713849618246</c:v>
                </c:pt>
                <c:pt idx="36">
                  <c:v>1.37028793622246</c:v>
                </c:pt>
                <c:pt idx="37">
                  <c:v>1.176610342473591</c:v>
                </c:pt>
                <c:pt idx="38">
                  <c:v>1.1998080047110153</c:v>
                </c:pt>
                <c:pt idx="39">
                  <c:v>1.2068030535225245</c:v>
                </c:pt>
                <c:pt idx="40">
                  <c:v>1.2302743930406732</c:v>
                </c:pt>
                <c:pt idx="41">
                  <c:v>1.2589452841565958</c:v>
                </c:pt>
                <c:pt idx="42">
                  <c:v>1.2783798304537326</c:v>
                </c:pt>
                <c:pt idx="43">
                  <c:v>1.2931835892422781</c:v>
                </c:pt>
                <c:pt idx="44">
                  <c:v>1.5042525714864909</c:v>
                </c:pt>
                <c:pt idx="45">
                  <c:v>1.5196234995424958</c:v>
                </c:pt>
                <c:pt idx="46">
                  <c:v>1.6004631052487497</c:v>
                </c:pt>
                <c:pt idx="47">
                  <c:v>1.6487317164885036</c:v>
                </c:pt>
                <c:pt idx="48">
                  <c:v>1.7252923771737836</c:v>
                </c:pt>
                <c:pt idx="49">
                  <c:v>1.5608564923038022</c:v>
                </c:pt>
                <c:pt idx="50">
                  <c:v>1.4478778061989999</c:v>
                </c:pt>
                <c:pt idx="51">
                  <c:v>1.5576225792421756</c:v>
                </c:pt>
                <c:pt idx="52">
                  <c:v>1.6736611275237676</c:v>
                </c:pt>
                <c:pt idx="53">
                  <c:v>1.4890869961965647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087-40AE-8C9E-FAAD822A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20"/>
        <c:minorUnit val="20"/>
      </c:valAx>
      <c:valAx>
        <c:axId val="6359910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99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D8-4AF4-8A96-57E9648F5EED}"/>
            </c:ext>
          </c:extLst>
        </c:ser>
        <c:ser>
          <c:idx val="2"/>
          <c:order val="1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D8-4AF4-8A96-57E9648F5EED}"/>
            </c:ext>
          </c:extLst>
        </c:ser>
        <c:ser>
          <c:idx val="3"/>
          <c:order val="2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9D8-4AF4-8A96-57E9648F5EED}"/>
            </c:ext>
          </c:extLst>
        </c:ser>
        <c:ser>
          <c:idx val="5"/>
          <c:order val="3"/>
          <c:tx>
            <c:v>4869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EEB500"/>
              </a:solidFill>
              <a:ln>
                <a:noFill/>
              </a:ln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D8-4AF4-8A96-57E9648F5EED}"/>
            </c:ext>
          </c:extLst>
        </c:ser>
        <c:ser>
          <c:idx val="0"/>
          <c:order val="4"/>
          <c:tx>
            <c:v>Model 1A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2952517193551472"/>
                  <c:y val="-0.3177294128610245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0.8723 z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0.1756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0.4199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DATA'!$Y$11:$Y$64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'RAW DATA'!$Z$11:$Z$64</c:f>
              <c:numCache>
                <c:formatCode>0.00</c:formatCode>
                <c:ptCount val="54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  <c:pt idx="7">
                  <c:v>1.4</c:v>
                </c:pt>
                <c:pt idx="8">
                  <c:v>1.38</c:v>
                </c:pt>
                <c:pt idx="9">
                  <c:v>1.54</c:v>
                </c:pt>
                <c:pt idx="10">
                  <c:v>1.64</c:v>
                </c:pt>
                <c:pt idx="11">
                  <c:v>1.41</c:v>
                </c:pt>
                <c:pt idx="12">
                  <c:v>1.73</c:v>
                </c:pt>
                <c:pt idx="13">
                  <c:v>1.74</c:v>
                </c:pt>
                <c:pt idx="14">
                  <c:v>1.54</c:v>
                </c:pt>
                <c:pt idx="15">
                  <c:v>1.6</c:v>
                </c:pt>
                <c:pt idx="16">
                  <c:v>1.9</c:v>
                </c:pt>
                <c:pt idx="17">
                  <c:v>2.12</c:v>
                </c:pt>
                <c:pt idx="18">
                  <c:v>2.17</c:v>
                </c:pt>
                <c:pt idx="19">
                  <c:v>2.19</c:v>
                </c:pt>
                <c:pt idx="20">
                  <c:v>2.23</c:v>
                </c:pt>
                <c:pt idx="21">
                  <c:v>2.15</c:v>
                </c:pt>
                <c:pt idx="22">
                  <c:v>2.2599999999999998</c:v>
                </c:pt>
                <c:pt idx="23">
                  <c:v>2.74</c:v>
                </c:pt>
                <c:pt idx="24">
                  <c:v>1.23</c:v>
                </c:pt>
                <c:pt idx="25">
                  <c:v>1.19</c:v>
                </c:pt>
                <c:pt idx="26">
                  <c:v>1.38</c:v>
                </c:pt>
                <c:pt idx="27">
                  <c:v>1.5</c:v>
                </c:pt>
                <c:pt idx="28">
                  <c:v>1.41</c:v>
                </c:pt>
                <c:pt idx="29">
                  <c:v>1.36</c:v>
                </c:pt>
                <c:pt idx="30">
                  <c:v>1.32</c:v>
                </c:pt>
                <c:pt idx="31">
                  <c:v>1.4</c:v>
                </c:pt>
                <c:pt idx="32">
                  <c:v>1.45</c:v>
                </c:pt>
                <c:pt idx="33">
                  <c:v>1.44</c:v>
                </c:pt>
                <c:pt idx="34">
                  <c:v>1.76</c:v>
                </c:pt>
                <c:pt idx="35">
                  <c:v>1.77</c:v>
                </c:pt>
                <c:pt idx="36">
                  <c:v>1.53</c:v>
                </c:pt>
                <c:pt idx="37">
                  <c:v>1.21</c:v>
                </c:pt>
                <c:pt idx="38">
                  <c:v>1.1200000000000001</c:v>
                </c:pt>
                <c:pt idx="39">
                  <c:v>1.17</c:v>
                </c:pt>
                <c:pt idx="40">
                  <c:v>1.24</c:v>
                </c:pt>
                <c:pt idx="41">
                  <c:v>1.23</c:v>
                </c:pt>
                <c:pt idx="42">
                  <c:v>1.29</c:v>
                </c:pt>
                <c:pt idx="43">
                  <c:v>1.35</c:v>
                </c:pt>
                <c:pt idx="44">
                  <c:v>1.46</c:v>
                </c:pt>
                <c:pt idx="45">
                  <c:v>1.51</c:v>
                </c:pt>
                <c:pt idx="46">
                  <c:v>1.48</c:v>
                </c:pt>
                <c:pt idx="47">
                  <c:v>1.71</c:v>
                </c:pt>
                <c:pt idx="48">
                  <c:v>1.64</c:v>
                </c:pt>
                <c:pt idx="49">
                  <c:v>1.85</c:v>
                </c:pt>
                <c:pt idx="50">
                  <c:v>1.92</c:v>
                </c:pt>
                <c:pt idx="51">
                  <c:v>2.16</c:v>
                </c:pt>
                <c:pt idx="52">
                  <c:v>2.2599999999999998</c:v>
                </c:pt>
                <c:pt idx="53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D8-4AF4-8A96-57E9648F5EED}"/>
            </c:ext>
          </c:extLst>
        </c:ser>
        <c:ser>
          <c:idx val="4"/>
          <c:order val="5"/>
          <c:tx>
            <c:strRef>
              <c:f>'Model 1A'!$AE$15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1A'!$AE$16:$AE$69</c:f>
              <c:numCache>
                <c:formatCode>0.00</c:formatCode>
                <c:ptCount val="54"/>
                <c:pt idx="0">
                  <c:v>1.4879378256836278</c:v>
                </c:pt>
                <c:pt idx="1">
                  <c:v>1.5052210310412988</c:v>
                </c:pt>
                <c:pt idx="2">
                  <c:v>1.5366896040651046</c:v>
                </c:pt>
                <c:pt idx="3">
                  <c:v>1.5833374430823026</c:v>
                </c:pt>
                <c:pt idx="4">
                  <c:v>1.6237731676665614</c:v>
                </c:pt>
                <c:pt idx="5">
                  <c:v>1.6602176556183936</c:v>
                </c:pt>
                <c:pt idx="6">
                  <c:v>1.6908902073926193</c:v>
                </c:pt>
                <c:pt idx="7">
                  <c:v>1.2962346416301858</c:v>
                </c:pt>
                <c:pt idx="8">
                  <c:v>1.329291595827319</c:v>
                </c:pt>
                <c:pt idx="9">
                  <c:v>1.3521446328997935</c:v>
                </c:pt>
                <c:pt idx="10">
                  <c:v>1.3896074017562006</c:v>
                </c:pt>
                <c:pt idx="11">
                  <c:v>1.3869023136269678</c:v>
                </c:pt>
                <c:pt idx="12">
                  <c:v>1.4379639726062208</c:v>
                </c:pt>
                <c:pt idx="13">
                  <c:v>1.5183894335219836</c:v>
                </c:pt>
                <c:pt idx="14">
                  <c:v>1.5429285958970982</c:v>
                </c:pt>
                <c:pt idx="15">
                  <c:v>1.5571784541776876</c:v>
                </c:pt>
                <c:pt idx="16">
                  <c:v>1.5640378794689345</c:v>
                </c:pt>
                <c:pt idx="17">
                  <c:v>1.6030148665227171</c:v>
                </c:pt>
                <c:pt idx="18">
                  <c:v>1.6200469815066472</c:v>
                </c:pt>
                <c:pt idx="19">
                  <c:v>1.59348280876073</c:v>
                </c:pt>
                <c:pt idx="20">
                  <c:v>1.5848495331907522</c:v>
                </c:pt>
                <c:pt idx="21">
                  <c:v>1.5785168580857625</c:v>
                </c:pt>
                <c:pt idx="22">
                  <c:v>1.66562069166592</c:v>
                </c:pt>
                <c:pt idx="23">
                  <c:v>1.6819649415178659</c:v>
                </c:pt>
                <c:pt idx="24">
                  <c:v>1.2708493061347934</c:v>
                </c:pt>
                <c:pt idx="25">
                  <c:v>1.1418853233212878</c:v>
                </c:pt>
                <c:pt idx="26">
                  <c:v>1.292928533406251</c:v>
                </c:pt>
                <c:pt idx="27">
                  <c:v>1.5205351706447585</c:v>
                </c:pt>
                <c:pt idx="28">
                  <c:v>1.5162996001911104</c:v>
                </c:pt>
                <c:pt idx="29">
                  <c:v>1.5215834503935401</c:v>
                </c:pt>
                <c:pt idx="30">
                  <c:v>1.5338355965103641</c:v>
                </c:pt>
                <c:pt idx="31">
                  <c:v>1.542673401829773</c:v>
                </c:pt>
                <c:pt idx="32">
                  <c:v>1.534832294471004</c:v>
                </c:pt>
                <c:pt idx="33">
                  <c:v>1.5829175057409366</c:v>
                </c:pt>
                <c:pt idx="34">
                  <c:v>1.5540061768845856</c:v>
                </c:pt>
                <c:pt idx="35">
                  <c:v>1.5770371431153449</c:v>
                </c:pt>
                <c:pt idx="36">
                  <c:v>1.2981369662089628</c:v>
                </c:pt>
                <c:pt idx="37">
                  <c:v>0.67677637743290964</c:v>
                </c:pt>
                <c:pt idx="38">
                  <c:v>0.94204256039278056</c:v>
                </c:pt>
                <c:pt idx="39">
                  <c:v>0.9793799367315611</c:v>
                </c:pt>
                <c:pt idx="40">
                  <c:v>1.0689812390165561</c:v>
                </c:pt>
                <c:pt idx="41">
                  <c:v>1.1418853233212878</c:v>
                </c:pt>
                <c:pt idx="42">
                  <c:v>1.1795586435390599</c:v>
                </c:pt>
                <c:pt idx="43">
                  <c:v>1.2041472232677666</c:v>
                </c:pt>
                <c:pt idx="44">
                  <c:v>1.3960161605324786</c:v>
                </c:pt>
                <c:pt idx="45">
                  <c:v>1.4044242816318702</c:v>
                </c:pt>
                <c:pt idx="46">
                  <c:v>1.4427310119994261</c:v>
                </c:pt>
                <c:pt idx="47">
                  <c:v>1.461889042068971</c:v>
                </c:pt>
                <c:pt idx="48">
                  <c:v>1.4881567058249263</c:v>
                </c:pt>
                <c:pt idx="49">
                  <c:v>1.42508350437286</c:v>
                </c:pt>
                <c:pt idx="50">
                  <c:v>1.3610840185640791</c:v>
                </c:pt>
                <c:pt idx="51">
                  <c:v>1.4235537591930112</c:v>
                </c:pt>
                <c:pt idx="52">
                  <c:v>1.4709378469519176</c:v>
                </c:pt>
                <c:pt idx="53">
                  <c:v>1.3872905847145662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9D8-4AF4-8A96-57E9648F5EED}"/>
            </c:ext>
          </c:extLst>
        </c:ser>
        <c:ser>
          <c:idx val="6"/>
          <c:order val="6"/>
          <c:tx>
            <c:strRef>
              <c:f>'Model 1A'!$AF$15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1A'!$AF$16:$AF$69</c:f>
              <c:numCache>
                <c:formatCode>0.00</c:formatCode>
                <c:ptCount val="54"/>
                <c:pt idx="0">
                  <c:v>2.0130923523954962</c:v>
                </c:pt>
                <c:pt idx="1">
                  <c:v>2.0364755125852865</c:v>
                </c:pt>
                <c:pt idx="2">
                  <c:v>2.0790506407939651</c:v>
                </c:pt>
                <c:pt idx="3">
                  <c:v>2.1421624229937035</c:v>
                </c:pt>
                <c:pt idx="4">
                  <c:v>2.1968695797841713</c:v>
                </c:pt>
                <c:pt idx="5">
                  <c:v>2.2461768281895913</c:v>
                </c:pt>
                <c:pt idx="6">
                  <c:v>2.2876749864723673</c:v>
                </c:pt>
                <c:pt idx="7">
                  <c:v>1.7537292210290747</c:v>
                </c:pt>
                <c:pt idx="8">
                  <c:v>1.7984533355310786</c:v>
                </c:pt>
                <c:pt idx="9">
                  <c:v>1.8293721503938383</c:v>
                </c:pt>
                <c:pt idx="10">
                  <c:v>1.8800570729642712</c:v>
                </c:pt>
                <c:pt idx="11">
                  <c:v>1.8763972478482507</c:v>
                </c:pt>
                <c:pt idx="12">
                  <c:v>1.9454806688201811</c:v>
                </c:pt>
                <c:pt idx="13">
                  <c:v>2.0542915865297426</c:v>
                </c:pt>
                <c:pt idx="14">
                  <c:v>2.0874916297431327</c:v>
                </c:pt>
                <c:pt idx="15">
                  <c:v>2.1067708497698123</c:v>
                </c:pt>
                <c:pt idx="16">
                  <c:v>2.1160512486932643</c:v>
                </c:pt>
                <c:pt idx="17">
                  <c:v>2.1687848194130877</c:v>
                </c:pt>
                <c:pt idx="18">
                  <c:v>2.1918282690972286</c:v>
                </c:pt>
                <c:pt idx="19">
                  <c:v>2.1558885059703994</c:v>
                </c:pt>
                <c:pt idx="20">
                  <c:v>2.1442081919639588</c:v>
                </c:pt>
                <c:pt idx="21">
                  <c:v>2.1356404550572079</c:v>
                </c:pt>
                <c:pt idx="22">
                  <c:v>2.2534868181362446</c:v>
                </c:pt>
                <c:pt idx="23">
                  <c:v>2.2755996267594654</c:v>
                </c:pt>
                <c:pt idx="24">
                  <c:v>1.7193843553588382</c:v>
                </c:pt>
                <c:pt idx="25">
                  <c:v>1.544903672728801</c:v>
                </c:pt>
                <c:pt idx="26">
                  <c:v>1.7492562510790453</c:v>
                </c:pt>
                <c:pt idx="27">
                  <c:v>2.0571946426370262</c:v>
                </c:pt>
                <c:pt idx="28">
                  <c:v>2.0514641649644436</c:v>
                </c:pt>
                <c:pt idx="29">
                  <c:v>2.0586129034736129</c:v>
                </c:pt>
                <c:pt idx="30">
                  <c:v>2.0751893364551983</c:v>
                </c:pt>
                <c:pt idx="31">
                  <c:v>2.0871463671814574</c:v>
                </c:pt>
                <c:pt idx="32">
                  <c:v>2.0765378101666525</c:v>
                </c:pt>
                <c:pt idx="33">
                  <c:v>2.1415942724730317</c:v>
                </c:pt>
                <c:pt idx="34">
                  <c:v>2.1024789451967925</c:v>
                </c:pt>
                <c:pt idx="35">
                  <c:v>2.1336384877442902</c:v>
                </c:pt>
                <c:pt idx="36">
                  <c:v>1.7563029542827144</c:v>
                </c:pt>
                <c:pt idx="37">
                  <c:v>0.91563862829158349</c:v>
                </c:pt>
                <c:pt idx="38">
                  <c:v>1.2745281699431736</c:v>
                </c:pt>
                <c:pt idx="39">
                  <c:v>1.3250434438132885</c:v>
                </c:pt>
                <c:pt idx="40">
                  <c:v>1.4462687351400465</c:v>
                </c:pt>
                <c:pt idx="41">
                  <c:v>1.544903672728801</c:v>
                </c:pt>
                <c:pt idx="42">
                  <c:v>1.595873458905787</c:v>
                </c:pt>
                <c:pt idx="43">
                  <c:v>1.6291403608916841</c:v>
                </c:pt>
                <c:pt idx="44">
                  <c:v>1.8887277466027652</c:v>
                </c:pt>
                <c:pt idx="45">
                  <c:v>1.9001034398548831</c:v>
                </c:pt>
                <c:pt idx="46">
                  <c:v>1.9519301927051058</c:v>
                </c:pt>
                <c:pt idx="47">
                  <c:v>1.9778498804462545</c:v>
                </c:pt>
                <c:pt idx="48">
                  <c:v>2.0133884843513705</c:v>
                </c:pt>
                <c:pt idx="49">
                  <c:v>1.9280541529750459</c:v>
                </c:pt>
                <c:pt idx="50">
                  <c:v>1.841466613351401</c:v>
                </c:pt>
                <c:pt idx="51">
                  <c:v>1.9259844977317211</c:v>
                </c:pt>
                <c:pt idx="52">
                  <c:v>1.9900923811702416</c:v>
                </c:pt>
                <c:pt idx="53">
                  <c:v>1.8769225557902953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9D8-4AF4-8A96-57E9648F5EED}"/>
            </c:ext>
          </c:extLst>
        </c:ser>
        <c:ser>
          <c:idx val="7"/>
          <c:order val="7"/>
          <c:tx>
            <c:strRef>
              <c:f>'Model 1A'!$BH$14:$BK$14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4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1A'!$BH$16:$BH$69</c:f>
              <c:numCache>
                <c:formatCode>0.00</c:formatCode>
                <c:ptCount val="54"/>
                <c:pt idx="0">
                  <c:v>1.6431090883177362</c:v>
                </c:pt>
                <c:pt idx="1">
                  <c:v>1.6615472079790381</c:v>
                </c:pt>
                <c:pt idx="2">
                  <c:v>1.6899439704972932</c:v>
                </c:pt>
                <c:pt idx="3">
                  <c:v>1.7192638649693301</c:v>
                </c:pt>
                <c:pt idx="4">
                  <c:v>1.7332508732835079</c:v>
                </c:pt>
                <c:pt idx="5">
                  <c:v>1.7378153389825786</c:v>
                </c:pt>
                <c:pt idx="6">
                  <c:v>1.7362002210248133</c:v>
                </c:pt>
                <c:pt idx="7">
                  <c:v>1.3749298802269123</c:v>
                </c:pt>
                <c:pt idx="8">
                  <c:v>1.4236225417910178</c:v>
                </c:pt>
                <c:pt idx="9">
                  <c:v>1.4574031111411874</c:v>
                </c:pt>
                <c:pt idx="10">
                  <c:v>1.5124289342558888</c:v>
                </c:pt>
                <c:pt idx="11">
                  <c:v>1.5084907225443722</c:v>
                </c:pt>
                <c:pt idx="12">
                  <c:v>1.5807185219868813</c:v>
                </c:pt>
                <c:pt idx="13">
                  <c:v>1.6742719242872872</c:v>
                </c:pt>
                <c:pt idx="14">
                  <c:v>1.6947430384275257</c:v>
                </c:pt>
                <c:pt idx="15">
                  <c:v>1.7046712852825776</c:v>
                </c:pt>
                <c:pt idx="16">
                  <c:v>1.7089452230531614</c:v>
                </c:pt>
                <c:pt idx="17">
                  <c:v>1.7273079164227232</c:v>
                </c:pt>
                <c:pt idx="18">
                  <c:v>1.732369131490042</c:v>
                </c:pt>
                <c:pt idx="19">
                  <c:v>1.7237137909477234</c:v>
                </c:pt>
                <c:pt idx="20">
                  <c:v>1.7199687453338368</c:v>
                </c:pt>
                <c:pt idx="21">
                  <c:v>1.7169177064793015</c:v>
                </c:pt>
                <c:pt idx="22">
                  <c:v>1.7378850708280464</c:v>
                </c:pt>
                <c:pt idx="23">
                  <c:v>1.7371709985393786</c:v>
                </c:pt>
                <c:pt idx="24">
                  <c:v>1.3378634987792057</c:v>
                </c:pt>
                <c:pt idx="25">
                  <c:v>1.1561368912797383</c:v>
                </c:pt>
                <c:pt idx="26">
                  <c:v>1.3700833400234165</c:v>
                </c:pt>
                <c:pt idx="27">
                  <c:v>1.6762319251877424</c:v>
                </c:pt>
                <c:pt idx="28">
                  <c:v>1.6723320958868688</c:v>
                </c:pt>
                <c:pt idx="29">
                  <c:v>1.6771777323469479</c:v>
                </c:pt>
                <c:pt idx="30">
                  <c:v>1.6876562837206872</c:v>
                </c:pt>
                <c:pt idx="31">
                  <c:v>1.6945521703558031</c:v>
                </c:pt>
                <c:pt idx="32">
                  <c:v>1.6884617987570762</c:v>
                </c:pt>
                <c:pt idx="33">
                  <c:v>1.7190654874054592</c:v>
                </c:pt>
                <c:pt idx="34">
                  <c:v>1.7025844606715228</c:v>
                </c:pt>
                <c:pt idx="35">
                  <c:v>1.7161670582521971</c:v>
                </c:pt>
                <c:pt idx="36">
                  <c:v>1.3777208948986692</c:v>
                </c:pt>
                <c:pt idx="37">
                  <c:v>0.57188077345771371</c:v>
                </c:pt>
                <c:pt idx="38">
                  <c:v>0.89528548531098284</c:v>
                </c:pt>
                <c:pt idx="39">
                  <c:v>0.94248499070943359</c:v>
                </c:pt>
                <c:pt idx="40">
                  <c:v>1.0584231652757854</c:v>
                </c:pt>
                <c:pt idx="41">
                  <c:v>1.1561368912797383</c:v>
                </c:pt>
                <c:pt idx="42">
                  <c:v>1.2080127969238454</c:v>
                </c:pt>
                <c:pt idx="43">
                  <c:v>1.2424119453170561</c:v>
                </c:pt>
                <c:pt idx="44">
                  <c:v>1.5217249926609719</c:v>
                </c:pt>
                <c:pt idx="45">
                  <c:v>1.5338357159852889</c:v>
                </c:pt>
                <c:pt idx="46">
                  <c:v>1.587130280333614</c:v>
                </c:pt>
                <c:pt idx="47">
                  <c:v>1.6120322482048097</c:v>
                </c:pt>
                <c:pt idx="48">
                  <c:v>1.6433542476907248</c:v>
                </c:pt>
                <c:pt idx="49">
                  <c:v>1.5630414639433974</c:v>
                </c:pt>
                <c:pt idx="50">
                  <c:v>1.4706005421859667</c:v>
                </c:pt>
                <c:pt idx="51">
                  <c:v>1.5609115313075288</c:v>
                </c:pt>
                <c:pt idx="52">
                  <c:v>1.6232317292564311</c:v>
                </c:pt>
                <c:pt idx="53">
                  <c:v>1.5090564715738615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9D8-4AF4-8A96-57E9648F5EED}"/>
            </c:ext>
          </c:extLst>
        </c:ser>
        <c:ser>
          <c:idx val="8"/>
          <c:order val="8"/>
          <c:tx>
            <c:strRef>
              <c:f>'Model 1A'!$BH$14:$BK$14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4"/>
            <c:dispRSqr val="0"/>
            <c:dispEq val="0"/>
          </c:trendline>
          <c:xVal>
            <c:numRef>
              <c:f>'Model 1A'!$V$16:$V$69</c:f>
              <c:numCache>
                <c:formatCode>0.00</c:formatCode>
                <c:ptCount val="54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  <c:pt idx="37">
                  <c:v>0.59465068102686303</c:v>
                </c:pt>
                <c:pt idx="38">
                  <c:v>3.9099737172392111</c:v>
                </c:pt>
                <c:pt idx="39">
                  <c:v>4.8787129514707743</c:v>
                </c:pt>
                <c:pt idx="40">
                  <c:v>8.0318149937218983</c:v>
                </c:pt>
                <c:pt idx="41">
                  <c:v>11.694517423315318</c:v>
                </c:pt>
                <c:pt idx="42">
                  <c:v>14.068947616373837</c:v>
                </c:pt>
                <c:pt idx="43">
                  <c:v>15.82293197412961</c:v>
                </c:pt>
                <c:pt idx="44">
                  <c:v>36.724207709096149</c:v>
                </c:pt>
                <c:pt idx="45">
                  <c:v>38.001759864727234</c:v>
                </c:pt>
                <c:pt idx="46">
                  <c:v>44.295396494203814</c:v>
                </c:pt>
                <c:pt idx="47">
                  <c:v>47.751181995228052</c:v>
                </c:pt>
                <c:pt idx="48">
                  <c:v>52.848036724656694</c:v>
                </c:pt>
                <c:pt idx="49">
                  <c:v>41.297122179425259</c:v>
                </c:pt>
                <c:pt idx="50">
                  <c:v>31.789132863956688</c:v>
                </c:pt>
                <c:pt idx="51">
                  <c:v>41.045308220992318</c:v>
                </c:pt>
                <c:pt idx="52">
                  <c:v>49.45902858295743</c:v>
                </c:pt>
                <c:pt idx="53">
                  <c:v>35.436070873066278</c:v>
                </c:pt>
              </c:numCache>
            </c:numRef>
          </c:xVal>
          <c:yVal>
            <c:numRef>
              <c:f>'Model 1A'!$BI$16:$BI$69</c:f>
              <c:numCache>
                <c:formatCode>0.00</c:formatCode>
                <c:ptCount val="54"/>
                <c:pt idx="0">
                  <c:v>1.8579210897613883</c:v>
                </c:pt>
                <c:pt idx="1">
                  <c:v>1.8801493356475474</c:v>
                </c:pt>
                <c:pt idx="2">
                  <c:v>1.9257962743617765</c:v>
                </c:pt>
                <c:pt idx="3">
                  <c:v>2.006236001106676</c:v>
                </c:pt>
                <c:pt idx="4">
                  <c:v>2.0873918741672246</c:v>
                </c:pt>
                <c:pt idx="5">
                  <c:v>2.1685791448254066</c:v>
                </c:pt>
                <c:pt idx="6">
                  <c:v>2.2423649728401736</c:v>
                </c:pt>
                <c:pt idx="7">
                  <c:v>1.6750339824323481</c:v>
                </c:pt>
                <c:pt idx="8">
                  <c:v>1.70412238956738</c:v>
                </c:pt>
                <c:pt idx="9">
                  <c:v>1.7241136721524446</c:v>
                </c:pt>
                <c:pt idx="10">
                  <c:v>1.7572355404645832</c:v>
                </c:pt>
                <c:pt idx="11">
                  <c:v>1.7548088389308465</c:v>
                </c:pt>
                <c:pt idx="12">
                  <c:v>1.8027261194395208</c:v>
                </c:pt>
                <c:pt idx="13">
                  <c:v>1.8984090957644391</c:v>
                </c:pt>
                <c:pt idx="14">
                  <c:v>1.9356771872127052</c:v>
                </c:pt>
                <c:pt idx="15">
                  <c:v>1.9592780186649226</c:v>
                </c:pt>
                <c:pt idx="16">
                  <c:v>1.9711439051090374</c:v>
                </c:pt>
                <c:pt idx="17">
                  <c:v>2.0444917695130815</c:v>
                </c:pt>
                <c:pt idx="18">
                  <c:v>2.0795061191138342</c:v>
                </c:pt>
                <c:pt idx="19">
                  <c:v>2.0256575237834062</c:v>
                </c:pt>
                <c:pt idx="20">
                  <c:v>2.0090889798208744</c:v>
                </c:pt>
                <c:pt idx="21">
                  <c:v>1.9972396066636688</c:v>
                </c:pt>
                <c:pt idx="22">
                  <c:v>2.1812224389741184</c:v>
                </c:pt>
                <c:pt idx="23">
                  <c:v>2.2203935697379529</c:v>
                </c:pt>
                <c:pt idx="24">
                  <c:v>1.652370162714426</c:v>
                </c:pt>
                <c:pt idx="25">
                  <c:v>1.5306521047703507</c:v>
                </c:pt>
                <c:pt idx="26">
                  <c:v>1.67210144446188</c:v>
                </c:pt>
                <c:pt idx="27">
                  <c:v>1.9014978880940423</c:v>
                </c:pt>
                <c:pt idx="28">
                  <c:v>1.8954316692686854</c:v>
                </c:pt>
                <c:pt idx="29">
                  <c:v>1.9030186215202054</c:v>
                </c:pt>
                <c:pt idx="30">
                  <c:v>1.9213686492448752</c:v>
                </c:pt>
                <c:pt idx="31">
                  <c:v>1.9352675986554275</c:v>
                </c:pt>
                <c:pt idx="32">
                  <c:v>1.9229083058805805</c:v>
                </c:pt>
                <c:pt idx="33">
                  <c:v>2.0054462908085093</c:v>
                </c:pt>
                <c:pt idx="34">
                  <c:v>1.9539006614098555</c:v>
                </c:pt>
                <c:pt idx="35">
                  <c:v>1.9945085726074383</c:v>
                </c:pt>
                <c:pt idx="36">
                  <c:v>1.6767190255930082</c:v>
                </c:pt>
                <c:pt idx="37">
                  <c:v>1.0205342322667794</c:v>
                </c:pt>
                <c:pt idx="38">
                  <c:v>1.3212852450249715</c:v>
                </c:pt>
                <c:pt idx="39">
                  <c:v>1.3619383898354163</c:v>
                </c:pt>
                <c:pt idx="40">
                  <c:v>1.4568268088808174</c:v>
                </c:pt>
                <c:pt idx="41">
                  <c:v>1.5306521047703507</c:v>
                </c:pt>
                <c:pt idx="42">
                  <c:v>1.5674193055210017</c:v>
                </c:pt>
                <c:pt idx="43">
                  <c:v>1.5908756388423948</c:v>
                </c:pt>
                <c:pt idx="44">
                  <c:v>1.7630189144742721</c:v>
                </c:pt>
                <c:pt idx="45">
                  <c:v>1.7706920055014643</c:v>
                </c:pt>
                <c:pt idx="46">
                  <c:v>1.8075309243709181</c:v>
                </c:pt>
                <c:pt idx="47">
                  <c:v>1.827706674310416</c:v>
                </c:pt>
                <c:pt idx="48">
                  <c:v>1.8581909424855723</c:v>
                </c:pt>
                <c:pt idx="49">
                  <c:v>1.7900961934045088</c:v>
                </c:pt>
                <c:pt idx="50">
                  <c:v>1.7319500897295137</c:v>
                </c:pt>
                <c:pt idx="51">
                  <c:v>1.7886267256172037</c:v>
                </c:pt>
                <c:pt idx="52">
                  <c:v>1.8377984988657283</c:v>
                </c:pt>
                <c:pt idx="53">
                  <c:v>1.7551566689310003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9D8-4AF4-8A96-57E9648F5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20"/>
        <c:minorUnit val="20"/>
      </c:valAx>
      <c:valAx>
        <c:axId val="6359910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C5-48BC-81C8-011C2D36B831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C5-48BC-81C8-011C2D36B831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C5-48BC-81C8-011C2D36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58055394702397345"/>
                  <c:y val="9.945177862328553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0.0103 z + 1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0.8597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A9-4A3B-A01D-5F518C8D72F6}"/>
            </c:ext>
          </c:extLst>
        </c:ser>
        <c:ser>
          <c:idx val="2"/>
          <c:order val="1"/>
          <c:tx>
            <c:strRef>
              <c:f>'Model 1B'!$AA$15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FB0DC8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1B'!$AA$16:$AA$26</c:f>
              <c:numCache>
                <c:formatCode>0.00</c:formatCode>
                <c:ptCount val="11"/>
                <c:pt idx="0">
                  <c:v>0.89271313189012658</c:v>
                </c:pt>
                <c:pt idx="1">
                  <c:v>1.0577219334058909</c:v>
                </c:pt>
                <c:pt idx="2">
                  <c:v>1.0111910182042754</c:v>
                </c:pt>
                <c:pt idx="3">
                  <c:v>0.9910691131877869</c:v>
                </c:pt>
                <c:pt idx="4">
                  <c:v>1.1692703455092748</c:v>
                </c:pt>
                <c:pt idx="5">
                  <c:v>1.2137585654059615</c:v>
                </c:pt>
                <c:pt idx="6">
                  <c:v>1.344057655615456</c:v>
                </c:pt>
                <c:pt idx="7">
                  <c:v>1.4500863408454503</c:v>
                </c:pt>
                <c:pt idx="8">
                  <c:v>1.5660100072393628</c:v>
                </c:pt>
                <c:pt idx="9">
                  <c:v>1.7302967819361303</c:v>
                </c:pt>
                <c:pt idx="10">
                  <c:v>1.7468909329237554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A9-4A3B-A01D-5F518C8D72F6}"/>
            </c:ext>
          </c:extLst>
        </c:ser>
        <c:ser>
          <c:idx val="3"/>
          <c:order val="2"/>
          <c:tx>
            <c:strRef>
              <c:f>'Model 1B'!$AB$15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FB0DC8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1B'!$AB$16:$AB$26</c:f>
              <c:numCache>
                <c:formatCode>0.00</c:formatCode>
                <c:ptCount val="11"/>
                <c:pt idx="0">
                  <c:v>1.2077883549101711</c:v>
                </c:pt>
                <c:pt idx="1">
                  <c:v>1.4310355569609112</c:v>
                </c:pt>
                <c:pt idx="2">
                  <c:v>1.3680819658057843</c:v>
                </c:pt>
                <c:pt idx="3">
                  <c:v>1.3408582119599468</c:v>
                </c:pt>
                <c:pt idx="4">
                  <c:v>1.5819539968654892</c:v>
                </c:pt>
                <c:pt idx="5">
                  <c:v>1.642143941431595</c:v>
                </c:pt>
                <c:pt idx="6">
                  <c:v>1.8184309458326757</c:v>
                </c:pt>
                <c:pt idx="7">
                  <c:v>1.9618815199673738</c:v>
                </c:pt>
                <c:pt idx="8">
                  <c:v>2.1187194215591378</c:v>
                </c:pt>
                <c:pt idx="9">
                  <c:v>2.3409897637959411</c:v>
                </c:pt>
                <c:pt idx="10">
                  <c:v>2.3634406739556688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A9-4A3B-A01D-5F518C8D72F6}"/>
            </c:ext>
          </c:extLst>
        </c:ser>
        <c:ser>
          <c:idx val="1"/>
          <c:order val="3"/>
          <c:tx>
            <c:strRef>
              <c:f>'Model 1B'!$AZ$14:$BC$14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1B'!$AZ$16:$AZ$26</c:f>
              <c:numCache>
                <c:formatCode>0.00</c:formatCode>
                <c:ptCount val="11"/>
                <c:pt idx="0">
                  <c:v>0.85635209738777185</c:v>
                </c:pt>
                <c:pt idx="1">
                  <c:v>1.0983065640212766</c:v>
                </c:pt>
                <c:pt idx="2">
                  <c:v>1.0313486738034245</c:v>
                </c:pt>
                <c:pt idx="3">
                  <c:v>1.0020314201635487</c:v>
                </c:pt>
                <c:pt idx="4">
                  <c:v>1.2523337838425583</c:v>
                </c:pt>
                <c:pt idx="5">
                  <c:v>1.3103042367102518</c:v>
                </c:pt>
                <c:pt idx="6">
                  <c:v>1.4652732677973648</c:v>
                </c:pt>
                <c:pt idx="7">
                  <c:v>1.5753245198197339</c:v>
                </c:pt>
                <c:pt idx="8">
                  <c:v>1.6839997410399072</c:v>
                </c:pt>
                <c:pt idx="9">
                  <c:v>1.8266732787964761</c:v>
                </c:pt>
                <c:pt idx="10">
                  <c:v>1.8406473035806539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A9-4A3B-A01D-5F518C8D72F6}"/>
            </c:ext>
          </c:extLst>
        </c:ser>
        <c:ser>
          <c:idx val="4"/>
          <c:order val="4"/>
          <c:tx>
            <c:strRef>
              <c:f>'Model 1B'!$AZ$14:$BC$14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1B'!$BA$16:$BA$26</c:f>
              <c:numCache>
                <c:formatCode>0.00</c:formatCode>
                <c:ptCount val="11"/>
                <c:pt idx="0">
                  <c:v>1.244149389412526</c:v>
                </c:pt>
                <c:pt idx="1">
                  <c:v>1.3904509263455258</c:v>
                </c:pt>
                <c:pt idx="2">
                  <c:v>1.3479243102066354</c:v>
                </c:pt>
                <c:pt idx="3">
                  <c:v>1.3298959049841852</c:v>
                </c:pt>
                <c:pt idx="4">
                  <c:v>1.4988905585322059</c:v>
                </c:pt>
                <c:pt idx="5">
                  <c:v>1.545598270127305</c:v>
                </c:pt>
                <c:pt idx="6">
                  <c:v>1.6972153336507672</c:v>
                </c:pt>
                <c:pt idx="7">
                  <c:v>1.8366433409930905</c:v>
                </c:pt>
                <c:pt idx="8">
                  <c:v>2.0007296877585934</c:v>
                </c:pt>
                <c:pt idx="9">
                  <c:v>2.2446132669355956</c:v>
                </c:pt>
                <c:pt idx="10">
                  <c:v>2.2696843032987704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A9-4A3B-A01D-5F518C8D7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3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4"/>
        <c:minorUnit val="0.4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226677280707633"/>
          <c:h val="7.1231701461649838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33091602340056E-2"/>
          <c:y val="5.1969588423215828E-2"/>
          <c:w val="0.88325305123077213"/>
          <c:h val="0.79731489368205322"/>
        </c:manualLayout>
      </c:layout>
      <c:scatterChart>
        <c:scatterStyle val="lineMarker"/>
        <c:varyColors val="0"/>
        <c:ser>
          <c:idx val="1"/>
          <c:order val="0"/>
          <c:tx>
            <c:v>High energy DB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DATA'!$BG$11:$BG$25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'RAW DATA'!$BH$11:$BH$25</c:f>
              <c:numCache>
                <c:formatCode>0.00</c:formatCode>
                <c:ptCount val="15"/>
                <c:pt idx="0">
                  <c:v>0.96</c:v>
                </c:pt>
                <c:pt idx="1">
                  <c:v>0.96</c:v>
                </c:pt>
                <c:pt idx="2">
                  <c:v>0.93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1.21</c:v>
                </c:pt>
                <c:pt idx="7">
                  <c:v>1.17</c:v>
                </c:pt>
                <c:pt idx="8">
                  <c:v>1.23</c:v>
                </c:pt>
                <c:pt idx="9">
                  <c:v>1.28</c:v>
                </c:pt>
                <c:pt idx="10">
                  <c:v>1.33</c:v>
                </c:pt>
                <c:pt idx="11">
                  <c:v>1.39</c:v>
                </c:pt>
                <c:pt idx="12">
                  <c:v>1.51</c:v>
                </c:pt>
                <c:pt idx="13">
                  <c:v>1.63</c:v>
                </c:pt>
                <c:pt idx="14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37-4BFF-9B75-481A0CAF25FE}"/>
            </c:ext>
          </c:extLst>
        </c:ser>
        <c:ser>
          <c:idx val="2"/>
          <c:order val="1"/>
          <c:tx>
            <c:v>Low energy DB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xVal>
            <c:numRef>
              <c:f>'RAW DATA'!$BM$11:$BM$31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'RAW DATA'!$BN$11:$BN$31</c:f>
              <c:numCache>
                <c:formatCode>0.00</c:formatCode>
                <c:ptCount val="21"/>
                <c:pt idx="0">
                  <c:v>1.06</c:v>
                </c:pt>
                <c:pt idx="1">
                  <c:v>1.01</c:v>
                </c:pt>
                <c:pt idx="2">
                  <c:v>1.0900000000000001</c:v>
                </c:pt>
                <c:pt idx="3">
                  <c:v>1.2</c:v>
                </c:pt>
                <c:pt idx="4">
                  <c:v>1.1399999999999999</c:v>
                </c:pt>
                <c:pt idx="5">
                  <c:v>1.18</c:v>
                </c:pt>
                <c:pt idx="6">
                  <c:v>1.17</c:v>
                </c:pt>
                <c:pt idx="7">
                  <c:v>1.36</c:v>
                </c:pt>
                <c:pt idx="8">
                  <c:v>1.8</c:v>
                </c:pt>
                <c:pt idx="9">
                  <c:v>1.55</c:v>
                </c:pt>
                <c:pt idx="10">
                  <c:v>1.7</c:v>
                </c:pt>
                <c:pt idx="11">
                  <c:v>1.8</c:v>
                </c:pt>
                <c:pt idx="12">
                  <c:v>1.93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2.5099999999999998</c:v>
                </c:pt>
                <c:pt idx="17">
                  <c:v>2.4</c:v>
                </c:pt>
                <c:pt idx="18">
                  <c:v>2.4</c:v>
                </c:pt>
                <c:pt idx="19">
                  <c:v>2.7</c:v>
                </c:pt>
                <c:pt idx="20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37-4BFF-9B75-481A0CAF25FE}"/>
            </c:ext>
          </c:extLst>
        </c:ser>
        <c:ser>
          <c:idx val="3"/>
          <c:order val="2"/>
          <c:tx>
            <c:v>DB Reference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DATA'!$BJ$11:$BJ$45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'RAW DATA'!$BK$11:$BK$45</c:f>
              <c:numCache>
                <c:formatCode>0.00</c:formatCode>
                <c:ptCount val="35"/>
                <c:pt idx="0">
                  <c:v>1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1.07</c:v>
                </c:pt>
                <c:pt idx="4">
                  <c:v>1.19</c:v>
                </c:pt>
                <c:pt idx="5">
                  <c:v>0.95</c:v>
                </c:pt>
                <c:pt idx="6">
                  <c:v>1.02</c:v>
                </c:pt>
                <c:pt idx="7">
                  <c:v>0.96</c:v>
                </c:pt>
                <c:pt idx="8">
                  <c:v>1.01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1.21</c:v>
                </c:pt>
                <c:pt idx="12">
                  <c:v>1.27</c:v>
                </c:pt>
                <c:pt idx="13">
                  <c:v>1.39</c:v>
                </c:pt>
                <c:pt idx="14">
                  <c:v>1.45</c:v>
                </c:pt>
                <c:pt idx="15">
                  <c:v>1.45</c:v>
                </c:pt>
                <c:pt idx="16">
                  <c:v>1.56</c:v>
                </c:pt>
                <c:pt idx="17">
                  <c:v>1.49</c:v>
                </c:pt>
                <c:pt idx="18">
                  <c:v>1.59</c:v>
                </c:pt>
                <c:pt idx="19">
                  <c:v>1.56</c:v>
                </c:pt>
                <c:pt idx="20">
                  <c:v>1.59</c:v>
                </c:pt>
                <c:pt idx="21">
                  <c:v>1.65</c:v>
                </c:pt>
                <c:pt idx="22">
                  <c:v>1.85</c:v>
                </c:pt>
                <c:pt idx="23">
                  <c:v>1.64</c:v>
                </c:pt>
                <c:pt idx="24">
                  <c:v>1.93</c:v>
                </c:pt>
                <c:pt idx="25">
                  <c:v>2.1</c:v>
                </c:pt>
                <c:pt idx="26">
                  <c:v>2.13</c:v>
                </c:pt>
                <c:pt idx="27">
                  <c:v>2.25</c:v>
                </c:pt>
                <c:pt idx="28">
                  <c:v>2.0699999999999998</c:v>
                </c:pt>
                <c:pt idx="29">
                  <c:v>1.99</c:v>
                </c:pt>
                <c:pt idx="30">
                  <c:v>1.92</c:v>
                </c:pt>
                <c:pt idx="31">
                  <c:v>1.92</c:v>
                </c:pt>
                <c:pt idx="32">
                  <c:v>1.86</c:v>
                </c:pt>
                <c:pt idx="33">
                  <c:v>2.2799999999999998</c:v>
                </c:pt>
                <c:pt idx="34">
                  <c:v>1.18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37-4BFF-9B75-481A0CAF25FE}"/>
            </c:ext>
          </c:extLst>
        </c:ser>
        <c:ser>
          <c:idx val="0"/>
          <c:order val="3"/>
          <c:tx>
            <c:strRef>
              <c:f>'RAW DATA'!$BO$9:$BQ$9</c:f>
              <c:strCache>
                <c:ptCount val="1"/>
                <c:pt idx="0">
                  <c:v>General DB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>
                <a:prstDash val="sysDot"/>
              </a:ln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8400663674673479"/>
                  <c:y val="5.5652882859379076E-2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sz="1050" baseline="0"/>
                      <a:t> = 0.0192 z + 1</a:t>
                    </a:r>
                    <a:br>
                      <a:rPr lang="en-US" sz="1050" baseline="0"/>
                    </a:br>
                    <a:r>
                      <a:rPr lang="en-US" sz="1050" baseline="0"/>
                      <a:t>R² = 0.8906</a:t>
                    </a:r>
                    <a:endParaRPr lang="en-US" sz="1050"/>
                  </a:p>
                </c:rich>
              </c:tx>
              <c:numFmt formatCode="General" sourceLinked="0"/>
            </c:trendlineLbl>
          </c:trendline>
          <c:xVal>
            <c:numRef>
              <c:f>'RAW DATA'!$BP$11:$BP$81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'RAW DATA'!$BQ$11:$BQ$81</c:f>
              <c:numCache>
                <c:formatCode>0.00</c:formatCode>
                <c:ptCount val="71"/>
                <c:pt idx="0">
                  <c:v>0.96</c:v>
                </c:pt>
                <c:pt idx="1">
                  <c:v>0.96</c:v>
                </c:pt>
                <c:pt idx="2">
                  <c:v>0.93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1.21</c:v>
                </c:pt>
                <c:pt idx="7">
                  <c:v>1.17</c:v>
                </c:pt>
                <c:pt idx="8">
                  <c:v>1.23</c:v>
                </c:pt>
                <c:pt idx="9">
                  <c:v>1.28</c:v>
                </c:pt>
                <c:pt idx="10">
                  <c:v>1.33</c:v>
                </c:pt>
                <c:pt idx="11">
                  <c:v>1.39</c:v>
                </c:pt>
                <c:pt idx="12">
                  <c:v>1.51</c:v>
                </c:pt>
                <c:pt idx="13">
                  <c:v>1.63</c:v>
                </c:pt>
                <c:pt idx="14">
                  <c:v>1.6</c:v>
                </c:pt>
                <c:pt idx="15">
                  <c:v>1</c:v>
                </c:pt>
                <c:pt idx="16">
                  <c:v>1.0900000000000001</c:v>
                </c:pt>
                <c:pt idx="17">
                  <c:v>1.0900000000000001</c:v>
                </c:pt>
                <c:pt idx="18">
                  <c:v>1.07</c:v>
                </c:pt>
                <c:pt idx="19">
                  <c:v>1.19</c:v>
                </c:pt>
                <c:pt idx="20">
                  <c:v>0.95</c:v>
                </c:pt>
                <c:pt idx="21">
                  <c:v>1.02</c:v>
                </c:pt>
                <c:pt idx="22">
                  <c:v>0.96</c:v>
                </c:pt>
                <c:pt idx="23">
                  <c:v>1.01</c:v>
                </c:pt>
                <c:pt idx="24">
                  <c:v>0.95</c:v>
                </c:pt>
                <c:pt idx="25">
                  <c:v>1.1499999999999999</c:v>
                </c:pt>
                <c:pt idx="26">
                  <c:v>1.21</c:v>
                </c:pt>
                <c:pt idx="27">
                  <c:v>1.27</c:v>
                </c:pt>
                <c:pt idx="28">
                  <c:v>1.39</c:v>
                </c:pt>
                <c:pt idx="29">
                  <c:v>1.45</c:v>
                </c:pt>
                <c:pt idx="30">
                  <c:v>1.45</c:v>
                </c:pt>
                <c:pt idx="31">
                  <c:v>1.56</c:v>
                </c:pt>
                <c:pt idx="32">
                  <c:v>1.49</c:v>
                </c:pt>
                <c:pt idx="33">
                  <c:v>1.59</c:v>
                </c:pt>
                <c:pt idx="34">
                  <c:v>1.56</c:v>
                </c:pt>
                <c:pt idx="35">
                  <c:v>1.59</c:v>
                </c:pt>
                <c:pt idx="36">
                  <c:v>1.65</c:v>
                </c:pt>
                <c:pt idx="37">
                  <c:v>1.85</c:v>
                </c:pt>
                <c:pt idx="38">
                  <c:v>1.64</c:v>
                </c:pt>
                <c:pt idx="39">
                  <c:v>1.93</c:v>
                </c:pt>
                <c:pt idx="40">
                  <c:v>2.1</c:v>
                </c:pt>
                <c:pt idx="41">
                  <c:v>2.13</c:v>
                </c:pt>
                <c:pt idx="42">
                  <c:v>2.25</c:v>
                </c:pt>
                <c:pt idx="43">
                  <c:v>2.0699999999999998</c:v>
                </c:pt>
                <c:pt idx="44">
                  <c:v>1.99</c:v>
                </c:pt>
                <c:pt idx="45">
                  <c:v>1.92</c:v>
                </c:pt>
                <c:pt idx="46">
                  <c:v>1.92</c:v>
                </c:pt>
                <c:pt idx="47">
                  <c:v>1.86</c:v>
                </c:pt>
                <c:pt idx="48">
                  <c:v>2.2799999999999998</c:v>
                </c:pt>
                <c:pt idx="49">
                  <c:v>1.18</c:v>
                </c:pt>
                <c:pt idx="50">
                  <c:v>1.06</c:v>
                </c:pt>
                <c:pt idx="51">
                  <c:v>1.01</c:v>
                </c:pt>
                <c:pt idx="52">
                  <c:v>1.0900000000000001</c:v>
                </c:pt>
                <c:pt idx="53">
                  <c:v>1.2</c:v>
                </c:pt>
                <c:pt idx="54">
                  <c:v>1.1399999999999999</c:v>
                </c:pt>
                <c:pt idx="55">
                  <c:v>1.18</c:v>
                </c:pt>
                <c:pt idx="56">
                  <c:v>1.17</c:v>
                </c:pt>
                <c:pt idx="57">
                  <c:v>1.36</c:v>
                </c:pt>
                <c:pt idx="58">
                  <c:v>1.8</c:v>
                </c:pt>
                <c:pt idx="59">
                  <c:v>1.55</c:v>
                </c:pt>
                <c:pt idx="60">
                  <c:v>1.7</c:v>
                </c:pt>
                <c:pt idx="61">
                  <c:v>1.8</c:v>
                </c:pt>
                <c:pt idx="62">
                  <c:v>1.93</c:v>
                </c:pt>
                <c:pt idx="63">
                  <c:v>2.2000000000000002</c:v>
                </c:pt>
                <c:pt idx="64">
                  <c:v>2.2999999999999998</c:v>
                </c:pt>
                <c:pt idx="65">
                  <c:v>2.2999999999999998</c:v>
                </c:pt>
                <c:pt idx="66">
                  <c:v>2.5099999999999998</c:v>
                </c:pt>
                <c:pt idx="67">
                  <c:v>2.4</c:v>
                </c:pt>
                <c:pt idx="68">
                  <c:v>2.4</c:v>
                </c:pt>
                <c:pt idx="69">
                  <c:v>2.7</c:v>
                </c:pt>
                <c:pt idx="70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837-4BFF-9B75-481A0CAF25FE}"/>
            </c:ext>
          </c:extLst>
        </c:ser>
        <c:ser>
          <c:idx val="4"/>
          <c:order val="4"/>
          <c:tx>
            <c:strRef>
              <c:f>'DB General Model'!$AA$15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Model'!$AA$16:$AA$86</c:f>
              <c:numCache>
                <c:formatCode>0.00</c:formatCode>
                <c:ptCount val="71"/>
                <c:pt idx="0">
                  <c:v>0.85</c:v>
                </c:pt>
                <c:pt idx="1">
                  <c:v>0.85</c:v>
                </c:pt>
                <c:pt idx="2">
                  <c:v>0.95630425938570163</c:v>
                </c:pt>
                <c:pt idx="3">
                  <c:v>0.91715719325831935</c:v>
                </c:pt>
                <c:pt idx="4">
                  <c:v>0.95280920698124061</c:v>
                </c:pt>
                <c:pt idx="5">
                  <c:v>0.99112770399015304</c:v>
                </c:pt>
                <c:pt idx="6">
                  <c:v>1.0251888172907624</c:v>
                </c:pt>
                <c:pt idx="7">
                  <c:v>1.052028884356299</c:v>
                </c:pt>
                <c:pt idx="8">
                  <c:v>1.0685872172643593</c:v>
                </c:pt>
                <c:pt idx="9">
                  <c:v>1.0685872172643593</c:v>
                </c:pt>
                <c:pt idx="10">
                  <c:v>1.0685872172643593</c:v>
                </c:pt>
                <c:pt idx="11">
                  <c:v>1.0652532998830215</c:v>
                </c:pt>
                <c:pt idx="12">
                  <c:v>1.1431383428126436</c:v>
                </c:pt>
                <c:pt idx="13">
                  <c:v>1.1431383428126436</c:v>
                </c:pt>
                <c:pt idx="14">
                  <c:v>1.0553294227146766</c:v>
                </c:pt>
                <c:pt idx="15">
                  <c:v>0.85805050184355225</c:v>
                </c:pt>
                <c:pt idx="16">
                  <c:v>0.92073806404771052</c:v>
                </c:pt>
                <c:pt idx="17">
                  <c:v>0.9492467267539243</c:v>
                </c:pt>
                <c:pt idx="18">
                  <c:v>1.0047973396839807</c:v>
                </c:pt>
                <c:pt idx="19">
                  <c:v>0.98422226078477659</c:v>
                </c:pt>
                <c:pt idx="20">
                  <c:v>0.8952873302070451</c:v>
                </c:pt>
                <c:pt idx="21">
                  <c:v>0.96686012682618927</c:v>
                </c:pt>
                <c:pt idx="22">
                  <c:v>1.0486666063850545</c:v>
                </c:pt>
                <c:pt idx="23">
                  <c:v>1.0685872172643593</c:v>
                </c:pt>
                <c:pt idx="24">
                  <c:v>1.0980751501052464</c:v>
                </c:pt>
                <c:pt idx="25">
                  <c:v>1.0486666063850545</c:v>
                </c:pt>
                <c:pt idx="26">
                  <c:v>1.1174700960747115</c:v>
                </c:pt>
                <c:pt idx="27">
                  <c:v>1.1747733990036651</c:v>
                </c:pt>
                <c:pt idx="28">
                  <c:v>1.2060001923647448</c:v>
                </c:pt>
                <c:pt idx="29">
                  <c:v>1.2060001923647448</c:v>
                </c:pt>
                <c:pt idx="30">
                  <c:v>1.2673951580537308</c:v>
                </c:pt>
                <c:pt idx="31">
                  <c:v>1.2915933681399356</c:v>
                </c:pt>
                <c:pt idx="32">
                  <c:v>1.3482012260874854</c:v>
                </c:pt>
                <c:pt idx="33">
                  <c:v>1.1462997387729565</c:v>
                </c:pt>
                <c:pt idx="34">
                  <c:v>1.2184041822567238</c:v>
                </c:pt>
                <c:pt idx="35">
                  <c:v>1.202915929369363</c:v>
                </c:pt>
                <c:pt idx="36">
                  <c:v>1.2338005553717393</c:v>
                </c:pt>
                <c:pt idx="37">
                  <c:v>1.3363558081664131</c:v>
                </c:pt>
                <c:pt idx="38">
                  <c:v>1.3629202858251119</c:v>
                </c:pt>
                <c:pt idx="39">
                  <c:v>1.4326766016028307</c:v>
                </c:pt>
                <c:pt idx="40">
                  <c:v>1.5180157520015274</c:v>
                </c:pt>
                <c:pt idx="41">
                  <c:v>1.543183168466945</c:v>
                </c:pt>
                <c:pt idx="42">
                  <c:v>1.6479312429218091</c:v>
                </c:pt>
                <c:pt idx="43">
                  <c:v>1.7528313609914743</c:v>
                </c:pt>
                <c:pt idx="44">
                  <c:v>1.7234788014936291</c:v>
                </c:pt>
                <c:pt idx="45">
                  <c:v>1.6723611608911502</c:v>
                </c:pt>
                <c:pt idx="46">
                  <c:v>1.6452286694441922</c:v>
                </c:pt>
                <c:pt idx="47">
                  <c:v>1.5654806274759188</c:v>
                </c:pt>
                <c:pt idx="48">
                  <c:v>1.9253175546843624</c:v>
                </c:pt>
                <c:pt idx="49">
                  <c:v>0.96686012682618927</c:v>
                </c:pt>
                <c:pt idx="50">
                  <c:v>1.0082409169669053</c:v>
                </c:pt>
                <c:pt idx="51">
                  <c:v>1.0685872172643593</c:v>
                </c:pt>
                <c:pt idx="52">
                  <c:v>1.0915524502913683</c:v>
                </c:pt>
                <c:pt idx="53">
                  <c:v>1.1174700960747115</c:v>
                </c:pt>
                <c:pt idx="54">
                  <c:v>1.1207219073615251</c:v>
                </c:pt>
                <c:pt idx="55">
                  <c:v>1.0784453470902378</c:v>
                </c:pt>
                <c:pt idx="56">
                  <c:v>1.2245839485006023</c:v>
                </c:pt>
                <c:pt idx="57">
                  <c:v>1.2795200356240659</c:v>
                </c:pt>
                <c:pt idx="58">
                  <c:v>1.4784182902613712</c:v>
                </c:pt>
                <c:pt idx="59">
                  <c:v>1.5264232372181759</c:v>
                </c:pt>
                <c:pt idx="60">
                  <c:v>1.5710354379456084</c:v>
                </c:pt>
                <c:pt idx="61">
                  <c:v>1.5737866476603861</c:v>
                </c:pt>
                <c:pt idx="62">
                  <c:v>1.5376359586914436</c:v>
                </c:pt>
                <c:pt idx="63">
                  <c:v>1.8030806425399637</c:v>
                </c:pt>
                <c:pt idx="64">
                  <c:v>1.8476470512710348</c:v>
                </c:pt>
                <c:pt idx="65">
                  <c:v>1.9790242047754625</c:v>
                </c:pt>
                <c:pt idx="66">
                  <c:v>1.9355570143594942</c:v>
                </c:pt>
                <c:pt idx="67">
                  <c:v>2.2331552322977375</c:v>
                </c:pt>
                <c:pt idx="68">
                  <c:v>2.2939379748786353</c:v>
                </c:pt>
                <c:pt idx="69">
                  <c:v>2.3373743536076059</c:v>
                </c:pt>
                <c:pt idx="70">
                  <c:v>2.3996277779222979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837-4BFF-9B75-481A0CAF25FE}"/>
            </c:ext>
          </c:extLst>
        </c:ser>
        <c:ser>
          <c:idx val="5"/>
          <c:order val="5"/>
          <c:tx>
            <c:strRef>
              <c:f>'DB General Model'!$AB$15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Model'!$AB$16:$AB$86</c:f>
              <c:numCache>
                <c:formatCode>0.00</c:formatCode>
                <c:ptCount val="71"/>
                <c:pt idx="0">
                  <c:v>1.1499999999999999</c:v>
                </c:pt>
                <c:pt idx="1">
                  <c:v>1.1499999999999999</c:v>
                </c:pt>
                <c:pt idx="2">
                  <c:v>1.2938234097571257</c:v>
                </c:pt>
                <c:pt idx="3">
                  <c:v>1.2408597320553731</c:v>
                </c:pt>
                <c:pt idx="4">
                  <c:v>1.2890948094452077</c:v>
                </c:pt>
                <c:pt idx="5">
                  <c:v>1.3409374818690305</c:v>
                </c:pt>
                <c:pt idx="6">
                  <c:v>1.387020164569855</c:v>
                </c:pt>
                <c:pt idx="7">
                  <c:v>1.4233331964820515</c:v>
                </c:pt>
                <c:pt idx="8">
                  <c:v>1.4457356468870743</c:v>
                </c:pt>
                <c:pt idx="9">
                  <c:v>1.4457356468870743</c:v>
                </c:pt>
                <c:pt idx="10">
                  <c:v>1.4457356468870743</c:v>
                </c:pt>
                <c:pt idx="11">
                  <c:v>1.4412250527829116</c:v>
                </c:pt>
                <c:pt idx="12">
                  <c:v>1.5465989343935764</c:v>
                </c:pt>
                <c:pt idx="13">
                  <c:v>1.5465989343935764</c:v>
                </c:pt>
                <c:pt idx="14">
                  <c:v>1.4277986307316211</c:v>
                </c:pt>
                <c:pt idx="15">
                  <c:v>1.1608918554353942</c:v>
                </c:pt>
                <c:pt idx="16">
                  <c:v>1.2457044395939612</c:v>
                </c:pt>
                <c:pt idx="17">
                  <c:v>1.2842749832553093</c:v>
                </c:pt>
                <c:pt idx="18">
                  <c:v>1.3594316948665619</c:v>
                </c:pt>
                <c:pt idx="19">
                  <c:v>1.3315948234146977</c:v>
                </c:pt>
                <c:pt idx="20">
                  <c:v>1.2112710938095315</c:v>
                </c:pt>
                <c:pt idx="21">
                  <c:v>1.3081048774707267</c:v>
                </c:pt>
                <c:pt idx="22">
                  <c:v>1.4187842321680149</c:v>
                </c:pt>
                <c:pt idx="23">
                  <c:v>1.4457356468870743</c:v>
                </c:pt>
                <c:pt idx="24">
                  <c:v>1.4856310854365096</c:v>
                </c:pt>
                <c:pt idx="25">
                  <c:v>1.4187842321680149</c:v>
                </c:pt>
                <c:pt idx="26">
                  <c:v>1.5118713064540215</c:v>
                </c:pt>
                <c:pt idx="27">
                  <c:v>1.5893993045343704</c:v>
                </c:pt>
                <c:pt idx="28">
                  <c:v>1.6316473190817136</c:v>
                </c:pt>
                <c:pt idx="29">
                  <c:v>1.6316473190817136</c:v>
                </c:pt>
                <c:pt idx="30">
                  <c:v>1.7147110961903418</c:v>
                </c:pt>
                <c:pt idx="31">
                  <c:v>1.747449851012854</c:v>
                </c:pt>
                <c:pt idx="32">
                  <c:v>1.8240369529418918</c:v>
                </c:pt>
                <c:pt idx="33">
                  <c:v>1.5508761171634118</c:v>
                </c:pt>
                <c:pt idx="34">
                  <c:v>1.6484291877590969</c:v>
                </c:pt>
                <c:pt idx="35">
                  <c:v>1.6274744926761968</c:v>
                </c:pt>
                <c:pt idx="36">
                  <c:v>1.6692595749147059</c:v>
                </c:pt>
                <c:pt idx="37">
                  <c:v>1.8080107992839707</c:v>
                </c:pt>
                <c:pt idx="38">
                  <c:v>1.843950974939857</c:v>
                </c:pt>
                <c:pt idx="39">
                  <c:v>1.938327166874418</c:v>
                </c:pt>
                <c:pt idx="40">
                  <c:v>2.0537860174138309</c:v>
                </c:pt>
                <c:pt idx="41">
                  <c:v>2.0878360514552785</c:v>
                </c:pt>
                <c:pt idx="42">
                  <c:v>2.229554034541271</c:v>
                </c:pt>
                <c:pt idx="43">
                  <c:v>2.3714777236943476</c:v>
                </c:pt>
                <c:pt idx="44">
                  <c:v>2.3317654373149099</c:v>
                </c:pt>
                <c:pt idx="45">
                  <c:v>2.2626062764997914</c:v>
                </c:pt>
                <c:pt idx="46">
                  <c:v>2.2258976116009657</c:v>
                </c:pt>
                <c:pt idx="47">
                  <c:v>2.1180032018791843</c:v>
                </c:pt>
                <c:pt idx="48">
                  <c:v>2.6048413975141371</c:v>
                </c:pt>
                <c:pt idx="49">
                  <c:v>1.3081048774707267</c:v>
                </c:pt>
                <c:pt idx="50">
                  <c:v>1.3640906523669896</c:v>
                </c:pt>
                <c:pt idx="51">
                  <c:v>1.4457356468870743</c:v>
                </c:pt>
                <c:pt idx="52">
                  <c:v>1.4768062562765569</c:v>
                </c:pt>
                <c:pt idx="53">
                  <c:v>1.5118713064540215</c:v>
                </c:pt>
                <c:pt idx="54">
                  <c:v>1.5162708158420632</c:v>
                </c:pt>
                <c:pt idx="55">
                  <c:v>1.4590731166514981</c:v>
                </c:pt>
                <c:pt idx="56">
                  <c:v>1.6567900479714028</c:v>
                </c:pt>
                <c:pt idx="57">
                  <c:v>1.7311153423149128</c:v>
                </c:pt>
                <c:pt idx="58">
                  <c:v>2.0002129809418547</c:v>
                </c:pt>
                <c:pt idx="59">
                  <c:v>2.0651608503540024</c:v>
                </c:pt>
                <c:pt idx="60">
                  <c:v>2.1255185336911171</c:v>
                </c:pt>
                <c:pt idx="61">
                  <c:v>2.1292407585993458</c:v>
                </c:pt>
                <c:pt idx="62">
                  <c:v>2.0803310029354822</c:v>
                </c:pt>
                <c:pt idx="63">
                  <c:v>2.4394620457893623</c:v>
                </c:pt>
                <c:pt idx="64">
                  <c:v>2.499757775249047</c:v>
                </c:pt>
                <c:pt idx="65">
                  <c:v>2.6775033358726845</c:v>
                </c:pt>
                <c:pt idx="66">
                  <c:v>2.6186947841334334</c:v>
                </c:pt>
                <c:pt idx="67">
                  <c:v>3.0213276672263505</c:v>
                </c:pt>
                <c:pt idx="68">
                  <c:v>3.1035631424828591</c:v>
                </c:pt>
                <c:pt idx="69">
                  <c:v>3.1623300078220549</c:v>
                </c:pt>
                <c:pt idx="70">
                  <c:v>3.2465552289536972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837-4BFF-9B75-481A0CAF25FE}"/>
            </c:ext>
          </c:extLst>
        </c:ser>
        <c:ser>
          <c:idx val="6"/>
          <c:order val="6"/>
          <c:tx>
            <c:strRef>
              <c:f>'DB General Model'!$AZ$14:$BC$14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Model'!$AZ$16:$AZ$86</c:f>
              <c:numCache>
                <c:formatCode>0.00</c:formatCode>
                <c:ptCount val="71"/>
                <c:pt idx="0">
                  <c:v>0.93938807506160671</c:v>
                </c:pt>
                <c:pt idx="1">
                  <c:v>0.93938807506160671</c:v>
                </c:pt>
                <c:pt idx="2">
                  <c:v>1.072338474677935</c:v>
                </c:pt>
                <c:pt idx="3">
                  <c:v>1.0234926365511983</c:v>
                </c:pt>
                <c:pt idx="4">
                  <c:v>1.0679836713033364</c:v>
                </c:pt>
                <c:pt idx="5">
                  <c:v>1.115655513431147</c:v>
                </c:pt>
                <c:pt idx="6">
                  <c:v>1.1578837600605245</c:v>
                </c:pt>
                <c:pt idx="7">
                  <c:v>1.1910488343128802</c:v>
                </c:pt>
                <c:pt idx="8">
                  <c:v>1.2114556446489402</c:v>
                </c:pt>
                <c:pt idx="9">
                  <c:v>1.2114556446489402</c:v>
                </c:pt>
                <c:pt idx="10">
                  <c:v>1.2114556446489402</c:v>
                </c:pt>
                <c:pt idx="11">
                  <c:v>1.2073503116244804</c:v>
                </c:pt>
                <c:pt idx="12">
                  <c:v>1.3027505192800721</c:v>
                </c:pt>
                <c:pt idx="13">
                  <c:v>1.3027505192800721</c:v>
                </c:pt>
                <c:pt idx="14">
                  <c:v>1.1951198662197993</c:v>
                </c:pt>
                <c:pt idx="15">
                  <c:v>0.94948822258336496</c:v>
                </c:pt>
                <c:pt idx="16">
                  <c:v>1.027966707612201</c:v>
                </c:pt>
                <c:pt idx="17">
                  <c:v>1.0635435584948962</c:v>
                </c:pt>
                <c:pt idx="18">
                  <c:v>1.1326205953953441</c:v>
                </c:pt>
                <c:pt idx="19">
                  <c:v>1.1070767378908395</c:v>
                </c:pt>
                <c:pt idx="20">
                  <c:v>0.99614331330769823</c:v>
                </c:pt>
                <c:pt idx="21">
                  <c:v>1.0854831703078478</c:v>
                </c:pt>
                <c:pt idx="22">
                  <c:v>1.1868999590019476</c:v>
                </c:pt>
                <c:pt idx="23">
                  <c:v>1.2114556446489402</c:v>
                </c:pt>
                <c:pt idx="24">
                  <c:v>1.2476865657103795</c:v>
                </c:pt>
                <c:pt idx="25">
                  <c:v>1.1868999590019476</c:v>
                </c:pt>
                <c:pt idx="26">
                  <c:v>1.2714332447466672</c:v>
                </c:pt>
                <c:pt idx="27">
                  <c:v>1.3411610072705644</c:v>
                </c:pt>
                <c:pt idx="28">
                  <c:v>1.3788567929384847</c:v>
                </c:pt>
                <c:pt idx="29">
                  <c:v>1.3788567929384847</c:v>
                </c:pt>
                <c:pt idx="30">
                  <c:v>1.4522769562671978</c:v>
                </c:pt>
                <c:pt idx="31">
                  <c:v>1.480947022916371</c:v>
                </c:pt>
                <c:pt idx="32">
                  <c:v>1.5474059684891561</c:v>
                </c:pt>
                <c:pt idx="33">
                  <c:v>1.3065985383276895</c:v>
                </c:pt>
                <c:pt idx="34">
                  <c:v>1.3937663937372522</c:v>
                </c:pt>
                <c:pt idx="35">
                  <c:v>1.3751437444322068</c:v>
                </c:pt>
                <c:pt idx="36">
                  <c:v>1.4122201960016874</c:v>
                </c:pt>
                <c:pt idx="37">
                  <c:v>1.5335698874077248</c:v>
                </c:pt>
                <c:pt idx="38">
                  <c:v>1.5645470826507171</c:v>
                </c:pt>
                <c:pt idx="39">
                  <c:v>1.645034380578037</c:v>
                </c:pt>
                <c:pt idx="40">
                  <c:v>1.7419983104419454</c:v>
                </c:pt>
                <c:pt idx="41">
                  <c:v>1.7703256086607901</c:v>
                </c:pt>
                <c:pt idx="42">
                  <c:v>1.8871956094299416</c:v>
                </c:pt>
                <c:pt idx="43">
                  <c:v>2.0029908600356481</c:v>
                </c:pt>
                <c:pt idx="44">
                  <c:v>1.9706878108171841</c:v>
                </c:pt>
                <c:pt idx="45">
                  <c:v>1.9142559131522139</c:v>
                </c:pt>
                <c:pt idx="46">
                  <c:v>1.8841980638063927</c:v>
                </c:pt>
                <c:pt idx="47">
                  <c:v>1.795334470964834</c:v>
                </c:pt>
                <c:pt idx="48">
                  <c:v>2.1917282223112036</c:v>
                </c:pt>
                <c:pt idx="49">
                  <c:v>1.0854831703078478</c:v>
                </c:pt>
                <c:pt idx="50">
                  <c:v>1.1368906705894699</c:v>
                </c:pt>
                <c:pt idx="51">
                  <c:v>1.2114556446489402</c:v>
                </c:pt>
                <c:pt idx="52">
                  <c:v>1.2396850989991575</c:v>
                </c:pt>
                <c:pt idx="53">
                  <c:v>1.2714332447466672</c:v>
                </c:pt>
                <c:pt idx="54">
                  <c:v>1.2754078255873273</c:v>
                </c:pt>
                <c:pt idx="55">
                  <c:v>1.2235842813670152</c:v>
                </c:pt>
                <c:pt idx="56">
                  <c:v>1.4011804274671309</c:v>
                </c:pt>
                <c:pt idx="57">
                  <c:v>1.4666619199244531</c:v>
                </c:pt>
                <c:pt idx="58">
                  <c:v>1.6971934634973065</c:v>
                </c:pt>
                <c:pt idx="59">
                  <c:v>1.7514736681988596</c:v>
                </c:pt>
                <c:pt idx="60">
                  <c:v>1.8015526596466456</c:v>
                </c:pt>
                <c:pt idx="61">
                  <c:v>1.8046307092973535</c:v>
                </c:pt>
                <c:pt idx="62">
                  <c:v>1.7640912822773642</c:v>
                </c:pt>
                <c:pt idx="63">
                  <c:v>2.0581469410812652</c:v>
                </c:pt>
                <c:pt idx="64">
                  <c:v>2.1069352836719144</c:v>
                </c:pt>
                <c:pt idx="65">
                  <c:v>2.2502182334254566</c:v>
                </c:pt>
                <c:pt idx="66">
                  <c:v>2.2028876742649954</c:v>
                </c:pt>
                <c:pt idx="67">
                  <c:v>2.5259449805051783</c:v>
                </c:pt>
                <c:pt idx="68">
                  <c:v>2.5917189649227725</c:v>
                </c:pt>
                <c:pt idx="69">
                  <c:v>2.6386934090672702</c:v>
                </c:pt>
                <c:pt idx="70">
                  <c:v>2.7059814662790327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C2-41B7-AA08-7E5A38F17E07}"/>
            </c:ext>
          </c:extLst>
        </c:ser>
        <c:ser>
          <c:idx val="7"/>
          <c:order val="7"/>
          <c:tx>
            <c:strRef>
              <c:f>'DB General Model'!$AZ$14:$BC$14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Model'!$BA$16:$BA$86</c:f>
              <c:numCache>
                <c:formatCode>0.00</c:formatCode>
                <c:ptCount val="71"/>
                <c:pt idx="0">
                  <c:v>1.0606119249383934</c:v>
                </c:pt>
                <c:pt idx="1">
                  <c:v>1.0606119249383934</c:v>
                </c:pt>
                <c:pt idx="2">
                  <c:v>1.1777891944648924</c:v>
                </c:pt>
                <c:pt idx="3">
                  <c:v>1.1345242887624944</c:v>
                </c:pt>
                <c:pt idx="4">
                  <c:v>1.1739203451231122</c:v>
                </c:pt>
                <c:pt idx="5">
                  <c:v>1.2164096724280367</c:v>
                </c:pt>
                <c:pt idx="6">
                  <c:v>1.2543252218000929</c:v>
                </c:pt>
                <c:pt idx="7">
                  <c:v>1.2843132465254705</c:v>
                </c:pt>
                <c:pt idx="8">
                  <c:v>1.3028672195024937</c:v>
                </c:pt>
                <c:pt idx="9">
                  <c:v>1.3028672195024937</c:v>
                </c:pt>
                <c:pt idx="10">
                  <c:v>1.3028672195024937</c:v>
                </c:pt>
                <c:pt idx="11">
                  <c:v>1.299128041041453</c:v>
                </c:pt>
                <c:pt idx="12">
                  <c:v>1.3869867579261481</c:v>
                </c:pt>
                <c:pt idx="13">
                  <c:v>1.3869867579261481</c:v>
                </c:pt>
                <c:pt idx="14">
                  <c:v>1.2880081872264986</c:v>
                </c:pt>
                <c:pt idx="15">
                  <c:v>1.0694541346955815</c:v>
                </c:pt>
                <c:pt idx="16">
                  <c:v>1.1384757960294709</c:v>
                </c:pt>
                <c:pt idx="17">
                  <c:v>1.1699781515143375</c:v>
                </c:pt>
                <c:pt idx="18">
                  <c:v>1.2316084391551987</c:v>
                </c:pt>
                <c:pt idx="19">
                  <c:v>1.208740346308635</c:v>
                </c:pt>
                <c:pt idx="20">
                  <c:v>1.1104151107088784</c:v>
                </c:pt>
                <c:pt idx="21">
                  <c:v>1.1894818339890683</c:v>
                </c:pt>
                <c:pt idx="22">
                  <c:v>1.280550879551122</c:v>
                </c:pt>
                <c:pt idx="23">
                  <c:v>1.3028672195024937</c:v>
                </c:pt>
                <c:pt idx="24">
                  <c:v>1.3360196698313767</c:v>
                </c:pt>
                <c:pt idx="25">
                  <c:v>1.280550879551122</c:v>
                </c:pt>
                <c:pt idx="26">
                  <c:v>1.357908157782066</c:v>
                </c:pt>
                <c:pt idx="27">
                  <c:v>1.4230116962674713</c:v>
                </c:pt>
                <c:pt idx="28">
                  <c:v>1.4587907185079738</c:v>
                </c:pt>
                <c:pt idx="29">
                  <c:v>1.4587907185079738</c:v>
                </c:pt>
                <c:pt idx="30">
                  <c:v>1.5298292979768751</c:v>
                </c:pt>
                <c:pt idx="31">
                  <c:v>1.5580961962364186</c:v>
                </c:pt>
                <c:pt idx="32">
                  <c:v>1.6248322105402211</c:v>
                </c:pt>
                <c:pt idx="33">
                  <c:v>1.3905773176086791</c:v>
                </c:pt>
                <c:pt idx="34">
                  <c:v>1.4730669762785686</c:v>
                </c:pt>
                <c:pt idx="35">
                  <c:v>1.455246677613353</c:v>
                </c:pt>
                <c:pt idx="36">
                  <c:v>1.4908399342847578</c:v>
                </c:pt>
                <c:pt idx="37">
                  <c:v>1.6107967200426592</c:v>
                </c:pt>
                <c:pt idx="38">
                  <c:v>1.6423241781142521</c:v>
                </c:pt>
                <c:pt idx="39">
                  <c:v>1.7259693878992119</c:v>
                </c:pt>
                <c:pt idx="40">
                  <c:v>1.8298034589734133</c:v>
                </c:pt>
                <c:pt idx="41">
                  <c:v>1.8606936112614336</c:v>
                </c:pt>
                <c:pt idx="42">
                  <c:v>1.990289668033139</c:v>
                </c:pt>
                <c:pt idx="43">
                  <c:v>2.1213182246501741</c:v>
                </c:pt>
                <c:pt idx="44">
                  <c:v>2.0845564279913549</c:v>
                </c:pt>
                <c:pt idx="45">
                  <c:v>2.0207115242387279</c:v>
                </c:pt>
                <c:pt idx="46">
                  <c:v>1.9869282172387654</c:v>
                </c:pt>
                <c:pt idx="47">
                  <c:v>1.8881493583902691</c:v>
                </c:pt>
                <c:pt idx="48">
                  <c:v>2.3384307298872962</c:v>
                </c:pt>
                <c:pt idx="49">
                  <c:v>1.1894818339890683</c:v>
                </c:pt>
                <c:pt idx="50">
                  <c:v>1.2354408987444252</c:v>
                </c:pt>
                <c:pt idx="51">
                  <c:v>1.3028672195024937</c:v>
                </c:pt>
                <c:pt idx="52">
                  <c:v>1.328673607568768</c:v>
                </c:pt>
                <c:pt idx="53">
                  <c:v>1.357908157782066</c:v>
                </c:pt>
                <c:pt idx="54">
                  <c:v>1.361584897616261</c:v>
                </c:pt>
                <c:pt idx="55">
                  <c:v>1.3139341823747208</c:v>
                </c:pt>
                <c:pt idx="56">
                  <c:v>1.4801935690048744</c:v>
                </c:pt>
                <c:pt idx="57">
                  <c:v>1.5439734580145259</c:v>
                </c:pt>
                <c:pt idx="58">
                  <c:v>1.7814378077059196</c:v>
                </c:pt>
                <c:pt idx="59">
                  <c:v>1.8401104193733189</c:v>
                </c:pt>
                <c:pt idx="60">
                  <c:v>1.8950013119900799</c:v>
                </c:pt>
                <c:pt idx="61">
                  <c:v>1.8983966969623787</c:v>
                </c:pt>
                <c:pt idx="62">
                  <c:v>1.8538756793495619</c:v>
                </c:pt>
                <c:pt idx="63">
                  <c:v>2.1843957472480611</c:v>
                </c:pt>
                <c:pt idx="64">
                  <c:v>2.2404695428481674</c:v>
                </c:pt>
                <c:pt idx="65">
                  <c:v>2.4063093072226907</c:v>
                </c:pt>
                <c:pt idx="66">
                  <c:v>2.3513641242279322</c:v>
                </c:pt>
                <c:pt idx="67">
                  <c:v>2.7285379190189101</c:v>
                </c:pt>
                <c:pt idx="68">
                  <c:v>2.8057821524387223</c:v>
                </c:pt>
                <c:pt idx="69">
                  <c:v>2.8610109523623906</c:v>
                </c:pt>
                <c:pt idx="70">
                  <c:v>2.9402015405969628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C2-41B7-AA08-7E5A38F1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697736"/>
        <c:axId val="573703640"/>
      </c:scatterChart>
      <c:valAx>
        <c:axId val="573697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73703640"/>
        <c:crosses val="autoZero"/>
        <c:crossBetween val="midCat"/>
      </c:valAx>
      <c:valAx>
        <c:axId val="573703640"/>
        <c:scaling>
          <c:orientation val="minMax"/>
          <c:max val="4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7369773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8.6387427961545915E-2"/>
          <c:y val="7.4320375684842163E-2"/>
          <c:w val="0.53974743841410722"/>
          <c:h val="0.1390089355596138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1413885680738445"/>
                  <c:y val="0.1107745191776099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GB" baseline="30000">
                        <a:solidFill>
                          <a:sysClr val="windowText" lastClr="000000"/>
                        </a:solidFill>
                      </a:rPr>
                      <a:t>0.0076 z</a:t>
                    </a:r>
                    <a:br>
                      <a:rPr lang="en-GB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R² = 0.9117</a:t>
                    </a:r>
                    <a:endParaRPr lang="en-GB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53-4617-B791-06014214C6D5}"/>
            </c:ext>
          </c:extLst>
        </c:ser>
        <c:ser>
          <c:idx val="2"/>
          <c:order val="1"/>
          <c:tx>
            <c:strRef>
              <c:f>'Model 1B'!$AC$15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FB0DC8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1B'!$AC$16:$AC$26</c:f>
              <c:numCache>
                <c:formatCode>0.00</c:formatCode>
                <c:ptCount val="11"/>
                <c:pt idx="0">
                  <c:v>0.88210806212282977</c:v>
                </c:pt>
                <c:pt idx="1">
                  <c:v>1.0179587207239538</c:v>
                </c:pt>
                <c:pt idx="2">
                  <c:v>0.97766033574885347</c:v>
                </c:pt>
                <c:pt idx="3">
                  <c:v>0.96073150079388792</c:v>
                </c:pt>
                <c:pt idx="4">
                  <c:v>1.1214604384157945</c:v>
                </c:pt>
                <c:pt idx="5">
                  <c:v>1.1656174275927309</c:v>
                </c:pt>
                <c:pt idx="6">
                  <c:v>1.3052053182046597</c:v>
                </c:pt>
                <c:pt idx="7">
                  <c:v>1.4310397130720613</c:v>
                </c:pt>
                <c:pt idx="8">
                  <c:v>1.5825409216336688</c:v>
                </c:pt>
                <c:pt idx="9">
                  <c:v>1.825118723389439</c:v>
                </c:pt>
                <c:pt idx="10">
                  <c:v>1.8515997827538435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53-4617-B791-06014214C6D5}"/>
            </c:ext>
          </c:extLst>
        </c:ser>
        <c:ser>
          <c:idx val="3"/>
          <c:order val="2"/>
          <c:tx>
            <c:strRef>
              <c:f>'Model 1B'!$AD$15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FB0DC8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1B'!$AD$16:$AD$26</c:f>
              <c:numCache>
                <c:formatCode>0.00</c:formatCode>
                <c:ptCount val="11"/>
                <c:pt idx="0">
                  <c:v>1.1934403193426519</c:v>
                </c:pt>
                <c:pt idx="1">
                  <c:v>1.3772382692147609</c:v>
                </c:pt>
                <c:pt idx="2">
                  <c:v>1.3227169248366841</c:v>
                </c:pt>
                <c:pt idx="3">
                  <c:v>1.2998132069564365</c:v>
                </c:pt>
                <c:pt idx="4">
                  <c:v>1.5172700049154866</c:v>
                </c:pt>
                <c:pt idx="5">
                  <c:v>1.57701181380193</c:v>
                </c:pt>
                <c:pt idx="6">
                  <c:v>1.7658660187474806</c:v>
                </c:pt>
                <c:pt idx="7">
                  <c:v>1.9361125529798477</c:v>
                </c:pt>
                <c:pt idx="8">
                  <c:v>2.1410847763279048</c:v>
                </c:pt>
                <c:pt idx="9">
                  <c:v>2.4692782728210054</c:v>
                </c:pt>
                <c:pt idx="10">
                  <c:v>2.5051055884316704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53-4617-B791-06014214C6D5}"/>
            </c:ext>
          </c:extLst>
        </c:ser>
        <c:ser>
          <c:idx val="1"/>
          <c:order val="3"/>
          <c:tx>
            <c:strRef>
              <c:f>'Model 1B'!$BD$14:$BG$14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1B'!$BD$16:$BD$26</c:f>
              <c:numCache>
                <c:formatCode>0.00</c:formatCode>
                <c:ptCount val="11"/>
                <c:pt idx="0">
                  <c:v>0.78433772843538352</c:v>
                </c:pt>
                <c:pt idx="1">
                  <c:v>1.0066739186759033</c:v>
                </c:pt>
                <c:pt idx="2">
                  <c:v>0.94329752767402542</c:v>
                </c:pt>
                <c:pt idx="3">
                  <c:v>0.91600367058434717</c:v>
                </c:pt>
                <c:pt idx="4">
                  <c:v>1.1582334190000299</c:v>
                </c:pt>
                <c:pt idx="5">
                  <c:v>1.2175433369486868</c:v>
                </c:pt>
                <c:pt idx="6">
                  <c:v>1.383954990021836</c:v>
                </c:pt>
                <c:pt idx="7">
                  <c:v>1.5127969168429192</c:v>
                </c:pt>
                <c:pt idx="8">
                  <c:v>1.6548209002208909</c:v>
                </c:pt>
                <c:pt idx="9">
                  <c:v>1.8740629341781367</c:v>
                </c:pt>
                <c:pt idx="10">
                  <c:v>1.8979649117753705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53-4617-B791-06014214C6D5}"/>
            </c:ext>
          </c:extLst>
        </c:ser>
        <c:ser>
          <c:idx val="4"/>
          <c:order val="4"/>
          <c:tx>
            <c:strRef>
              <c:f>'Model 1B'!$BD$14:$BG$14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1B'!$BE$16:$BE$26</c:f>
              <c:numCache>
                <c:formatCode>0.00</c:formatCode>
                <c:ptCount val="11"/>
                <c:pt idx="0">
                  <c:v>1.2912106530300984</c:v>
                </c:pt>
                <c:pt idx="1">
                  <c:v>1.3885230712628116</c:v>
                </c:pt>
                <c:pt idx="2">
                  <c:v>1.3570797329115123</c:v>
                </c:pt>
                <c:pt idx="3">
                  <c:v>1.3445410371659774</c:v>
                </c:pt>
                <c:pt idx="4">
                  <c:v>1.4804970243312514</c:v>
                </c:pt>
                <c:pt idx="5">
                  <c:v>1.5250859044459744</c:v>
                </c:pt>
                <c:pt idx="6">
                  <c:v>1.6871163469303043</c:v>
                </c:pt>
                <c:pt idx="7">
                  <c:v>1.8543553492089901</c:v>
                </c:pt>
                <c:pt idx="8">
                  <c:v>2.0688047977406829</c:v>
                </c:pt>
                <c:pt idx="9">
                  <c:v>2.4203340620323077</c:v>
                </c:pt>
                <c:pt idx="10">
                  <c:v>2.4587404594101434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C53-4617-B791-06014214C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3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4"/>
        <c:minorUnit val="0.4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847124459919935"/>
          <c:h val="7.274885389978180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7859655897672235"/>
                  <c:y val="-3.178703468182255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 = 0.9099 z</a:t>
                    </a:r>
                    <a:r>
                      <a:rPr lang="en-GB" baseline="30000">
                        <a:solidFill>
                          <a:sysClr val="windowText" lastClr="000000"/>
                        </a:solidFill>
                      </a:rPr>
                      <a:t>0.1511</a:t>
                    </a:r>
                    <a:br>
                      <a:rPr lang="en-GB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R² = 0.7458</a:t>
                    </a:r>
                    <a:endParaRPr lang="en-GB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62-49F6-9268-057E2969526F}"/>
            </c:ext>
          </c:extLst>
        </c:ser>
        <c:ser>
          <c:idx val="2"/>
          <c:order val="1"/>
          <c:tx>
            <c:strRef>
              <c:f>'Model 1B'!$AE$15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FB0DC8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1B'!$AE$16:$AE$26</c:f>
              <c:numCache>
                <c:formatCode>0.00</c:formatCode>
                <c:ptCount val="11"/>
                <c:pt idx="0">
                  <c:v>0.9826876916915056</c:v>
                </c:pt>
                <c:pt idx="1">
                  <c:v>1.2479847270374185</c:v>
                </c:pt>
                <c:pt idx="2">
                  <c:v>1.2010660389335996</c:v>
                </c:pt>
                <c:pt idx="3">
                  <c:v>1.1771094654081988</c:v>
                </c:pt>
                <c:pt idx="4">
                  <c:v>1.3317295858718763</c:v>
                </c:pt>
                <c:pt idx="5">
                  <c:v>1.3582401532257198</c:v>
                </c:pt>
                <c:pt idx="6">
                  <c:v>1.4225498257960689</c:v>
                </c:pt>
                <c:pt idx="7">
                  <c:v>1.4649600542906878</c:v>
                </c:pt>
                <c:pt idx="8">
                  <c:v>1.5045823443624085</c:v>
                </c:pt>
                <c:pt idx="9">
                  <c:v>1.552283873153594</c:v>
                </c:pt>
                <c:pt idx="10">
                  <c:v>1.5566703198493412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62-49F6-9268-057E2969526F}"/>
            </c:ext>
          </c:extLst>
        </c:ser>
        <c:ser>
          <c:idx val="3"/>
          <c:order val="2"/>
          <c:tx>
            <c:strRef>
              <c:f>'Model 1B'!$AF$15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FB0DC8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1B'!$AF$16:$AF$26</c:f>
              <c:numCache>
                <c:formatCode>0.00</c:formatCode>
                <c:ptCount val="11"/>
                <c:pt idx="0">
                  <c:v>1.3295186417002722</c:v>
                </c:pt>
                <c:pt idx="1">
                  <c:v>1.6884499248153306</c:v>
                </c:pt>
                <c:pt idx="2">
                  <c:v>1.6249716997336936</c:v>
                </c:pt>
                <c:pt idx="3">
                  <c:v>1.5925598649640336</c:v>
                </c:pt>
                <c:pt idx="4">
                  <c:v>1.8017517926501854</c:v>
                </c:pt>
                <c:pt idx="5">
                  <c:v>1.8376190308347973</c:v>
                </c:pt>
                <c:pt idx="6">
                  <c:v>1.9246262349005636</c:v>
                </c:pt>
                <c:pt idx="7">
                  <c:v>1.98200477933446</c:v>
                </c:pt>
                <c:pt idx="8">
                  <c:v>2.0356114070785525</c:v>
                </c:pt>
                <c:pt idx="9">
                  <c:v>2.1001487695607448</c:v>
                </c:pt>
                <c:pt idx="10">
                  <c:v>2.1060833739138145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62-49F6-9268-057E2969526F}"/>
            </c:ext>
          </c:extLst>
        </c:ser>
        <c:ser>
          <c:idx val="1"/>
          <c:order val="3"/>
          <c:tx>
            <c:strRef>
              <c:f>'Model 1B'!$BH$14:$BK$14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1B'!$BH$16:$BH$26</c:f>
              <c:numCache>
                <c:formatCode>0.00</c:formatCode>
                <c:ptCount val="11"/>
                <c:pt idx="0">
                  <c:v>1.0123429452680728</c:v>
                </c:pt>
                <c:pt idx="1">
                  <c:v>1.3599165742699104</c:v>
                </c:pt>
                <c:pt idx="2">
                  <c:v>1.2956612071634006</c:v>
                </c:pt>
                <c:pt idx="3">
                  <c:v>1.2632921172997249</c:v>
                </c:pt>
                <c:pt idx="4">
                  <c:v>1.4753396989682741</c:v>
                </c:pt>
                <c:pt idx="5">
                  <c:v>1.5107038092815734</c:v>
                </c:pt>
                <c:pt idx="6">
                  <c:v>1.5876048545210293</c:v>
                </c:pt>
                <c:pt idx="7">
                  <c:v>1.6266089925578744</c:v>
                </c:pt>
                <c:pt idx="8">
                  <c:v>1.652682009218029</c:v>
                </c:pt>
                <c:pt idx="9">
                  <c:v>1.6712819098126364</c:v>
                </c:pt>
                <c:pt idx="10">
                  <c:v>1.6723286653995235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762-49F6-9268-057E2969526F}"/>
            </c:ext>
          </c:extLst>
        </c:ser>
        <c:ser>
          <c:idx val="4"/>
          <c:order val="4"/>
          <c:tx>
            <c:strRef>
              <c:f>'Model 1B'!$BH$14:$BK$14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1B'!$V$16:$V$26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1B'!$BI$16:$BI$26</c:f>
              <c:numCache>
                <c:formatCode>0.00</c:formatCode>
                <c:ptCount val="11"/>
                <c:pt idx="0">
                  <c:v>1.2998633881237052</c:v>
                </c:pt>
                <c:pt idx="1">
                  <c:v>1.5765180775828389</c:v>
                </c:pt>
                <c:pt idx="2">
                  <c:v>1.5303765315038929</c:v>
                </c:pt>
                <c:pt idx="3">
                  <c:v>1.5063772130725077</c:v>
                </c:pt>
                <c:pt idx="4">
                  <c:v>1.6581416795537878</c:v>
                </c:pt>
                <c:pt idx="5">
                  <c:v>1.6851553747789436</c:v>
                </c:pt>
                <c:pt idx="6">
                  <c:v>1.7595712061756035</c:v>
                </c:pt>
                <c:pt idx="7">
                  <c:v>1.8203558410672736</c:v>
                </c:pt>
                <c:pt idx="8">
                  <c:v>1.8875117422229324</c:v>
                </c:pt>
                <c:pt idx="9">
                  <c:v>1.9811507329017024</c:v>
                </c:pt>
                <c:pt idx="10">
                  <c:v>1.9904250283636322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762-49F6-9268-057E29695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3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4"/>
        <c:minorUnit val="0.4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847124459919935"/>
          <c:h val="7.274885389978180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124698899561E-2"/>
          <c:y val="4.0249774748305718E-2"/>
          <c:w val="0.87771154558751396"/>
          <c:h val="0.79742108355858499"/>
        </c:manualLayout>
      </c:layout>
      <c:scatterChart>
        <c:scatterStyle val="lineMarker"/>
        <c:varyColors val="0"/>
        <c:ser>
          <c:idx val="1"/>
          <c:order val="0"/>
          <c:tx>
            <c:v>5555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1CAE5"/>
              </a:solidFill>
              <a:ln>
                <a:noFill/>
              </a:ln>
            </c:spPr>
          </c:marker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93-486A-AFCA-1BE6E0C3ABBB}"/>
            </c:ext>
          </c:extLst>
        </c:ser>
        <c:ser>
          <c:idx val="2"/>
          <c:order val="1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93-486A-AFCA-1BE6E0C3ABBB}"/>
            </c:ext>
          </c:extLst>
        </c:ser>
        <c:ser>
          <c:idx val="0"/>
          <c:order val="2"/>
          <c:tx>
            <c:v>Model 1C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59930783413753874"/>
                  <c:y val="-1.677920222690239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0.0174 z + 1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0.7323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DATA'!$AE$11:$AE$29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'RAW DATA'!$AF$11:$AF$29</c:f>
              <c:numCache>
                <c:formatCode>0.00</c:formatCode>
                <c:ptCount val="19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  <c:pt idx="7">
                  <c:v>2.5499999999999998</c:v>
                </c:pt>
                <c:pt idx="8">
                  <c:v>2.59</c:v>
                </c:pt>
                <c:pt idx="9">
                  <c:v>2.4700000000000002</c:v>
                </c:pt>
                <c:pt idx="10">
                  <c:v>1.99</c:v>
                </c:pt>
                <c:pt idx="11">
                  <c:v>2.42</c:v>
                </c:pt>
                <c:pt idx="12">
                  <c:v>1.94</c:v>
                </c:pt>
                <c:pt idx="13">
                  <c:v>1.67</c:v>
                </c:pt>
                <c:pt idx="14">
                  <c:v>1.54</c:v>
                </c:pt>
                <c:pt idx="15">
                  <c:v>1.39</c:v>
                </c:pt>
                <c:pt idx="16">
                  <c:v>1.73</c:v>
                </c:pt>
                <c:pt idx="17">
                  <c:v>1.61</c:v>
                </c:pt>
                <c:pt idx="18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93-486A-AFCA-1BE6E0C3ABBB}"/>
            </c:ext>
          </c:extLst>
        </c:ser>
        <c:ser>
          <c:idx val="3"/>
          <c:order val="3"/>
          <c:tx>
            <c:strRef>
              <c:f>'Model 1C'!$AA$15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1C'!$AA$16:$AA$34</c:f>
              <c:numCache>
                <c:formatCode>0.00</c:formatCode>
                <c:ptCount val="19"/>
                <c:pt idx="0">
                  <c:v>0.85</c:v>
                </c:pt>
                <c:pt idx="1">
                  <c:v>1.0273964937916646</c:v>
                </c:pt>
                <c:pt idx="2">
                  <c:v>1.2352413283355592</c:v>
                </c:pt>
                <c:pt idx="3">
                  <c:v>1.2009088972099518</c:v>
                </c:pt>
                <c:pt idx="4">
                  <c:v>1.0405822287393871</c:v>
                </c:pt>
                <c:pt idx="5">
                  <c:v>0.91262232684413946</c:v>
                </c:pt>
                <c:pt idx="6">
                  <c:v>1.37409948821265</c:v>
                </c:pt>
                <c:pt idx="7">
                  <c:v>2.3371033015231721</c:v>
                </c:pt>
                <c:pt idx="8">
                  <c:v>2.039993276304906</c:v>
                </c:pt>
                <c:pt idx="9">
                  <c:v>1.8974560147958255</c:v>
                </c:pt>
                <c:pt idx="10">
                  <c:v>2.3899929751068889</c:v>
                </c:pt>
                <c:pt idx="11">
                  <c:v>1.5344206149527713</c:v>
                </c:pt>
                <c:pt idx="12">
                  <c:v>1.2849241200337755</c:v>
                </c:pt>
                <c:pt idx="13">
                  <c:v>1.241232772981717</c:v>
                </c:pt>
                <c:pt idx="14">
                  <c:v>1.1349083289334865</c:v>
                </c:pt>
                <c:pt idx="15">
                  <c:v>1.0925913739498048</c:v>
                </c:pt>
                <c:pt idx="16">
                  <c:v>1.3433711483273061</c:v>
                </c:pt>
                <c:pt idx="17">
                  <c:v>1.2809813459197446</c:v>
                </c:pt>
                <c:pt idx="18">
                  <c:v>1.0449725035905124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93-486A-AFCA-1BE6E0C3ABBB}"/>
            </c:ext>
          </c:extLst>
        </c:ser>
        <c:ser>
          <c:idx val="4"/>
          <c:order val="4"/>
          <c:tx>
            <c:strRef>
              <c:f>'Model 1C'!$AB$15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1C'!$AB$16:$AB$34</c:f>
              <c:numCache>
                <c:formatCode>0.00</c:formatCode>
                <c:ptCount val="19"/>
                <c:pt idx="0">
                  <c:v>1.1499999999999999</c:v>
                </c:pt>
                <c:pt idx="1">
                  <c:v>1.3900070210122522</c:v>
                </c:pt>
                <c:pt idx="2">
                  <c:v>1.6712088559834037</c:v>
                </c:pt>
                <c:pt idx="3">
                  <c:v>1.6247590962252287</c:v>
                </c:pt>
                <c:pt idx="4">
                  <c:v>1.407846544765053</c:v>
                </c:pt>
                <c:pt idx="5">
                  <c:v>1.2347243245538357</c:v>
                </c:pt>
                <c:pt idx="6">
                  <c:v>1.859075778170056</c:v>
                </c:pt>
                <c:pt idx="7">
                  <c:v>3.1619632902960562</c:v>
                </c:pt>
                <c:pt idx="8">
                  <c:v>2.7599909032360492</c:v>
                </c:pt>
                <c:pt idx="9">
                  <c:v>2.567146372959058</c:v>
                </c:pt>
                <c:pt idx="10">
                  <c:v>3.2335199074975551</c:v>
                </c:pt>
                <c:pt idx="11">
                  <c:v>2.0759808319949258</c:v>
                </c:pt>
                <c:pt idx="12">
                  <c:v>1.7384267506339317</c:v>
                </c:pt>
                <c:pt idx="13">
                  <c:v>1.6793149281517346</c:v>
                </c:pt>
                <c:pt idx="14">
                  <c:v>1.5354642097335405</c:v>
                </c:pt>
                <c:pt idx="15">
                  <c:v>1.4782118588732651</c:v>
                </c:pt>
                <c:pt idx="16">
                  <c:v>1.8175021418545905</c:v>
                </c:pt>
                <c:pt idx="17">
                  <c:v>1.7330924091855366</c:v>
                </c:pt>
                <c:pt idx="18">
                  <c:v>1.4137863283871639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93-486A-AFCA-1BE6E0C3ABBB}"/>
            </c:ext>
          </c:extLst>
        </c:ser>
        <c:ser>
          <c:idx val="5"/>
          <c:order val="5"/>
          <c:tx>
            <c:strRef>
              <c:f>'Model 1C'!$AZ$14:$BC$14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2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1C'!$AZ$16:$AZ$34</c:f>
              <c:numCache>
                <c:formatCode>0.00</c:formatCode>
                <c:ptCount val="19"/>
                <c:pt idx="0">
                  <c:v>0.77424882627262614</c:v>
                </c:pt>
                <c:pt idx="1">
                  <c:v>1.0235609996465962</c:v>
                </c:pt>
                <c:pt idx="2">
                  <c:v>1.3008548617312934</c:v>
                </c:pt>
                <c:pt idx="3">
                  <c:v>1.2565905117635277</c:v>
                </c:pt>
                <c:pt idx="4">
                  <c:v>1.0417225630336102</c:v>
                </c:pt>
                <c:pt idx="5">
                  <c:v>0.86317148668242349</c:v>
                </c:pt>
                <c:pt idx="6">
                  <c:v>1.471908308861031</c:v>
                </c:pt>
                <c:pt idx="7">
                  <c:v>2.4066046381582389</c:v>
                </c:pt>
                <c:pt idx="8">
                  <c:v>2.1415397972738508</c:v>
                </c:pt>
                <c:pt idx="9">
                  <c:v>2.0107836394666685</c:v>
                </c:pt>
                <c:pt idx="10">
                  <c:v>2.4531390542905878</c:v>
                </c:pt>
                <c:pt idx="11">
                  <c:v>1.6522946165089203</c:v>
                </c:pt>
                <c:pt idx="12">
                  <c:v>1.3635893267019827</c:v>
                </c:pt>
                <c:pt idx="13">
                  <c:v>1.3085052677141273</c:v>
                </c:pt>
                <c:pt idx="14">
                  <c:v>1.1696202657355741</c:v>
                </c:pt>
                <c:pt idx="15">
                  <c:v>1.1127121451805504</c:v>
                </c:pt>
                <c:pt idx="16">
                  <c:v>1.4352286693297309</c:v>
                </c:pt>
                <c:pt idx="17">
                  <c:v>1.3586706975120575</c:v>
                </c:pt>
                <c:pt idx="18">
                  <c:v>1.0477556201147027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93-486A-AFCA-1BE6E0C3ABBB}"/>
            </c:ext>
          </c:extLst>
        </c:ser>
        <c:ser>
          <c:idx val="6"/>
          <c:order val="6"/>
          <c:tx>
            <c:strRef>
              <c:f>'Model 1C'!$AZ$14:$BC$14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2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1C'!$BA$16:$BA$34</c:f>
              <c:numCache>
                <c:formatCode>0.00</c:formatCode>
                <c:ptCount val="19"/>
                <c:pt idx="0">
                  <c:v>1.2257511737273739</c:v>
                </c:pt>
                <c:pt idx="1">
                  <c:v>1.3938425151573208</c:v>
                </c:pt>
                <c:pt idx="2">
                  <c:v>1.6055953225876698</c:v>
                </c:pt>
                <c:pt idx="3">
                  <c:v>1.5690774816716528</c:v>
                </c:pt>
                <c:pt idx="4">
                  <c:v>1.4067062104708301</c:v>
                </c:pt>
                <c:pt idx="5">
                  <c:v>1.2841751647155517</c:v>
                </c:pt>
                <c:pt idx="6">
                  <c:v>1.7612669575216753</c:v>
                </c:pt>
                <c:pt idx="7">
                  <c:v>3.0924619536609894</c:v>
                </c:pt>
                <c:pt idx="8">
                  <c:v>2.6584443822671049</c:v>
                </c:pt>
                <c:pt idx="9">
                  <c:v>2.453818748288215</c:v>
                </c:pt>
                <c:pt idx="10">
                  <c:v>3.1703738283138567</c:v>
                </c:pt>
                <c:pt idx="11">
                  <c:v>1.9581068304387768</c:v>
                </c:pt>
                <c:pt idx="12">
                  <c:v>1.6597615439657247</c:v>
                </c:pt>
                <c:pt idx="13">
                  <c:v>1.6120424334193244</c:v>
                </c:pt>
                <c:pt idx="14">
                  <c:v>1.5007522729314529</c:v>
                </c:pt>
                <c:pt idx="15">
                  <c:v>1.4580910876425195</c:v>
                </c:pt>
                <c:pt idx="16">
                  <c:v>1.7256446208521659</c:v>
                </c:pt>
                <c:pt idx="17">
                  <c:v>1.6554030575932237</c:v>
                </c:pt>
                <c:pt idx="18">
                  <c:v>1.4110032118629738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93-486A-AFCA-1BE6E0C3A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731864"/>
        <c:axId val="815729896"/>
      </c:scatterChart>
      <c:valAx>
        <c:axId val="8157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29896"/>
        <c:crosses val="autoZero"/>
        <c:crossBetween val="midCat"/>
        <c:minorUnit val="20"/>
      </c:valAx>
      <c:valAx>
        <c:axId val="815729896"/>
        <c:scaling>
          <c:orientation val="minMax"/>
          <c:max val="4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1398502356767629E-2"/>
              <c:y val="0.4389365615141677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318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9.6297359852496961E-2"/>
          <c:y val="7.2060585629937682E-2"/>
          <c:w val="0.64200902912996505"/>
          <c:h val="7.3598969852217505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124698899561E-2"/>
          <c:y val="4.0249774748305718E-2"/>
          <c:w val="0.87771154558751396"/>
          <c:h val="0.79742108355858499"/>
        </c:manualLayout>
      </c:layout>
      <c:scatterChart>
        <c:scatterStyle val="lineMarker"/>
        <c:varyColors val="0"/>
        <c:ser>
          <c:idx val="1"/>
          <c:order val="0"/>
          <c:tx>
            <c:v>5555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1CAE5"/>
              </a:solidFill>
              <a:ln>
                <a:noFill/>
              </a:ln>
            </c:spPr>
          </c:marker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5E-4480-9FC2-85958722EBA3}"/>
            </c:ext>
          </c:extLst>
        </c:ser>
        <c:ser>
          <c:idx val="2"/>
          <c:order val="1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5E-4480-9FC2-85958722EBA3}"/>
            </c:ext>
          </c:extLst>
        </c:ser>
        <c:ser>
          <c:idx val="0"/>
          <c:order val="2"/>
          <c:tx>
            <c:v>Model 1C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59930783413753874"/>
                  <c:y val="-1.677920222690239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0.0115 z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0.8647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DATA'!$AE$11:$AE$29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'RAW DATA'!$AF$11:$AF$29</c:f>
              <c:numCache>
                <c:formatCode>0.00</c:formatCode>
                <c:ptCount val="19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  <c:pt idx="7">
                  <c:v>2.5499999999999998</c:v>
                </c:pt>
                <c:pt idx="8">
                  <c:v>2.59</c:v>
                </c:pt>
                <c:pt idx="9">
                  <c:v>2.4700000000000002</c:v>
                </c:pt>
                <c:pt idx="10">
                  <c:v>1.99</c:v>
                </c:pt>
                <c:pt idx="11">
                  <c:v>2.42</c:v>
                </c:pt>
                <c:pt idx="12">
                  <c:v>1.94</c:v>
                </c:pt>
                <c:pt idx="13">
                  <c:v>1.67</c:v>
                </c:pt>
                <c:pt idx="14">
                  <c:v>1.54</c:v>
                </c:pt>
                <c:pt idx="15">
                  <c:v>1.39</c:v>
                </c:pt>
                <c:pt idx="16">
                  <c:v>1.73</c:v>
                </c:pt>
                <c:pt idx="17">
                  <c:v>1.61</c:v>
                </c:pt>
                <c:pt idx="18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5E-4480-9FC2-85958722EBA3}"/>
            </c:ext>
          </c:extLst>
        </c:ser>
        <c:ser>
          <c:idx val="3"/>
          <c:order val="3"/>
          <c:tx>
            <c:strRef>
              <c:f>'Model 1C'!$AC$15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1C'!$AC$16:$AC$34</c:f>
              <c:numCache>
                <c:formatCode>0.00</c:formatCode>
                <c:ptCount val="19"/>
                <c:pt idx="0">
                  <c:v>0.85</c:v>
                </c:pt>
                <c:pt idx="1">
                  <c:v>0.97571586200356164</c:v>
                </c:pt>
                <c:pt idx="2">
                  <c:v>1.1468584137523363</c:v>
                </c:pt>
                <c:pt idx="3">
                  <c:v>1.1166477601360476</c:v>
                </c:pt>
                <c:pt idx="4">
                  <c:v>0.9857709435969344</c:v>
                </c:pt>
                <c:pt idx="5">
                  <c:v>0.89241251820574508</c:v>
                </c:pt>
                <c:pt idx="6">
                  <c:v>1.2776160564970904</c:v>
                </c:pt>
                <c:pt idx="7">
                  <c:v>2.701431484749667</c:v>
                </c:pt>
                <c:pt idx="8">
                  <c:v>2.1441928734603883</c:v>
                </c:pt>
                <c:pt idx="9">
                  <c:v>1.9192471676853533</c:v>
                </c:pt>
                <c:pt idx="10">
                  <c:v>2.8148424857464067</c:v>
                </c:pt>
                <c:pt idx="11">
                  <c:v>1.4472337307963501</c:v>
                </c:pt>
                <c:pt idx="12">
                  <c:v>1.1920295563960266</c:v>
                </c:pt>
                <c:pt idx="13">
                  <c:v>1.1522137042128899</c:v>
                </c:pt>
                <c:pt idx="14">
                  <c:v>1.0607882093499463</c:v>
                </c:pt>
                <c:pt idx="15">
                  <c:v>1.0264523901093894</c:v>
                </c:pt>
                <c:pt idx="16">
                  <c:v>1.2474519004021138</c:v>
                </c:pt>
                <c:pt idx="17">
                  <c:v>1.1883807313050334</c:v>
                </c:pt>
                <c:pt idx="18">
                  <c:v>0.98914178926195429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25E-4480-9FC2-85958722EBA3}"/>
            </c:ext>
          </c:extLst>
        </c:ser>
        <c:ser>
          <c:idx val="4"/>
          <c:order val="4"/>
          <c:tx>
            <c:strRef>
              <c:f>'Model 1C'!$AD$15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1C'!$AD$16:$AD$34</c:f>
              <c:numCache>
                <c:formatCode>0.00</c:formatCode>
                <c:ptCount val="19"/>
                <c:pt idx="0">
                  <c:v>1.1499999999999999</c:v>
                </c:pt>
                <c:pt idx="1">
                  <c:v>1.3200861662401129</c:v>
                </c:pt>
                <c:pt idx="2">
                  <c:v>1.5516319715472784</c:v>
                </c:pt>
                <c:pt idx="3">
                  <c:v>1.5107587343017115</c:v>
                </c:pt>
                <c:pt idx="4">
                  <c:v>1.3336901001605581</c:v>
                </c:pt>
                <c:pt idx="5">
                  <c:v>1.207381642278361</c:v>
                </c:pt>
                <c:pt idx="6">
                  <c:v>1.7285393705548868</c:v>
                </c:pt>
                <c:pt idx="7">
                  <c:v>3.6548778911319024</c:v>
                </c:pt>
                <c:pt idx="8">
                  <c:v>2.9009668287993486</c:v>
                </c:pt>
                <c:pt idx="9">
                  <c:v>2.5966285209860662</c:v>
                </c:pt>
                <c:pt idx="10">
                  <c:v>3.808316304245138</c:v>
                </c:pt>
                <c:pt idx="11">
                  <c:v>1.9580221063715322</c:v>
                </c:pt>
                <c:pt idx="12">
                  <c:v>1.6127458704181534</c:v>
                </c:pt>
                <c:pt idx="13">
                  <c:v>1.5588773645233216</c:v>
                </c:pt>
                <c:pt idx="14">
                  <c:v>1.435184047944045</c:v>
                </c:pt>
                <c:pt idx="15">
                  <c:v>1.3887297042656443</c:v>
                </c:pt>
                <c:pt idx="16">
                  <c:v>1.6877290417205069</c:v>
                </c:pt>
                <c:pt idx="17">
                  <c:v>1.6078092247068099</c:v>
                </c:pt>
                <c:pt idx="18">
                  <c:v>1.3382506560602909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25E-4480-9FC2-85958722EBA3}"/>
            </c:ext>
          </c:extLst>
        </c:ser>
        <c:ser>
          <c:idx val="5"/>
          <c:order val="5"/>
          <c:tx>
            <c:strRef>
              <c:f>'Model 1C'!$BD$14:$BG$14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3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1C'!$BD$16:$BD$34</c:f>
              <c:numCache>
                <c:formatCode>0.00</c:formatCode>
                <c:ptCount val="19"/>
                <c:pt idx="0">
                  <c:v>0.66332960099803728</c:v>
                </c:pt>
                <c:pt idx="1">
                  <c:v>0.87179430886812548</c:v>
                </c:pt>
                <c:pt idx="2">
                  <c:v>1.1220102887186798</c:v>
                </c:pt>
                <c:pt idx="3">
                  <c:v>1.0806920271555618</c:v>
                </c:pt>
                <c:pt idx="4">
                  <c:v>0.88757426199529998</c:v>
                </c:pt>
                <c:pt idx="5">
                  <c:v>0.73596853244217009</c:v>
                </c:pt>
                <c:pt idx="6">
                  <c:v>1.287312519284088</c:v>
                </c:pt>
                <c:pt idx="7">
                  <c:v>2.6667335239747021</c:v>
                </c:pt>
                <c:pt idx="8">
                  <c:v>2.1371411621470511</c:v>
                </c:pt>
                <c:pt idx="9">
                  <c:v>1.9275811857276892</c:v>
                </c:pt>
                <c:pt idx="10">
                  <c:v>2.7767610958003335</c:v>
                </c:pt>
                <c:pt idx="11">
                  <c:v>1.4745938437583228</c:v>
                </c:pt>
                <c:pt idx="12">
                  <c:v>1.1815418659345613</c:v>
                </c:pt>
                <c:pt idx="13">
                  <c:v>1.1292078879173622</c:v>
                </c:pt>
                <c:pt idx="14">
                  <c:v>1.001071919643618</c:v>
                </c:pt>
                <c:pt idx="15">
                  <c:v>0.95005336876558732</c:v>
                </c:pt>
                <c:pt idx="16">
                  <c:v>1.2510368809708572</c:v>
                </c:pt>
                <c:pt idx="17">
                  <c:v>1.1768314505215316</c:v>
                </c:pt>
                <c:pt idx="18">
                  <c:v>0.89283448220771433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25E-4480-9FC2-85958722EBA3}"/>
            </c:ext>
          </c:extLst>
        </c:ser>
        <c:ser>
          <c:idx val="6"/>
          <c:order val="6"/>
          <c:tx>
            <c:strRef>
              <c:f>'Model 1C'!$BD$14:$BG$14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2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1C'!$BE$16:$BE$34</c:f>
              <c:numCache>
                <c:formatCode>0.00</c:formatCode>
                <c:ptCount val="19"/>
                <c:pt idx="0">
                  <c:v>1.3366703990019628</c:v>
                </c:pt>
                <c:pt idx="1">
                  <c:v>1.4240077193755492</c:v>
                </c:pt>
                <c:pt idx="2">
                  <c:v>1.5764800965809351</c:v>
                </c:pt>
                <c:pt idx="3">
                  <c:v>1.5467144672821975</c:v>
                </c:pt>
                <c:pt idx="4">
                  <c:v>1.4318867817621928</c:v>
                </c:pt>
                <c:pt idx="5">
                  <c:v>1.3638256280419361</c:v>
                </c:pt>
                <c:pt idx="6">
                  <c:v>1.7188429077678895</c:v>
                </c:pt>
                <c:pt idx="7">
                  <c:v>3.6895758519068678</c:v>
                </c:pt>
                <c:pt idx="8">
                  <c:v>2.9080185401126863</c:v>
                </c:pt>
                <c:pt idx="9">
                  <c:v>2.5882945029437305</c:v>
                </c:pt>
                <c:pt idx="10">
                  <c:v>3.8463976941912117</c:v>
                </c:pt>
                <c:pt idx="11">
                  <c:v>1.9306619934095597</c:v>
                </c:pt>
                <c:pt idx="12">
                  <c:v>1.6232335608796189</c:v>
                </c:pt>
                <c:pt idx="13">
                  <c:v>1.5818831808188494</c:v>
                </c:pt>
                <c:pt idx="14">
                  <c:v>1.4949003376503736</c:v>
                </c:pt>
                <c:pt idx="15">
                  <c:v>1.4651287256094463</c:v>
                </c:pt>
                <c:pt idx="16">
                  <c:v>1.6841440611517635</c:v>
                </c:pt>
                <c:pt idx="17">
                  <c:v>1.6193585054903119</c:v>
                </c:pt>
                <c:pt idx="18">
                  <c:v>1.4345579631145311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25E-4480-9FC2-85958722E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731864"/>
        <c:axId val="815729896"/>
      </c:scatterChart>
      <c:valAx>
        <c:axId val="8157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29896"/>
        <c:crosses val="autoZero"/>
        <c:crossBetween val="midCat"/>
        <c:minorUnit val="20"/>
      </c:valAx>
      <c:valAx>
        <c:axId val="8157298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1398502356767629E-2"/>
              <c:y val="0.4389365615141677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318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9.6297359852496961E-2"/>
          <c:y val="7.2060585629937682E-2"/>
          <c:w val="0.64399074183044991"/>
          <c:h val="7.6650901675183319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124698899561E-2"/>
          <c:y val="4.0249774748305718E-2"/>
          <c:w val="0.87771154558751396"/>
          <c:h val="0.79742108355858499"/>
        </c:manualLayout>
      </c:layout>
      <c:scatterChart>
        <c:scatterStyle val="lineMarker"/>
        <c:varyColors val="0"/>
        <c:ser>
          <c:idx val="1"/>
          <c:order val="0"/>
          <c:tx>
            <c:v>5555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1CAE5"/>
              </a:solidFill>
              <a:ln>
                <a:noFill/>
              </a:ln>
            </c:spPr>
          </c:marker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64-4365-8E07-786DA418D1D7}"/>
            </c:ext>
          </c:extLst>
        </c:ser>
        <c:ser>
          <c:idx val="2"/>
          <c:order val="1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64-4365-8E07-786DA418D1D7}"/>
            </c:ext>
          </c:extLst>
        </c:ser>
        <c:ser>
          <c:idx val="0"/>
          <c:order val="2"/>
          <c:tx>
            <c:v>Model 1C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8891498960417399"/>
                  <c:y val="-0.2602870500692066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 = 1.6682 z</a:t>
                    </a:r>
                    <a:r>
                      <a:rPr lang="en-GB" baseline="30000">
                        <a:solidFill>
                          <a:sysClr val="windowText" lastClr="000000"/>
                        </a:solidFill>
                      </a:rPr>
                      <a:t>0.0098</a:t>
                    </a:r>
                    <a:br>
                      <a:rPr lang="en-GB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GB" baseline="0">
                        <a:solidFill>
                          <a:sysClr val="windowText" lastClr="000000"/>
                        </a:solidFill>
                      </a:rPr>
                      <a:t>R² = 0.1828</a:t>
                    </a:r>
                    <a:endParaRPr lang="en-GB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DATA'!$AE$11:$AE$29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'RAW DATA'!$AF$11:$AF$29</c:f>
              <c:numCache>
                <c:formatCode>0.00</c:formatCode>
                <c:ptCount val="19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  <c:pt idx="7">
                  <c:v>2.5499999999999998</c:v>
                </c:pt>
                <c:pt idx="8">
                  <c:v>2.59</c:v>
                </c:pt>
                <c:pt idx="9">
                  <c:v>2.4700000000000002</c:v>
                </c:pt>
                <c:pt idx="10">
                  <c:v>1.99</c:v>
                </c:pt>
                <c:pt idx="11">
                  <c:v>2.42</c:v>
                </c:pt>
                <c:pt idx="12">
                  <c:v>1.94</c:v>
                </c:pt>
                <c:pt idx="13">
                  <c:v>1.67</c:v>
                </c:pt>
                <c:pt idx="14">
                  <c:v>1.54</c:v>
                </c:pt>
                <c:pt idx="15">
                  <c:v>1.39</c:v>
                </c:pt>
                <c:pt idx="16">
                  <c:v>1.73</c:v>
                </c:pt>
                <c:pt idx="17">
                  <c:v>1.61</c:v>
                </c:pt>
                <c:pt idx="18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64-4365-8E07-786DA418D1D7}"/>
            </c:ext>
          </c:extLst>
        </c:ser>
        <c:ser>
          <c:idx val="3"/>
          <c:order val="3"/>
          <c:tx>
            <c:strRef>
              <c:f>'Model 1C'!$AE$15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1C'!$AE$16:$AE$34</c:f>
              <c:numCache>
                <c:formatCode>0.00</c:formatCode>
                <c:ptCount val="19"/>
                <c:pt idx="0">
                  <c:v>0.90295694478179722</c:v>
                </c:pt>
                <c:pt idx="1">
                  <c:v>1.4529177041478121</c:v>
                </c:pt>
                <c:pt idx="2">
                  <c:v>1.4640015502761563</c:v>
                </c:pt>
                <c:pt idx="3">
                  <c:v>1.4626629458229035</c:v>
                </c:pt>
                <c:pt idx="4">
                  <c:v>1.4539389193803063</c:v>
                </c:pt>
                <c:pt idx="5">
                  <c:v>1.4381669383027684</c:v>
                </c:pt>
                <c:pt idx="6">
                  <c:v>1.4684244566440152</c:v>
                </c:pt>
                <c:pt idx="7">
                  <c:v>1.4835093833484929</c:v>
                </c:pt>
                <c:pt idx="8">
                  <c:v>1.4802725668172054</c:v>
                </c:pt>
                <c:pt idx="9">
                  <c:v>1.4784229147581993</c:v>
                </c:pt>
                <c:pt idx="10">
                  <c:v>1.4840175540156506</c:v>
                </c:pt>
                <c:pt idx="11">
                  <c:v>1.4722701965646052</c:v>
                </c:pt>
                <c:pt idx="12">
                  <c:v>1.4657429254711931</c:v>
                </c:pt>
                <c:pt idx="13">
                  <c:v>1.4642229839400285</c:v>
                </c:pt>
                <c:pt idx="14">
                  <c:v>1.459679352576859</c:v>
                </c:pt>
                <c:pt idx="15">
                  <c:v>1.4573810994893721</c:v>
                </c:pt>
                <c:pt idx="16">
                  <c:v>1.4675552392391764</c:v>
                </c:pt>
                <c:pt idx="17">
                  <c:v>1.4656121190946372</c:v>
                </c:pt>
                <c:pt idx="18">
                  <c:v>1.4542634645451828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64-4365-8E07-786DA418D1D7}"/>
            </c:ext>
          </c:extLst>
        </c:ser>
        <c:ser>
          <c:idx val="4"/>
          <c:order val="4"/>
          <c:tx>
            <c:strRef>
              <c:f>'Model 1C'!$AF$15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1C'!$AF$16:$AF$34</c:f>
              <c:numCache>
                <c:formatCode>0.00</c:formatCode>
                <c:ptCount val="19"/>
                <c:pt idx="0">
                  <c:v>1.2216476311753728</c:v>
                </c:pt>
                <c:pt idx="1">
                  <c:v>1.9657121879646868</c:v>
                </c:pt>
                <c:pt idx="2">
                  <c:v>1.9807079797853879</c:v>
                </c:pt>
                <c:pt idx="3">
                  <c:v>1.978896926701575</c:v>
                </c:pt>
                <c:pt idx="4">
                  <c:v>1.9670938321027673</c:v>
                </c:pt>
                <c:pt idx="5">
                  <c:v>1.9457552694684512</c:v>
                </c:pt>
                <c:pt idx="6">
                  <c:v>1.9866919119301383</c:v>
                </c:pt>
                <c:pt idx="7">
                  <c:v>2.0071009304126668</c:v>
                </c:pt>
                <c:pt idx="8">
                  <c:v>2.0027217080468072</c:v>
                </c:pt>
                <c:pt idx="9">
                  <c:v>2.0002192376140342</c:v>
                </c:pt>
                <c:pt idx="10">
                  <c:v>2.007788455432939</c:v>
                </c:pt>
                <c:pt idx="11">
                  <c:v>1.9918949718227013</c:v>
                </c:pt>
                <c:pt idx="12">
                  <c:v>1.9830639579904374</c:v>
                </c:pt>
                <c:pt idx="13">
                  <c:v>1.9810075665070974</c:v>
                </c:pt>
                <c:pt idx="14">
                  <c:v>1.9748603005451622</c:v>
                </c:pt>
                <c:pt idx="15">
                  <c:v>1.9717508993091506</c:v>
                </c:pt>
                <c:pt idx="16">
                  <c:v>1.9855159119118266</c:v>
                </c:pt>
                <c:pt idx="17">
                  <c:v>1.9828869846574504</c:v>
                </c:pt>
                <c:pt idx="18">
                  <c:v>1.9675329226199532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64-4365-8E07-786DA418D1D7}"/>
            </c:ext>
          </c:extLst>
        </c:ser>
        <c:ser>
          <c:idx val="5"/>
          <c:order val="5"/>
          <c:tx>
            <c:strRef>
              <c:f>'Model 1C'!$BH$14:$BK$14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5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1C'!$BH$16:$BH$34</c:f>
              <c:numCache>
                <c:formatCode>0.00</c:formatCode>
                <c:ptCount val="19"/>
                <c:pt idx="0">
                  <c:v>0.72302073599772632</c:v>
                </c:pt>
                <c:pt idx="1">
                  <c:v>1.4310668085647951</c:v>
                </c:pt>
                <c:pt idx="2">
                  <c:v>1.4933574694606175</c:v>
                </c:pt>
                <c:pt idx="3">
                  <c:v>1.4859615245266267</c:v>
                </c:pt>
                <c:pt idx="4">
                  <c:v>1.4362493225396802</c:v>
                </c:pt>
                <c:pt idx="5">
                  <c:v>1.3755977846737519</c:v>
                </c:pt>
                <c:pt idx="6">
                  <c:v>1.5101195553406193</c:v>
                </c:pt>
                <c:pt idx="7">
                  <c:v>1.229917505514003</c:v>
                </c:pt>
                <c:pt idx="8">
                  <c:v>1.3530690576862858</c:v>
                </c:pt>
                <c:pt idx="9">
                  <c:v>1.4064022327950572</c:v>
                </c:pt>
                <c:pt idx="10">
                  <c:v>1.2069367543004372</c:v>
                </c:pt>
                <c:pt idx="11">
                  <c:v>1.5022799195082317</c:v>
                </c:pt>
                <c:pt idx="12">
                  <c:v>1.501844754952502</c:v>
                </c:pt>
                <c:pt idx="13">
                  <c:v>1.4945221960958803</c:v>
                </c:pt>
                <c:pt idx="14">
                  <c:v>1.468440596889697</c:v>
                </c:pt>
                <c:pt idx="15">
                  <c:v>1.4550309066570266</c:v>
                </c:pt>
                <c:pt idx="16">
                  <c:v>1.5083024361289672</c:v>
                </c:pt>
                <c:pt idx="17">
                  <c:v>1.5012699456374046</c:v>
                </c:pt>
                <c:pt idx="18">
                  <c:v>1.4379356998626101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564-4365-8E07-786DA418D1D7}"/>
            </c:ext>
          </c:extLst>
        </c:ser>
        <c:ser>
          <c:idx val="6"/>
          <c:order val="6"/>
          <c:tx>
            <c:strRef>
              <c:f>'Model 1C'!$BH$14:$BK$14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6"/>
            <c:dispRSqr val="0"/>
            <c:dispEq val="0"/>
          </c:trendline>
          <c:xVal>
            <c:numRef>
              <c:f>'Model 1C'!$V$16:$V$34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1C'!$BI$16:$BI$34</c:f>
              <c:numCache>
                <c:formatCode>0.00</c:formatCode>
                <c:ptCount val="19"/>
                <c:pt idx="0">
                  <c:v>1.4015838399594438</c:v>
                </c:pt>
                <c:pt idx="1">
                  <c:v>1.9875630835477041</c:v>
                </c:pt>
                <c:pt idx="2">
                  <c:v>1.9513520606009269</c:v>
                </c:pt>
                <c:pt idx="3">
                  <c:v>1.955598347997852</c:v>
                </c:pt>
                <c:pt idx="4">
                  <c:v>1.9847834289433937</c:v>
                </c:pt>
                <c:pt idx="5">
                  <c:v>2.0083244230974677</c:v>
                </c:pt>
                <c:pt idx="6">
                  <c:v>1.9449968132335345</c:v>
                </c:pt>
                <c:pt idx="7">
                  <c:v>2.2606928082471569</c:v>
                </c:pt>
                <c:pt idx="8">
                  <c:v>2.1299252171777274</c:v>
                </c:pt>
                <c:pt idx="9">
                  <c:v>2.0722399195771768</c:v>
                </c:pt>
                <c:pt idx="10">
                  <c:v>2.2848692551481529</c:v>
                </c:pt>
                <c:pt idx="11">
                  <c:v>1.961885248879075</c:v>
                </c:pt>
                <c:pt idx="12">
                  <c:v>1.9469621285091288</c:v>
                </c:pt>
                <c:pt idx="13">
                  <c:v>1.9507083543512458</c:v>
                </c:pt>
                <c:pt idx="14">
                  <c:v>1.9660990562323244</c:v>
                </c:pt>
                <c:pt idx="15">
                  <c:v>1.9741010921414963</c:v>
                </c:pt>
                <c:pt idx="16">
                  <c:v>1.9447687150220361</c:v>
                </c:pt>
                <c:pt idx="17">
                  <c:v>1.9472291581146832</c:v>
                </c:pt>
                <c:pt idx="18">
                  <c:v>1.983860687302526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564-4365-8E07-786DA418D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731864"/>
        <c:axId val="815729896"/>
      </c:scatterChart>
      <c:valAx>
        <c:axId val="8157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29896"/>
        <c:crosses val="autoZero"/>
        <c:crossBetween val="midCat"/>
        <c:minorUnit val="20"/>
      </c:valAx>
      <c:valAx>
        <c:axId val="815729896"/>
        <c:scaling>
          <c:orientation val="minMax"/>
          <c:max val="4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1398502356767629E-2"/>
              <c:y val="0.4389365615141677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318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9.6297359852496961E-2"/>
          <c:y val="7.2060585629937682E-2"/>
          <c:w val="0.64399074183044991"/>
          <c:h val="7.6650901675183319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124698899561E-2"/>
          <c:y val="4.0249774748305718E-2"/>
          <c:w val="0.87771154558751396"/>
          <c:h val="0.79742108355858499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6D-4EE7-856A-1F8585072631}"/>
            </c:ext>
          </c:extLst>
        </c:ser>
        <c:ser>
          <c:idx val="2"/>
          <c:order val="1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6D-4EE7-856A-1F8585072631}"/>
            </c:ext>
          </c:extLst>
        </c:ser>
        <c:ser>
          <c:idx val="0"/>
          <c:order val="2"/>
          <c:tx>
            <c:v>Model 2A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59930783413753874"/>
                  <c:y val="-1.677920222690239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0.0175 z + 1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0.6295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DATA'!$AH$11:$AH$29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'RAW DATA'!$AI$11:$AI$29</c:f>
              <c:numCache>
                <c:formatCode>0.00</c:formatCode>
                <c:ptCount val="19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  <c:pt idx="7">
                  <c:v>2.5499999999999998</c:v>
                </c:pt>
                <c:pt idx="8">
                  <c:v>2.59</c:v>
                </c:pt>
                <c:pt idx="9">
                  <c:v>2.4700000000000002</c:v>
                </c:pt>
                <c:pt idx="10">
                  <c:v>1.99</c:v>
                </c:pt>
                <c:pt idx="11">
                  <c:v>2.42</c:v>
                </c:pt>
                <c:pt idx="12">
                  <c:v>1.94</c:v>
                </c:pt>
                <c:pt idx="13">
                  <c:v>1.67</c:v>
                </c:pt>
                <c:pt idx="14">
                  <c:v>1.54</c:v>
                </c:pt>
                <c:pt idx="15">
                  <c:v>1.39</c:v>
                </c:pt>
                <c:pt idx="16">
                  <c:v>1.73</c:v>
                </c:pt>
                <c:pt idx="17">
                  <c:v>1.61</c:v>
                </c:pt>
                <c:pt idx="18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6D-4EE7-856A-1F8585072631}"/>
            </c:ext>
          </c:extLst>
        </c:ser>
        <c:ser>
          <c:idx val="3"/>
          <c:order val="3"/>
          <c:tx>
            <c:strRef>
              <c:f>'Model 2A'!$AA$15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2A'!$AA$16:$AA$34</c:f>
              <c:numCache>
                <c:formatCode>0.00</c:formatCode>
                <c:ptCount val="19"/>
                <c:pt idx="0">
                  <c:v>1.6354563293104305</c:v>
                </c:pt>
                <c:pt idx="1">
                  <c:v>1.6888495551474472</c:v>
                </c:pt>
                <c:pt idx="2">
                  <c:v>1.7937489696458124</c:v>
                </c:pt>
                <c:pt idx="3">
                  <c:v>1.9689642788438537</c:v>
                </c:pt>
                <c:pt idx="4">
                  <c:v>2.1417680850636622</c:v>
                </c:pt>
                <c:pt idx="5">
                  <c:v>2.3158183405470676</c:v>
                </c:pt>
                <c:pt idx="6">
                  <c:v>2.476880557678022</c:v>
                </c:pt>
                <c:pt idx="7">
                  <c:v>2.3456498722215811</c:v>
                </c:pt>
                <c:pt idx="8">
                  <c:v>2.0468323181227506</c:v>
                </c:pt>
                <c:pt idx="9">
                  <c:v>1.9034758769498248</c:v>
                </c:pt>
                <c:pt idx="10">
                  <c:v>2.3988435094465834</c:v>
                </c:pt>
                <c:pt idx="11">
                  <c:v>1.5383540667628446</c:v>
                </c:pt>
                <c:pt idx="12">
                  <c:v>1.2874236839420157</c:v>
                </c:pt>
                <c:pt idx="13">
                  <c:v>1.2434812371942556</c:v>
                </c:pt>
                <c:pt idx="14">
                  <c:v>1.1365457331227593</c:v>
                </c:pt>
                <c:pt idx="15">
                  <c:v>1.0939855772483669</c:v>
                </c:pt>
                <c:pt idx="16">
                  <c:v>1.3462066146970033</c:v>
                </c:pt>
                <c:pt idx="17">
                  <c:v>1.2834582502066396</c:v>
                </c:pt>
                <c:pt idx="18">
                  <c:v>1.046093035220343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6D-4EE7-856A-1F8585072631}"/>
            </c:ext>
          </c:extLst>
        </c:ser>
        <c:ser>
          <c:idx val="4"/>
          <c:order val="4"/>
          <c:tx>
            <c:strRef>
              <c:f>'Model 2A'!$AB$15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2A'!$AB$16:$AB$34</c:f>
              <c:numCache>
                <c:formatCode>0.00</c:formatCode>
                <c:ptCount val="19"/>
                <c:pt idx="0">
                  <c:v>2.2126762102435236</c:v>
                </c:pt>
                <c:pt idx="1">
                  <c:v>2.2849141040230165</c:v>
                </c:pt>
                <c:pt idx="2">
                  <c:v>2.4268368412855108</c:v>
                </c:pt>
                <c:pt idx="3">
                  <c:v>2.6638928478475665</c:v>
                </c:pt>
                <c:pt idx="4">
                  <c:v>2.8976862327331903</c:v>
                </c:pt>
                <c:pt idx="5">
                  <c:v>3.1331659901519147</c:v>
                </c:pt>
                <c:pt idx="6">
                  <c:v>3.3510736956820297</c:v>
                </c:pt>
                <c:pt idx="7">
                  <c:v>3.1735262977115508</c:v>
                </c:pt>
                <c:pt idx="8">
                  <c:v>2.7692437245190153</c:v>
                </c:pt>
                <c:pt idx="9">
                  <c:v>2.5752908923438804</c:v>
                </c:pt>
                <c:pt idx="10">
                  <c:v>3.2454941598394953</c:v>
                </c:pt>
                <c:pt idx="11">
                  <c:v>2.0813025609144367</c:v>
                </c:pt>
                <c:pt idx="12">
                  <c:v>1.7418085135686092</c:v>
                </c:pt>
                <c:pt idx="13">
                  <c:v>1.6823569679686987</c:v>
                </c:pt>
                <c:pt idx="14">
                  <c:v>1.5376795212837331</c:v>
                </c:pt>
                <c:pt idx="15">
                  <c:v>1.4800981339242609</c:v>
                </c:pt>
                <c:pt idx="16">
                  <c:v>1.8213383610606515</c:v>
                </c:pt>
                <c:pt idx="17">
                  <c:v>1.7364435149854534</c:v>
                </c:pt>
                <c:pt idx="18">
                  <c:v>1.4153023417686994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6D-4EE7-856A-1F8585072631}"/>
            </c:ext>
          </c:extLst>
        </c:ser>
        <c:ser>
          <c:idx val="5"/>
          <c:order val="5"/>
          <c:tx>
            <c:strRef>
              <c:f>'Model 2A'!$AZ$14:$BC$14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2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2A'!$AZ$16:$AZ$34</c:f>
              <c:numCache>
                <c:formatCode>0.00</c:formatCode>
                <c:ptCount val="19"/>
                <c:pt idx="0">
                  <c:v>1.7335514069630658</c:v>
                </c:pt>
                <c:pt idx="1">
                  <c:v>1.7990284839824904</c:v>
                </c:pt>
                <c:pt idx="2">
                  <c:v>1.9205865176119183</c:v>
                </c:pt>
                <c:pt idx="3">
                  <c:v>2.1041243768086093</c:v>
                </c:pt>
                <c:pt idx="4">
                  <c:v>2.2672749282542339</c:v>
                </c:pt>
                <c:pt idx="5">
                  <c:v>2.4207446114464699</c:v>
                </c:pt>
                <c:pt idx="6">
                  <c:v>2.5570888822682409</c:v>
                </c:pt>
                <c:pt idx="7">
                  <c:v>2.4463253558332498</c:v>
                </c:pt>
                <c:pt idx="8">
                  <c:v>2.1793705095434452</c:v>
                </c:pt>
                <c:pt idx="9">
                  <c:v>2.0380909147912485</c:v>
                </c:pt>
                <c:pt idx="10">
                  <c:v>2.4915413203427623</c:v>
                </c:pt>
                <c:pt idx="11">
                  <c:v>1.6086212965052549</c:v>
                </c:pt>
                <c:pt idx="12">
                  <c:v>1.2588953463350272</c:v>
                </c:pt>
                <c:pt idx="13">
                  <c:v>1.194880048794615</c:v>
                </c:pt>
                <c:pt idx="14">
                  <c:v>1.0368662206802073</c:v>
                </c:pt>
                <c:pt idx="15">
                  <c:v>0.97326065189327959</c:v>
                </c:pt>
                <c:pt idx="16">
                  <c:v>1.3434888115123156</c:v>
                </c:pt>
                <c:pt idx="17">
                  <c:v>1.2531440322024212</c:v>
                </c:pt>
                <c:pt idx="18">
                  <c:v>0.90129014534813434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E6D-4EE7-856A-1F8585072631}"/>
            </c:ext>
          </c:extLst>
        </c:ser>
        <c:ser>
          <c:idx val="6"/>
          <c:order val="6"/>
          <c:tx>
            <c:strRef>
              <c:f>'Model 2A'!$AZ$14:$BC$14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2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2A'!$BA$16:$BA$34</c:f>
              <c:numCache>
                <c:formatCode>0.00</c:formatCode>
                <c:ptCount val="19"/>
                <c:pt idx="0">
                  <c:v>2.1145811325908883</c:v>
                </c:pt>
                <c:pt idx="1">
                  <c:v>2.1747351751879735</c:v>
                </c:pt>
                <c:pt idx="2">
                  <c:v>2.2999992933194053</c:v>
                </c:pt>
                <c:pt idx="3">
                  <c:v>2.5287327498828112</c:v>
                </c:pt>
                <c:pt idx="4">
                  <c:v>2.772179389542619</c:v>
                </c:pt>
                <c:pt idx="5">
                  <c:v>3.0282397192525123</c:v>
                </c:pt>
                <c:pt idx="6">
                  <c:v>3.2708653710918112</c:v>
                </c:pt>
                <c:pt idx="7">
                  <c:v>3.0728508140998825</c:v>
                </c:pt>
                <c:pt idx="8">
                  <c:v>2.6367055330983211</c:v>
                </c:pt>
                <c:pt idx="9">
                  <c:v>2.4406758545024569</c:v>
                </c:pt>
                <c:pt idx="10">
                  <c:v>3.1527963489433168</c:v>
                </c:pt>
                <c:pt idx="11">
                  <c:v>2.0110353311720268</c:v>
                </c:pt>
                <c:pt idx="12">
                  <c:v>1.7703368511755979</c:v>
                </c:pt>
                <c:pt idx="13">
                  <c:v>1.7309581563683394</c:v>
                </c:pt>
                <c:pt idx="14">
                  <c:v>1.6373590337262853</c:v>
                </c:pt>
                <c:pt idx="15">
                  <c:v>1.6008230592793482</c:v>
                </c:pt>
                <c:pt idx="16">
                  <c:v>1.8240561642453395</c:v>
                </c:pt>
                <c:pt idx="17">
                  <c:v>1.766757732989672</c:v>
                </c:pt>
                <c:pt idx="18">
                  <c:v>1.5601052316409083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E6D-4EE7-856A-1F8585072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731864"/>
        <c:axId val="815729896"/>
      </c:scatterChart>
      <c:valAx>
        <c:axId val="8157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29896"/>
        <c:crosses val="autoZero"/>
        <c:crossBetween val="midCat"/>
        <c:minorUnit val="20"/>
      </c:valAx>
      <c:valAx>
        <c:axId val="8157298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1398502356767629E-2"/>
              <c:y val="0.4389365615141677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318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9.6297359852496961E-2"/>
          <c:y val="7.2060585629937682E-2"/>
          <c:w val="0.64200902912996505"/>
          <c:h val="7.3598969852217505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124698899561E-2"/>
          <c:y val="4.0249774748305718E-2"/>
          <c:w val="0.87771154558751396"/>
          <c:h val="0.79742108355858499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F2-481F-A448-7CE543003361}"/>
            </c:ext>
          </c:extLst>
        </c:ser>
        <c:ser>
          <c:idx val="2"/>
          <c:order val="1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F2-481F-A448-7CE543003361}"/>
            </c:ext>
          </c:extLst>
        </c:ser>
        <c:ser>
          <c:idx val="0"/>
          <c:order val="2"/>
          <c:tx>
            <c:v>Model 2A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6303645999097249"/>
                  <c:y val="-8.0547135720149092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0.0107 z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0.9185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DATA'!$AH$11:$AH$29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'RAW DATA'!$AI$11:$AI$29</c:f>
              <c:numCache>
                <c:formatCode>0.00</c:formatCode>
                <c:ptCount val="19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  <c:pt idx="7">
                  <c:v>2.5499999999999998</c:v>
                </c:pt>
                <c:pt idx="8">
                  <c:v>2.59</c:v>
                </c:pt>
                <c:pt idx="9">
                  <c:v>2.4700000000000002</c:v>
                </c:pt>
                <c:pt idx="10">
                  <c:v>1.99</c:v>
                </c:pt>
                <c:pt idx="11">
                  <c:v>2.42</c:v>
                </c:pt>
                <c:pt idx="12">
                  <c:v>1.94</c:v>
                </c:pt>
                <c:pt idx="13">
                  <c:v>1.67</c:v>
                </c:pt>
                <c:pt idx="14">
                  <c:v>1.54</c:v>
                </c:pt>
                <c:pt idx="15">
                  <c:v>1.39</c:v>
                </c:pt>
                <c:pt idx="16">
                  <c:v>1.73</c:v>
                </c:pt>
                <c:pt idx="17">
                  <c:v>1.61</c:v>
                </c:pt>
                <c:pt idx="18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6F2-481F-A448-7CE543003361}"/>
            </c:ext>
          </c:extLst>
        </c:ser>
        <c:ser>
          <c:idx val="3"/>
          <c:order val="3"/>
          <c:tx>
            <c:strRef>
              <c:f>'Model 2A'!$AC$15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2A'!$AC$16:$AC$34</c:f>
              <c:numCache>
                <c:formatCode>0.00</c:formatCode>
                <c:ptCount val="19"/>
                <c:pt idx="0">
                  <c:v>1.4955313918456821</c:v>
                </c:pt>
                <c:pt idx="1">
                  <c:v>1.5540879057221284</c:v>
                </c:pt>
                <c:pt idx="2">
                  <c:v>1.6758925274294114</c:v>
                </c:pt>
                <c:pt idx="3">
                  <c:v>1.9010057845049886</c:v>
                </c:pt>
                <c:pt idx="4">
                  <c:v>2.1526199382928835</c:v>
                </c:pt>
                <c:pt idx="5">
                  <c:v>2.4397238376328896</c:v>
                </c:pt>
                <c:pt idx="6">
                  <c:v>2.7394067183773463</c:v>
                </c:pt>
                <c:pt idx="7">
                  <c:v>2.4926427663685207</c:v>
                </c:pt>
                <c:pt idx="8">
                  <c:v>2.0105247273727316</c:v>
                </c:pt>
                <c:pt idx="9">
                  <c:v>1.8135304726567174</c:v>
                </c:pt>
                <c:pt idx="10">
                  <c:v>2.5898686443798926</c:v>
                </c:pt>
                <c:pt idx="11">
                  <c:v>1.3946357074192852</c:v>
                </c:pt>
                <c:pt idx="12">
                  <c:v>1.1643139816241572</c:v>
                </c:pt>
                <c:pt idx="13">
                  <c:v>1.1280867273632418</c:v>
                </c:pt>
                <c:pt idx="14">
                  <c:v>1.0445658688204325</c:v>
                </c:pt>
                <c:pt idx="15">
                  <c:v>1.0130713551301951</c:v>
                </c:pt>
                <c:pt idx="16">
                  <c:v>1.2146017542771264</c:v>
                </c:pt>
                <c:pt idx="17">
                  <c:v>1.160997570529829</c:v>
                </c:pt>
                <c:pt idx="18">
                  <c:v>0.97876493612028448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F2-481F-A448-7CE543003361}"/>
            </c:ext>
          </c:extLst>
        </c:ser>
        <c:ser>
          <c:idx val="4"/>
          <c:order val="4"/>
          <c:tx>
            <c:strRef>
              <c:f>'Model 2A'!$AD$15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2A'!$AD$16:$AD$34</c:f>
              <c:numCache>
                <c:formatCode>0.00</c:formatCode>
                <c:ptCount val="19"/>
                <c:pt idx="0">
                  <c:v>2.023366000732393</c:v>
                </c:pt>
                <c:pt idx="1">
                  <c:v>2.102589519506409</c:v>
                </c:pt>
                <c:pt idx="2">
                  <c:v>2.2673840076986154</c:v>
                </c:pt>
                <c:pt idx="3">
                  <c:v>2.5719490025655727</c:v>
                </c:pt>
                <c:pt idx="4">
                  <c:v>2.9123681518080184</c:v>
                </c:pt>
                <c:pt idx="5">
                  <c:v>3.3008028391503799</c:v>
                </c:pt>
                <c:pt idx="6">
                  <c:v>3.70625614839288</c:v>
                </c:pt>
                <c:pt idx="7">
                  <c:v>3.3723990368515278</c:v>
                </c:pt>
                <c:pt idx="8">
                  <c:v>2.7201216899748721</c:v>
                </c:pt>
                <c:pt idx="9">
                  <c:v>2.4536000512414411</c:v>
                </c:pt>
                <c:pt idx="10">
                  <c:v>3.5039399306316192</c:v>
                </c:pt>
                <c:pt idx="11">
                  <c:v>1.8868600747437387</c:v>
                </c:pt>
                <c:pt idx="12">
                  <c:v>1.575248328079742</c:v>
                </c:pt>
                <c:pt idx="13">
                  <c:v>1.5262349840796798</c:v>
                </c:pt>
                <c:pt idx="14">
                  <c:v>1.4132361754629381</c:v>
                </c:pt>
                <c:pt idx="15">
                  <c:v>1.3706259510584993</c:v>
                </c:pt>
                <c:pt idx="16">
                  <c:v>1.6432847263749355</c:v>
                </c:pt>
                <c:pt idx="17">
                  <c:v>1.5707614189521215</c:v>
                </c:pt>
                <c:pt idx="18">
                  <c:v>1.3242113841627379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6F2-481F-A448-7CE543003361}"/>
            </c:ext>
          </c:extLst>
        </c:ser>
        <c:ser>
          <c:idx val="5"/>
          <c:order val="5"/>
          <c:tx>
            <c:strRef>
              <c:f>'Model 2A'!$BD$14:$BG$14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3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2A'!$BD$16:$BD$34</c:f>
              <c:numCache>
                <c:formatCode>0.00</c:formatCode>
                <c:ptCount val="19"/>
                <c:pt idx="0">
                  <c:v>1.5507122628217489</c:v>
                </c:pt>
                <c:pt idx="1">
                  <c:v>1.6225183540508787</c:v>
                </c:pt>
                <c:pt idx="2">
                  <c:v>1.7637876346964285</c:v>
                </c:pt>
                <c:pt idx="3">
                  <c:v>2.0038676220277711</c:v>
                </c:pt>
                <c:pt idx="4">
                  <c:v>2.2558963168353992</c:v>
                </c:pt>
                <c:pt idx="5">
                  <c:v>2.5374642058742949</c:v>
                </c:pt>
                <c:pt idx="6">
                  <c:v>2.8318090313288344</c:v>
                </c:pt>
                <c:pt idx="7">
                  <c:v>2.5892965260851186</c:v>
                </c:pt>
                <c:pt idx="8">
                  <c:v>2.1147850608712129</c:v>
                </c:pt>
                <c:pt idx="9">
                  <c:v>1.9130204098525714</c:v>
                </c:pt>
                <c:pt idx="10">
                  <c:v>2.6846542922987915</c:v>
                </c:pt>
                <c:pt idx="11">
                  <c:v>1.4202966645135073</c:v>
                </c:pt>
                <c:pt idx="12">
                  <c:v>1.0896022909282461</c:v>
                </c:pt>
                <c:pt idx="13">
                  <c:v>1.033485520941591</c:v>
                </c:pt>
                <c:pt idx="14">
                  <c:v>0.89993790013999064</c:v>
                </c:pt>
                <c:pt idx="15">
                  <c:v>0.84805621411843024</c:v>
                </c:pt>
                <c:pt idx="16">
                  <c:v>1.1656779134935273</c:v>
                </c:pt>
                <c:pt idx="17">
                  <c:v>1.0845106542768457</c:v>
                </c:pt>
                <c:pt idx="18">
                  <c:v>0.79057481879889524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6F2-481F-A448-7CE543003361}"/>
            </c:ext>
          </c:extLst>
        </c:ser>
        <c:ser>
          <c:idx val="6"/>
          <c:order val="6"/>
          <c:tx>
            <c:strRef>
              <c:f>'Model 2A'!$BD$14:$BG$14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2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2A'!$BE$16:$BE$34</c:f>
              <c:numCache>
                <c:formatCode>0.00</c:formatCode>
                <c:ptCount val="19"/>
                <c:pt idx="0">
                  <c:v>1.9681851297563264</c:v>
                </c:pt>
                <c:pt idx="1">
                  <c:v>2.0341590711776587</c:v>
                </c:pt>
                <c:pt idx="2">
                  <c:v>2.1794889004315983</c:v>
                </c:pt>
                <c:pt idx="3">
                  <c:v>2.4690871650427901</c:v>
                </c:pt>
                <c:pt idx="4">
                  <c:v>2.8090917732655032</c:v>
                </c:pt>
                <c:pt idx="5">
                  <c:v>3.2030624709089746</c:v>
                </c:pt>
                <c:pt idx="6">
                  <c:v>3.6138538354413923</c:v>
                </c:pt>
                <c:pt idx="7">
                  <c:v>3.2757452771349298</c:v>
                </c:pt>
                <c:pt idx="8">
                  <c:v>2.6158613564763908</c:v>
                </c:pt>
                <c:pt idx="9">
                  <c:v>2.3541101140455871</c:v>
                </c:pt>
                <c:pt idx="10">
                  <c:v>3.4091542827127208</c:v>
                </c:pt>
                <c:pt idx="11">
                  <c:v>1.8611991176495168</c:v>
                </c:pt>
                <c:pt idx="12">
                  <c:v>1.6499600187756531</c:v>
                </c:pt>
                <c:pt idx="13">
                  <c:v>1.6208361905013309</c:v>
                </c:pt>
                <c:pt idx="14">
                  <c:v>1.5578641441433803</c:v>
                </c:pt>
                <c:pt idx="15">
                  <c:v>1.5356410920702643</c:v>
                </c:pt>
                <c:pt idx="16">
                  <c:v>1.6922085671585345</c:v>
                </c:pt>
                <c:pt idx="17">
                  <c:v>1.6472483352051051</c:v>
                </c:pt>
                <c:pt idx="18">
                  <c:v>1.5124015014841272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6F2-481F-A448-7CE543003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731864"/>
        <c:axId val="815729896"/>
      </c:scatterChart>
      <c:valAx>
        <c:axId val="8157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29896"/>
        <c:crosses val="autoZero"/>
        <c:crossBetween val="midCat"/>
        <c:minorUnit val="20"/>
      </c:valAx>
      <c:valAx>
        <c:axId val="8157298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1398502356767629E-2"/>
              <c:y val="0.4389365615141677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318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9.6297359852496961E-2"/>
          <c:y val="7.2060585629937682E-2"/>
          <c:w val="0.64399074183044991"/>
          <c:h val="7.6650901675183319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124698899561E-2"/>
          <c:y val="4.0249774748305718E-2"/>
          <c:w val="0.87771154558751396"/>
          <c:h val="0.79742108355858499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F2-4305-AFB5-6263094925C7}"/>
            </c:ext>
          </c:extLst>
        </c:ser>
        <c:ser>
          <c:idx val="2"/>
          <c:order val="1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F2-4305-AFB5-6263094925C7}"/>
            </c:ext>
          </c:extLst>
        </c:ser>
        <c:ser>
          <c:idx val="0"/>
          <c:order val="2"/>
          <c:tx>
            <c:v>Model 2A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2579121135969284"/>
                  <c:y val="-0.1733037210823295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0.5242 z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0.3416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0.6001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DATA'!$AH$11:$AH$29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'RAW DATA'!$AI$11:$AI$29</c:f>
              <c:numCache>
                <c:formatCode>0.00</c:formatCode>
                <c:ptCount val="19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  <c:pt idx="7">
                  <c:v>2.5499999999999998</c:v>
                </c:pt>
                <c:pt idx="8">
                  <c:v>2.59</c:v>
                </c:pt>
                <c:pt idx="9">
                  <c:v>2.4700000000000002</c:v>
                </c:pt>
                <c:pt idx="10">
                  <c:v>1.99</c:v>
                </c:pt>
                <c:pt idx="11">
                  <c:v>2.42</c:v>
                </c:pt>
                <c:pt idx="12">
                  <c:v>1.94</c:v>
                </c:pt>
                <c:pt idx="13">
                  <c:v>1.67</c:v>
                </c:pt>
                <c:pt idx="14">
                  <c:v>1.54</c:v>
                </c:pt>
                <c:pt idx="15">
                  <c:v>1.39</c:v>
                </c:pt>
                <c:pt idx="16">
                  <c:v>1.73</c:v>
                </c:pt>
                <c:pt idx="17">
                  <c:v>1.61</c:v>
                </c:pt>
                <c:pt idx="18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F2-4305-AFB5-6263094925C7}"/>
            </c:ext>
          </c:extLst>
        </c:ser>
        <c:ser>
          <c:idx val="3"/>
          <c:order val="3"/>
          <c:tx>
            <c:strRef>
              <c:f>'Model 2A'!$AE$15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2A'!$AE$16:$AE$34</c:f>
              <c:numCache>
                <c:formatCode>0.00</c:formatCode>
                <c:ptCount val="19"/>
                <c:pt idx="0">
                  <c:v>1.7273419882313765</c:v>
                </c:pt>
                <c:pt idx="1">
                  <c:v>1.7665873697034646</c:v>
                </c:pt>
                <c:pt idx="2">
                  <c:v>1.8391435018547551</c:v>
                </c:pt>
                <c:pt idx="3">
                  <c:v>1.9493070859653743</c:v>
                </c:pt>
                <c:pt idx="4">
                  <c:v>2.047317894184185</c:v>
                </c:pt>
                <c:pt idx="5">
                  <c:v>2.1376550227082607</c:v>
                </c:pt>
                <c:pt idx="6">
                  <c:v>2.2151530419846743</c:v>
                </c:pt>
                <c:pt idx="7">
                  <c:v>2.1524176605188829</c:v>
                </c:pt>
                <c:pt idx="8">
                  <c:v>1.9946229783382263</c:v>
                </c:pt>
                <c:pt idx="9">
                  <c:v>1.9095595287205047</c:v>
                </c:pt>
                <c:pt idx="10">
                  <c:v>2.1782675189735703</c:v>
                </c:pt>
                <c:pt idx="11">
                  <c:v>1.6512056992552198</c:v>
                </c:pt>
                <c:pt idx="12">
                  <c:v>1.4142847662051372</c:v>
                </c:pt>
                <c:pt idx="13">
                  <c:v>1.3640512500612205</c:v>
                </c:pt>
                <c:pt idx="14">
                  <c:v>1.2240018994989565</c:v>
                </c:pt>
                <c:pt idx="15">
                  <c:v>1.1585858899959023</c:v>
                </c:pt>
                <c:pt idx="16">
                  <c:v>1.4765323505866459</c:v>
                </c:pt>
                <c:pt idx="17">
                  <c:v>1.4098919422837795</c:v>
                </c:pt>
                <c:pt idx="18">
                  <c:v>1.0752506573425777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F2-4305-AFB5-6263094925C7}"/>
            </c:ext>
          </c:extLst>
        </c:ser>
        <c:ser>
          <c:idx val="4"/>
          <c:order val="4"/>
          <c:tx>
            <c:strRef>
              <c:f>'Model 2A'!$AF$15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2A'!$AF$16:$AF$34</c:f>
              <c:numCache>
                <c:formatCode>0.00</c:formatCode>
                <c:ptCount val="19"/>
                <c:pt idx="0">
                  <c:v>2.3369921017248032</c:v>
                </c:pt>
                <c:pt idx="1">
                  <c:v>2.3900887943046873</c:v>
                </c:pt>
                <c:pt idx="2">
                  <c:v>2.4882529730976097</c:v>
                </c:pt>
                <c:pt idx="3">
                  <c:v>2.6372978221884473</c:v>
                </c:pt>
                <c:pt idx="4">
                  <c:v>2.7699006803668382</c:v>
                </c:pt>
                <c:pt idx="5">
                  <c:v>2.8921215013111761</c:v>
                </c:pt>
                <c:pt idx="6">
                  <c:v>2.9969717626851473</c:v>
                </c:pt>
                <c:pt idx="7">
                  <c:v>2.9120944818784884</c:v>
                </c:pt>
                <c:pt idx="8">
                  <c:v>2.6986075589281886</c:v>
                </c:pt>
                <c:pt idx="9">
                  <c:v>2.5835217153277417</c:v>
                </c:pt>
                <c:pt idx="10">
                  <c:v>2.9470678197877715</c:v>
                </c:pt>
                <c:pt idx="11">
                  <c:v>2.2339841813452974</c:v>
                </c:pt>
                <c:pt idx="12">
                  <c:v>1.9134440954540093</c:v>
                </c:pt>
                <c:pt idx="13">
                  <c:v>1.8454811030240041</c:v>
                </c:pt>
                <c:pt idx="14">
                  <c:v>1.6560025699103529</c:v>
                </c:pt>
                <c:pt idx="15">
                  <c:v>1.5674985570532793</c:v>
                </c:pt>
                <c:pt idx="16">
                  <c:v>1.9976614154995795</c:v>
                </c:pt>
                <c:pt idx="17">
                  <c:v>1.9075008630898191</c:v>
                </c:pt>
                <c:pt idx="18">
                  <c:v>1.4547508893458405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9F2-4305-AFB5-6263094925C7}"/>
            </c:ext>
          </c:extLst>
        </c:ser>
        <c:ser>
          <c:idx val="5"/>
          <c:order val="5"/>
          <c:tx>
            <c:strRef>
              <c:f>'Model 2A'!$BH$14:$BK$14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5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2A'!$BH$16:$BH$34</c:f>
              <c:numCache>
                <c:formatCode>0.00</c:formatCode>
                <c:ptCount val="19"/>
                <c:pt idx="0">
                  <c:v>1.8279631829129055</c:v>
                </c:pt>
                <c:pt idx="1">
                  <c:v>1.8769869742355716</c:v>
                </c:pt>
                <c:pt idx="2">
                  <c:v>1.9603609414458512</c:v>
                </c:pt>
                <c:pt idx="3">
                  <c:v>2.0657436474664816</c:v>
                </c:pt>
                <c:pt idx="4">
                  <c:v>2.1380176928818031</c:v>
                </c:pt>
                <c:pt idx="5">
                  <c:v>2.1893156390462538</c:v>
                </c:pt>
                <c:pt idx="6">
                  <c:v>2.2235307890101552</c:v>
                </c:pt>
                <c:pt idx="7">
                  <c:v>2.1964845823748123</c:v>
                </c:pt>
                <c:pt idx="8">
                  <c:v>2.101517388372816</c:v>
                </c:pt>
                <c:pt idx="9">
                  <c:v>2.0307847532061412</c:v>
                </c:pt>
                <c:pt idx="10">
                  <c:v>2.2082836894227635</c:v>
                </c:pt>
                <c:pt idx="11">
                  <c:v>1.7269306639953355</c:v>
                </c:pt>
                <c:pt idx="12">
                  <c:v>1.3897694626829511</c:v>
                </c:pt>
                <c:pt idx="13">
                  <c:v>1.3174678043361459</c:v>
                </c:pt>
                <c:pt idx="14">
                  <c:v>1.1181823258659149</c:v>
                </c:pt>
                <c:pt idx="15">
                  <c:v>1.0267150063658612</c:v>
                </c:pt>
                <c:pt idx="16">
                  <c:v>1.4795481858940114</c:v>
                </c:pt>
                <c:pt idx="17">
                  <c:v>1.3834372975407774</c:v>
                </c:pt>
                <c:pt idx="18">
                  <c:v>0.91192442271008778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9F2-4305-AFB5-6263094925C7}"/>
            </c:ext>
          </c:extLst>
        </c:ser>
        <c:ser>
          <c:idx val="6"/>
          <c:order val="6"/>
          <c:tx>
            <c:strRef>
              <c:f>'Model 2A'!$BH$14:$BK$14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6"/>
            <c:dispRSqr val="0"/>
            <c:dispEq val="0"/>
          </c:trendline>
          <c:xVal>
            <c:numRef>
              <c:f>'Model 2A'!$V$16:$V$34</c:f>
              <c:numCache>
                <c:formatCode>0.00</c:formatCode>
                <c:ptCount val="19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2A'!$BI$16:$BI$34</c:f>
              <c:numCache>
                <c:formatCode>0.00</c:formatCode>
                <c:ptCount val="19"/>
                <c:pt idx="0">
                  <c:v>2.2363709070432742</c:v>
                </c:pt>
                <c:pt idx="1">
                  <c:v>2.2796891897725802</c:v>
                </c:pt>
                <c:pt idx="2">
                  <c:v>2.3670355335065136</c:v>
                </c:pt>
                <c:pt idx="3">
                  <c:v>2.5208612606873402</c:v>
                </c:pt>
                <c:pt idx="4">
                  <c:v>2.6792008816692201</c:v>
                </c:pt>
                <c:pt idx="5">
                  <c:v>2.8404608849731829</c:v>
                </c:pt>
                <c:pt idx="6">
                  <c:v>2.9885940156596664</c:v>
                </c:pt>
                <c:pt idx="7">
                  <c:v>2.8680275600225595</c:v>
                </c:pt>
                <c:pt idx="8">
                  <c:v>2.5917131488935992</c:v>
                </c:pt>
                <c:pt idx="9">
                  <c:v>2.4622964908421054</c:v>
                </c:pt>
                <c:pt idx="10">
                  <c:v>2.9170516493385787</c:v>
                </c:pt>
                <c:pt idx="11">
                  <c:v>2.1582592166051819</c:v>
                </c:pt>
                <c:pt idx="12">
                  <c:v>1.9379593989761956</c:v>
                </c:pt>
                <c:pt idx="13">
                  <c:v>1.892064548749079</c:v>
                </c:pt>
                <c:pt idx="14">
                  <c:v>1.7618221435433947</c:v>
                </c:pt>
                <c:pt idx="15">
                  <c:v>1.6993694406833206</c:v>
                </c:pt>
                <c:pt idx="16">
                  <c:v>1.9946455801922143</c:v>
                </c:pt>
                <c:pt idx="17">
                  <c:v>1.9339555078328214</c:v>
                </c:pt>
                <c:pt idx="18">
                  <c:v>1.6180771239783307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9F2-4305-AFB5-626309492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731864"/>
        <c:axId val="815729896"/>
      </c:scatterChart>
      <c:valAx>
        <c:axId val="8157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29896"/>
        <c:crosses val="autoZero"/>
        <c:crossBetween val="midCat"/>
        <c:minorUnit val="20"/>
      </c:valAx>
      <c:valAx>
        <c:axId val="8157298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1398502356767629E-2"/>
              <c:y val="0.4389365615141677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318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9.6297359852496961E-2"/>
          <c:y val="7.2060585629937682E-2"/>
          <c:w val="0.64399074183044991"/>
          <c:h val="7.6650901675183319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1"/>
          <c:order val="0"/>
          <c:tx>
            <c:v>5042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98-4929-939D-DDD40AEAA28A}"/>
            </c:ext>
          </c:extLst>
        </c:ser>
        <c:ser>
          <c:idx val="2"/>
          <c:order val="1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98-4929-939D-DDD40AEAA28A}"/>
            </c:ext>
          </c:extLst>
        </c:ser>
        <c:ser>
          <c:idx val="5"/>
          <c:order val="2"/>
          <c:tx>
            <c:v>4869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EEB500"/>
              </a:solidFill>
              <a:ln>
                <a:noFill/>
              </a:ln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98-4929-939D-DDD40AEAA28A}"/>
            </c:ext>
          </c:extLst>
        </c:ser>
        <c:ser>
          <c:idx val="0"/>
          <c:order val="3"/>
          <c:tx>
            <c:v>Model 2B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134204507530987"/>
                  <c:y val="-4.443087585191102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0.0134 z + 1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0.6776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DATA'!$AK$11:$AK$55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'RAW DATA'!$AL$11:$AL$55</c:f>
              <c:numCache>
                <c:formatCode>0.00</c:formatCode>
                <c:ptCount val="45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  <c:pt idx="17">
                  <c:v>1.21</c:v>
                </c:pt>
                <c:pt idx="18">
                  <c:v>1.1200000000000001</c:v>
                </c:pt>
                <c:pt idx="19">
                  <c:v>1.17</c:v>
                </c:pt>
                <c:pt idx="20">
                  <c:v>1.24</c:v>
                </c:pt>
                <c:pt idx="21">
                  <c:v>1.23</c:v>
                </c:pt>
                <c:pt idx="22">
                  <c:v>1.29</c:v>
                </c:pt>
                <c:pt idx="23">
                  <c:v>1.35</c:v>
                </c:pt>
                <c:pt idx="24">
                  <c:v>1.46</c:v>
                </c:pt>
                <c:pt idx="25">
                  <c:v>1.51</c:v>
                </c:pt>
                <c:pt idx="26">
                  <c:v>1.48</c:v>
                </c:pt>
                <c:pt idx="27">
                  <c:v>1.71</c:v>
                </c:pt>
                <c:pt idx="28">
                  <c:v>1.64</c:v>
                </c:pt>
                <c:pt idx="29">
                  <c:v>1.85</c:v>
                </c:pt>
                <c:pt idx="30">
                  <c:v>1.92</c:v>
                </c:pt>
                <c:pt idx="31">
                  <c:v>2.16</c:v>
                </c:pt>
                <c:pt idx="32">
                  <c:v>2.2599999999999998</c:v>
                </c:pt>
                <c:pt idx="33">
                  <c:v>1.72</c:v>
                </c:pt>
                <c:pt idx="34">
                  <c:v>1.31</c:v>
                </c:pt>
                <c:pt idx="35">
                  <c:v>1.23</c:v>
                </c:pt>
                <c:pt idx="36">
                  <c:v>1.3</c:v>
                </c:pt>
                <c:pt idx="37">
                  <c:v>1.39</c:v>
                </c:pt>
                <c:pt idx="38">
                  <c:v>1.59</c:v>
                </c:pt>
                <c:pt idx="39">
                  <c:v>1.56</c:v>
                </c:pt>
                <c:pt idx="40">
                  <c:v>1.61</c:v>
                </c:pt>
                <c:pt idx="41">
                  <c:v>1.84</c:v>
                </c:pt>
                <c:pt idx="42">
                  <c:v>1.92</c:v>
                </c:pt>
                <c:pt idx="43">
                  <c:v>1.84</c:v>
                </c:pt>
                <c:pt idx="44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98-4929-939D-DDD40AEAA28A}"/>
            </c:ext>
          </c:extLst>
        </c:ser>
        <c:ser>
          <c:idx val="4"/>
          <c:order val="4"/>
          <c:tx>
            <c:strRef>
              <c:f>'Model 2B'!$AA$15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2B'!$AA$16:$AA$60</c:f>
              <c:numCache>
                <c:formatCode>0.00</c:formatCode>
                <c:ptCount val="45"/>
                <c:pt idx="0">
                  <c:v>1.124199090953258</c:v>
                </c:pt>
                <c:pt idx="1">
                  <c:v>1.1664809203788589</c:v>
                </c:pt>
                <c:pt idx="2">
                  <c:v>1.1987427747533341</c:v>
                </c:pt>
                <c:pt idx="3">
                  <c:v>1.2574704927115463</c:v>
                </c:pt>
                <c:pt idx="4">
                  <c:v>1.2529739714555927</c:v>
                </c:pt>
                <c:pt idx="5">
                  <c:v>1.3451045124663301</c:v>
                </c:pt>
                <c:pt idx="6">
                  <c:v>1.5249840513497737</c:v>
                </c:pt>
                <c:pt idx="7">
                  <c:v>1.5895101988318441</c:v>
                </c:pt>
                <c:pt idx="8">
                  <c:v>1.6292572114136072</c:v>
                </c:pt>
                <c:pt idx="9">
                  <c:v>1.6490085948706632</c:v>
                </c:pt>
                <c:pt idx="10">
                  <c:v>1.7692424169030443</c:v>
                </c:pt>
                <c:pt idx="11">
                  <c:v>1.8262686545240876</c:v>
                </c:pt>
                <c:pt idx="12">
                  <c:v>1.7385454983848438</c:v>
                </c:pt>
                <c:pt idx="13">
                  <c:v>1.7114771421800075</c:v>
                </c:pt>
                <c:pt idx="14">
                  <c:v>1.692057291677376</c:v>
                </c:pt>
                <c:pt idx="15">
                  <c:v>1.9933591195165448</c:v>
                </c:pt>
                <c:pt idx="16">
                  <c:v>2.0587408046763684</c:v>
                </c:pt>
                <c:pt idx="17">
                  <c:v>0.85677307125689595</c:v>
                </c:pt>
                <c:pt idx="18">
                  <c:v>0.89453460063935453</c:v>
                </c:pt>
                <c:pt idx="19">
                  <c:v>0.90556854051725211</c:v>
                </c:pt>
                <c:pt idx="20">
                  <c:v>0.94148237277849234</c:v>
                </c:pt>
                <c:pt idx="21">
                  <c:v>0.98320055345156154</c:v>
                </c:pt>
                <c:pt idx="22">
                  <c:v>1.0102453133504981</c:v>
                </c:pt>
                <c:pt idx="23">
                  <c:v>1.0302231951853362</c:v>
                </c:pt>
                <c:pt idx="24">
                  <c:v>1.2682887258066051</c:v>
                </c:pt>
                <c:pt idx="25">
                  <c:v>1.2828400448592432</c:v>
                </c:pt>
                <c:pt idx="26">
                  <c:v>1.3545245660689813</c:v>
                </c:pt>
                <c:pt idx="27">
                  <c:v>1.3938859629256477</c:v>
                </c:pt>
                <c:pt idx="28">
                  <c:v>1.4519391382938398</c:v>
                </c:pt>
                <c:pt idx="29">
                  <c:v>1.3203742216236536</c:v>
                </c:pt>
                <c:pt idx="30">
                  <c:v>1.2120782233204668</c:v>
                </c:pt>
                <c:pt idx="31">
                  <c:v>1.3175060606371025</c:v>
                </c:pt>
                <c:pt idx="32">
                  <c:v>1.4133383355598852</c:v>
                </c:pt>
                <c:pt idx="33">
                  <c:v>1.2536168472442251</c:v>
                </c:pt>
                <c:pt idx="34">
                  <c:v>0.90556854051725211</c:v>
                </c:pt>
                <c:pt idx="35">
                  <c:v>1.1202401852076638</c:v>
                </c:pt>
                <c:pt idx="36">
                  <c:v>1.059704819799737</c:v>
                </c:pt>
                <c:pt idx="37">
                  <c:v>1.0335268074481889</c:v>
                </c:pt>
                <c:pt idx="38">
                  <c:v>1.2653614203712893</c:v>
                </c:pt>
                <c:pt idx="39">
                  <c:v>1.323239298683484</c:v>
                </c:pt>
                <c:pt idx="40">
                  <c:v>1.4927546199269042</c:v>
                </c:pt>
                <c:pt idx="41">
                  <c:v>1.6306948511969939</c:v>
                </c:pt>
                <c:pt idx="42">
                  <c:v>1.7815081647580058</c:v>
                </c:pt>
                <c:pt idx="43">
                  <c:v>1.995240473586811</c:v>
                </c:pt>
                <c:pt idx="44">
                  <c:v>2.0168289806969244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198-4929-939D-DDD40AEAA28A}"/>
            </c:ext>
          </c:extLst>
        </c:ser>
        <c:ser>
          <c:idx val="6"/>
          <c:order val="5"/>
          <c:tx>
            <c:strRef>
              <c:f>'Model 2B'!$AB$15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2B'!$AB$16:$AB$60</c:f>
              <c:numCache>
                <c:formatCode>0.00</c:formatCode>
                <c:ptCount val="45"/>
                <c:pt idx="0">
                  <c:v>1.5209752407014667</c:v>
                </c:pt>
                <c:pt idx="1">
                  <c:v>1.5781800687478678</c:v>
                </c:pt>
                <c:pt idx="2">
                  <c:v>1.6218284599603932</c:v>
                </c:pt>
                <c:pt idx="3">
                  <c:v>1.7012836077862097</c:v>
                </c:pt>
                <c:pt idx="4">
                  <c:v>1.6952000790281547</c:v>
                </c:pt>
                <c:pt idx="5">
                  <c:v>1.8198472815720934</c:v>
                </c:pt>
                <c:pt idx="6">
                  <c:v>2.0632137165320468</c:v>
                </c:pt>
                <c:pt idx="7">
                  <c:v>2.1505137984195537</c:v>
                </c:pt>
                <c:pt idx="8">
                  <c:v>2.2042891683831156</c:v>
                </c:pt>
                <c:pt idx="9">
                  <c:v>2.2310116283544268</c:v>
                </c:pt>
                <c:pt idx="10">
                  <c:v>2.3936809169864715</c:v>
                </c:pt>
                <c:pt idx="11">
                  <c:v>2.4708340620031772</c:v>
                </c:pt>
                <c:pt idx="12">
                  <c:v>2.3521497919324355</c:v>
                </c:pt>
                <c:pt idx="13">
                  <c:v>2.3155278982435394</c:v>
                </c:pt>
                <c:pt idx="14">
                  <c:v>2.2892539828576264</c:v>
                </c:pt>
                <c:pt idx="15">
                  <c:v>2.6968976322870901</c:v>
                </c:pt>
                <c:pt idx="16">
                  <c:v>2.7853552063268512</c:v>
                </c:pt>
                <c:pt idx="17">
                  <c:v>1.1591635669946239</c:v>
                </c:pt>
                <c:pt idx="18">
                  <c:v>1.2102526949826562</c:v>
                </c:pt>
                <c:pt idx="19">
                  <c:v>1.2251809665821647</c:v>
                </c:pt>
                <c:pt idx="20">
                  <c:v>1.2737702690532544</c:v>
                </c:pt>
                <c:pt idx="21">
                  <c:v>1.330212513493289</c:v>
                </c:pt>
                <c:pt idx="22">
                  <c:v>1.3668024827683207</c:v>
                </c:pt>
                <c:pt idx="23">
                  <c:v>1.3938313817213372</c:v>
                </c:pt>
                <c:pt idx="24">
                  <c:v>1.7159200407971715</c:v>
                </c:pt>
                <c:pt idx="25">
                  <c:v>1.7356071195154466</c:v>
                </c:pt>
                <c:pt idx="26">
                  <c:v>1.8325920599756804</c:v>
                </c:pt>
                <c:pt idx="27">
                  <c:v>1.8858457145464644</c:v>
                </c:pt>
                <c:pt idx="28">
                  <c:v>1.9643882459269595</c:v>
                </c:pt>
                <c:pt idx="29">
                  <c:v>1.7863886527849431</c:v>
                </c:pt>
                <c:pt idx="30">
                  <c:v>1.6398705374335725</c:v>
                </c:pt>
                <c:pt idx="31">
                  <c:v>1.7825081996854917</c:v>
                </c:pt>
                <c:pt idx="32">
                  <c:v>1.9121636304633738</c:v>
                </c:pt>
                <c:pt idx="33">
                  <c:v>1.6960698521539515</c:v>
                </c:pt>
                <c:pt idx="34">
                  <c:v>1.2251809665821647</c:v>
                </c:pt>
                <c:pt idx="35">
                  <c:v>1.5156190741044864</c:v>
                </c:pt>
                <c:pt idx="36">
                  <c:v>1.4337182856114088</c:v>
                </c:pt>
                <c:pt idx="37">
                  <c:v>1.3983009747828437</c:v>
                </c:pt>
                <c:pt idx="38">
                  <c:v>1.7119595687376268</c:v>
                </c:pt>
                <c:pt idx="39">
                  <c:v>1.7902649335129488</c:v>
                </c:pt>
                <c:pt idx="40">
                  <c:v>2.0196091916658117</c:v>
                </c:pt>
                <c:pt idx="41">
                  <c:v>2.2062342104429917</c:v>
                </c:pt>
                <c:pt idx="42">
                  <c:v>2.410275752319655</c:v>
                </c:pt>
                <c:pt idx="43">
                  <c:v>2.6994429936762736</c:v>
                </c:pt>
                <c:pt idx="44">
                  <c:v>2.7286509738840738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198-4929-939D-DDD40AEAA28A}"/>
            </c:ext>
          </c:extLst>
        </c:ser>
        <c:ser>
          <c:idx val="7"/>
          <c:order val="6"/>
          <c:tx>
            <c:strRef>
              <c:f>'Model 2B'!$AZ$14:$BC$14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2B'!$AZ$16:$AZ$60</c:f>
              <c:numCache>
                <c:formatCode>0.00</c:formatCode>
                <c:ptCount val="45"/>
                <c:pt idx="0">
                  <c:v>1.2336237728432378</c:v>
                </c:pt>
                <c:pt idx="1">
                  <c:v>1.2885912925998539</c:v>
                </c:pt>
                <c:pt idx="2">
                  <c:v>1.3300747914508655</c:v>
                </c:pt>
                <c:pt idx="3">
                  <c:v>1.4043768155956573</c:v>
                </c:pt>
                <c:pt idx="4">
                  <c:v>1.39874905953033</c:v>
                </c:pt>
                <c:pt idx="5">
                  <c:v>1.5117327934370295</c:v>
                </c:pt>
                <c:pt idx="6">
                  <c:v>1.7170865956571255</c:v>
                </c:pt>
                <c:pt idx="7">
                  <c:v>1.7864408388021942</c:v>
                </c:pt>
                <c:pt idx="8">
                  <c:v>1.8283289043030528</c:v>
                </c:pt>
                <c:pt idx="9">
                  <c:v>1.8489460318833761</c:v>
                </c:pt>
                <c:pt idx="10">
                  <c:v>1.9722607487576911</c:v>
                </c:pt>
                <c:pt idx="11">
                  <c:v>2.0297671962665209</c:v>
                </c:pt>
                <c:pt idx="12">
                  <c:v>1.9410794358343546</c:v>
                </c:pt>
                <c:pt idx="13">
                  <c:v>1.9134284034528972</c:v>
                </c:pt>
                <c:pt idx="14">
                  <c:v>1.8934896197948308</c:v>
                </c:pt>
                <c:pt idx="15">
                  <c:v>2.1960534320200824</c:v>
                </c:pt>
                <c:pt idx="16">
                  <c:v>2.2605146395997409</c:v>
                </c:pt>
                <c:pt idx="17">
                  <c:v>0.87603152366178716</c:v>
                </c:pt>
                <c:pt idx="18">
                  <c:v>0.92721207460041621</c:v>
                </c:pt>
                <c:pt idx="19">
                  <c:v>0.94213710023049579</c:v>
                </c:pt>
                <c:pt idx="20">
                  <c:v>0.99061004554410237</c:v>
                </c:pt>
                <c:pt idx="21">
                  <c:v>1.0466857033048922</c:v>
                </c:pt>
                <c:pt idx="22">
                  <c:v>1.0828830147642223</c:v>
                </c:pt>
                <c:pt idx="23">
                  <c:v>1.1095325141329462</c:v>
                </c:pt>
                <c:pt idx="24">
                  <c:v>1.4178719655209191</c:v>
                </c:pt>
                <c:pt idx="25">
                  <c:v>1.4359214316712949</c:v>
                </c:pt>
                <c:pt idx="26">
                  <c:v>1.5229914042977075</c:v>
                </c:pt>
                <c:pt idx="27">
                  <c:v>1.569414211371138</c:v>
                </c:pt>
                <c:pt idx="28">
                  <c:v>1.6360666190543423</c:v>
                </c:pt>
                <c:pt idx="29">
                  <c:v>1.4819072434955449</c:v>
                </c:pt>
                <c:pt idx="30">
                  <c:v>1.3470918048126268</c:v>
                </c:pt>
                <c:pt idx="31">
                  <c:v>1.4784233491731464</c:v>
                </c:pt>
                <c:pt idx="32">
                  <c:v>1.5919858814100993</c:v>
                </c:pt>
                <c:pt idx="33">
                  <c:v>1.399554329336854</c:v>
                </c:pt>
                <c:pt idx="34">
                  <c:v>0.94213710023049579</c:v>
                </c:pt>
                <c:pt idx="35">
                  <c:v>1.2284459367170713</c:v>
                </c:pt>
                <c:pt idx="36">
                  <c:v>1.1487038170372625</c:v>
                </c:pt>
                <c:pt idx="37">
                  <c:v>1.113931480867373</c:v>
                </c:pt>
                <c:pt idx="38">
                  <c:v>1.4142266248466218</c:v>
                </c:pt>
                <c:pt idx="39">
                  <c:v>1.4853822987832539</c:v>
                </c:pt>
                <c:pt idx="40">
                  <c:v>1.6817011863642686</c:v>
                </c:pt>
                <c:pt idx="41">
                  <c:v>1.8298337357847483</c:v>
                </c:pt>
                <c:pt idx="42">
                  <c:v>1.984672908230187</c:v>
                </c:pt>
                <c:pt idx="43">
                  <c:v>2.1979120596464794</c:v>
                </c:pt>
                <c:pt idx="44">
                  <c:v>2.2192230064215175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198-4929-939D-DDD40AEAA28A}"/>
            </c:ext>
          </c:extLst>
        </c:ser>
        <c:ser>
          <c:idx val="8"/>
          <c:order val="7"/>
          <c:tx>
            <c:strRef>
              <c:f>'Model 2B'!$AZ$14:$BC$14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2B'!$BA$16:$BA$60</c:f>
              <c:numCache>
                <c:formatCode>0.00</c:formatCode>
                <c:ptCount val="45"/>
                <c:pt idx="0">
                  <c:v>1.4115505588114872</c:v>
                </c:pt>
                <c:pt idx="1">
                  <c:v>1.4560696965268729</c:v>
                </c:pt>
                <c:pt idx="2">
                  <c:v>1.4904964432628618</c:v>
                </c:pt>
                <c:pt idx="3">
                  <c:v>1.5543772849020989</c:v>
                </c:pt>
                <c:pt idx="4">
                  <c:v>1.5494249909534177</c:v>
                </c:pt>
                <c:pt idx="5">
                  <c:v>1.6532190006013943</c:v>
                </c:pt>
                <c:pt idx="6">
                  <c:v>1.8711111722246949</c:v>
                </c:pt>
                <c:pt idx="7">
                  <c:v>1.9535831584492036</c:v>
                </c:pt>
                <c:pt idx="8">
                  <c:v>2.0052174754936702</c:v>
                </c:pt>
                <c:pt idx="9">
                  <c:v>2.0310741913417139</c:v>
                </c:pt>
                <c:pt idx="10">
                  <c:v>2.1906625851318253</c:v>
                </c:pt>
                <c:pt idx="11">
                  <c:v>2.2673355202607439</c:v>
                </c:pt>
                <c:pt idx="12">
                  <c:v>2.1496158544829251</c:v>
                </c:pt>
                <c:pt idx="13">
                  <c:v>2.1135766369706501</c:v>
                </c:pt>
                <c:pt idx="14">
                  <c:v>2.0878216547401718</c:v>
                </c:pt>
                <c:pt idx="15">
                  <c:v>2.4942033197835527</c:v>
                </c:pt>
                <c:pt idx="16">
                  <c:v>2.5835813714034792</c:v>
                </c:pt>
                <c:pt idx="17">
                  <c:v>1.1399051145897328</c:v>
                </c:pt>
                <c:pt idx="18">
                  <c:v>1.1775752210215946</c:v>
                </c:pt>
                <c:pt idx="19">
                  <c:v>1.1886124068689212</c:v>
                </c:pt>
                <c:pt idx="20">
                  <c:v>1.2246425962876446</c:v>
                </c:pt>
                <c:pt idx="21">
                  <c:v>1.2667273636399585</c:v>
                </c:pt>
                <c:pt idx="22">
                  <c:v>1.2941647813545967</c:v>
                </c:pt>
                <c:pt idx="23">
                  <c:v>1.3145220627737273</c:v>
                </c:pt>
                <c:pt idx="24">
                  <c:v>1.5663368010828576</c:v>
                </c:pt>
                <c:pt idx="25">
                  <c:v>1.582525732703395</c:v>
                </c:pt>
                <c:pt idx="26">
                  <c:v>1.6641252217469544</c:v>
                </c:pt>
                <c:pt idx="27">
                  <c:v>1.7103174661009741</c:v>
                </c:pt>
                <c:pt idx="28">
                  <c:v>1.7802607651664573</c:v>
                </c:pt>
                <c:pt idx="29">
                  <c:v>1.624855630913052</c:v>
                </c:pt>
                <c:pt idx="30">
                  <c:v>1.5048569559414127</c:v>
                </c:pt>
                <c:pt idx="31">
                  <c:v>1.621590911149448</c:v>
                </c:pt>
                <c:pt idx="32">
                  <c:v>1.7335160846131599</c:v>
                </c:pt>
                <c:pt idx="33">
                  <c:v>1.5501323700613225</c:v>
                </c:pt>
                <c:pt idx="34">
                  <c:v>1.1886124068689212</c:v>
                </c:pt>
                <c:pt idx="35">
                  <c:v>1.4074133225950791</c:v>
                </c:pt>
                <c:pt idx="36">
                  <c:v>1.3447192883738834</c:v>
                </c:pt>
                <c:pt idx="37">
                  <c:v>1.3178963013636595</c:v>
                </c:pt>
                <c:pt idx="38">
                  <c:v>1.5630943642622945</c:v>
                </c:pt>
                <c:pt idx="39">
                  <c:v>1.6281219334131791</c:v>
                </c:pt>
                <c:pt idx="40">
                  <c:v>1.8306626252284472</c:v>
                </c:pt>
                <c:pt idx="41">
                  <c:v>2.0070953258552371</c:v>
                </c:pt>
                <c:pt idx="42">
                  <c:v>2.2071110088474741</c:v>
                </c:pt>
                <c:pt idx="43">
                  <c:v>2.4967714076166052</c:v>
                </c:pt>
                <c:pt idx="44">
                  <c:v>2.5262569481594812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198-4929-939D-DDD40AEAA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20"/>
        <c:minorUnit val="20"/>
      </c:valAx>
      <c:valAx>
        <c:axId val="635991032"/>
        <c:scaling>
          <c:orientation val="minMax"/>
          <c:max val="3.5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9.6342696996783703E-2"/>
          <c:y val="6.7393378666878043E-2"/>
          <c:w val="0.64056774641459302"/>
          <c:h val="7.360890128811491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1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90-4849-98AD-1D497BE29DBF}"/>
            </c:ext>
          </c:extLst>
        </c:ser>
        <c:ser>
          <c:idx val="2"/>
          <c:order val="1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90-4849-98AD-1D497BE29DBF}"/>
            </c:ext>
          </c:extLst>
        </c:ser>
        <c:ser>
          <c:idx val="5"/>
          <c:order val="2"/>
          <c:tx>
            <c:v>4869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EEB500"/>
              </a:solidFill>
              <a:ln>
                <a:noFill/>
              </a:ln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90-4849-98AD-1D497BE29DBF}"/>
            </c:ext>
          </c:extLst>
        </c:ser>
        <c:ser>
          <c:idx val="0"/>
          <c:order val="3"/>
          <c:tx>
            <c:v>Model 2B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223611262127821"/>
                  <c:y val="5.4587973399515049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0.0094 z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0.9121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DATA'!$AK$11:$AK$55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'RAW DATA'!$AL$11:$AL$55</c:f>
              <c:numCache>
                <c:formatCode>0.00</c:formatCode>
                <c:ptCount val="45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  <c:pt idx="17">
                  <c:v>1.21</c:v>
                </c:pt>
                <c:pt idx="18">
                  <c:v>1.1200000000000001</c:v>
                </c:pt>
                <c:pt idx="19">
                  <c:v>1.17</c:v>
                </c:pt>
                <c:pt idx="20">
                  <c:v>1.24</c:v>
                </c:pt>
                <c:pt idx="21">
                  <c:v>1.23</c:v>
                </c:pt>
                <c:pt idx="22">
                  <c:v>1.29</c:v>
                </c:pt>
                <c:pt idx="23">
                  <c:v>1.35</c:v>
                </c:pt>
                <c:pt idx="24">
                  <c:v>1.46</c:v>
                </c:pt>
                <c:pt idx="25">
                  <c:v>1.51</c:v>
                </c:pt>
                <c:pt idx="26">
                  <c:v>1.48</c:v>
                </c:pt>
                <c:pt idx="27">
                  <c:v>1.71</c:v>
                </c:pt>
                <c:pt idx="28">
                  <c:v>1.64</c:v>
                </c:pt>
                <c:pt idx="29">
                  <c:v>1.85</c:v>
                </c:pt>
                <c:pt idx="30">
                  <c:v>1.92</c:v>
                </c:pt>
                <c:pt idx="31">
                  <c:v>2.16</c:v>
                </c:pt>
                <c:pt idx="32">
                  <c:v>2.2599999999999998</c:v>
                </c:pt>
                <c:pt idx="33">
                  <c:v>1.72</c:v>
                </c:pt>
                <c:pt idx="34">
                  <c:v>1.31</c:v>
                </c:pt>
                <c:pt idx="35">
                  <c:v>1.23</c:v>
                </c:pt>
                <c:pt idx="36">
                  <c:v>1.3</c:v>
                </c:pt>
                <c:pt idx="37">
                  <c:v>1.39</c:v>
                </c:pt>
                <c:pt idx="38">
                  <c:v>1.59</c:v>
                </c:pt>
                <c:pt idx="39">
                  <c:v>1.56</c:v>
                </c:pt>
                <c:pt idx="40">
                  <c:v>1.61</c:v>
                </c:pt>
                <c:pt idx="41">
                  <c:v>1.84</c:v>
                </c:pt>
                <c:pt idx="42">
                  <c:v>1.92</c:v>
                </c:pt>
                <c:pt idx="43">
                  <c:v>1.84</c:v>
                </c:pt>
                <c:pt idx="44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90-4849-98AD-1D497BE29DBF}"/>
            </c:ext>
          </c:extLst>
        </c:ser>
        <c:ser>
          <c:idx val="4"/>
          <c:order val="4"/>
          <c:tx>
            <c:strRef>
              <c:f>'Model 2B'!$AC$15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2B'!$AC$16:$AC$60</c:f>
              <c:numCache>
                <c:formatCode>0.00</c:formatCode>
                <c:ptCount val="45"/>
                <c:pt idx="0">
                  <c:v>1.065851020089438</c:v>
                </c:pt>
                <c:pt idx="1">
                  <c:v>1.1036999581211449</c:v>
                </c:pt>
                <c:pt idx="2">
                  <c:v>1.1334809327403592</c:v>
                </c:pt>
                <c:pt idx="3">
                  <c:v>1.1897705742772422</c:v>
                </c:pt>
                <c:pt idx="4">
                  <c:v>1.1853636210766654</c:v>
                </c:pt>
                <c:pt idx="5">
                  <c:v>1.2790064497951219</c:v>
                </c:pt>
                <c:pt idx="6">
                  <c:v>1.4836948716014282</c:v>
                </c:pt>
                <c:pt idx="7">
                  <c:v>1.5648469049772127</c:v>
                </c:pt>
                <c:pt idx="8">
                  <c:v>1.6170291726086394</c:v>
                </c:pt>
                <c:pt idx="9">
                  <c:v>1.6436036007542967</c:v>
                </c:pt>
                <c:pt idx="10">
                  <c:v>1.8150596991227252</c:v>
                </c:pt>
                <c:pt idx="11">
                  <c:v>1.9025237172677283</c:v>
                </c:pt>
                <c:pt idx="12">
                  <c:v>1.7696550533482471</c:v>
                </c:pt>
                <c:pt idx="13">
                  <c:v>1.7305608123715075</c:v>
                </c:pt>
                <c:pt idx="14">
                  <c:v>1.7030463314473927</c:v>
                </c:pt>
                <c:pt idx="15">
                  <c:v>2.183826444510728</c:v>
                </c:pt>
                <c:pt idx="16">
                  <c:v>2.3048996369863324</c:v>
                </c:pt>
                <c:pt idx="17">
                  <c:v>0.85476456281316038</c:v>
                </c:pt>
                <c:pt idx="18">
                  <c:v>0.88182189492718832</c:v>
                </c:pt>
                <c:pt idx="19">
                  <c:v>0.88988856874316458</c:v>
                </c:pt>
                <c:pt idx="20">
                  <c:v>0.91665888276315277</c:v>
                </c:pt>
                <c:pt idx="21">
                  <c:v>0.94876848615040665</c:v>
                </c:pt>
                <c:pt idx="22">
                  <c:v>0.97018275122672981</c:v>
                </c:pt>
                <c:pt idx="23">
                  <c:v>0.9863111867581601</c:v>
                </c:pt>
                <c:pt idx="24">
                  <c:v>1.2004405602609671</c:v>
                </c:pt>
                <c:pt idx="25">
                  <c:v>1.2149435480838402</c:v>
                </c:pt>
                <c:pt idx="26">
                  <c:v>1.2889884939097542</c:v>
                </c:pt>
                <c:pt idx="27">
                  <c:v>1.3315480080786786</c:v>
                </c:pt>
                <c:pt idx="28">
                  <c:v>1.396895976881591</c:v>
                </c:pt>
                <c:pt idx="29">
                  <c:v>1.2531670900127392</c:v>
                </c:pt>
                <c:pt idx="30">
                  <c:v>1.146024411355971</c:v>
                </c:pt>
                <c:pt idx="31">
                  <c:v>1.2502042872731762</c:v>
                </c:pt>
                <c:pt idx="32">
                  <c:v>1.3530968647282662</c:v>
                </c:pt>
                <c:pt idx="33">
                  <c:v>1.185992689676878</c:v>
                </c:pt>
                <c:pt idx="34">
                  <c:v>0.88988856874316458</c:v>
                </c:pt>
                <c:pt idx="35">
                  <c:v>1.0623743256684468</c:v>
                </c:pt>
                <c:pt idx="36">
                  <c:v>1.0106032033226162</c:v>
                </c:pt>
                <c:pt idx="37">
                  <c:v>0.98900395717640999</c:v>
                </c:pt>
                <c:pt idx="38">
                  <c:v>1.1975439615218577</c:v>
                </c:pt>
                <c:pt idx="39">
                  <c:v>1.2561337171503584</c:v>
                </c:pt>
                <c:pt idx="40">
                  <c:v>1.4447510663040097</c:v>
                </c:pt>
                <c:pt idx="41">
                  <c:v>1.6189488565395891</c:v>
                </c:pt>
                <c:pt idx="42">
                  <c:v>1.8335263890032516</c:v>
                </c:pt>
                <c:pt idx="43">
                  <c:v>2.1872198048972757</c:v>
                </c:pt>
                <c:pt idx="44">
                  <c:v>2.2265380166179871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E90-4849-98AD-1D497BE29DBF}"/>
            </c:ext>
          </c:extLst>
        </c:ser>
        <c:ser>
          <c:idx val="6"/>
          <c:order val="5"/>
          <c:tx>
            <c:strRef>
              <c:f>'Model 2B'!$AD$15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2B'!$AD$16:$AD$60</c:f>
              <c:numCache>
                <c:formatCode>0.00</c:formatCode>
                <c:ptCount val="45"/>
                <c:pt idx="0">
                  <c:v>1.4420337330621806</c:v>
                </c:pt>
                <c:pt idx="1">
                  <c:v>1.4932411198109607</c:v>
                </c:pt>
                <c:pt idx="2">
                  <c:v>1.5335330266487213</c:v>
                </c:pt>
                <c:pt idx="3">
                  <c:v>1.6096896004927395</c:v>
                </c:pt>
                <c:pt idx="4">
                  <c:v>1.6037272520449</c:v>
                </c:pt>
                <c:pt idx="5">
                  <c:v>1.7304204908992824</c:v>
                </c:pt>
                <c:pt idx="6">
                  <c:v>2.0073518851078145</c:v>
                </c:pt>
                <c:pt idx="7">
                  <c:v>2.1171458126162288</c:v>
                </c:pt>
                <c:pt idx="8">
                  <c:v>2.1877453511763942</c:v>
                </c:pt>
                <c:pt idx="9">
                  <c:v>2.223698989255813</c:v>
                </c:pt>
                <c:pt idx="10">
                  <c:v>2.4556690046954515</c:v>
                </c:pt>
                <c:pt idx="11">
                  <c:v>2.574002676303397</c:v>
                </c:pt>
                <c:pt idx="12">
                  <c:v>2.3942391898240989</c:v>
                </c:pt>
                <c:pt idx="13">
                  <c:v>2.3413469814438042</c:v>
                </c:pt>
                <c:pt idx="14">
                  <c:v>2.3041215072523547</c:v>
                </c:pt>
                <c:pt idx="15">
                  <c:v>2.9545887190439259</c:v>
                </c:pt>
                <c:pt idx="16">
                  <c:v>3.1183936265109202</c:v>
                </c:pt>
                <c:pt idx="17">
                  <c:v>1.1564461732178051</c:v>
                </c:pt>
                <c:pt idx="18">
                  <c:v>1.1930531519603136</c:v>
                </c:pt>
                <c:pt idx="19">
                  <c:v>1.2039668871231048</c:v>
                </c:pt>
                <c:pt idx="20">
                  <c:v>1.240185547267795</c:v>
                </c:pt>
                <c:pt idx="21">
                  <c:v>1.28362795185055</c:v>
                </c:pt>
                <c:pt idx="22">
                  <c:v>1.3126001928361637</c:v>
                </c:pt>
                <c:pt idx="23">
                  <c:v>1.3344210173786872</c:v>
                </c:pt>
                <c:pt idx="24">
                  <c:v>1.6241254638824847</c:v>
                </c:pt>
                <c:pt idx="25">
                  <c:v>1.6437471532899013</c:v>
                </c:pt>
                <c:pt idx="26">
                  <c:v>1.7439256094073146</c:v>
                </c:pt>
                <c:pt idx="27">
                  <c:v>1.8015061285770355</c:v>
                </c:pt>
                <c:pt idx="28">
                  <c:v>1.8899180863692113</c:v>
                </c:pt>
                <c:pt idx="29">
                  <c:v>1.6954613570760588</c:v>
                </c:pt>
                <c:pt idx="30">
                  <c:v>1.5505036153639606</c:v>
                </c:pt>
                <c:pt idx="31">
                  <c:v>1.6914528592519442</c:v>
                </c:pt>
                <c:pt idx="32">
                  <c:v>1.8306604640441246</c:v>
                </c:pt>
                <c:pt idx="33">
                  <c:v>1.6045783448569526</c:v>
                </c:pt>
                <c:pt idx="34">
                  <c:v>1.2039668871231048</c:v>
                </c:pt>
                <c:pt idx="35">
                  <c:v>1.4373299700220161</c:v>
                </c:pt>
                <c:pt idx="36">
                  <c:v>1.3672866868482454</c:v>
                </c:pt>
                <c:pt idx="37">
                  <c:v>1.3380641773563193</c:v>
                </c:pt>
                <c:pt idx="38">
                  <c:v>1.6202065361766309</c:v>
                </c:pt>
                <c:pt idx="39">
                  <c:v>1.699475029085779</c:v>
                </c:pt>
                <c:pt idx="40">
                  <c:v>1.9546632073524837</c:v>
                </c:pt>
                <c:pt idx="41">
                  <c:v>2.1903425706123851</c:v>
                </c:pt>
                <c:pt idx="42">
                  <c:v>2.4806533498279286</c:v>
                </c:pt>
                <c:pt idx="43">
                  <c:v>2.9591797360374907</c:v>
                </c:pt>
                <c:pt idx="44">
                  <c:v>3.0123749636596298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E90-4849-98AD-1D497BE29DBF}"/>
            </c:ext>
          </c:extLst>
        </c:ser>
        <c:ser>
          <c:idx val="7"/>
          <c:order val="6"/>
          <c:tx>
            <c:strRef>
              <c:f>'Model 2B'!$BD$14:$BG$14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2B'!$BD$16:$BD$60</c:f>
              <c:numCache>
                <c:formatCode>0.00</c:formatCode>
                <c:ptCount val="45"/>
                <c:pt idx="0">
                  <c:v>1.1461205195870918</c:v>
                </c:pt>
                <c:pt idx="1">
                  <c:v>1.1969802972430328</c:v>
                </c:pt>
                <c:pt idx="2">
                  <c:v>1.2362930593427528</c:v>
                </c:pt>
                <c:pt idx="3">
                  <c:v>1.3088312996516716</c:v>
                </c:pt>
                <c:pt idx="4">
                  <c:v>1.3032373255243643</c:v>
                </c:pt>
                <c:pt idx="5">
                  <c:v>1.4189742405188475</c:v>
                </c:pt>
                <c:pt idx="6">
                  <c:v>1.6521860217725732</c:v>
                </c:pt>
                <c:pt idx="7">
                  <c:v>1.7397097807940232</c:v>
                </c:pt>
                <c:pt idx="8">
                  <c:v>1.7951945527000024</c:v>
                </c:pt>
                <c:pt idx="9">
                  <c:v>1.8232834476015758</c:v>
                </c:pt>
                <c:pt idx="10">
                  <c:v>2.0030150182241235</c:v>
                </c:pt>
                <c:pt idx="11">
                  <c:v>2.0942991628411436</c:v>
                </c:pt>
                <c:pt idx="12">
                  <c:v>1.9555761326082806</c:v>
                </c:pt>
                <c:pt idx="13">
                  <c:v>1.9146660644238693</c:v>
                </c:pt>
                <c:pt idx="14">
                  <c:v>1.8858206451684243</c:v>
                </c:pt>
                <c:pt idx="15">
                  <c:v>2.38853172465612</c:v>
                </c:pt>
                <c:pt idx="16">
                  <c:v>2.5158714157529243</c:v>
                </c:pt>
                <c:pt idx="17">
                  <c:v>0.84570060477646503</c:v>
                </c:pt>
                <c:pt idx="18">
                  <c:v>0.88571995477206844</c:v>
                </c:pt>
                <c:pt idx="19">
                  <c:v>0.89756615137792783</c:v>
                </c:pt>
                <c:pt idx="20">
                  <c:v>0.93660082438192471</c:v>
                </c:pt>
                <c:pt idx="21">
                  <c:v>0.98285516835693343</c:v>
                </c:pt>
                <c:pt idx="22">
                  <c:v>1.0133568295932021</c:v>
                </c:pt>
                <c:pt idx="23">
                  <c:v>1.0361444809254881</c:v>
                </c:pt>
                <c:pt idx="24">
                  <c:v>1.3223148030654139</c:v>
                </c:pt>
                <c:pt idx="25">
                  <c:v>1.3405046070417022</c:v>
                </c:pt>
                <c:pt idx="26">
                  <c:v>1.4309313664814867</c:v>
                </c:pt>
                <c:pt idx="27">
                  <c:v>1.4811411018582763</c:v>
                </c:pt>
                <c:pt idx="28">
                  <c:v>1.5560268178138332</c:v>
                </c:pt>
                <c:pt idx="29">
                  <c:v>1.3876889270719017</c:v>
                </c:pt>
                <c:pt idx="30">
                  <c:v>1.2526599059163186</c:v>
                </c:pt>
                <c:pt idx="31">
                  <c:v>1.3840704591943012</c:v>
                </c:pt>
                <c:pt idx="32">
                  <c:v>1.5061127733973725</c:v>
                </c:pt>
                <c:pt idx="33">
                  <c:v>1.3040367270171318</c:v>
                </c:pt>
                <c:pt idx="34">
                  <c:v>0.89756615137792783</c:v>
                </c:pt>
                <c:pt idx="35">
                  <c:v>1.1413996976940406</c:v>
                </c:pt>
                <c:pt idx="36">
                  <c:v>1.0701615252477643</c:v>
                </c:pt>
                <c:pt idx="37">
                  <c:v>1.039933421154517</c:v>
                </c:pt>
                <c:pt idx="38">
                  <c:v>1.3186628841276413</c:v>
                </c:pt>
                <c:pt idx="39">
                  <c:v>1.3913055787519637</c:v>
                </c:pt>
                <c:pt idx="40">
                  <c:v>1.6094379911757581</c:v>
                </c:pt>
                <c:pt idx="41">
                  <c:v>1.7972269586641578</c:v>
                </c:pt>
                <c:pt idx="42">
                  <c:v>2.0222945998720889</c:v>
                </c:pt>
                <c:pt idx="43">
                  <c:v>2.3920939875397558</c:v>
                </c:pt>
                <c:pt idx="44">
                  <c:v>2.4333969849518806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E90-4849-98AD-1D497BE29DBF}"/>
            </c:ext>
          </c:extLst>
        </c:ser>
        <c:ser>
          <c:idx val="8"/>
          <c:order val="7"/>
          <c:tx>
            <c:strRef>
              <c:f>'Model 2B'!$BD$14:$BG$14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2B'!$BE$16:$BE$60</c:f>
              <c:numCache>
                <c:formatCode>0.00</c:formatCode>
                <c:ptCount val="45"/>
                <c:pt idx="0">
                  <c:v>1.3617642335645268</c:v>
                </c:pt>
                <c:pt idx="1">
                  <c:v>1.399960780689073</c:v>
                </c:pt>
                <c:pt idx="2">
                  <c:v>1.4307209000463277</c:v>
                </c:pt>
                <c:pt idx="3">
                  <c:v>1.4906288751183103</c:v>
                </c:pt>
                <c:pt idx="4">
                  <c:v>1.4858535475972012</c:v>
                </c:pt>
                <c:pt idx="5">
                  <c:v>1.5904527001755571</c:v>
                </c:pt>
                <c:pt idx="6">
                  <c:v>1.8388607349366695</c:v>
                </c:pt>
                <c:pt idx="7">
                  <c:v>1.9422829367994185</c:v>
                </c:pt>
                <c:pt idx="8">
                  <c:v>2.0095799710850315</c:v>
                </c:pt>
                <c:pt idx="9">
                  <c:v>2.0440191424085339</c:v>
                </c:pt>
                <c:pt idx="10">
                  <c:v>2.2677136855940536</c:v>
                </c:pt>
                <c:pt idx="11">
                  <c:v>2.3822272307299821</c:v>
                </c:pt>
                <c:pt idx="12">
                  <c:v>2.2083181105640657</c:v>
                </c:pt>
                <c:pt idx="13">
                  <c:v>2.1572417293914423</c:v>
                </c:pt>
                <c:pt idx="14">
                  <c:v>2.1213471935313235</c:v>
                </c:pt>
                <c:pt idx="15">
                  <c:v>2.7498834388985345</c:v>
                </c:pt>
                <c:pt idx="16">
                  <c:v>2.9074218477443283</c:v>
                </c:pt>
                <c:pt idx="17">
                  <c:v>1.1655101312545006</c:v>
                </c:pt>
                <c:pt idx="18">
                  <c:v>1.1891550921154335</c:v>
                </c:pt>
                <c:pt idx="19">
                  <c:v>1.1962893044883418</c:v>
                </c:pt>
                <c:pt idx="20">
                  <c:v>1.2202436056490229</c:v>
                </c:pt>
                <c:pt idx="21">
                  <c:v>1.2495412696440236</c:v>
                </c:pt>
                <c:pt idx="22">
                  <c:v>1.2694261144696917</c:v>
                </c:pt>
                <c:pt idx="23">
                  <c:v>1.2845877232113594</c:v>
                </c:pt>
                <c:pt idx="24">
                  <c:v>1.5022512210780381</c:v>
                </c:pt>
                <c:pt idx="25">
                  <c:v>1.5181860943320393</c:v>
                </c:pt>
                <c:pt idx="26">
                  <c:v>1.6019827368355823</c:v>
                </c:pt>
                <c:pt idx="27">
                  <c:v>1.651913034797438</c:v>
                </c:pt>
                <c:pt idx="28">
                  <c:v>1.7307872454369693</c:v>
                </c:pt>
                <c:pt idx="29">
                  <c:v>1.5609395200168965</c:v>
                </c:pt>
                <c:pt idx="30">
                  <c:v>1.4438681208036133</c:v>
                </c:pt>
                <c:pt idx="31">
                  <c:v>1.5575866873308195</c:v>
                </c:pt>
                <c:pt idx="32">
                  <c:v>1.6776445553750186</c:v>
                </c:pt>
                <c:pt idx="33">
                  <c:v>1.486534307516699</c:v>
                </c:pt>
                <c:pt idx="34">
                  <c:v>1.1962893044883418</c:v>
                </c:pt>
                <c:pt idx="35">
                  <c:v>1.3583045979964226</c:v>
                </c:pt>
                <c:pt idx="36">
                  <c:v>1.3077283649230973</c:v>
                </c:pt>
                <c:pt idx="37">
                  <c:v>1.2871347133782125</c:v>
                </c:pt>
                <c:pt idx="38">
                  <c:v>1.4990876135708475</c:v>
                </c:pt>
                <c:pt idx="39">
                  <c:v>1.5643031674841739</c:v>
                </c:pt>
                <c:pt idx="40">
                  <c:v>1.7899762824807355</c:v>
                </c:pt>
                <c:pt idx="41">
                  <c:v>2.0120644684878171</c:v>
                </c:pt>
                <c:pt idx="42">
                  <c:v>2.2918851389590915</c:v>
                </c:pt>
                <c:pt idx="43">
                  <c:v>2.7543055533950112</c:v>
                </c:pt>
                <c:pt idx="44">
                  <c:v>2.8055159953257367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E90-4849-98AD-1D497BE29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20"/>
        <c:minorUnit val="20"/>
      </c:valAx>
      <c:valAx>
        <c:axId val="6359910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33091602340056E-2"/>
          <c:y val="5.1969588423215828E-2"/>
          <c:w val="0.88325305123077213"/>
          <c:h val="0.79731489368205322"/>
        </c:manualLayout>
      </c:layout>
      <c:scatterChart>
        <c:scatterStyle val="lineMarker"/>
        <c:varyColors val="0"/>
        <c:ser>
          <c:idx val="1"/>
          <c:order val="0"/>
          <c:tx>
            <c:v>High energy DB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DATA'!$BG$11:$BG$25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'RAW DATA'!$BH$11:$BH$25</c:f>
              <c:numCache>
                <c:formatCode>0.00</c:formatCode>
                <c:ptCount val="15"/>
                <c:pt idx="0">
                  <c:v>0.96</c:v>
                </c:pt>
                <c:pt idx="1">
                  <c:v>0.96</c:v>
                </c:pt>
                <c:pt idx="2">
                  <c:v>0.93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1.21</c:v>
                </c:pt>
                <c:pt idx="7">
                  <c:v>1.17</c:v>
                </c:pt>
                <c:pt idx="8">
                  <c:v>1.23</c:v>
                </c:pt>
                <c:pt idx="9">
                  <c:v>1.28</c:v>
                </c:pt>
                <c:pt idx="10">
                  <c:v>1.33</c:v>
                </c:pt>
                <c:pt idx="11">
                  <c:v>1.39</c:v>
                </c:pt>
                <c:pt idx="12">
                  <c:v>1.51</c:v>
                </c:pt>
                <c:pt idx="13">
                  <c:v>1.63</c:v>
                </c:pt>
                <c:pt idx="14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5F-48A7-854E-A42F4000E32C}"/>
            </c:ext>
          </c:extLst>
        </c:ser>
        <c:ser>
          <c:idx val="2"/>
          <c:order val="1"/>
          <c:tx>
            <c:v>Low energy DB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xVal>
            <c:numRef>
              <c:f>'RAW DATA'!$BM$11:$BM$31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'RAW DATA'!$BN$11:$BN$31</c:f>
              <c:numCache>
                <c:formatCode>0.00</c:formatCode>
                <c:ptCount val="21"/>
                <c:pt idx="0">
                  <c:v>1.06</c:v>
                </c:pt>
                <c:pt idx="1">
                  <c:v>1.01</c:v>
                </c:pt>
                <c:pt idx="2">
                  <c:v>1.0900000000000001</c:v>
                </c:pt>
                <c:pt idx="3">
                  <c:v>1.2</c:v>
                </c:pt>
                <c:pt idx="4">
                  <c:v>1.1399999999999999</c:v>
                </c:pt>
                <c:pt idx="5">
                  <c:v>1.18</c:v>
                </c:pt>
                <c:pt idx="6">
                  <c:v>1.17</c:v>
                </c:pt>
                <c:pt idx="7">
                  <c:v>1.36</c:v>
                </c:pt>
                <c:pt idx="8">
                  <c:v>1.8</c:v>
                </c:pt>
                <c:pt idx="9">
                  <c:v>1.55</c:v>
                </c:pt>
                <c:pt idx="10">
                  <c:v>1.7</c:v>
                </c:pt>
                <c:pt idx="11">
                  <c:v>1.8</c:v>
                </c:pt>
                <c:pt idx="12">
                  <c:v>1.93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2.5099999999999998</c:v>
                </c:pt>
                <c:pt idx="17">
                  <c:v>2.4</c:v>
                </c:pt>
                <c:pt idx="18">
                  <c:v>2.4</c:v>
                </c:pt>
                <c:pt idx="19">
                  <c:v>2.7</c:v>
                </c:pt>
                <c:pt idx="20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5F-48A7-854E-A42F4000E32C}"/>
            </c:ext>
          </c:extLst>
        </c:ser>
        <c:ser>
          <c:idx val="3"/>
          <c:order val="2"/>
          <c:tx>
            <c:v>DB Reference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DATA'!$BJ$11:$BJ$45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'RAW DATA'!$BK$11:$BK$45</c:f>
              <c:numCache>
                <c:formatCode>0.00</c:formatCode>
                <c:ptCount val="35"/>
                <c:pt idx="0">
                  <c:v>1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1.07</c:v>
                </c:pt>
                <c:pt idx="4">
                  <c:v>1.19</c:v>
                </c:pt>
                <c:pt idx="5">
                  <c:v>0.95</c:v>
                </c:pt>
                <c:pt idx="6">
                  <c:v>1.02</c:v>
                </c:pt>
                <c:pt idx="7">
                  <c:v>0.96</c:v>
                </c:pt>
                <c:pt idx="8">
                  <c:v>1.01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1.21</c:v>
                </c:pt>
                <c:pt idx="12">
                  <c:v>1.27</c:v>
                </c:pt>
                <c:pt idx="13">
                  <c:v>1.39</c:v>
                </c:pt>
                <c:pt idx="14">
                  <c:v>1.45</c:v>
                </c:pt>
                <c:pt idx="15">
                  <c:v>1.45</c:v>
                </c:pt>
                <c:pt idx="16">
                  <c:v>1.56</c:v>
                </c:pt>
                <c:pt idx="17">
                  <c:v>1.49</c:v>
                </c:pt>
                <c:pt idx="18">
                  <c:v>1.59</c:v>
                </c:pt>
                <c:pt idx="19">
                  <c:v>1.56</c:v>
                </c:pt>
                <c:pt idx="20">
                  <c:v>1.59</c:v>
                </c:pt>
                <c:pt idx="21">
                  <c:v>1.65</c:v>
                </c:pt>
                <c:pt idx="22">
                  <c:v>1.85</c:v>
                </c:pt>
                <c:pt idx="23">
                  <c:v>1.64</c:v>
                </c:pt>
                <c:pt idx="24">
                  <c:v>1.93</c:v>
                </c:pt>
                <c:pt idx="25">
                  <c:v>2.1</c:v>
                </c:pt>
                <c:pt idx="26">
                  <c:v>2.13</c:v>
                </c:pt>
                <c:pt idx="27">
                  <c:v>2.25</c:v>
                </c:pt>
                <c:pt idx="28">
                  <c:v>2.0699999999999998</c:v>
                </c:pt>
                <c:pt idx="29">
                  <c:v>1.99</c:v>
                </c:pt>
                <c:pt idx="30">
                  <c:v>1.92</c:v>
                </c:pt>
                <c:pt idx="31">
                  <c:v>1.92</c:v>
                </c:pt>
                <c:pt idx="32">
                  <c:v>1.86</c:v>
                </c:pt>
                <c:pt idx="33">
                  <c:v>2.2799999999999998</c:v>
                </c:pt>
                <c:pt idx="34">
                  <c:v>1.18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5F-48A7-854E-A42F4000E32C}"/>
            </c:ext>
          </c:extLst>
        </c:ser>
        <c:ser>
          <c:idx val="0"/>
          <c:order val="3"/>
          <c:tx>
            <c:strRef>
              <c:f>'RAW DATA'!$BO$9:$BQ$9</c:f>
              <c:strCache>
                <c:ptCount val="1"/>
                <c:pt idx="0">
                  <c:v>General DB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>
                <a:prstDash val="sysDot"/>
              </a:ln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71410084853580902"/>
                  <c:y val="3.4987077587088633E-2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sz="1050" baseline="0"/>
                      <a:t> = e</a:t>
                    </a:r>
                    <a:r>
                      <a:rPr lang="en-US" sz="1050" baseline="30000"/>
                      <a:t>0.0128 z</a:t>
                    </a:r>
                    <a:br>
                      <a:rPr lang="en-US" sz="1050" baseline="0"/>
                    </a:br>
                    <a:r>
                      <a:rPr lang="en-US" sz="1050" baseline="0"/>
                      <a:t>R² = 0.9318</a:t>
                    </a:r>
                    <a:endParaRPr lang="en-US" sz="1050"/>
                  </a:p>
                </c:rich>
              </c:tx>
              <c:numFmt formatCode="General" sourceLinked="0"/>
            </c:trendlineLbl>
          </c:trendline>
          <c:xVal>
            <c:numRef>
              <c:f>'RAW DATA'!$BP$11:$BP$81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'RAW DATA'!$BQ$11:$BQ$81</c:f>
              <c:numCache>
                <c:formatCode>0.00</c:formatCode>
                <c:ptCount val="71"/>
                <c:pt idx="0">
                  <c:v>0.96</c:v>
                </c:pt>
                <c:pt idx="1">
                  <c:v>0.96</c:v>
                </c:pt>
                <c:pt idx="2">
                  <c:v>0.93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1.21</c:v>
                </c:pt>
                <c:pt idx="7">
                  <c:v>1.17</c:v>
                </c:pt>
                <c:pt idx="8">
                  <c:v>1.23</c:v>
                </c:pt>
                <c:pt idx="9">
                  <c:v>1.28</c:v>
                </c:pt>
                <c:pt idx="10">
                  <c:v>1.33</c:v>
                </c:pt>
                <c:pt idx="11">
                  <c:v>1.39</c:v>
                </c:pt>
                <c:pt idx="12">
                  <c:v>1.51</c:v>
                </c:pt>
                <c:pt idx="13">
                  <c:v>1.63</c:v>
                </c:pt>
                <c:pt idx="14">
                  <c:v>1.6</c:v>
                </c:pt>
                <c:pt idx="15">
                  <c:v>1</c:v>
                </c:pt>
                <c:pt idx="16">
                  <c:v>1.0900000000000001</c:v>
                </c:pt>
                <c:pt idx="17">
                  <c:v>1.0900000000000001</c:v>
                </c:pt>
                <c:pt idx="18">
                  <c:v>1.07</c:v>
                </c:pt>
                <c:pt idx="19">
                  <c:v>1.19</c:v>
                </c:pt>
                <c:pt idx="20">
                  <c:v>0.95</c:v>
                </c:pt>
                <c:pt idx="21">
                  <c:v>1.02</c:v>
                </c:pt>
                <c:pt idx="22">
                  <c:v>0.96</c:v>
                </c:pt>
                <c:pt idx="23">
                  <c:v>1.01</c:v>
                </c:pt>
                <c:pt idx="24">
                  <c:v>0.95</c:v>
                </c:pt>
                <c:pt idx="25">
                  <c:v>1.1499999999999999</c:v>
                </c:pt>
                <c:pt idx="26">
                  <c:v>1.21</c:v>
                </c:pt>
                <c:pt idx="27">
                  <c:v>1.27</c:v>
                </c:pt>
                <c:pt idx="28">
                  <c:v>1.39</c:v>
                </c:pt>
                <c:pt idx="29">
                  <c:v>1.45</c:v>
                </c:pt>
                <c:pt idx="30">
                  <c:v>1.45</c:v>
                </c:pt>
                <c:pt idx="31">
                  <c:v>1.56</c:v>
                </c:pt>
                <c:pt idx="32">
                  <c:v>1.49</c:v>
                </c:pt>
                <c:pt idx="33">
                  <c:v>1.59</c:v>
                </c:pt>
                <c:pt idx="34">
                  <c:v>1.56</c:v>
                </c:pt>
                <c:pt idx="35">
                  <c:v>1.59</c:v>
                </c:pt>
                <c:pt idx="36">
                  <c:v>1.65</c:v>
                </c:pt>
                <c:pt idx="37">
                  <c:v>1.85</c:v>
                </c:pt>
                <c:pt idx="38">
                  <c:v>1.64</c:v>
                </c:pt>
                <c:pt idx="39">
                  <c:v>1.93</c:v>
                </c:pt>
                <c:pt idx="40">
                  <c:v>2.1</c:v>
                </c:pt>
                <c:pt idx="41">
                  <c:v>2.13</c:v>
                </c:pt>
                <c:pt idx="42">
                  <c:v>2.25</c:v>
                </c:pt>
                <c:pt idx="43">
                  <c:v>2.0699999999999998</c:v>
                </c:pt>
                <c:pt idx="44">
                  <c:v>1.99</c:v>
                </c:pt>
                <c:pt idx="45">
                  <c:v>1.92</c:v>
                </c:pt>
                <c:pt idx="46">
                  <c:v>1.92</c:v>
                </c:pt>
                <c:pt idx="47">
                  <c:v>1.86</c:v>
                </c:pt>
                <c:pt idx="48">
                  <c:v>2.2799999999999998</c:v>
                </c:pt>
                <c:pt idx="49">
                  <c:v>1.18</c:v>
                </c:pt>
                <c:pt idx="50">
                  <c:v>1.06</c:v>
                </c:pt>
                <c:pt idx="51">
                  <c:v>1.01</c:v>
                </c:pt>
                <c:pt idx="52">
                  <c:v>1.0900000000000001</c:v>
                </c:pt>
                <c:pt idx="53">
                  <c:v>1.2</c:v>
                </c:pt>
                <c:pt idx="54">
                  <c:v>1.1399999999999999</c:v>
                </c:pt>
                <c:pt idx="55">
                  <c:v>1.18</c:v>
                </c:pt>
                <c:pt idx="56">
                  <c:v>1.17</c:v>
                </c:pt>
                <c:pt idx="57">
                  <c:v>1.36</c:v>
                </c:pt>
                <c:pt idx="58">
                  <c:v>1.8</c:v>
                </c:pt>
                <c:pt idx="59">
                  <c:v>1.55</c:v>
                </c:pt>
                <c:pt idx="60">
                  <c:v>1.7</c:v>
                </c:pt>
                <c:pt idx="61">
                  <c:v>1.8</c:v>
                </c:pt>
                <c:pt idx="62">
                  <c:v>1.93</c:v>
                </c:pt>
                <c:pt idx="63">
                  <c:v>2.2000000000000002</c:v>
                </c:pt>
                <c:pt idx="64">
                  <c:v>2.2999999999999998</c:v>
                </c:pt>
                <c:pt idx="65">
                  <c:v>2.2999999999999998</c:v>
                </c:pt>
                <c:pt idx="66">
                  <c:v>2.5099999999999998</c:v>
                </c:pt>
                <c:pt idx="67">
                  <c:v>2.4</c:v>
                </c:pt>
                <c:pt idx="68">
                  <c:v>2.4</c:v>
                </c:pt>
                <c:pt idx="69">
                  <c:v>2.7</c:v>
                </c:pt>
                <c:pt idx="70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65F-48A7-854E-A42F4000E32C}"/>
            </c:ext>
          </c:extLst>
        </c:ser>
        <c:ser>
          <c:idx val="4"/>
          <c:order val="4"/>
          <c:tx>
            <c:strRef>
              <c:f>'DB General Model'!$AC$15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ly"/>
            <c:order val="3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Model'!$AC$16:$AC$86</c:f>
              <c:numCache>
                <c:formatCode>0.00</c:formatCode>
                <c:ptCount val="71"/>
                <c:pt idx="0">
                  <c:v>0.85</c:v>
                </c:pt>
                <c:pt idx="1">
                  <c:v>0.85</c:v>
                </c:pt>
                <c:pt idx="2">
                  <c:v>0.92390775942700276</c:v>
                </c:pt>
                <c:pt idx="3">
                  <c:v>0.89597154792455802</c:v>
                </c:pt>
                <c:pt idx="4">
                  <c:v>0.92137859532011956</c:v>
                </c:pt>
                <c:pt idx="5">
                  <c:v>0.94948975924046197</c:v>
                </c:pt>
                <c:pt idx="6">
                  <c:v>0.97519684549722452</c:v>
                </c:pt>
                <c:pt idx="7">
                  <c:v>0.99594334798172868</c:v>
                </c:pt>
                <c:pt idx="8">
                  <c:v>1.0089619451201752</c:v>
                </c:pt>
                <c:pt idx="9">
                  <c:v>1.0089619451201752</c:v>
                </c:pt>
                <c:pt idx="10">
                  <c:v>1.0089619451201752</c:v>
                </c:pt>
                <c:pt idx="11">
                  <c:v>1.0063271202514634</c:v>
                </c:pt>
                <c:pt idx="12">
                  <c:v>1.0697163247175139</c:v>
                </c:pt>
                <c:pt idx="13">
                  <c:v>1.0697163247175139</c:v>
                </c:pt>
                <c:pt idx="14">
                  <c:v>0.9985248440979988</c:v>
                </c:pt>
                <c:pt idx="15">
                  <c:v>0.85538398088988921</c:v>
                </c:pt>
                <c:pt idx="16">
                  <c:v>0.89849144435119743</c:v>
                </c:pt>
                <c:pt idx="17">
                  <c:v>0.91880776267308217</c:v>
                </c:pt>
                <c:pt idx="18">
                  <c:v>0.95972427308186592</c:v>
                </c:pt>
                <c:pt idx="19">
                  <c:v>0.94436119131483354</c:v>
                </c:pt>
                <c:pt idx="20">
                  <c:v>0.88073415275075451</c:v>
                </c:pt>
                <c:pt idx="21">
                  <c:v>0.93158864657286111</c:v>
                </c:pt>
                <c:pt idx="22">
                  <c:v>0.99332042488900274</c:v>
                </c:pt>
                <c:pt idx="23">
                  <c:v>1.0089619451201752</c:v>
                </c:pt>
                <c:pt idx="24">
                  <c:v>1.0325689421508293</c:v>
                </c:pt>
                <c:pt idx="25">
                  <c:v>0.99332042488900274</c:v>
                </c:pt>
                <c:pt idx="26">
                  <c:v>1.0483961686760521</c:v>
                </c:pt>
                <c:pt idx="27">
                  <c:v>1.0965899343845058</c:v>
                </c:pt>
                <c:pt idx="28">
                  <c:v>1.1237787693204693</c:v>
                </c:pt>
                <c:pt idx="29">
                  <c:v>1.1237787693204693</c:v>
                </c:pt>
                <c:pt idx="30">
                  <c:v>1.1792160130126501</c:v>
                </c:pt>
                <c:pt idx="31">
                  <c:v>1.2018100678838719</c:v>
                </c:pt>
                <c:pt idx="32">
                  <c:v>1.2563706527187444</c:v>
                </c:pt>
                <c:pt idx="33">
                  <c:v>1.0723720054720838</c:v>
                </c:pt>
                <c:pt idx="34">
                  <c:v>1.1347649388775194</c:v>
                </c:pt>
                <c:pt idx="35">
                  <c:v>1.1210636003498959</c:v>
                </c:pt>
                <c:pt idx="36">
                  <c:v>1.1485509609760327</c:v>
                </c:pt>
                <c:pt idx="37">
                  <c:v>1.244752364751988</c:v>
                </c:pt>
                <c:pt idx="38">
                  <c:v>1.2709586913282198</c:v>
                </c:pt>
                <c:pt idx="39">
                  <c:v>1.3424312379181584</c:v>
                </c:pt>
                <c:pt idx="40">
                  <c:v>1.4353590021550722</c:v>
                </c:pt>
                <c:pt idx="41">
                  <c:v>1.4639732504324126</c:v>
                </c:pt>
                <c:pt idx="42">
                  <c:v>1.5893251565972326</c:v>
                </c:pt>
                <c:pt idx="43">
                  <c:v>1.7256160181945175</c:v>
                </c:pt>
                <c:pt idx="44">
                  <c:v>1.6863433447812461</c:v>
                </c:pt>
                <c:pt idx="45">
                  <c:v>1.6200713902019253</c:v>
                </c:pt>
                <c:pt idx="46">
                  <c:v>1.5859598868210771</c:v>
                </c:pt>
                <c:pt idx="47">
                  <c:v>1.4898006915562139</c:v>
                </c:pt>
                <c:pt idx="48">
                  <c:v>1.975590592644678</c:v>
                </c:pt>
                <c:pt idx="49">
                  <c:v>0.93158864657286111</c:v>
                </c:pt>
                <c:pt idx="50">
                  <c:v>0.96231984305509333</c:v>
                </c:pt>
                <c:pt idx="51">
                  <c:v>1.0089619451201752</c:v>
                </c:pt>
                <c:pt idx="52">
                  <c:v>1.0272999706720776</c:v>
                </c:pt>
                <c:pt idx="53">
                  <c:v>1.0483961686760521</c:v>
                </c:pt>
                <c:pt idx="54">
                  <c:v>1.0510734531120343</c:v>
                </c:pt>
                <c:pt idx="55">
                  <c:v>1.016793340852556</c:v>
                </c:pt>
                <c:pt idx="56">
                  <c:v>1.1402783538659069</c:v>
                </c:pt>
                <c:pt idx="57">
                  <c:v>1.1904835032015555</c:v>
                </c:pt>
                <c:pt idx="58">
                  <c:v>1.3914664080919474</c:v>
                </c:pt>
                <c:pt idx="59">
                  <c:v>1.4448551866526165</c:v>
                </c:pt>
                <c:pt idx="60">
                  <c:v>1.4963054867035952</c:v>
                </c:pt>
                <c:pt idx="61">
                  <c:v>1.4995377179704878</c:v>
                </c:pt>
                <c:pt idx="62">
                  <c:v>1.457617700503649</c:v>
                </c:pt>
                <c:pt idx="63">
                  <c:v>1.7949825491039682</c:v>
                </c:pt>
                <c:pt idx="64">
                  <c:v>1.8588338821066939</c:v>
                </c:pt>
                <c:pt idx="65">
                  <c:v>2.0605856751489595</c:v>
                </c:pt>
                <c:pt idx="66">
                  <c:v>1.9915203393470791</c:v>
                </c:pt>
                <c:pt idx="67">
                  <c:v>2.5150902904356349</c:v>
                </c:pt>
                <c:pt idx="68">
                  <c:v>2.6378955073571038</c:v>
                </c:pt>
                <c:pt idx="69">
                  <c:v>2.7293109852282136</c:v>
                </c:pt>
                <c:pt idx="70">
                  <c:v>2.8658798504025906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65F-48A7-854E-A42F4000E32C}"/>
            </c:ext>
          </c:extLst>
        </c:ser>
        <c:ser>
          <c:idx val="5"/>
          <c:order val="5"/>
          <c:tx>
            <c:strRef>
              <c:f>'DB General Model'!$AD$15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ly"/>
            <c:order val="3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Model'!$AD$16:$AD$86</c:f>
              <c:numCache>
                <c:formatCode>0.00</c:formatCode>
                <c:ptCount val="71"/>
                <c:pt idx="0">
                  <c:v>1.1499999999999999</c:v>
                </c:pt>
                <c:pt idx="1">
                  <c:v>1.1499999999999999</c:v>
                </c:pt>
                <c:pt idx="2">
                  <c:v>1.2499928509894742</c:v>
                </c:pt>
                <c:pt idx="3">
                  <c:v>1.2121968001332255</c:v>
                </c:pt>
                <c:pt idx="4">
                  <c:v>1.2465710407272206</c:v>
                </c:pt>
                <c:pt idx="5">
                  <c:v>1.2846037919135662</c:v>
                </c:pt>
                <c:pt idx="6">
                  <c:v>1.3193839674374215</c:v>
                </c:pt>
                <c:pt idx="7">
                  <c:v>1.3474527649164565</c:v>
                </c:pt>
                <c:pt idx="8">
                  <c:v>1.365066161044943</c:v>
                </c:pt>
                <c:pt idx="9">
                  <c:v>1.365066161044943</c:v>
                </c:pt>
                <c:pt idx="10">
                  <c:v>1.365066161044943</c:v>
                </c:pt>
                <c:pt idx="11">
                  <c:v>1.3615013979872739</c:v>
                </c:pt>
                <c:pt idx="12">
                  <c:v>1.447263262853107</c:v>
                </c:pt>
                <c:pt idx="13">
                  <c:v>1.447263262853107</c:v>
                </c:pt>
                <c:pt idx="14">
                  <c:v>1.3509453773090572</c:v>
                </c:pt>
                <c:pt idx="15">
                  <c:v>1.1572842094392619</c:v>
                </c:pt>
                <c:pt idx="16">
                  <c:v>1.2156060717692672</c:v>
                </c:pt>
                <c:pt idx="17">
                  <c:v>1.2430928553812288</c:v>
                </c:pt>
                <c:pt idx="18">
                  <c:v>1.2984504871107596</c:v>
                </c:pt>
                <c:pt idx="19">
                  <c:v>1.277665141190657</c:v>
                </c:pt>
                <c:pt idx="20">
                  <c:v>1.1915815007804325</c:v>
                </c:pt>
                <c:pt idx="21">
                  <c:v>1.2603846394809297</c:v>
                </c:pt>
                <c:pt idx="22">
                  <c:v>1.343904104261592</c:v>
                </c:pt>
                <c:pt idx="23">
                  <c:v>1.365066161044943</c:v>
                </c:pt>
                <c:pt idx="24">
                  <c:v>1.3970050393805336</c:v>
                </c:pt>
                <c:pt idx="25">
                  <c:v>1.343904104261592</c:v>
                </c:pt>
                <c:pt idx="26">
                  <c:v>1.4184183458558353</c:v>
                </c:pt>
                <c:pt idx="27">
                  <c:v>1.4836216759319782</c:v>
                </c:pt>
                <c:pt idx="28">
                  <c:v>1.5204065702571055</c:v>
                </c:pt>
                <c:pt idx="29">
                  <c:v>1.5204065702571055</c:v>
                </c:pt>
                <c:pt idx="30">
                  <c:v>1.5954098999582911</c:v>
                </c:pt>
                <c:pt idx="31">
                  <c:v>1.625978327137003</c:v>
                </c:pt>
                <c:pt idx="32">
                  <c:v>1.6997955889724188</c:v>
                </c:pt>
                <c:pt idx="33">
                  <c:v>1.4508562426975249</c:v>
                </c:pt>
                <c:pt idx="34">
                  <c:v>1.5352702114225261</c:v>
                </c:pt>
                <c:pt idx="35">
                  <c:v>1.5167331063557414</c:v>
                </c:pt>
                <c:pt idx="36">
                  <c:v>1.5539218883793382</c:v>
                </c:pt>
                <c:pt idx="37">
                  <c:v>1.6840767287821015</c:v>
                </c:pt>
                <c:pt idx="38">
                  <c:v>1.7195323470911208</c:v>
                </c:pt>
                <c:pt idx="39">
                  <c:v>1.8162304983598612</c:v>
                </c:pt>
                <c:pt idx="40">
                  <c:v>1.9419562970333328</c:v>
                </c:pt>
                <c:pt idx="41">
                  <c:v>1.9806696917614992</c:v>
                </c:pt>
                <c:pt idx="42">
                  <c:v>2.1502634471609618</c:v>
                </c:pt>
                <c:pt idx="43">
                  <c:v>2.3346569657925822</c:v>
                </c:pt>
                <c:pt idx="44">
                  <c:v>2.2815233488216857</c:v>
                </c:pt>
                <c:pt idx="45">
                  <c:v>2.1918612926261343</c:v>
                </c:pt>
                <c:pt idx="46">
                  <c:v>2.1457104351108689</c:v>
                </c:pt>
                <c:pt idx="47">
                  <c:v>2.01561270034076</c:v>
                </c:pt>
                <c:pt idx="48">
                  <c:v>2.6728578606369173</c:v>
                </c:pt>
                <c:pt idx="49">
                  <c:v>1.2603846394809297</c:v>
                </c:pt>
                <c:pt idx="50">
                  <c:v>1.3019621406039497</c:v>
                </c:pt>
                <c:pt idx="51">
                  <c:v>1.365066161044943</c:v>
                </c:pt>
                <c:pt idx="52">
                  <c:v>1.3898764309092815</c:v>
                </c:pt>
                <c:pt idx="53">
                  <c:v>1.4184183458558353</c:v>
                </c:pt>
                <c:pt idx="54">
                  <c:v>1.4220405542103991</c:v>
                </c:pt>
                <c:pt idx="55">
                  <c:v>1.3756615788005169</c:v>
                </c:pt>
                <c:pt idx="56">
                  <c:v>1.5427295375832859</c:v>
                </c:pt>
                <c:pt idx="57">
                  <c:v>1.6106541513903396</c:v>
                </c:pt>
                <c:pt idx="58">
                  <c:v>1.8825721991832229</c:v>
                </c:pt>
                <c:pt idx="59">
                  <c:v>1.9548040760594223</c:v>
                </c:pt>
                <c:pt idx="60">
                  <c:v>2.0244133055401581</c:v>
                </c:pt>
                <c:pt idx="61">
                  <c:v>2.0287863243130131</c:v>
                </c:pt>
                <c:pt idx="62">
                  <c:v>1.9720710065637603</c:v>
                </c:pt>
                <c:pt idx="63">
                  <c:v>2.4285058017288979</c:v>
                </c:pt>
                <c:pt idx="64">
                  <c:v>2.5148928993208211</c:v>
                </c:pt>
                <c:pt idx="65">
                  <c:v>2.7878512075544744</c:v>
                </c:pt>
                <c:pt idx="66">
                  <c:v>2.694409870881342</c:v>
                </c:pt>
                <c:pt idx="67">
                  <c:v>3.4027692164717411</c:v>
                </c:pt>
                <c:pt idx="68">
                  <c:v>3.5689174511301989</c:v>
                </c:pt>
                <c:pt idx="69">
                  <c:v>3.6925972153087594</c:v>
                </c:pt>
                <c:pt idx="70">
                  <c:v>3.877366856427034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65F-48A7-854E-A42F4000E32C}"/>
            </c:ext>
          </c:extLst>
        </c:ser>
        <c:ser>
          <c:idx val="6"/>
          <c:order val="6"/>
          <c:tx>
            <c:strRef>
              <c:f>'DB General Model'!$BD$14:$BG$14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5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Model'!$BD$16:$BD$86</c:f>
              <c:numCache>
                <c:formatCode>0.00</c:formatCode>
                <c:ptCount val="71"/>
                <c:pt idx="0">
                  <c:v>0.91614975357561157</c:v>
                </c:pt>
                <c:pt idx="1">
                  <c:v>0.91614975357561157</c:v>
                </c:pt>
                <c:pt idx="2">
                  <c:v>1.0140102950637604</c:v>
                </c:pt>
                <c:pt idx="3">
                  <c:v>0.97728384630223575</c:v>
                </c:pt>
                <c:pt idx="4">
                  <c:v>1.0106986746393702</c:v>
                </c:pt>
                <c:pt idx="5">
                  <c:v>1.0473553652748488</c:v>
                </c:pt>
                <c:pt idx="6">
                  <c:v>1.08058207852187</c:v>
                </c:pt>
                <c:pt idx="7">
                  <c:v>1.1071872860470633</c:v>
                </c:pt>
                <c:pt idx="8">
                  <c:v>1.1237848858411081</c:v>
                </c:pt>
                <c:pt idx="9">
                  <c:v>1.1237848858411081</c:v>
                </c:pt>
                <c:pt idx="10">
                  <c:v>1.1237848858411081</c:v>
                </c:pt>
                <c:pt idx="11">
                  <c:v>1.1204318236439579</c:v>
                </c:pt>
                <c:pt idx="12">
                  <c:v>1.2002237894015508</c:v>
                </c:pt>
                <c:pt idx="13">
                  <c:v>1.2002237894015508</c:v>
                </c:pt>
                <c:pt idx="14">
                  <c:v>1.1104844816872415</c:v>
                </c:pt>
                <c:pt idx="15">
                  <c:v>0.92335396127705982</c:v>
                </c:pt>
                <c:pt idx="16">
                  <c:v>0.98060988645748348</c:v>
                </c:pt>
                <c:pt idx="17">
                  <c:v>1.0073297561258026</c:v>
                </c:pt>
                <c:pt idx="18">
                  <c:v>1.0606177258103036</c:v>
                </c:pt>
                <c:pt idx="19">
                  <c:v>1.0406926919658035</c:v>
                </c:pt>
                <c:pt idx="20">
                  <c:v>0.95711629837670209</c:v>
                </c:pt>
                <c:pt idx="21">
                  <c:v>1.0240510166106342</c:v>
                </c:pt>
                <c:pt idx="22">
                  <c:v>1.1038341472831916</c:v>
                </c:pt>
                <c:pt idx="23">
                  <c:v>1.1237848858411081</c:v>
                </c:pt>
                <c:pt idx="24">
                  <c:v>1.153687194351815</c:v>
                </c:pt>
                <c:pt idx="25">
                  <c:v>1.1038341472831916</c:v>
                </c:pt>
                <c:pt idx="26">
                  <c:v>1.1735927671724868</c:v>
                </c:pt>
                <c:pt idx="27">
                  <c:v>1.2334898797494016</c:v>
                </c:pt>
                <c:pt idx="28">
                  <c:v>1.2668025650488137</c:v>
                </c:pt>
                <c:pt idx="29">
                  <c:v>1.2668025650488137</c:v>
                </c:pt>
                <c:pt idx="30">
                  <c:v>1.3336701875934223</c:v>
                </c:pt>
                <c:pt idx="31">
                  <c:v>1.3605302992272286</c:v>
                </c:pt>
                <c:pt idx="32">
                  <c:v>1.4245275747851742</c:v>
                </c:pt>
                <c:pt idx="33">
                  <c:v>1.2035262037268259</c:v>
                </c:pt>
                <c:pt idx="34">
                  <c:v>1.2801655522647124</c:v>
                </c:pt>
                <c:pt idx="35">
                  <c:v>1.2634913464529198</c:v>
                </c:pt>
                <c:pt idx="36">
                  <c:v>1.2968553401340346</c:v>
                </c:pt>
                <c:pt idx="37">
                  <c:v>1.4109969317218536</c:v>
                </c:pt>
                <c:pt idx="38">
                  <c:v>1.4414472886847425</c:v>
                </c:pt>
                <c:pt idx="39">
                  <c:v>1.5233483175506726</c:v>
                </c:pt>
                <c:pt idx="40">
                  <c:v>1.6279230387962702</c:v>
                </c:pt>
                <c:pt idx="41">
                  <c:v>1.6598141402817288</c:v>
                </c:pt>
                <c:pt idx="42">
                  <c:v>1.7984843886272512</c:v>
                </c:pt>
                <c:pt idx="43">
                  <c:v>1.9482897374831045</c:v>
                </c:pt>
                <c:pt idx="44">
                  <c:v>1.905170697209301</c:v>
                </c:pt>
                <c:pt idx="45">
                  <c:v>1.8323312503660563</c:v>
                </c:pt>
                <c:pt idx="46">
                  <c:v>1.7947769600486205</c:v>
                </c:pt>
                <c:pt idx="47">
                  <c:v>1.6885068607643636</c:v>
                </c:pt>
                <c:pt idx="48">
                  <c:v>2.222750453750117</c:v>
                </c:pt>
                <c:pt idx="49">
                  <c:v>1.0240510166106342</c:v>
                </c:pt>
                <c:pt idx="50">
                  <c:v>1.0639740352085942</c:v>
                </c:pt>
                <c:pt idx="51">
                  <c:v>1.1237848858411081</c:v>
                </c:pt>
                <c:pt idx="52">
                  <c:v>1.1470350626905053</c:v>
                </c:pt>
                <c:pt idx="53">
                  <c:v>1.1735927671724868</c:v>
                </c:pt>
                <c:pt idx="54">
                  <c:v>1.1769485294781008</c:v>
                </c:pt>
                <c:pt idx="55">
                  <c:v>1.1337326498397609</c:v>
                </c:pt>
                <c:pt idx="56">
                  <c:v>1.2868507450925519</c:v>
                </c:pt>
                <c:pt idx="57">
                  <c:v>1.3470926216904493</c:v>
                </c:pt>
                <c:pt idx="58">
                  <c:v>1.5787476926556454</c:v>
                </c:pt>
                <c:pt idx="59">
                  <c:v>1.6385198030030195</c:v>
                </c:pt>
                <c:pt idx="60">
                  <c:v>1.6957211872629081</c:v>
                </c:pt>
                <c:pt idx="61">
                  <c:v>1.6993043122013904</c:v>
                </c:pt>
                <c:pt idx="62">
                  <c:v>1.6527407012637851</c:v>
                </c:pt>
                <c:pt idx="63">
                  <c:v>2.024418178769483</c:v>
                </c:pt>
                <c:pt idx="64">
                  <c:v>2.0944980636811019</c:v>
                </c:pt>
                <c:pt idx="65">
                  <c:v>2.3162506197073087</c:v>
                </c:pt>
                <c:pt idx="66">
                  <c:v>2.2402643005261309</c:v>
                </c:pt>
                <c:pt idx="67">
                  <c:v>2.8187967034352011</c:v>
                </c:pt>
                <c:pt idx="68">
                  <c:v>2.9553394854809039</c:v>
                </c:pt>
                <c:pt idx="69">
                  <c:v>3.0571775883963772</c:v>
                </c:pt>
                <c:pt idx="70">
                  <c:v>3.2096138893608432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65F-48A7-854E-A42F4000E32C}"/>
            </c:ext>
          </c:extLst>
        </c:ser>
        <c:ser>
          <c:idx val="7"/>
          <c:order val="7"/>
          <c:tx>
            <c:strRef>
              <c:f>'DB General Model'!$BD$14:$BG$14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5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Model'!$BE$16:$BE$86</c:f>
              <c:numCache>
                <c:formatCode>0.00</c:formatCode>
                <c:ptCount val="71"/>
                <c:pt idx="0">
                  <c:v>1.0838502464243884</c:v>
                </c:pt>
                <c:pt idx="1">
                  <c:v>1.0838502464243884</c:v>
                </c:pt>
                <c:pt idx="2">
                  <c:v>1.1598903153527167</c:v>
                </c:pt>
                <c:pt idx="3">
                  <c:v>1.1308845017555478</c:v>
                </c:pt>
                <c:pt idx="4">
                  <c:v>1.15725096140797</c:v>
                </c:pt>
                <c:pt idx="5">
                  <c:v>1.1867381858791795</c:v>
                </c:pt>
                <c:pt idx="6">
                  <c:v>1.2139987344127761</c:v>
                </c:pt>
                <c:pt idx="7">
                  <c:v>1.236208826851122</c:v>
                </c:pt>
                <c:pt idx="8">
                  <c:v>1.2502432203240104</c:v>
                </c:pt>
                <c:pt idx="9">
                  <c:v>1.2502432203240104</c:v>
                </c:pt>
                <c:pt idx="10">
                  <c:v>1.2502432203240104</c:v>
                </c:pt>
                <c:pt idx="11">
                  <c:v>1.2473966945947796</c:v>
                </c:pt>
                <c:pt idx="12">
                  <c:v>1.3167557981690703</c:v>
                </c:pt>
                <c:pt idx="13">
                  <c:v>1.3167557981690703</c:v>
                </c:pt>
                <c:pt idx="14">
                  <c:v>1.2389857397198145</c:v>
                </c:pt>
                <c:pt idx="15">
                  <c:v>1.0893142290520914</c:v>
                </c:pt>
                <c:pt idx="16">
                  <c:v>1.1334876296629812</c:v>
                </c:pt>
                <c:pt idx="17">
                  <c:v>1.1545708619285084</c:v>
                </c:pt>
                <c:pt idx="18">
                  <c:v>1.1975570343823221</c:v>
                </c:pt>
                <c:pt idx="19">
                  <c:v>1.1813336405396873</c:v>
                </c:pt>
                <c:pt idx="20">
                  <c:v>1.115199355154485</c:v>
                </c:pt>
                <c:pt idx="21">
                  <c:v>1.1679222694431566</c:v>
                </c:pt>
                <c:pt idx="22">
                  <c:v>1.2333903818674032</c:v>
                </c:pt>
                <c:pt idx="23">
                  <c:v>1.2502432203240104</c:v>
                </c:pt>
                <c:pt idx="24">
                  <c:v>1.2758867871795478</c:v>
                </c:pt>
                <c:pt idx="25">
                  <c:v>1.2333903818674032</c:v>
                </c:pt>
                <c:pt idx="26">
                  <c:v>1.2932217473594008</c:v>
                </c:pt>
                <c:pt idx="27">
                  <c:v>1.3467217305670827</c:v>
                </c:pt>
                <c:pt idx="28">
                  <c:v>1.377382774528761</c:v>
                </c:pt>
                <c:pt idx="29">
                  <c:v>1.377382774528761</c:v>
                </c:pt>
                <c:pt idx="30">
                  <c:v>1.4409557253775191</c:v>
                </c:pt>
                <c:pt idx="31">
                  <c:v>1.4672580957936465</c:v>
                </c:pt>
                <c:pt idx="32">
                  <c:v>1.5316386669059889</c:v>
                </c:pt>
                <c:pt idx="33">
                  <c:v>1.3197020444427829</c:v>
                </c:pt>
                <c:pt idx="34">
                  <c:v>1.3898695980353333</c:v>
                </c:pt>
                <c:pt idx="35">
                  <c:v>1.3743053602527175</c:v>
                </c:pt>
                <c:pt idx="36">
                  <c:v>1.4056175092213365</c:v>
                </c:pt>
                <c:pt idx="37">
                  <c:v>1.5178321618122361</c:v>
                </c:pt>
                <c:pt idx="38">
                  <c:v>1.5490437497345981</c:v>
                </c:pt>
                <c:pt idx="39">
                  <c:v>1.6353134187273473</c:v>
                </c:pt>
                <c:pt idx="40">
                  <c:v>1.7493922603921348</c:v>
                </c:pt>
                <c:pt idx="41">
                  <c:v>1.784828801912183</c:v>
                </c:pt>
                <c:pt idx="42">
                  <c:v>1.9411042151309432</c:v>
                </c:pt>
                <c:pt idx="43">
                  <c:v>2.1119832465039954</c:v>
                </c:pt>
                <c:pt idx="44">
                  <c:v>2.0626959963936313</c:v>
                </c:pt>
                <c:pt idx="45">
                  <c:v>1.9796014324620033</c:v>
                </c:pt>
                <c:pt idx="46">
                  <c:v>1.9368933618833257</c:v>
                </c:pt>
                <c:pt idx="47">
                  <c:v>1.8169065311326102</c:v>
                </c:pt>
                <c:pt idx="48">
                  <c:v>2.4256979995314785</c:v>
                </c:pt>
                <c:pt idx="49">
                  <c:v>1.1679222694431566</c:v>
                </c:pt>
                <c:pt idx="50">
                  <c:v>1.2003079484504489</c:v>
                </c:pt>
                <c:pt idx="51">
                  <c:v>1.2502432203240104</c:v>
                </c:pt>
                <c:pt idx="52">
                  <c:v>1.270141338890854</c:v>
                </c:pt>
                <c:pt idx="53">
                  <c:v>1.2932217473594008</c:v>
                </c:pt>
                <c:pt idx="54">
                  <c:v>1.2961654778443328</c:v>
                </c:pt>
                <c:pt idx="55">
                  <c:v>1.2587222698133123</c:v>
                </c:pt>
                <c:pt idx="56">
                  <c:v>1.3961571463566411</c:v>
                </c:pt>
                <c:pt idx="57">
                  <c:v>1.4540450329014458</c:v>
                </c:pt>
                <c:pt idx="58">
                  <c:v>1.6952909146195252</c:v>
                </c:pt>
                <c:pt idx="59">
                  <c:v>1.7611394597090195</c:v>
                </c:pt>
                <c:pt idx="60">
                  <c:v>1.8249976049808452</c:v>
                </c:pt>
                <c:pt idx="61">
                  <c:v>1.8290197300821107</c:v>
                </c:pt>
                <c:pt idx="62">
                  <c:v>1.7769480058036244</c:v>
                </c:pt>
                <c:pt idx="63">
                  <c:v>2.1990701720633834</c:v>
                </c:pt>
                <c:pt idx="64">
                  <c:v>2.2792287177464132</c:v>
                </c:pt>
                <c:pt idx="65">
                  <c:v>2.5321862629961256</c:v>
                </c:pt>
                <c:pt idx="66">
                  <c:v>2.4456659097022904</c:v>
                </c:pt>
                <c:pt idx="67">
                  <c:v>3.0990628034721754</c:v>
                </c:pt>
                <c:pt idx="68">
                  <c:v>3.2514734730063992</c:v>
                </c:pt>
                <c:pt idx="69">
                  <c:v>3.3647306121405958</c:v>
                </c:pt>
                <c:pt idx="70">
                  <c:v>3.5336328174687819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65F-48A7-854E-A42F4000E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697736"/>
        <c:axId val="573703640"/>
      </c:scatterChart>
      <c:valAx>
        <c:axId val="573697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73703640"/>
        <c:crosses val="autoZero"/>
        <c:crossBetween val="midCat"/>
      </c:valAx>
      <c:valAx>
        <c:axId val="573703640"/>
        <c:scaling>
          <c:orientation val="minMax"/>
          <c:max val="4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7369773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8.6387427961545915E-2"/>
          <c:y val="7.4320375684842163E-2"/>
          <c:w val="0.53974743841410722"/>
          <c:h val="0.1390089355596138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1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68-496A-AA9C-AEA8B2642BF5}"/>
            </c:ext>
          </c:extLst>
        </c:ser>
        <c:ser>
          <c:idx val="2"/>
          <c:order val="1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68-496A-AA9C-AEA8B2642BF5}"/>
            </c:ext>
          </c:extLst>
        </c:ser>
        <c:ser>
          <c:idx val="5"/>
          <c:order val="2"/>
          <c:tx>
            <c:v>4869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EEB500"/>
              </a:solidFill>
              <a:ln>
                <a:noFill/>
              </a:ln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968-496A-AA9C-AEA8B2642BF5}"/>
            </c:ext>
          </c:extLst>
        </c:ser>
        <c:ser>
          <c:idx val="0"/>
          <c:order val="3"/>
          <c:tx>
            <c:v>Model 2B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0017211706667073"/>
                  <c:y val="-0.2103684273999035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0.9339 z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0.1605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0.5951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DATA'!$AK$11:$AK$55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'RAW DATA'!$AL$11:$AL$55</c:f>
              <c:numCache>
                <c:formatCode>0.00</c:formatCode>
                <c:ptCount val="45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  <c:pt idx="17">
                  <c:v>1.21</c:v>
                </c:pt>
                <c:pt idx="18">
                  <c:v>1.1200000000000001</c:v>
                </c:pt>
                <c:pt idx="19">
                  <c:v>1.17</c:v>
                </c:pt>
                <c:pt idx="20">
                  <c:v>1.24</c:v>
                </c:pt>
                <c:pt idx="21">
                  <c:v>1.23</c:v>
                </c:pt>
                <c:pt idx="22">
                  <c:v>1.29</c:v>
                </c:pt>
                <c:pt idx="23">
                  <c:v>1.35</c:v>
                </c:pt>
                <c:pt idx="24">
                  <c:v>1.46</c:v>
                </c:pt>
                <c:pt idx="25">
                  <c:v>1.51</c:v>
                </c:pt>
                <c:pt idx="26">
                  <c:v>1.48</c:v>
                </c:pt>
                <c:pt idx="27">
                  <c:v>1.71</c:v>
                </c:pt>
                <c:pt idx="28">
                  <c:v>1.64</c:v>
                </c:pt>
                <c:pt idx="29">
                  <c:v>1.85</c:v>
                </c:pt>
                <c:pt idx="30">
                  <c:v>1.92</c:v>
                </c:pt>
                <c:pt idx="31">
                  <c:v>2.16</c:v>
                </c:pt>
                <c:pt idx="32">
                  <c:v>2.2599999999999998</c:v>
                </c:pt>
                <c:pt idx="33">
                  <c:v>1.72</c:v>
                </c:pt>
                <c:pt idx="34">
                  <c:v>1.31</c:v>
                </c:pt>
                <c:pt idx="35">
                  <c:v>1.23</c:v>
                </c:pt>
                <c:pt idx="36">
                  <c:v>1.3</c:v>
                </c:pt>
                <c:pt idx="37">
                  <c:v>1.39</c:v>
                </c:pt>
                <c:pt idx="38">
                  <c:v>1.59</c:v>
                </c:pt>
                <c:pt idx="39">
                  <c:v>1.56</c:v>
                </c:pt>
                <c:pt idx="40">
                  <c:v>1.61</c:v>
                </c:pt>
                <c:pt idx="41">
                  <c:v>1.84</c:v>
                </c:pt>
                <c:pt idx="42">
                  <c:v>1.92</c:v>
                </c:pt>
                <c:pt idx="43">
                  <c:v>1.84</c:v>
                </c:pt>
                <c:pt idx="44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968-496A-AA9C-AEA8B2642BF5}"/>
            </c:ext>
          </c:extLst>
        </c:ser>
        <c:ser>
          <c:idx val="4"/>
          <c:order val="4"/>
          <c:tx>
            <c:strRef>
              <c:f>'Model 2B'!$AE$15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2B'!$AE$16:$AE$60</c:f>
              <c:numCache>
                <c:formatCode>0.00</c:formatCode>
                <c:ptCount val="45"/>
                <c:pt idx="0">
                  <c:v>1.3226862477297652</c:v>
                </c:pt>
                <c:pt idx="1">
                  <c:v>1.3534836766397849</c:v>
                </c:pt>
                <c:pt idx="2">
                  <c:v>1.374736080333983</c:v>
                </c:pt>
                <c:pt idx="3">
                  <c:v>1.4095084304800525</c:v>
                </c:pt>
                <c:pt idx="4">
                  <c:v>1.4070003360930845</c:v>
                </c:pt>
                <c:pt idx="5">
                  <c:v>1.4542735099382118</c:v>
                </c:pt>
                <c:pt idx="6">
                  <c:v>1.5284416087629287</c:v>
                </c:pt>
                <c:pt idx="7">
                  <c:v>1.5510035160724254</c:v>
                </c:pt>
                <c:pt idx="8">
                  <c:v>1.5640909984845939</c:v>
                </c:pt>
                <c:pt idx="9">
                  <c:v>1.5703872164679369</c:v>
                </c:pt>
                <c:pt idx="10">
                  <c:v>1.6061191762264477</c:v>
                </c:pt>
                <c:pt idx="11">
                  <c:v>1.6217097334823909</c:v>
                </c:pt>
                <c:pt idx="12">
                  <c:v>1.5973876800661861</c:v>
                </c:pt>
                <c:pt idx="13">
                  <c:v>1.5894756044326488</c:v>
                </c:pt>
                <c:pt idx="14">
                  <c:v>1.5836695877932179</c:v>
                </c:pt>
                <c:pt idx="15">
                  <c:v>1.6633573452547872</c:v>
                </c:pt>
                <c:pt idx="16">
                  <c:v>1.6782695669093151</c:v>
                </c:pt>
                <c:pt idx="17">
                  <c:v>0.73027820494172291</c:v>
                </c:pt>
                <c:pt idx="18">
                  <c:v>0.9880142357228926</c:v>
                </c:pt>
                <c:pt idx="19">
                  <c:v>1.0237461849758582</c:v>
                </c:pt>
                <c:pt idx="20">
                  <c:v>1.1090264379629498</c:v>
                </c:pt>
                <c:pt idx="21">
                  <c:v>1.1779597769143695</c:v>
                </c:pt>
                <c:pt idx="22">
                  <c:v>1.2134315702562399</c:v>
                </c:pt>
                <c:pt idx="23">
                  <c:v>1.2365305720538637</c:v>
                </c:pt>
                <c:pt idx="24">
                  <c:v>1.4154488077467255</c:v>
                </c:pt>
                <c:pt idx="25">
                  <c:v>1.4232388707459149</c:v>
                </c:pt>
                <c:pt idx="26">
                  <c:v>1.4586794189238246</c:v>
                </c:pt>
                <c:pt idx="27">
                  <c:v>1.476373541146824</c:v>
                </c:pt>
                <c:pt idx="28">
                  <c:v>1.500601695615212</c:v>
                </c:pt>
                <c:pt idx="29">
                  <c:v>1.4423625151098398</c:v>
                </c:pt>
                <c:pt idx="30">
                  <c:v>1.3830409191621047</c:v>
                </c:pt>
                <c:pt idx="31">
                  <c:v>1.4409472956746507</c:v>
                </c:pt>
                <c:pt idx="32">
                  <c:v>1.4847239598862325</c:v>
                </c:pt>
                <c:pt idx="33">
                  <c:v>1.4073603577936069</c:v>
                </c:pt>
                <c:pt idx="34">
                  <c:v>1.0237461849758582</c:v>
                </c:pt>
                <c:pt idx="35">
                  <c:v>1.3196024316228108</c:v>
                </c:pt>
                <c:pt idx="36">
                  <c:v>1.2669672636521432</c:v>
                </c:pt>
                <c:pt idx="37">
                  <c:v>1.2401408540733283</c:v>
                </c:pt>
                <c:pt idx="38">
                  <c:v>1.4138542492611366</c:v>
                </c:pt>
                <c:pt idx="39">
                  <c:v>1.4437689984952584</c:v>
                </c:pt>
                <c:pt idx="40">
                  <c:v>1.5164863275150811</c:v>
                </c:pt>
                <c:pt idx="41">
                  <c:v>1.56455377386043</c:v>
                </c:pt>
                <c:pt idx="42">
                  <c:v>1.6095397372791456</c:v>
                </c:pt>
                <c:pt idx="43">
                  <c:v>1.6637963292770845</c:v>
                </c:pt>
                <c:pt idx="44">
                  <c:v>1.668790812777224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968-496A-AA9C-AEA8B2642BF5}"/>
            </c:ext>
          </c:extLst>
        </c:ser>
        <c:ser>
          <c:idx val="6"/>
          <c:order val="5"/>
          <c:tx>
            <c:strRef>
              <c:f>'Model 2B'!$AF$15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2B'!$AF$16:$AF$60</c:f>
              <c:numCache>
                <c:formatCode>0.00</c:formatCode>
                <c:ptCount val="45"/>
                <c:pt idx="0">
                  <c:v>1.7895166881049762</c:v>
                </c:pt>
                <c:pt idx="1">
                  <c:v>1.8311837978067678</c:v>
                </c:pt>
                <c:pt idx="2">
                  <c:v>1.8599370498636241</c:v>
                </c:pt>
                <c:pt idx="3">
                  <c:v>1.9069819941788944</c:v>
                </c:pt>
                <c:pt idx="4">
                  <c:v>1.9035886900082908</c:v>
                </c:pt>
                <c:pt idx="5">
                  <c:v>1.9675465134458159</c:v>
                </c:pt>
                <c:pt idx="6">
                  <c:v>2.0678915883263151</c:v>
                </c:pt>
                <c:pt idx="7">
                  <c:v>2.0984165217450461</c:v>
                </c:pt>
                <c:pt idx="8">
                  <c:v>2.1161231155968032</c:v>
                </c:pt>
                <c:pt idx="9">
                  <c:v>2.1246415281625026</c:v>
                </c:pt>
                <c:pt idx="10">
                  <c:v>2.1729847678357821</c:v>
                </c:pt>
                <c:pt idx="11">
                  <c:v>2.19407787471147</c:v>
                </c:pt>
                <c:pt idx="12">
                  <c:v>2.1611715671483696</c:v>
                </c:pt>
                <c:pt idx="13">
                  <c:v>2.1504669942324073</c:v>
                </c:pt>
                <c:pt idx="14">
                  <c:v>2.1426117952496475</c:v>
                </c:pt>
                <c:pt idx="15">
                  <c:v>2.2504246435800059</c:v>
                </c:pt>
                <c:pt idx="16">
                  <c:v>2.2706000022890733</c:v>
                </c:pt>
                <c:pt idx="17">
                  <c:v>0.98802345374468381</c:v>
                </c:pt>
                <c:pt idx="18">
                  <c:v>1.3367251424486193</c:v>
                </c:pt>
                <c:pt idx="19">
                  <c:v>1.3850683679085141</c:v>
                </c:pt>
                <c:pt idx="20">
                  <c:v>1.5004475337145791</c:v>
                </c:pt>
                <c:pt idx="21">
                  <c:v>1.5937102864135586</c:v>
                </c:pt>
                <c:pt idx="22">
                  <c:v>1.6417015362290306</c:v>
                </c:pt>
                <c:pt idx="23">
                  <c:v>1.6729531268964037</c:v>
                </c:pt>
                <c:pt idx="24">
                  <c:v>1.9150189751867461</c:v>
                </c:pt>
                <c:pt idx="25">
                  <c:v>1.9255584721856496</c:v>
                </c:pt>
                <c:pt idx="26">
                  <c:v>1.9735074491322331</c:v>
                </c:pt>
                <c:pt idx="27">
                  <c:v>1.9974465556692322</c:v>
                </c:pt>
                <c:pt idx="28">
                  <c:v>2.0302258234794044</c:v>
                </c:pt>
                <c:pt idx="29">
                  <c:v>1.9514316380897834</c:v>
                </c:pt>
                <c:pt idx="30">
                  <c:v>1.8711730082781415</c:v>
                </c:pt>
                <c:pt idx="31">
                  <c:v>1.9495169294421744</c:v>
                </c:pt>
                <c:pt idx="32">
                  <c:v>2.0087441810225499</c:v>
                </c:pt>
                <c:pt idx="33">
                  <c:v>1.9040757781913504</c:v>
                </c:pt>
                <c:pt idx="34">
                  <c:v>1.3850683679085141</c:v>
                </c:pt>
                <c:pt idx="35">
                  <c:v>1.7853444663132145</c:v>
                </c:pt>
                <c:pt idx="36">
                  <c:v>1.7141321802352525</c:v>
                </c:pt>
                <c:pt idx="37">
                  <c:v>1.6778376260992089</c:v>
                </c:pt>
                <c:pt idx="38">
                  <c:v>1.9128616313533024</c:v>
                </c:pt>
                <c:pt idx="39">
                  <c:v>1.9533345273759377</c:v>
                </c:pt>
                <c:pt idx="40">
                  <c:v>2.0517167960498153</c:v>
                </c:pt>
                <c:pt idx="41">
                  <c:v>2.1167492234582288</c:v>
                </c:pt>
                <c:pt idx="42">
                  <c:v>2.1776125857306088</c:v>
                </c:pt>
                <c:pt idx="43">
                  <c:v>2.2510185631395849</c:v>
                </c:pt>
                <c:pt idx="44">
                  <c:v>2.2577758055221264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968-496A-AA9C-AEA8B2642BF5}"/>
            </c:ext>
          </c:extLst>
        </c:ser>
        <c:ser>
          <c:idx val="7"/>
          <c:order val="6"/>
          <c:tx>
            <c:strRef>
              <c:f>'Model 2B'!$BH$14:$BK$14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4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2B'!$BH$16:$BH$60</c:f>
              <c:numCache>
                <c:formatCode>0.00</c:formatCode>
                <c:ptCount val="45"/>
                <c:pt idx="0">
                  <c:v>1.4637298584080563</c:v>
                </c:pt>
                <c:pt idx="1">
                  <c:v>1.5053864591920165</c:v>
                </c:pt>
                <c:pt idx="2">
                  <c:v>1.5340528363596058</c:v>
                </c:pt>
                <c:pt idx="3">
                  <c:v>1.5803716942889627</c:v>
                </c:pt>
                <c:pt idx="4">
                  <c:v>1.577070325365145</c:v>
                </c:pt>
                <c:pt idx="5">
                  <c:v>1.6374567167987262</c:v>
                </c:pt>
                <c:pt idx="6">
                  <c:v>1.7182039444444355</c:v>
                </c:pt>
                <c:pt idx="7">
                  <c:v>1.7379372207665285</c:v>
                </c:pt>
                <c:pt idx="8">
                  <c:v>1.7482744420931322</c:v>
                </c:pt>
                <c:pt idx="9">
                  <c:v>1.7529615980683009</c:v>
                </c:pt>
                <c:pt idx="10">
                  <c:v>1.7761675311450262</c:v>
                </c:pt>
                <c:pt idx="11">
                  <c:v>1.7845589822129859</c:v>
                </c:pt>
                <c:pt idx="12">
                  <c:v>1.7710168652651241</c:v>
                </c:pt>
                <c:pt idx="13">
                  <c:v>1.7660633106063106</c:v>
                </c:pt>
                <c:pt idx="14">
                  <c:v>1.762252212311086</c:v>
                </c:pt>
                <c:pt idx="15">
                  <c:v>1.8021049409411776</c:v>
                </c:pt>
                <c:pt idx="16">
                  <c:v>1.8067130229025001</c:v>
                </c:pt>
                <c:pt idx="17">
                  <c:v>0.72215949232570464</c:v>
                </c:pt>
                <c:pt idx="18">
                  <c:v>1.0323923690836552</c:v>
                </c:pt>
                <c:pt idx="19">
                  <c:v>1.0764483485348615</c:v>
                </c:pt>
                <c:pt idx="20">
                  <c:v>1.1832377788918744</c:v>
                </c:pt>
                <c:pt idx="21">
                  <c:v>1.2715992677027186</c:v>
                </c:pt>
                <c:pt idx="22">
                  <c:v>1.3178785333432208</c:v>
                </c:pt>
                <c:pt idx="23">
                  <c:v>1.3483204670087758</c:v>
                </c:pt>
                <c:pt idx="24">
                  <c:v>1.588157605612625</c:v>
                </c:pt>
                <c:pt idx="25">
                  <c:v>1.5982882917181274</c:v>
                </c:pt>
                <c:pt idx="26">
                  <c:v>1.6428230840746099</c:v>
                </c:pt>
                <c:pt idx="27">
                  <c:v>1.663759396280706</c:v>
                </c:pt>
                <c:pt idx="28">
                  <c:v>1.6905546241691523</c:v>
                </c:pt>
                <c:pt idx="29">
                  <c:v>1.6226846832793791</c:v>
                </c:pt>
                <c:pt idx="30">
                  <c:v>1.5452023710252001</c:v>
                </c:pt>
                <c:pt idx="31">
                  <c:v>1.6209059336342599</c:v>
                </c:pt>
                <c:pt idx="32">
                  <c:v>1.6732579347904784</c:v>
                </c:pt>
                <c:pt idx="33">
                  <c:v>1.5775447007684997</c:v>
                </c:pt>
                <c:pt idx="34">
                  <c:v>1.0764483485348615</c:v>
                </c:pt>
                <c:pt idx="35">
                  <c:v>1.4595616066432928</c:v>
                </c:pt>
                <c:pt idx="36">
                  <c:v>1.3887872780398236</c:v>
                </c:pt>
                <c:pt idx="37">
                  <c:v>1.3530998505264389</c:v>
                </c:pt>
                <c:pt idx="38">
                  <c:v>1.5860724848373908</c:v>
                </c:pt>
                <c:pt idx="39">
                  <c:v>1.6244477447025563</c:v>
                </c:pt>
                <c:pt idx="40">
                  <c:v>1.7067674617601898</c:v>
                </c:pt>
                <c:pt idx="41">
                  <c:v>1.7486252290345115</c:v>
                </c:pt>
                <c:pt idx="42">
                  <c:v>1.7780962731991319</c:v>
                </c:pt>
                <c:pt idx="43">
                  <c:v>1.802253072803135</c:v>
                </c:pt>
                <c:pt idx="44">
                  <c:v>1.8038850531873278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968-496A-AA9C-AEA8B2642BF5}"/>
            </c:ext>
          </c:extLst>
        </c:ser>
        <c:ser>
          <c:idx val="8"/>
          <c:order val="7"/>
          <c:tx>
            <c:strRef>
              <c:f>'Model 2B'!$BH$14:$BK$14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3"/>
            <c:dispRSqr val="0"/>
            <c:dispEq val="0"/>
          </c:trendline>
          <c:xVal>
            <c:numRef>
              <c:f>'Model 2B'!$V$16:$V$60</c:f>
              <c:numCache>
                <c:formatCode>0.00</c:formatCode>
                <c:ptCount val="45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  <c:pt idx="17">
                  <c:v>0.59465068102686303</c:v>
                </c:pt>
                <c:pt idx="18">
                  <c:v>3.9099737172392111</c:v>
                </c:pt>
                <c:pt idx="19">
                  <c:v>4.8787129514707743</c:v>
                </c:pt>
                <c:pt idx="20">
                  <c:v>8.0318149937218983</c:v>
                </c:pt>
                <c:pt idx="21">
                  <c:v>11.694517423315318</c:v>
                </c:pt>
                <c:pt idx="22">
                  <c:v>14.068947616373837</c:v>
                </c:pt>
                <c:pt idx="23">
                  <c:v>15.82293197412961</c:v>
                </c:pt>
                <c:pt idx="24">
                  <c:v>36.724207709096149</c:v>
                </c:pt>
                <c:pt idx="25">
                  <c:v>38.001759864727234</c:v>
                </c:pt>
                <c:pt idx="26">
                  <c:v>44.295396494203814</c:v>
                </c:pt>
                <c:pt idx="27">
                  <c:v>47.751181995228052</c:v>
                </c:pt>
                <c:pt idx="28">
                  <c:v>52.848036724656694</c:v>
                </c:pt>
                <c:pt idx="29">
                  <c:v>41.297122179425259</c:v>
                </c:pt>
                <c:pt idx="30">
                  <c:v>31.789132863956688</c:v>
                </c:pt>
                <c:pt idx="31">
                  <c:v>41.045308220992318</c:v>
                </c:pt>
                <c:pt idx="32">
                  <c:v>49.45902858295743</c:v>
                </c:pt>
                <c:pt idx="33">
                  <c:v>35.436070873066278</c:v>
                </c:pt>
                <c:pt idx="34">
                  <c:v>4.8787129514707743</c:v>
                </c:pt>
                <c:pt idx="35">
                  <c:v>23.726091765378754</c:v>
                </c:pt>
                <c:pt idx="36">
                  <c:v>18.411309903400962</c:v>
                </c:pt>
                <c:pt idx="37">
                  <c:v>16.112976948919126</c:v>
                </c:pt>
                <c:pt idx="38">
                  <c:v>36.467201086153601</c:v>
                </c:pt>
                <c:pt idx="39">
                  <c:v>41.548665380463916</c:v>
                </c:pt>
                <c:pt idx="40">
                  <c:v>56.431485507190885</c:v>
                </c:pt>
                <c:pt idx="41">
                  <c:v>68.542129165671099</c:v>
                </c:pt>
                <c:pt idx="42">
                  <c:v>81.782981980509746</c:v>
                </c:pt>
                <c:pt idx="43">
                  <c:v>100.54789056951806</c:v>
                </c:pt>
                <c:pt idx="44">
                  <c:v>102.44328188735069</c:v>
                </c:pt>
              </c:numCache>
            </c:numRef>
          </c:xVal>
          <c:yVal>
            <c:numRef>
              <c:f>'Model 2B'!$BI$16:$BI$60</c:f>
              <c:numCache>
                <c:formatCode>0.00</c:formatCode>
                <c:ptCount val="45"/>
                <c:pt idx="0">
                  <c:v>1.6484730774266854</c:v>
                </c:pt>
                <c:pt idx="1">
                  <c:v>1.6792810152545363</c:v>
                </c:pt>
                <c:pt idx="2">
                  <c:v>1.7006202938380015</c:v>
                </c:pt>
                <c:pt idx="3">
                  <c:v>1.7361187303699843</c:v>
                </c:pt>
                <c:pt idx="4">
                  <c:v>1.7335187007362305</c:v>
                </c:pt>
                <c:pt idx="5">
                  <c:v>1.7843633065853017</c:v>
                </c:pt>
                <c:pt idx="6">
                  <c:v>1.8781292526448086</c:v>
                </c:pt>
                <c:pt idx="7">
                  <c:v>1.911482817050943</c:v>
                </c:pt>
                <c:pt idx="8">
                  <c:v>1.9319396719882653</c:v>
                </c:pt>
                <c:pt idx="9">
                  <c:v>1.9420671465621389</c:v>
                </c:pt>
                <c:pt idx="10">
                  <c:v>2.002936412917204</c:v>
                </c:pt>
                <c:pt idx="11">
                  <c:v>2.0312286259808747</c:v>
                </c:pt>
                <c:pt idx="12">
                  <c:v>1.9875423819494318</c:v>
                </c:pt>
                <c:pt idx="13">
                  <c:v>1.9738792880587457</c:v>
                </c:pt>
                <c:pt idx="14">
                  <c:v>1.9640291707317796</c:v>
                </c:pt>
                <c:pt idx="15">
                  <c:v>2.1116770478936155</c:v>
                </c:pt>
                <c:pt idx="16">
                  <c:v>2.1421565462958885</c:v>
                </c:pt>
                <c:pt idx="17">
                  <c:v>0.99614216636070219</c:v>
                </c:pt>
                <c:pt idx="18">
                  <c:v>1.2923470090878568</c:v>
                </c:pt>
                <c:pt idx="19">
                  <c:v>1.332366204349511</c:v>
                </c:pt>
                <c:pt idx="20">
                  <c:v>1.4262361927856546</c:v>
                </c:pt>
                <c:pt idx="21">
                  <c:v>1.5000707956252095</c:v>
                </c:pt>
                <c:pt idx="22">
                  <c:v>1.5372545731420499</c:v>
                </c:pt>
                <c:pt idx="23">
                  <c:v>1.5611632319414919</c:v>
                </c:pt>
                <c:pt idx="24">
                  <c:v>1.7423101773208469</c:v>
                </c:pt>
                <c:pt idx="25">
                  <c:v>1.7505090512134374</c:v>
                </c:pt>
                <c:pt idx="26">
                  <c:v>1.789363783981448</c:v>
                </c:pt>
                <c:pt idx="27">
                  <c:v>1.8100607005353504</c:v>
                </c:pt>
                <c:pt idx="28">
                  <c:v>1.8402728949254643</c:v>
                </c:pt>
                <c:pt idx="29">
                  <c:v>1.7711094699202443</c:v>
                </c:pt>
                <c:pt idx="30">
                  <c:v>1.7090115564150463</c:v>
                </c:pt>
                <c:pt idx="31">
                  <c:v>1.7695582914825654</c:v>
                </c:pt>
                <c:pt idx="32">
                  <c:v>1.8202102061183041</c:v>
                </c:pt>
                <c:pt idx="33">
                  <c:v>1.7338914352164578</c:v>
                </c:pt>
                <c:pt idx="34">
                  <c:v>1.332366204349511</c:v>
                </c:pt>
                <c:pt idx="35">
                  <c:v>1.6453852912927327</c:v>
                </c:pt>
                <c:pt idx="36">
                  <c:v>1.5923121658475721</c:v>
                </c:pt>
                <c:pt idx="37">
                  <c:v>1.5648786296460986</c:v>
                </c:pt>
                <c:pt idx="38">
                  <c:v>1.7406433957770484</c:v>
                </c:pt>
                <c:pt idx="39">
                  <c:v>1.7726557811686401</c:v>
                </c:pt>
                <c:pt idx="40">
                  <c:v>1.8614356618047068</c:v>
                </c:pt>
                <c:pt idx="41">
                  <c:v>1.9326777682841474</c:v>
                </c:pt>
                <c:pt idx="42">
                  <c:v>2.0090560498106225</c:v>
                </c:pt>
                <c:pt idx="43">
                  <c:v>2.1125618196135347</c:v>
                </c:pt>
                <c:pt idx="44">
                  <c:v>2.122681565112023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968-496A-AA9C-AEA8B2642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20"/>
        <c:minorUnit val="20"/>
      </c:valAx>
      <c:valAx>
        <c:axId val="635991032"/>
        <c:scaling>
          <c:orientation val="minMax"/>
          <c:max val="3.5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7A3-449B-BDF4-7F97FD15B50A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7A3-449B-BDF4-7F97FD15B50A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7A3-449B-BDF4-7F97FD15B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25978468545076E-2"/>
          <c:y val="2.3834850806815109E-2"/>
          <c:w val="0.88183300597223269"/>
          <c:h val="0.78853696831378306"/>
        </c:manualLayout>
      </c:layout>
      <c:scatterChart>
        <c:scatterStyle val="lineMarker"/>
        <c:varyColors val="0"/>
        <c:ser>
          <c:idx val="1"/>
          <c:order val="0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0F1B-4E92-9994-35B659335D90}"/>
            </c:ext>
          </c:extLst>
        </c:ser>
        <c:ser>
          <c:idx val="5"/>
          <c:order val="1"/>
          <c:tx>
            <c:v>Model 2C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>
                <a:prstDash val="sysDot"/>
              </a:ln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817453077210095"/>
                  <c:y val="-0.12737434309556489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0.008 z + 1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0.313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</c:trendlineLbl>
          </c:trendline>
          <c:xVal>
            <c:numRef>
              <c:f>'RAW DATA'!$AN$11:$AN$23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DATA'!$AO$11:$AO$23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F1B-4E92-9994-35B659335D90}"/>
            </c:ext>
          </c:extLst>
        </c:ser>
        <c:ser>
          <c:idx val="2"/>
          <c:order val="2"/>
          <c:tx>
            <c:strRef>
              <c:f>'Model 2C'!$AA$15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2C'!$AA$16:$AA$28</c:f>
              <c:numCache>
                <c:formatCode>0.00</c:formatCode>
                <c:ptCount val="13"/>
                <c:pt idx="0">
                  <c:v>0.99626340058432439</c:v>
                </c:pt>
                <c:pt idx="1">
                  <c:v>0.92952271847854406</c:v>
                </c:pt>
                <c:pt idx="2">
                  <c:v>1.0113374240045756</c:v>
                </c:pt>
                <c:pt idx="3">
                  <c:v>1.2562293339519557</c:v>
                </c:pt>
                <c:pt idx="4">
                  <c:v>1.2498272273430231</c:v>
                </c:pt>
                <c:pt idx="5">
                  <c:v>1.2578267952682958</c:v>
                </c:pt>
                <c:pt idx="6">
                  <c:v>1.2768849228351151</c:v>
                </c:pt>
                <c:pt idx="7">
                  <c:v>1.2910829443982457</c:v>
                </c:pt>
                <c:pt idx="8">
                  <c:v>1.2784670213972882</c:v>
                </c:pt>
                <c:pt idx="9">
                  <c:v>1.3607544083941125</c:v>
                </c:pt>
                <c:pt idx="10">
                  <c:v>1.3098566599149886</c:v>
                </c:pt>
                <c:pt idx="11">
                  <c:v>1.3500429869909536</c:v>
                </c:pt>
                <c:pt idx="12">
                  <c:v>1.015073802508671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1B-4E92-9994-35B659335D90}"/>
            </c:ext>
          </c:extLst>
        </c:ser>
        <c:ser>
          <c:idx val="3"/>
          <c:order val="3"/>
          <c:tx>
            <c:strRef>
              <c:f>'Model 2C'!$AB$15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2C'!$AB$16:$AB$28</c:f>
              <c:numCache>
                <c:formatCode>0.00</c:formatCode>
                <c:ptCount val="13"/>
                <c:pt idx="0">
                  <c:v>1.3478857772611448</c:v>
                </c:pt>
                <c:pt idx="1">
                  <c:v>1.2575895602945009</c:v>
                </c:pt>
                <c:pt idx="2">
                  <c:v>1.3682800442414846</c:v>
                </c:pt>
                <c:pt idx="3">
                  <c:v>1.6996043929938225</c:v>
                </c:pt>
                <c:pt idx="4">
                  <c:v>1.690942719346443</c:v>
                </c:pt>
                <c:pt idx="5">
                  <c:v>1.7017656641865178</c:v>
                </c:pt>
                <c:pt idx="6">
                  <c:v>1.7275501897180967</c:v>
                </c:pt>
                <c:pt idx="7">
                  <c:v>1.7467592777152734</c:v>
                </c:pt>
                <c:pt idx="8">
                  <c:v>1.7296906760080959</c:v>
                </c:pt>
                <c:pt idx="9">
                  <c:v>1.8410206701802698</c:v>
                </c:pt>
                <c:pt idx="10">
                  <c:v>1.7721590104732199</c:v>
                </c:pt>
                <c:pt idx="11">
                  <c:v>1.8265287471054077</c:v>
                </c:pt>
                <c:pt idx="12">
                  <c:v>1.3733351445705548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1B-4E92-9994-35B659335D90}"/>
            </c:ext>
          </c:extLst>
        </c:ser>
        <c:ser>
          <c:idx val="0"/>
          <c:order val="4"/>
          <c:tx>
            <c:strRef>
              <c:f>'Model 2C'!$AZ$14:$BC$14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2C'!$AZ$16:$AZ$28</c:f>
              <c:numCache>
                <c:formatCode>0.00</c:formatCode>
                <c:ptCount val="13"/>
                <c:pt idx="0">
                  <c:v>0.99829645768698339</c:v>
                </c:pt>
                <c:pt idx="1">
                  <c:v>0.88022165168442923</c:v>
                </c:pt>
                <c:pt idx="2">
                  <c:v>1.0244597980410697</c:v>
                </c:pt>
                <c:pt idx="3">
                  <c:v>1.3689615784478499</c:v>
                </c:pt>
                <c:pt idx="4">
                  <c:v>1.3629937456000201</c:v>
                </c:pt>
                <c:pt idx="5">
                  <c:v>1.3704257426042108</c:v>
                </c:pt>
                <c:pt idx="6">
                  <c:v>1.3871746069873245</c:v>
                </c:pt>
                <c:pt idx="7">
                  <c:v>1.3988672409737792</c:v>
                </c:pt>
                <c:pt idx="8">
                  <c:v>1.388508776678121</c:v>
                </c:pt>
                <c:pt idx="9">
                  <c:v>1.4491099352620684</c:v>
                </c:pt>
                <c:pt idx="10">
                  <c:v>1.4134469666328968</c:v>
                </c:pt>
                <c:pt idx="11">
                  <c:v>1.4419868202888559</c:v>
                </c:pt>
                <c:pt idx="12">
                  <c:v>1.0309074669041181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1B-4E92-9994-35B659335D90}"/>
            </c:ext>
          </c:extLst>
        </c:ser>
        <c:ser>
          <c:idx val="4"/>
          <c:order val="5"/>
          <c:tx>
            <c:strRef>
              <c:f>'Model 2C'!$AZ$14:$BC$14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2C'!$BA$16:$BA$28</c:f>
              <c:numCache>
                <c:formatCode>0.00</c:formatCode>
                <c:ptCount val="13"/>
                <c:pt idx="0">
                  <c:v>1.3458527201584858</c:v>
                </c:pt>
                <c:pt idx="1">
                  <c:v>1.3068906270886158</c:v>
                </c:pt>
                <c:pt idx="2">
                  <c:v>1.3551576702049906</c:v>
                </c:pt>
                <c:pt idx="3">
                  <c:v>1.5868721484979285</c:v>
                </c:pt>
                <c:pt idx="4">
                  <c:v>1.5777762010894463</c:v>
                </c:pt>
                <c:pt idx="5">
                  <c:v>1.5891667168506027</c:v>
                </c:pt>
                <c:pt idx="6">
                  <c:v>1.6172605055658875</c:v>
                </c:pt>
                <c:pt idx="7">
                  <c:v>1.6389749811397398</c:v>
                </c:pt>
                <c:pt idx="8">
                  <c:v>1.6196489207272633</c:v>
                </c:pt>
                <c:pt idx="9">
                  <c:v>1.7526651433123142</c:v>
                </c:pt>
                <c:pt idx="10">
                  <c:v>1.6685687037553119</c:v>
                </c:pt>
                <c:pt idx="11">
                  <c:v>1.7345849138075056</c:v>
                </c:pt>
                <c:pt idx="12">
                  <c:v>1.3575014801751077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F1B-4E92-9994-35B659335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408976"/>
        <c:axId val="712411272"/>
        <c:extLst/>
      </c:scatterChart>
      <c:valAx>
        <c:axId val="71240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11272"/>
        <c:crosses val="autoZero"/>
        <c:crossBetween val="midCat"/>
      </c:valAx>
      <c:valAx>
        <c:axId val="712411272"/>
        <c:scaling>
          <c:orientation val="minMax"/>
          <c:max val="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08976"/>
        <c:crosses val="autoZero"/>
        <c:crossBetween val="midCat"/>
        <c:majorUnit val="0.2"/>
        <c:minorUnit val="0.2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0328949623518927"/>
          <c:y val="4.9003120894300527E-2"/>
          <c:w val="0.63901519221097502"/>
          <c:h val="7.1225559856911841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25978468545076E-2"/>
          <c:y val="2.3834850806815109E-2"/>
          <c:w val="0.88183300597223269"/>
          <c:h val="0.78853696831378306"/>
        </c:manualLayout>
      </c:layout>
      <c:scatterChart>
        <c:scatterStyle val="lineMarker"/>
        <c:varyColors val="0"/>
        <c:ser>
          <c:idx val="1"/>
          <c:order val="0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8E02-4A3D-839C-CDF6EF7053CE}"/>
            </c:ext>
          </c:extLst>
        </c:ser>
        <c:ser>
          <c:idx val="5"/>
          <c:order val="1"/>
          <c:tx>
            <c:v>Model 2C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>
                <a:prstDash val="sysDot"/>
              </a:ln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9859412073782878"/>
                  <c:y val="-9.7884692030760986E-2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0.0064 z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0.8981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</c:trendlineLbl>
          </c:trendline>
          <c:xVal>
            <c:numRef>
              <c:f>'RAW DATA'!$AN$11:$AN$23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DATA'!$AO$11:$AO$23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E02-4A3D-839C-CDF6EF7053CE}"/>
            </c:ext>
          </c:extLst>
        </c:ser>
        <c:ser>
          <c:idx val="2"/>
          <c:order val="2"/>
          <c:tx>
            <c:strRef>
              <c:f>'Model 2C'!$AC$15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2C'!$AC$16:$AC$28</c:f>
              <c:numCache>
                <c:formatCode>0.00</c:formatCode>
                <c:ptCount val="13"/>
                <c:pt idx="0">
                  <c:v>0.97544718840528699</c:v>
                </c:pt>
                <c:pt idx="1">
                  <c:v>0.91605944695753949</c:v>
                </c:pt>
                <c:pt idx="2">
                  <c:v>0.989384800943237</c:v>
                </c:pt>
                <c:pt idx="3">
                  <c:v>1.2458456811375265</c:v>
                </c:pt>
                <c:pt idx="4">
                  <c:v>1.2383613938838609</c:v>
                </c:pt>
                <c:pt idx="5">
                  <c:v>1.2477202102202671</c:v>
                </c:pt>
                <c:pt idx="6">
                  <c:v>1.2703025691541554</c:v>
                </c:pt>
                <c:pt idx="7">
                  <c:v>1.2873913470419482</c:v>
                </c:pt>
                <c:pt idx="8">
                  <c:v>1.2721955017654976</c:v>
                </c:pt>
                <c:pt idx="9">
                  <c:v>1.3746389322840202</c:v>
                </c:pt>
                <c:pt idx="10">
                  <c:v>1.3103409082427124</c:v>
                </c:pt>
                <c:pt idx="11">
                  <c:v>1.3608503533093215</c:v>
                </c:pt>
                <c:pt idx="12">
                  <c:v>0.99287018790670789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02-4A3D-839C-CDF6EF7053CE}"/>
            </c:ext>
          </c:extLst>
        </c:ser>
        <c:ser>
          <c:idx val="3"/>
          <c:order val="3"/>
          <c:tx>
            <c:strRef>
              <c:f>'Model 2C'!$AD$15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2C'!$AD$16:$AD$28</c:f>
              <c:numCache>
                <c:formatCode>0.00</c:formatCode>
                <c:ptCount val="13"/>
                <c:pt idx="0">
                  <c:v>1.3197226666659765</c:v>
                </c:pt>
                <c:pt idx="1">
                  <c:v>1.23937454588373</c:v>
                </c:pt>
                <c:pt idx="2">
                  <c:v>1.3385794365702617</c:v>
                </c:pt>
                <c:pt idx="3">
                  <c:v>1.6855559215390064</c:v>
                </c:pt>
                <c:pt idx="4">
                  <c:v>1.6754301211369882</c:v>
                </c:pt>
                <c:pt idx="5">
                  <c:v>1.6880920491215379</c:v>
                </c:pt>
                <c:pt idx="6">
                  <c:v>1.7186446523850336</c:v>
                </c:pt>
                <c:pt idx="7">
                  <c:v>1.7417647636449887</c:v>
                </c:pt>
                <c:pt idx="8">
                  <c:v>1.7212056788592025</c:v>
                </c:pt>
                <c:pt idx="9">
                  <c:v>1.8598056142666157</c:v>
                </c:pt>
                <c:pt idx="10">
                  <c:v>1.7728141699754345</c:v>
                </c:pt>
                <c:pt idx="11">
                  <c:v>1.8411504780067289</c:v>
                </c:pt>
                <c:pt idx="12">
                  <c:v>1.3432949601090753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02-4A3D-839C-CDF6EF7053CE}"/>
            </c:ext>
          </c:extLst>
        </c:ser>
        <c:ser>
          <c:idx val="0"/>
          <c:order val="4"/>
          <c:tx>
            <c:strRef>
              <c:f>'Model 2C'!$BD$14:$BG$14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5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2C'!$BD$16:$BD$28</c:f>
              <c:numCache>
                <c:formatCode>0.00</c:formatCode>
                <c:ptCount val="13"/>
                <c:pt idx="0">
                  <c:v>0.96666437782652359</c:v>
                </c:pt>
                <c:pt idx="1">
                  <c:v>0.85561429274606993</c:v>
                </c:pt>
                <c:pt idx="2">
                  <c:v>0.9918372107810669</c:v>
                </c:pt>
                <c:pt idx="3">
                  <c:v>1.3522673680272557</c:v>
                </c:pt>
                <c:pt idx="4">
                  <c:v>1.3450906654695203</c:v>
                </c:pt>
                <c:pt idx="5">
                  <c:v>1.3540404291275037</c:v>
                </c:pt>
                <c:pt idx="6">
                  <c:v>1.3747023053840073</c:v>
                </c:pt>
                <c:pt idx="7">
                  <c:v>1.3895898763610823</c:v>
                </c:pt>
                <c:pt idx="8">
                  <c:v>1.3763804970306412</c:v>
                </c:pt>
                <c:pt idx="9">
                  <c:v>1.4592064898249588</c:v>
                </c:pt>
                <c:pt idx="10">
                  <c:v>1.4087738180806992</c:v>
                </c:pt>
                <c:pt idx="11">
                  <c:v>1.4486883625049862</c:v>
                </c:pt>
                <c:pt idx="12">
                  <c:v>0.99807393139988798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02-4A3D-839C-CDF6EF7053CE}"/>
            </c:ext>
          </c:extLst>
        </c:ser>
        <c:ser>
          <c:idx val="4"/>
          <c:order val="5"/>
          <c:tx>
            <c:strRef>
              <c:f>'Model 2C'!$BD$14:$BG$14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5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2C'!$BE$16:$BE$28</c:f>
              <c:numCache>
                <c:formatCode>0.00</c:formatCode>
                <c:ptCount val="13"/>
                <c:pt idx="0">
                  <c:v>1.32850547724474</c:v>
                </c:pt>
                <c:pt idx="1">
                  <c:v>1.2998197000951996</c:v>
                </c:pt>
                <c:pt idx="2">
                  <c:v>1.3361270267324319</c:v>
                </c:pt>
                <c:pt idx="3">
                  <c:v>1.5791342346492772</c:v>
                </c:pt>
                <c:pt idx="4">
                  <c:v>1.568700849551329</c:v>
                </c:pt>
                <c:pt idx="5">
                  <c:v>1.5817718302143016</c:v>
                </c:pt>
                <c:pt idx="6">
                  <c:v>1.614244916155182</c:v>
                </c:pt>
                <c:pt idx="7">
                  <c:v>1.6395662343258546</c:v>
                </c:pt>
                <c:pt idx="8">
                  <c:v>1.6170206835940588</c:v>
                </c:pt>
                <c:pt idx="9">
                  <c:v>1.7752380567256774</c:v>
                </c:pt>
                <c:pt idx="10">
                  <c:v>1.6743812601374479</c:v>
                </c:pt>
                <c:pt idx="11">
                  <c:v>1.7533124688110644</c:v>
                </c:pt>
                <c:pt idx="12">
                  <c:v>1.3380912166158954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02-4A3D-839C-CDF6EF70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408976"/>
        <c:axId val="712411272"/>
        <c:extLst/>
      </c:scatterChart>
      <c:valAx>
        <c:axId val="71240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11272"/>
        <c:crosses val="autoZero"/>
        <c:crossBetween val="midCat"/>
      </c:valAx>
      <c:valAx>
        <c:axId val="712411272"/>
        <c:scaling>
          <c:orientation val="minMax"/>
          <c:max val="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08976"/>
        <c:crosses val="autoZero"/>
        <c:crossBetween val="midCat"/>
        <c:majorUnit val="0.2"/>
        <c:minorUnit val="0.2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0003421994380809"/>
          <c:y val="5.3687233332000095E-2"/>
          <c:w val="0.63901519221097502"/>
          <c:h val="7.1225559856911841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25978468545076E-2"/>
          <c:y val="2.3834850806815109E-2"/>
          <c:w val="0.88183300597223269"/>
          <c:h val="0.78853696831378306"/>
        </c:manualLayout>
      </c:layout>
      <c:scatterChart>
        <c:scatterStyle val="lineMarker"/>
        <c:varyColors val="0"/>
        <c:ser>
          <c:idx val="1"/>
          <c:order val="0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5AEF-4178-9E77-357A22B8A015}"/>
            </c:ext>
          </c:extLst>
        </c:ser>
        <c:ser>
          <c:idx val="5"/>
          <c:order val="1"/>
          <c:tx>
            <c:v>Model 2C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>
                <a:prstDash val="sysDot"/>
              </a:ln>
            </c:spPr>
            <c:trendlineType val="power"/>
            <c:dispRSqr val="1"/>
            <c:dispEq val="1"/>
            <c:trendlineLbl>
              <c:layout>
                <c:manualLayout>
                  <c:x val="-0.66233157533306719"/>
                  <c:y val="-0.17360912375613358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0.9323 z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0.113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0.3455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</c:trendlineLbl>
          </c:trendline>
          <c:xVal>
            <c:numRef>
              <c:f>'RAW DATA'!$AN$11:$AN$23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DATA'!$AO$11:$AO$23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AEF-4178-9E77-357A22B8A015}"/>
            </c:ext>
          </c:extLst>
        </c:ser>
        <c:ser>
          <c:idx val="2"/>
          <c:order val="2"/>
          <c:tx>
            <c:strRef>
              <c:f>'Model 2C'!$AE$15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2C'!$AE$16:$AE$28</c:f>
              <c:numCache>
                <c:formatCode>0.00</c:formatCode>
                <c:ptCount val="13"/>
                <c:pt idx="0">
                  <c:v>1.1208859697974467</c:v>
                </c:pt>
                <c:pt idx="1">
                  <c:v>1.0463009278066722</c:v>
                </c:pt>
                <c:pt idx="2">
                  <c:v>1.1333790253306646</c:v>
                </c:pt>
                <c:pt idx="3">
                  <c:v>1.2580336491606765</c:v>
                </c:pt>
                <c:pt idx="4">
                  <c:v>1.2557774497415171</c:v>
                </c:pt>
                <c:pt idx="5">
                  <c:v>1.2585916997360378</c:v>
                </c:pt>
                <c:pt idx="6">
                  <c:v>1.2651039887681175</c:v>
                </c:pt>
                <c:pt idx="7">
                  <c:v>1.2697899713440084</c:v>
                </c:pt>
                <c:pt idx="8">
                  <c:v>1.2656329387706959</c:v>
                </c:pt>
                <c:pt idx="9">
                  <c:v>1.2910084141364699</c:v>
                </c:pt>
                <c:pt idx="10">
                  <c:v>1.2757848574171353</c:v>
                </c:pt>
                <c:pt idx="11">
                  <c:v>1.2879201332460557</c:v>
                </c:pt>
                <c:pt idx="12">
                  <c:v>1.1363149861810962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EF-4178-9E77-357A22B8A015}"/>
            </c:ext>
          </c:extLst>
        </c:ser>
        <c:ser>
          <c:idx val="3"/>
          <c:order val="3"/>
          <c:tx>
            <c:strRef>
              <c:f>'Model 2C'!$AF$15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2C'!$AF$16:$AF$28</c:f>
              <c:numCache>
                <c:formatCode>0.00</c:formatCode>
                <c:ptCount val="13"/>
                <c:pt idx="0">
                  <c:v>1.5164927826671337</c:v>
                </c:pt>
                <c:pt idx="1">
                  <c:v>1.415583608209027</c:v>
                </c:pt>
                <c:pt idx="2">
                  <c:v>1.5333951519179578</c:v>
                </c:pt>
                <c:pt idx="3">
                  <c:v>1.7020455253350328</c:v>
                </c:pt>
                <c:pt idx="4">
                  <c:v>1.6989930202385228</c:v>
                </c:pt>
                <c:pt idx="5">
                  <c:v>1.7028005349369921</c:v>
                </c:pt>
                <c:pt idx="6">
                  <c:v>1.7116112789215705</c:v>
                </c:pt>
                <c:pt idx="7">
                  <c:v>1.7179511377007173</c:v>
                </c:pt>
                <c:pt idx="8">
                  <c:v>1.7123269171603532</c:v>
                </c:pt>
                <c:pt idx="9">
                  <c:v>1.7466584426552241</c:v>
                </c:pt>
                <c:pt idx="10">
                  <c:v>1.7260618659173008</c:v>
                </c:pt>
                <c:pt idx="11">
                  <c:v>1.7424801802740753</c:v>
                </c:pt>
                <c:pt idx="12">
                  <c:v>1.5373673342450123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EF-4178-9E77-357A22B8A015}"/>
            </c:ext>
          </c:extLst>
        </c:ser>
        <c:ser>
          <c:idx val="0"/>
          <c:order val="4"/>
          <c:tx>
            <c:strRef>
              <c:f>'Model 2C'!$BH$14:$BK$14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2C'!$BH$16:$BH$28</c:f>
              <c:numCache>
                <c:formatCode>0.00</c:formatCode>
                <c:ptCount val="13"/>
                <c:pt idx="0">
                  <c:v>1.1622541427376605</c:v>
                </c:pt>
                <c:pt idx="1">
                  <c:v>1.0388983660576119</c:v>
                </c:pt>
                <c:pt idx="2">
                  <c:v>1.1845398243561789</c:v>
                </c:pt>
                <c:pt idx="3">
                  <c:v>1.3819579395044854</c:v>
                </c:pt>
                <c:pt idx="4">
                  <c:v>1.3807115530482559</c:v>
                </c:pt>
                <c:pt idx="5">
                  <c:v>1.3822407042826852</c:v>
                </c:pt>
                <c:pt idx="6">
                  <c:v>1.3847958651343453</c:v>
                </c:pt>
                <c:pt idx="7">
                  <c:v>1.3857979503067801</c:v>
                </c:pt>
                <c:pt idx="8">
                  <c:v>1.3849436428841282</c:v>
                </c:pt>
                <c:pt idx="9">
                  <c:v>1.3822030897215594</c:v>
                </c:pt>
                <c:pt idx="10">
                  <c:v>1.3860929505202664</c:v>
                </c:pt>
                <c:pt idx="11">
                  <c:v>1.3835016203729489</c:v>
                </c:pt>
                <c:pt idx="12">
                  <c:v>1.1898410447189922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EF-4178-9E77-357A22B8A015}"/>
            </c:ext>
          </c:extLst>
        </c:ser>
        <c:ser>
          <c:idx val="4"/>
          <c:order val="5"/>
          <c:tx>
            <c:strRef>
              <c:f>'Model 2C'!$BH$14:$BK$14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2C'!$V$16:$V$28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'Model 2C'!$BI$16:$BI$28</c:f>
              <c:numCache>
                <c:formatCode>0.00</c:formatCode>
                <c:ptCount val="13"/>
                <c:pt idx="0">
                  <c:v>1.4751246097269199</c:v>
                </c:pt>
                <c:pt idx="1">
                  <c:v>1.4229861699580875</c:v>
                </c:pt>
                <c:pt idx="2">
                  <c:v>1.4822343528924438</c:v>
                </c:pt>
                <c:pt idx="3">
                  <c:v>1.5781212349912239</c:v>
                </c:pt>
                <c:pt idx="4">
                  <c:v>1.5740589169317842</c:v>
                </c:pt>
                <c:pt idx="5">
                  <c:v>1.5791515303903447</c:v>
                </c:pt>
                <c:pt idx="6">
                  <c:v>1.5919194025553429</c:v>
                </c:pt>
                <c:pt idx="7">
                  <c:v>1.6019431587379458</c:v>
                </c:pt>
                <c:pt idx="8">
                  <c:v>1.5930162130469212</c:v>
                </c:pt>
                <c:pt idx="9">
                  <c:v>1.6554637670701349</c:v>
                </c:pt>
                <c:pt idx="10">
                  <c:v>1.61575377281417</c:v>
                </c:pt>
                <c:pt idx="11">
                  <c:v>1.6468986931471821</c:v>
                </c:pt>
                <c:pt idx="12">
                  <c:v>1.4838412757071164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AEF-4178-9E77-357A22B8A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408976"/>
        <c:axId val="712411272"/>
        <c:extLst/>
      </c:scatterChart>
      <c:valAx>
        <c:axId val="712408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11272"/>
        <c:crosses val="autoZero"/>
        <c:crossBetween val="midCat"/>
      </c:valAx>
      <c:valAx>
        <c:axId val="712411272"/>
        <c:scaling>
          <c:orientation val="minMax"/>
          <c:max val="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712408976"/>
        <c:crosses val="autoZero"/>
        <c:crossBetween val="midCat"/>
        <c:majorUnit val="0.2"/>
        <c:minorUnit val="0.2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0003421994380809"/>
          <c:y val="5.3687233332000095E-2"/>
          <c:w val="0.63901519221097502"/>
          <c:h val="7.1225559856911841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99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88-4282-A42D-36B315DFC16D}"/>
            </c:ext>
          </c:extLst>
        </c:ser>
        <c:ser>
          <c:idx val="2"/>
          <c:order val="1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88-4282-A42D-36B315DFC16D}"/>
            </c:ext>
          </c:extLst>
        </c:ser>
        <c:ser>
          <c:idx val="3"/>
          <c:order val="2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88-4282-A42D-36B315DFC16D}"/>
            </c:ext>
          </c:extLst>
        </c:ser>
        <c:ser>
          <c:idx val="0"/>
          <c:order val="3"/>
          <c:tx>
            <c:v>Model 3A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4789823184147655"/>
                  <c:y val="-0.1840850801606429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0.0135 z + 1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0.6246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DATA'!$AQ$11:$AQ$47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'RAW DATA'!$AR$11:$AR$47</c:f>
              <c:numCache>
                <c:formatCode>0.00</c:formatCode>
                <c:ptCount val="3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  <c:pt idx="7">
                  <c:v>1.4</c:v>
                </c:pt>
                <c:pt idx="8">
                  <c:v>1.38</c:v>
                </c:pt>
                <c:pt idx="9">
                  <c:v>1.54</c:v>
                </c:pt>
                <c:pt idx="10">
                  <c:v>1.64</c:v>
                </c:pt>
                <c:pt idx="11">
                  <c:v>1.41</c:v>
                </c:pt>
                <c:pt idx="12">
                  <c:v>1.73</c:v>
                </c:pt>
                <c:pt idx="13">
                  <c:v>1.74</c:v>
                </c:pt>
                <c:pt idx="14">
                  <c:v>1.54</c:v>
                </c:pt>
                <c:pt idx="15">
                  <c:v>1.6</c:v>
                </c:pt>
                <c:pt idx="16">
                  <c:v>1.9</c:v>
                </c:pt>
                <c:pt idx="17">
                  <c:v>2.12</c:v>
                </c:pt>
                <c:pt idx="18">
                  <c:v>2.17</c:v>
                </c:pt>
                <c:pt idx="19">
                  <c:v>2.19</c:v>
                </c:pt>
                <c:pt idx="20">
                  <c:v>2.23</c:v>
                </c:pt>
                <c:pt idx="21">
                  <c:v>2.15</c:v>
                </c:pt>
                <c:pt idx="22">
                  <c:v>2.2599999999999998</c:v>
                </c:pt>
                <c:pt idx="23">
                  <c:v>2.74</c:v>
                </c:pt>
                <c:pt idx="24">
                  <c:v>1.23</c:v>
                </c:pt>
                <c:pt idx="25">
                  <c:v>1.19</c:v>
                </c:pt>
                <c:pt idx="26">
                  <c:v>1.38</c:v>
                </c:pt>
                <c:pt idx="27">
                  <c:v>1.5</c:v>
                </c:pt>
                <c:pt idx="28">
                  <c:v>1.41</c:v>
                </c:pt>
                <c:pt idx="29">
                  <c:v>1.36</c:v>
                </c:pt>
                <c:pt idx="30">
                  <c:v>1.32</c:v>
                </c:pt>
                <c:pt idx="31">
                  <c:v>1.4</c:v>
                </c:pt>
                <c:pt idx="32">
                  <c:v>1.45</c:v>
                </c:pt>
                <c:pt idx="33">
                  <c:v>1.44</c:v>
                </c:pt>
                <c:pt idx="34">
                  <c:v>1.76</c:v>
                </c:pt>
                <c:pt idx="35">
                  <c:v>1.77</c:v>
                </c:pt>
                <c:pt idx="36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388-4282-A42D-36B315DFC16D}"/>
            </c:ext>
          </c:extLst>
        </c:ser>
        <c:ser>
          <c:idx val="4"/>
          <c:order val="4"/>
          <c:tx>
            <c:strRef>
              <c:f>'Model 3A'!$AA$15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3A'!$AA$16:$AA$52</c:f>
              <c:numCache>
                <c:formatCode>0.00</c:formatCode>
                <c:ptCount val="37"/>
                <c:pt idx="0">
                  <c:v>1.455923454039475</c:v>
                </c:pt>
                <c:pt idx="1">
                  <c:v>1.4971125139708878</c:v>
                </c:pt>
                <c:pt idx="2">
                  <c:v>1.5780349194410555</c:v>
                </c:pt>
                <c:pt idx="3">
                  <c:v>1.7132010151081156</c:v>
                </c:pt>
                <c:pt idx="4">
                  <c:v>1.8465068084776826</c:v>
                </c:pt>
                <c:pt idx="5">
                  <c:v>1.9807741484220236</c:v>
                </c:pt>
                <c:pt idx="6">
                  <c:v>2.1050221444944741</c:v>
                </c:pt>
                <c:pt idx="7">
                  <c:v>1.1262453528260434</c:v>
                </c:pt>
                <c:pt idx="8">
                  <c:v>1.1688427182921342</c:v>
                </c:pt>
                <c:pt idx="9">
                  <c:v>1.2013453327738812</c:v>
                </c:pt>
                <c:pt idx="10">
                  <c:v>1.2605113172840205</c:v>
                </c:pt>
                <c:pt idx="11">
                  <c:v>1.2559812398992911</c:v>
                </c:pt>
                <c:pt idx="12">
                  <c:v>1.348799322260855</c:v>
                </c:pt>
                <c:pt idx="13">
                  <c:v>1.5300212457628317</c:v>
                </c:pt>
                <c:pt idx="14">
                  <c:v>1.5950289316589472</c:v>
                </c:pt>
                <c:pt idx="15">
                  <c:v>1.6350725637375896</c:v>
                </c:pt>
                <c:pt idx="16">
                  <c:v>1.654971345578653</c:v>
                </c:pt>
                <c:pt idx="17">
                  <c:v>1.7761024349396342</c:v>
                </c:pt>
                <c:pt idx="18">
                  <c:v>1.8335542414981483</c:v>
                </c:pt>
                <c:pt idx="19">
                  <c:v>1.7451764349399548</c:v>
                </c:pt>
                <c:pt idx="20">
                  <c:v>1.7179060760768732</c:v>
                </c:pt>
                <c:pt idx="21">
                  <c:v>1.6983413013167594</c:v>
                </c:pt>
                <c:pt idx="22">
                  <c:v>2.0018916502592052</c:v>
                </c:pt>
                <c:pt idx="23">
                  <c:v>2.0677612584426099</c:v>
                </c:pt>
                <c:pt idx="24">
                  <c:v>1.0968194884860476</c:v>
                </c:pt>
                <c:pt idx="25">
                  <c:v>0.98419458743254329</c:v>
                </c:pt>
                <c:pt idx="26">
                  <c:v>1.1222569030077212</c:v>
                </c:pt>
                <c:pt idx="27">
                  <c:v>1.5355120010439252</c:v>
                </c:pt>
                <c:pt idx="28">
                  <c:v>1.5247084461413518</c:v>
                </c:pt>
                <c:pt idx="29">
                  <c:v>1.5382077170152493</c:v>
                </c:pt>
                <c:pt idx="30">
                  <c:v>1.5703683072842567</c:v>
                </c:pt>
                <c:pt idx="31">
                  <c:v>1.5943274686720394</c:v>
                </c:pt>
                <c:pt idx="32">
                  <c:v>1.5730380986079238</c:v>
                </c:pt>
                <c:pt idx="33">
                  <c:v>1.711898064165065</c:v>
                </c:pt>
                <c:pt idx="34">
                  <c:v>1.6260081136065434</c:v>
                </c:pt>
                <c:pt idx="35">
                  <c:v>1.6938225405472345</c:v>
                </c:pt>
                <c:pt idx="36">
                  <c:v>1.1285620417333821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388-4282-A42D-36B315DFC16D}"/>
            </c:ext>
          </c:extLst>
        </c:ser>
        <c:ser>
          <c:idx val="6"/>
          <c:order val="5"/>
          <c:tx>
            <c:strRef>
              <c:f>'Model 3A'!$AB$15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3A'!$AB$16:$AB$52</c:f>
              <c:numCache>
                <c:formatCode>0.00</c:formatCode>
                <c:ptCount val="37"/>
                <c:pt idx="0">
                  <c:v>1.9697787907592894</c:v>
                </c:pt>
                <c:pt idx="1">
                  <c:v>2.0255051659606127</c:v>
                </c:pt>
                <c:pt idx="2">
                  <c:v>2.1349884204202514</c:v>
                </c:pt>
                <c:pt idx="3">
                  <c:v>2.31786019691098</c:v>
                </c:pt>
                <c:pt idx="4">
                  <c:v>2.498215093822747</c:v>
                </c:pt>
                <c:pt idx="5">
                  <c:v>2.6798709066886199</c:v>
                </c:pt>
                <c:pt idx="6">
                  <c:v>2.8479711366689942</c:v>
                </c:pt>
                <c:pt idx="7">
                  <c:v>1.5237437126469999</c:v>
                </c:pt>
                <c:pt idx="8">
                  <c:v>1.5813754423952402</c:v>
                </c:pt>
                <c:pt idx="9">
                  <c:v>1.625349567870545</c:v>
                </c:pt>
                <c:pt idx="10">
                  <c:v>1.7053976645607336</c:v>
                </c:pt>
                <c:pt idx="11">
                  <c:v>1.6992687363343348</c:v>
                </c:pt>
                <c:pt idx="12">
                  <c:v>1.8248461418823332</c:v>
                </c:pt>
                <c:pt idx="13">
                  <c:v>2.0700287442673604</c:v>
                </c:pt>
                <c:pt idx="14">
                  <c:v>2.1579803193032814</c:v>
                </c:pt>
                <c:pt idx="15">
                  <c:v>2.2121569979979152</c:v>
                </c:pt>
                <c:pt idx="16">
                  <c:v>2.2390788793122951</c:v>
                </c:pt>
                <c:pt idx="17">
                  <c:v>2.4029621178595049</c:v>
                </c:pt>
                <c:pt idx="18">
                  <c:v>2.4806910326151415</c:v>
                </c:pt>
                <c:pt idx="19">
                  <c:v>2.3611210590364093</c:v>
                </c:pt>
                <c:pt idx="20">
                  <c:v>2.3242258676334164</c:v>
                </c:pt>
                <c:pt idx="21">
                  <c:v>2.2977558782520862</c:v>
                </c:pt>
                <c:pt idx="22">
                  <c:v>2.7084416444683366</c:v>
                </c:pt>
                <c:pt idx="23">
                  <c:v>2.7975593496576487</c:v>
                </c:pt>
                <c:pt idx="24">
                  <c:v>1.4839322491281819</c:v>
                </c:pt>
                <c:pt idx="25">
                  <c:v>1.3315573829969702</c:v>
                </c:pt>
                <c:pt idx="26">
                  <c:v>1.518347574657505</c:v>
                </c:pt>
                <c:pt idx="27">
                  <c:v>2.0774574131770751</c:v>
                </c:pt>
                <c:pt idx="28">
                  <c:v>2.0628408388971229</c:v>
                </c:pt>
                <c:pt idx="29">
                  <c:v>2.0811045583147489</c:v>
                </c:pt>
                <c:pt idx="30">
                  <c:v>2.1246159451492881</c:v>
                </c:pt>
                <c:pt idx="31">
                  <c:v>2.1570312811445236</c:v>
                </c:pt>
                <c:pt idx="32">
                  <c:v>2.1282280157636615</c:v>
                </c:pt>
                <c:pt idx="33">
                  <c:v>2.3160973809292056</c:v>
                </c:pt>
                <c:pt idx="34">
                  <c:v>2.1998933301735586</c:v>
                </c:pt>
                <c:pt idx="35">
                  <c:v>2.2916422607403759</c:v>
                </c:pt>
                <c:pt idx="36">
                  <c:v>1.5268780564628111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388-4282-A42D-36B315DFC16D}"/>
            </c:ext>
          </c:extLst>
        </c:ser>
        <c:ser>
          <c:idx val="7"/>
          <c:order val="6"/>
          <c:tx>
            <c:strRef>
              <c:f>'Model 3A'!$AZ$14:$BC$14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3A'!$AZ$16:$AZ$52</c:f>
              <c:numCache>
                <c:formatCode>0.00</c:formatCode>
                <c:ptCount val="37"/>
                <c:pt idx="0">
                  <c:v>1.5932086203238474</c:v>
                </c:pt>
                <c:pt idx="1">
                  <c:v>1.6460370650516034</c:v>
                </c:pt>
                <c:pt idx="2">
                  <c:v>1.7430998731217349</c:v>
                </c:pt>
                <c:pt idx="3">
                  <c:v>1.8856961799206131</c:v>
                </c:pt>
                <c:pt idx="4">
                  <c:v>2.0093820900188901</c:v>
                </c:pt>
                <c:pt idx="5">
                  <c:v>2.1250793574377131</c:v>
                </c:pt>
                <c:pt idx="6">
                  <c:v>2.2281009346360241</c:v>
                </c:pt>
                <c:pt idx="7">
                  <c:v>1.1194979027440737</c:v>
                </c:pt>
                <c:pt idx="8">
                  <c:v>1.1836618093084026</c:v>
                </c:pt>
                <c:pt idx="9">
                  <c:v>1.2322671720096454</c:v>
                </c:pt>
                <c:pt idx="10">
                  <c:v>1.3197563596824322</c:v>
                </c:pt>
                <c:pt idx="11">
                  <c:v>1.3131101570931385</c:v>
                </c:pt>
                <c:pt idx="12">
                  <c:v>1.4470224154162841</c:v>
                </c:pt>
                <c:pt idx="13">
                  <c:v>1.6866227604807551</c:v>
                </c:pt>
                <c:pt idx="14">
                  <c:v>1.7623075569677993</c:v>
                </c:pt>
                <c:pt idx="15">
                  <c:v>1.8060134726612012</c:v>
                </c:pt>
                <c:pt idx="16">
                  <c:v>1.8269653706205253</c:v>
                </c:pt>
                <c:pt idx="17">
                  <c:v>1.9455773779894276</c:v>
                </c:pt>
                <c:pt idx="18">
                  <c:v>1.997849318334852</c:v>
                </c:pt>
                <c:pt idx="19">
                  <c:v>1.9165363616154432</c:v>
                </c:pt>
                <c:pt idx="20">
                  <c:v>1.8902911677347789</c:v>
                </c:pt>
                <c:pt idx="21">
                  <c:v>1.8710453662286695</c:v>
                </c:pt>
                <c:pt idx="22">
                  <c:v>2.142796572244289</c:v>
                </c:pt>
                <c:pt idx="23">
                  <c:v>2.1974843806420719</c:v>
                </c:pt>
                <c:pt idx="24">
                  <c:v>1.0749166257318543</c:v>
                </c:pt>
                <c:pt idx="25">
                  <c:v>0.90282419137005454</c:v>
                </c:pt>
                <c:pt idx="26">
                  <c:v>1.1134666491513228</c:v>
                </c:pt>
                <c:pt idx="27">
                  <c:v>1.6932473363538061</c:v>
                </c:pt>
                <c:pt idx="28">
                  <c:v>1.6801724119193819</c:v>
                </c:pt>
                <c:pt idx="29">
                  <c:v>1.696484087938418</c:v>
                </c:pt>
                <c:pt idx="30">
                  <c:v>1.7343017604042883</c:v>
                </c:pt>
                <c:pt idx="31">
                  <c:v>1.7615226767822016</c:v>
                </c:pt>
                <c:pt idx="32">
                  <c:v>1.737375019067078</c:v>
                </c:pt>
                <c:pt idx="33">
                  <c:v>1.8844200515417073</c:v>
                </c:pt>
                <c:pt idx="34">
                  <c:v>1.7963050723739553</c:v>
                </c:pt>
                <c:pt idx="35">
                  <c:v>1.8665468233818039</c:v>
                </c:pt>
                <c:pt idx="36">
                  <c:v>1.1229994266503476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388-4282-A42D-36B315DFC16D}"/>
            </c:ext>
          </c:extLst>
        </c:ser>
        <c:ser>
          <c:idx val="8"/>
          <c:order val="7"/>
          <c:tx>
            <c:strRef>
              <c:f>'Model 3A'!$AZ$14:$BC$14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3A'!$BA$16:$BA$52</c:f>
              <c:numCache>
                <c:formatCode>0.00</c:formatCode>
                <c:ptCount val="37"/>
                <c:pt idx="0">
                  <c:v>1.8324936244749173</c:v>
                </c:pt>
                <c:pt idx="1">
                  <c:v>1.8765806148798974</c:v>
                </c:pt>
                <c:pt idx="2">
                  <c:v>1.969923466739572</c:v>
                </c:pt>
                <c:pt idx="3">
                  <c:v>2.1453650320984825</c:v>
                </c:pt>
                <c:pt idx="4">
                  <c:v>2.3353398122815396</c:v>
                </c:pt>
                <c:pt idx="5">
                  <c:v>2.5355656976729306</c:v>
                </c:pt>
                <c:pt idx="6">
                  <c:v>2.7248923465274446</c:v>
                </c:pt>
                <c:pt idx="7">
                  <c:v>1.5304911627289699</c:v>
                </c:pt>
                <c:pt idx="8">
                  <c:v>1.5665563513789718</c:v>
                </c:pt>
                <c:pt idx="9">
                  <c:v>1.594427728634781</c:v>
                </c:pt>
                <c:pt idx="10">
                  <c:v>1.6461526221623219</c:v>
                </c:pt>
                <c:pt idx="11">
                  <c:v>1.6421398191404877</c:v>
                </c:pt>
                <c:pt idx="12">
                  <c:v>1.7266230487269043</c:v>
                </c:pt>
                <c:pt idx="13">
                  <c:v>1.9134272295494372</c:v>
                </c:pt>
                <c:pt idx="14">
                  <c:v>1.9907016939944295</c:v>
                </c:pt>
                <c:pt idx="15">
                  <c:v>2.0412160890743039</c:v>
                </c:pt>
                <c:pt idx="16">
                  <c:v>2.0670848542704232</c:v>
                </c:pt>
                <c:pt idx="17">
                  <c:v>2.2334871748097118</c:v>
                </c:pt>
                <c:pt idx="18">
                  <c:v>2.3163959557784377</c:v>
                </c:pt>
                <c:pt idx="19">
                  <c:v>2.1897611323609212</c:v>
                </c:pt>
                <c:pt idx="20">
                  <c:v>2.1518407759755109</c:v>
                </c:pt>
                <c:pt idx="21">
                  <c:v>2.1250518133401766</c:v>
                </c:pt>
                <c:pt idx="22">
                  <c:v>2.5675367224832533</c:v>
                </c:pt>
                <c:pt idx="23">
                  <c:v>2.6678362274581868</c:v>
                </c:pt>
                <c:pt idx="24">
                  <c:v>1.5058351118823752</c:v>
                </c:pt>
                <c:pt idx="25">
                  <c:v>1.4129277790594592</c:v>
                </c:pt>
                <c:pt idx="26">
                  <c:v>1.5271378285139035</c:v>
                </c:pt>
                <c:pt idx="27">
                  <c:v>1.9197220778671946</c:v>
                </c:pt>
                <c:pt idx="28">
                  <c:v>1.9073768731190928</c:v>
                </c:pt>
                <c:pt idx="29">
                  <c:v>1.9228281873915802</c:v>
                </c:pt>
                <c:pt idx="30">
                  <c:v>1.9606824920292567</c:v>
                </c:pt>
                <c:pt idx="31">
                  <c:v>1.9898360730343616</c:v>
                </c:pt>
                <c:pt idx="32">
                  <c:v>1.9638910953045075</c:v>
                </c:pt>
                <c:pt idx="33">
                  <c:v>2.1435753935525632</c:v>
                </c:pt>
                <c:pt idx="34">
                  <c:v>2.0295963714061469</c:v>
                </c:pt>
                <c:pt idx="35">
                  <c:v>2.1189179779058067</c:v>
                </c:pt>
                <c:pt idx="36">
                  <c:v>1.5324406715458458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388-4282-A42D-36B315DF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20"/>
        <c:minorUnit val="20"/>
      </c:valAx>
      <c:valAx>
        <c:axId val="6359910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9.6342696996783703E-2"/>
          <c:y val="6.7393378666878043E-2"/>
          <c:w val="0.64056774641459302"/>
          <c:h val="7.360890128811491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99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EB-4E35-9374-ED32A7510640}"/>
            </c:ext>
          </c:extLst>
        </c:ser>
        <c:ser>
          <c:idx val="2"/>
          <c:order val="1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EB-4E35-9374-ED32A7510640}"/>
            </c:ext>
          </c:extLst>
        </c:ser>
        <c:ser>
          <c:idx val="3"/>
          <c:order val="2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EB-4E35-9374-ED32A7510640}"/>
            </c:ext>
          </c:extLst>
        </c:ser>
        <c:ser>
          <c:idx val="0"/>
          <c:order val="3"/>
          <c:tx>
            <c:v>Model 3A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6320837982576486"/>
                  <c:y val="-0.1443411255230070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0.0089 z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0.9369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DATA'!$AQ$11:$AQ$47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'RAW DATA'!$AR$11:$AR$47</c:f>
              <c:numCache>
                <c:formatCode>0.00</c:formatCode>
                <c:ptCount val="3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  <c:pt idx="7">
                  <c:v>1.4</c:v>
                </c:pt>
                <c:pt idx="8">
                  <c:v>1.38</c:v>
                </c:pt>
                <c:pt idx="9">
                  <c:v>1.54</c:v>
                </c:pt>
                <c:pt idx="10">
                  <c:v>1.64</c:v>
                </c:pt>
                <c:pt idx="11">
                  <c:v>1.41</c:v>
                </c:pt>
                <c:pt idx="12">
                  <c:v>1.73</c:v>
                </c:pt>
                <c:pt idx="13">
                  <c:v>1.74</c:v>
                </c:pt>
                <c:pt idx="14">
                  <c:v>1.54</c:v>
                </c:pt>
                <c:pt idx="15">
                  <c:v>1.6</c:v>
                </c:pt>
                <c:pt idx="16">
                  <c:v>1.9</c:v>
                </c:pt>
                <c:pt idx="17">
                  <c:v>2.12</c:v>
                </c:pt>
                <c:pt idx="18">
                  <c:v>2.17</c:v>
                </c:pt>
                <c:pt idx="19">
                  <c:v>2.19</c:v>
                </c:pt>
                <c:pt idx="20">
                  <c:v>2.23</c:v>
                </c:pt>
                <c:pt idx="21">
                  <c:v>2.15</c:v>
                </c:pt>
                <c:pt idx="22">
                  <c:v>2.2599999999999998</c:v>
                </c:pt>
                <c:pt idx="23">
                  <c:v>2.74</c:v>
                </c:pt>
                <c:pt idx="24">
                  <c:v>1.23</c:v>
                </c:pt>
                <c:pt idx="25">
                  <c:v>1.19</c:v>
                </c:pt>
                <c:pt idx="26">
                  <c:v>1.38</c:v>
                </c:pt>
                <c:pt idx="27">
                  <c:v>1.5</c:v>
                </c:pt>
                <c:pt idx="28">
                  <c:v>1.41</c:v>
                </c:pt>
                <c:pt idx="29">
                  <c:v>1.36</c:v>
                </c:pt>
                <c:pt idx="30">
                  <c:v>1.32</c:v>
                </c:pt>
                <c:pt idx="31">
                  <c:v>1.4</c:v>
                </c:pt>
                <c:pt idx="32">
                  <c:v>1.45</c:v>
                </c:pt>
                <c:pt idx="33">
                  <c:v>1.44</c:v>
                </c:pt>
                <c:pt idx="34">
                  <c:v>1.76</c:v>
                </c:pt>
                <c:pt idx="35">
                  <c:v>1.77</c:v>
                </c:pt>
                <c:pt idx="36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EEB-4E35-9374-ED32A7510640}"/>
            </c:ext>
          </c:extLst>
        </c:ser>
        <c:ser>
          <c:idx val="4"/>
          <c:order val="4"/>
          <c:tx>
            <c:strRef>
              <c:f>'Model 3A'!$AC$15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3A'!$AC$16:$AC$52</c:f>
              <c:numCache>
                <c:formatCode>0.00</c:formatCode>
                <c:ptCount val="37"/>
                <c:pt idx="0">
                  <c:v>1.3599321018853674</c:v>
                </c:pt>
                <c:pt idx="1">
                  <c:v>1.4040781583653339</c:v>
                </c:pt>
                <c:pt idx="2">
                  <c:v>1.4950270787690632</c:v>
                </c:pt>
                <c:pt idx="3">
                  <c:v>1.6602679841520276</c:v>
                </c:pt>
                <c:pt idx="4">
                  <c:v>1.8411141096202819</c:v>
                </c:pt>
                <c:pt idx="5">
                  <c:v>2.0431822411918836</c:v>
                </c:pt>
                <c:pt idx="6">
                  <c:v>2.2498761090838442</c:v>
                </c:pt>
                <c:pt idx="7">
                  <c:v>1.053098451957827</c:v>
                </c:pt>
                <c:pt idx="8">
                  <c:v>1.0884723559979792</c:v>
                </c:pt>
                <c:pt idx="9">
                  <c:v>1.1162604383367214</c:v>
                </c:pt>
                <c:pt idx="10">
                  <c:v>1.1686781110227564</c:v>
                </c:pt>
                <c:pt idx="11">
                  <c:v>1.1645791374853376</c:v>
                </c:pt>
                <c:pt idx="12">
                  <c:v>1.2515082077075099</c:v>
                </c:pt>
                <c:pt idx="13">
                  <c:v>1.4403771025928707</c:v>
                </c:pt>
                <c:pt idx="14">
                  <c:v>1.5148627800490937</c:v>
                </c:pt>
                <c:pt idx="15">
                  <c:v>1.5626493261187215</c:v>
                </c:pt>
                <c:pt idx="16">
                  <c:v>1.5869535064827858</c:v>
                </c:pt>
                <c:pt idx="17">
                  <c:v>1.7432746233386696</c:v>
                </c:pt>
                <c:pt idx="18">
                  <c:v>1.8227108721309069</c:v>
                </c:pt>
                <c:pt idx="19">
                  <c:v>1.7019576261403409</c:v>
                </c:pt>
                <c:pt idx="20">
                  <c:v>1.6663377707831752</c:v>
                </c:pt>
                <c:pt idx="21">
                  <c:v>1.6412429391498784</c:v>
                </c:pt>
                <c:pt idx="22">
                  <c:v>2.0769224996908351</c:v>
                </c:pt>
                <c:pt idx="23">
                  <c:v>2.1857863323665288</c:v>
                </c:pt>
                <c:pt idx="24">
                  <c:v>1.0293361199321935</c:v>
                </c:pt>
                <c:pt idx="25">
                  <c:v>0.94323697919092264</c:v>
                </c:pt>
                <c:pt idx="26">
                  <c:v>1.0498457905220837</c:v>
                </c:pt>
                <c:pt idx="27">
                  <c:v>1.4465242083662391</c:v>
                </c:pt>
                <c:pt idx="28">
                  <c:v>1.4344540923004987</c:v>
                </c:pt>
                <c:pt idx="29">
                  <c:v>1.4495517577775654</c:v>
                </c:pt>
                <c:pt idx="30">
                  <c:v>1.4861637001847487</c:v>
                </c:pt>
                <c:pt idx="31">
                  <c:v>1.5140388369260571</c:v>
                </c:pt>
                <c:pt idx="32">
                  <c:v>1.4892442696112991</c:v>
                </c:pt>
                <c:pt idx="33">
                  <c:v>1.6585910185796935</c:v>
                </c:pt>
                <c:pt idx="34">
                  <c:v>1.5517018357372336</c:v>
                </c:pt>
                <c:pt idx="35">
                  <c:v>1.6355008661561632</c:v>
                </c:pt>
                <c:pt idx="36">
                  <c:v>1.054992383335795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EEB-4E35-9374-ED32A7510640}"/>
            </c:ext>
          </c:extLst>
        </c:ser>
        <c:ser>
          <c:idx val="6"/>
          <c:order val="5"/>
          <c:tx>
            <c:strRef>
              <c:f>'Model 3A'!$AD$15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3A'!$AD$16:$AD$52</c:f>
              <c:numCache>
                <c:formatCode>0.00</c:formatCode>
                <c:ptCount val="37"/>
                <c:pt idx="0">
                  <c:v>1.8399081378449087</c:v>
                </c:pt>
                <c:pt idx="1">
                  <c:v>1.8996351554354516</c:v>
                </c:pt>
                <c:pt idx="2">
                  <c:v>2.0226836948052029</c:v>
                </c:pt>
                <c:pt idx="3">
                  <c:v>2.246244919735096</c:v>
                </c:pt>
                <c:pt idx="4">
                  <c:v>2.4909190894862636</c:v>
                </c:pt>
                <c:pt idx="5">
                  <c:v>2.7643053851419603</c:v>
                </c:pt>
                <c:pt idx="6">
                  <c:v>3.0439500299369655</c:v>
                </c:pt>
                <c:pt idx="7">
                  <c:v>1.4247802585311777</c:v>
                </c:pt>
                <c:pt idx="8">
                  <c:v>1.4726390698796188</c:v>
                </c:pt>
                <c:pt idx="9">
                  <c:v>1.5102347106908582</c:v>
                </c:pt>
                <c:pt idx="10">
                  <c:v>1.5811527384425528</c:v>
                </c:pt>
                <c:pt idx="11">
                  <c:v>1.5756070683625154</c:v>
                </c:pt>
                <c:pt idx="12">
                  <c:v>1.6932169868983957</c:v>
                </c:pt>
                <c:pt idx="13">
                  <c:v>1.9487454917432956</c:v>
                </c:pt>
                <c:pt idx="14">
                  <c:v>2.0495202318311265</c:v>
                </c:pt>
                <c:pt idx="15">
                  <c:v>2.1141726176900351</c:v>
                </c:pt>
                <c:pt idx="16">
                  <c:v>2.1470547440649455</c:v>
                </c:pt>
                <c:pt idx="17">
                  <c:v>2.358548019811141</c:v>
                </c:pt>
                <c:pt idx="18">
                  <c:v>2.466020591706521</c:v>
                </c:pt>
                <c:pt idx="19">
                  <c:v>2.3026485530134022</c:v>
                </c:pt>
                <c:pt idx="20">
                  <c:v>2.2544569840007664</c:v>
                </c:pt>
                <c:pt idx="21">
                  <c:v>2.2205051529674824</c:v>
                </c:pt>
                <c:pt idx="22">
                  <c:v>2.809953970169953</c:v>
                </c:pt>
                <c:pt idx="23">
                  <c:v>2.9572403320253033</c:v>
                </c:pt>
                <c:pt idx="24">
                  <c:v>1.3926312210847323</c:v>
                </c:pt>
                <c:pt idx="25">
                  <c:v>1.2761441483171305</c:v>
                </c:pt>
                <c:pt idx="26">
                  <c:v>1.4203795989416426</c:v>
                </c:pt>
                <c:pt idx="27">
                  <c:v>1.9570621642602057</c:v>
                </c:pt>
                <c:pt idx="28">
                  <c:v>1.9407320072300864</c:v>
                </c:pt>
                <c:pt idx="29">
                  <c:v>1.9611582605225883</c:v>
                </c:pt>
                <c:pt idx="30">
                  <c:v>2.0106920649558364</c:v>
                </c:pt>
                <c:pt idx="31">
                  <c:v>2.0484054852529008</c:v>
                </c:pt>
                <c:pt idx="32">
                  <c:v>2.0148598941799927</c:v>
                </c:pt>
                <c:pt idx="33">
                  <c:v>2.2439760839607619</c:v>
                </c:pt>
                <c:pt idx="34">
                  <c:v>2.0993613071739041</c:v>
                </c:pt>
                <c:pt idx="35">
                  <c:v>2.2127364659759854</c:v>
                </c:pt>
                <c:pt idx="36">
                  <c:v>1.4273426362778403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EEB-4E35-9374-ED32A7510640}"/>
            </c:ext>
          </c:extLst>
        </c:ser>
        <c:ser>
          <c:idx val="7"/>
          <c:order val="6"/>
          <c:tx>
            <c:strRef>
              <c:f>'Model 3A'!$BD$14:$BG$14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3A'!$BD$16:$BD$52</c:f>
              <c:numCache>
                <c:formatCode>0.00</c:formatCode>
                <c:ptCount val="37"/>
                <c:pt idx="0">
                  <c:v>1.494621552256765</c:v>
                </c:pt>
                <c:pt idx="1">
                  <c:v>1.5504048101605834</c:v>
                </c:pt>
                <c:pt idx="2">
                  <c:v>1.6590405254569056</c:v>
                </c:pt>
                <c:pt idx="3">
                  <c:v>1.8389878696567359</c:v>
                </c:pt>
                <c:pt idx="4">
                  <c:v>2.0225772671265925</c:v>
                </c:pt>
                <c:pt idx="5">
                  <c:v>2.2231072379543657</c:v>
                </c:pt>
                <c:pt idx="6">
                  <c:v>2.4282975141483076</c:v>
                </c:pt>
                <c:pt idx="7">
                  <c:v>1.0580797074506825</c:v>
                </c:pt>
                <c:pt idx="8">
                  <c:v>1.1120610470564338</c:v>
                </c:pt>
                <c:pt idx="9">
                  <c:v>1.1538770030391068</c:v>
                </c:pt>
                <c:pt idx="10">
                  <c:v>1.2312831104813178</c:v>
                </c:pt>
                <c:pt idx="11">
                  <c:v>1.2253019479697305</c:v>
                </c:pt>
                <c:pt idx="12">
                  <c:v>1.3493229346443822</c:v>
                </c:pt>
                <c:pt idx="13">
                  <c:v>1.5947548516917422</c:v>
                </c:pt>
                <c:pt idx="14">
                  <c:v>1.6816855190966087</c:v>
                </c:pt>
                <c:pt idx="15">
                  <c:v>1.7349088795191603</c:v>
                </c:pt>
                <c:pt idx="16">
                  <c:v>1.7613383407718268</c:v>
                </c:pt>
                <c:pt idx="17">
                  <c:v>1.9242151697907608</c:v>
                </c:pt>
                <c:pt idx="18">
                  <c:v>2.0041876845802498</c:v>
                </c:pt>
                <c:pt idx="19">
                  <c:v>1.8820691572554744</c:v>
                </c:pt>
                <c:pt idx="20">
                  <c:v>1.845301158955764</c:v>
                </c:pt>
                <c:pt idx="21">
                  <c:v>1.8190972335541764</c:v>
                </c:pt>
                <c:pt idx="22">
                  <c:v>2.2565291990524425</c:v>
                </c:pt>
                <c:pt idx="23">
                  <c:v>2.3645326402072895</c:v>
                </c:pt>
                <c:pt idx="24">
                  <c:v>1.021355826889097</c:v>
                </c:pt>
                <c:pt idx="25">
                  <c:v>0.8852169185870471</c:v>
                </c:pt>
                <c:pt idx="26">
                  <c:v>1.0530746150691455</c:v>
                </c:pt>
                <c:pt idx="27">
                  <c:v>1.6021318391032631</c:v>
                </c:pt>
                <c:pt idx="28">
                  <c:v>1.5876105857431955</c:v>
                </c:pt>
                <c:pt idx="29">
                  <c:v>1.6057511516347183</c:v>
                </c:pt>
                <c:pt idx="30">
                  <c:v>1.6488079048837885</c:v>
                </c:pt>
                <c:pt idx="31">
                  <c:v>1.68075170462921</c:v>
                </c:pt>
                <c:pt idx="32">
                  <c:v>1.6523725451328166</c:v>
                </c:pt>
                <c:pt idx="33">
                  <c:v>1.8372409417109059</c:v>
                </c:pt>
                <c:pt idx="34">
                  <c:v>1.7228705638811979</c:v>
                </c:pt>
                <c:pt idx="35">
                  <c:v>1.8130614722760638</c:v>
                </c:pt>
                <c:pt idx="36">
                  <c:v>1.060990834046285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EEB-4E35-9374-ED32A7510640}"/>
            </c:ext>
          </c:extLst>
        </c:ser>
        <c:ser>
          <c:idx val="8"/>
          <c:order val="7"/>
          <c:tx>
            <c:strRef>
              <c:f>'Model 3A'!$BD$14:$BG$14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3A'!$BE$16:$BE$52</c:f>
              <c:numCache>
                <c:formatCode>0.00</c:formatCode>
                <c:ptCount val="37"/>
                <c:pt idx="0">
                  <c:v>1.7052186874735111</c:v>
                </c:pt>
                <c:pt idx="1">
                  <c:v>1.7533085036402021</c:v>
                </c:pt>
                <c:pt idx="2">
                  <c:v>1.8586702481173609</c:v>
                </c:pt>
                <c:pt idx="3">
                  <c:v>2.0675250342303881</c:v>
                </c:pt>
                <c:pt idx="4">
                  <c:v>2.309455931979953</c:v>
                </c:pt>
                <c:pt idx="5">
                  <c:v>2.5843803883794787</c:v>
                </c:pt>
                <c:pt idx="6">
                  <c:v>2.8655286248725025</c:v>
                </c:pt>
                <c:pt idx="7">
                  <c:v>1.4197990030383225</c:v>
                </c:pt>
                <c:pt idx="8">
                  <c:v>1.4490503788211642</c:v>
                </c:pt>
                <c:pt idx="9">
                  <c:v>1.4726181459884731</c:v>
                </c:pt>
                <c:pt idx="10">
                  <c:v>1.5185477389839916</c:v>
                </c:pt>
                <c:pt idx="11">
                  <c:v>1.5148842578781225</c:v>
                </c:pt>
                <c:pt idx="12">
                  <c:v>1.5954022599615234</c:v>
                </c:pt>
                <c:pt idx="13">
                  <c:v>1.7943677426444242</c:v>
                </c:pt>
                <c:pt idx="14">
                  <c:v>1.882697492783612</c:v>
                </c:pt>
                <c:pt idx="15">
                  <c:v>1.9419130642895965</c:v>
                </c:pt>
                <c:pt idx="16">
                  <c:v>1.9726699097759044</c:v>
                </c:pt>
                <c:pt idx="17">
                  <c:v>2.1776074733590502</c:v>
                </c:pt>
                <c:pt idx="18">
                  <c:v>2.2845437792571786</c:v>
                </c:pt>
                <c:pt idx="19">
                  <c:v>2.1225370218982689</c:v>
                </c:pt>
                <c:pt idx="20">
                  <c:v>2.0754935958281782</c:v>
                </c:pt>
                <c:pt idx="21">
                  <c:v>2.0426508585631851</c:v>
                </c:pt>
                <c:pt idx="22">
                  <c:v>2.630347270808346</c:v>
                </c:pt>
                <c:pt idx="23">
                  <c:v>2.7784940241845426</c:v>
                </c:pt>
                <c:pt idx="24">
                  <c:v>1.4006115141278288</c:v>
                </c:pt>
                <c:pt idx="25">
                  <c:v>1.3341642089210062</c:v>
                </c:pt>
                <c:pt idx="26">
                  <c:v>1.4171507743945808</c:v>
                </c:pt>
                <c:pt idx="27">
                  <c:v>1.801454533523182</c:v>
                </c:pt>
                <c:pt idx="28">
                  <c:v>1.7875755137873899</c:v>
                </c:pt>
                <c:pt idx="29">
                  <c:v>1.8049588666654355</c:v>
                </c:pt>
                <c:pt idx="30">
                  <c:v>1.8480478602567971</c:v>
                </c:pt>
                <c:pt idx="31">
                  <c:v>1.8816926175497479</c:v>
                </c:pt>
                <c:pt idx="32">
                  <c:v>1.8517316186584754</c:v>
                </c:pt>
                <c:pt idx="33">
                  <c:v>2.0653261608295499</c:v>
                </c:pt>
                <c:pt idx="34">
                  <c:v>1.9281925790299403</c:v>
                </c:pt>
                <c:pt idx="35">
                  <c:v>2.0351758598560852</c:v>
                </c:pt>
                <c:pt idx="36">
                  <c:v>1.4213441855673505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EEB-4E35-9374-ED32A7510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20"/>
        <c:minorUnit val="20"/>
      </c:valAx>
      <c:valAx>
        <c:axId val="6359910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1"/>
          <c:order val="0"/>
          <c:tx>
            <c:v>5051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99"/>
              </a:solidFill>
              <a:ln>
                <a:noFill/>
              </a:ln>
            </c:spPr>
          </c:marker>
          <c:xVal>
            <c:numRef>
              <c:f>'RAW DATA'!$L$11:$L$17</c:f>
              <c:numCache>
                <c:formatCode>0.00</c:formatCode>
                <c:ptCount val="7"/>
                <c:pt idx="0">
                  <c:v>52.803786844398687</c:v>
                </c:pt>
                <c:pt idx="1">
                  <c:v>58.841472136051635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</c:numCache>
            </c:numRef>
          </c:xVal>
          <c:yVal>
            <c:numRef>
              <c:f>'RAW DATA'!$M$11:$M$17</c:f>
              <c:numCache>
                <c:formatCode>0.00</c:formatCode>
                <c:ptCount val="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E6-4E09-A1F5-5ED88214C307}"/>
            </c:ext>
          </c:extLst>
        </c:ser>
        <c:ser>
          <c:idx val="2"/>
          <c:order val="1"/>
          <c:tx>
            <c:v>4525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E6-4E09-A1F5-5ED88214C307}"/>
            </c:ext>
          </c:extLst>
        </c:ser>
        <c:ser>
          <c:idx val="3"/>
          <c:order val="2"/>
          <c:tx>
            <c:v>4685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DATA'!$F$11:$F$23</c:f>
              <c:numCache>
                <c:formatCode>0.00</c:formatCode>
                <c:ptCount val="13"/>
                <c:pt idx="0">
                  <c:v>21.509323615341827</c:v>
                </c:pt>
                <c:pt idx="1">
                  <c:v>11.694517423315318</c:v>
                </c:pt>
                <c:pt idx="2">
                  <c:v>23.726091765378754</c:v>
                </c:pt>
                <c:pt idx="3">
                  <c:v>59.739607934111135</c:v>
                </c:pt>
                <c:pt idx="4">
                  <c:v>58.798121668091653</c:v>
                </c:pt>
                <c:pt idx="5">
                  <c:v>59.974528715925857</c:v>
                </c:pt>
                <c:pt idx="6">
                  <c:v>62.777194534575742</c:v>
                </c:pt>
                <c:pt idx="7">
                  <c:v>64.865138882094925</c:v>
                </c:pt>
                <c:pt idx="8">
                  <c:v>63.009856087836511</c:v>
                </c:pt>
                <c:pt idx="9">
                  <c:v>75.110942410898915</c:v>
                </c:pt>
                <c:pt idx="10">
                  <c:v>67.625979399263045</c:v>
                </c:pt>
                <c:pt idx="11">
                  <c:v>73.535733381022609</c:v>
                </c:pt>
                <c:pt idx="12">
                  <c:v>24.27555919245161</c:v>
                </c:pt>
              </c:numCache>
            </c:numRef>
          </c:xVal>
          <c:yVal>
            <c:numRef>
              <c:f>'RAW DATA'!$G$11:$G$23</c:f>
              <c:numCache>
                <c:formatCode>0.00</c:formatCode>
                <c:ptCount val="13"/>
                <c:pt idx="0">
                  <c:v>1.23</c:v>
                </c:pt>
                <c:pt idx="1">
                  <c:v>1.19</c:v>
                </c:pt>
                <c:pt idx="2">
                  <c:v>1.38</c:v>
                </c:pt>
                <c:pt idx="3">
                  <c:v>1.5</c:v>
                </c:pt>
                <c:pt idx="4">
                  <c:v>1.41</c:v>
                </c:pt>
                <c:pt idx="5">
                  <c:v>1.36</c:v>
                </c:pt>
                <c:pt idx="6">
                  <c:v>1.32</c:v>
                </c:pt>
                <c:pt idx="7">
                  <c:v>1.4</c:v>
                </c:pt>
                <c:pt idx="8">
                  <c:v>1.45</c:v>
                </c:pt>
                <c:pt idx="9">
                  <c:v>1.44</c:v>
                </c:pt>
                <c:pt idx="10">
                  <c:v>1.76</c:v>
                </c:pt>
                <c:pt idx="11">
                  <c:v>1.77</c:v>
                </c:pt>
                <c:pt idx="12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E6-4E09-A1F5-5ED88214C307}"/>
            </c:ext>
          </c:extLst>
        </c:ser>
        <c:ser>
          <c:idx val="0"/>
          <c:order val="3"/>
          <c:tx>
            <c:v>Model 3A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366792515535461"/>
                  <c:y val="-0.2834378080496654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0.409 z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0.3602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0.4984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DATA'!$AQ$11:$AQ$47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'RAW DATA'!$AR$11:$AR$47</c:f>
              <c:numCache>
                <c:formatCode>0.00</c:formatCode>
                <c:ptCount val="37"/>
                <c:pt idx="0">
                  <c:v>1.35</c:v>
                </c:pt>
                <c:pt idx="1">
                  <c:v>1.47</c:v>
                </c:pt>
                <c:pt idx="2">
                  <c:v>1.77</c:v>
                </c:pt>
                <c:pt idx="3">
                  <c:v>2.27</c:v>
                </c:pt>
                <c:pt idx="4">
                  <c:v>2.5099999999999998</c:v>
                </c:pt>
                <c:pt idx="5">
                  <c:v>3.19</c:v>
                </c:pt>
                <c:pt idx="6">
                  <c:v>3.45</c:v>
                </c:pt>
                <c:pt idx="7">
                  <c:v>1.4</c:v>
                </c:pt>
                <c:pt idx="8">
                  <c:v>1.38</c:v>
                </c:pt>
                <c:pt idx="9">
                  <c:v>1.54</c:v>
                </c:pt>
                <c:pt idx="10">
                  <c:v>1.64</c:v>
                </c:pt>
                <c:pt idx="11">
                  <c:v>1.41</c:v>
                </c:pt>
                <c:pt idx="12">
                  <c:v>1.73</c:v>
                </c:pt>
                <c:pt idx="13">
                  <c:v>1.74</c:v>
                </c:pt>
                <c:pt idx="14">
                  <c:v>1.54</c:v>
                </c:pt>
                <c:pt idx="15">
                  <c:v>1.6</c:v>
                </c:pt>
                <c:pt idx="16">
                  <c:v>1.9</c:v>
                </c:pt>
                <c:pt idx="17">
                  <c:v>2.12</c:v>
                </c:pt>
                <c:pt idx="18">
                  <c:v>2.17</c:v>
                </c:pt>
                <c:pt idx="19">
                  <c:v>2.19</c:v>
                </c:pt>
                <c:pt idx="20">
                  <c:v>2.23</c:v>
                </c:pt>
                <c:pt idx="21">
                  <c:v>2.15</c:v>
                </c:pt>
                <c:pt idx="22">
                  <c:v>2.2599999999999998</c:v>
                </c:pt>
                <c:pt idx="23">
                  <c:v>2.74</c:v>
                </c:pt>
                <c:pt idx="24">
                  <c:v>1.23</c:v>
                </c:pt>
                <c:pt idx="25">
                  <c:v>1.19</c:v>
                </c:pt>
                <c:pt idx="26">
                  <c:v>1.38</c:v>
                </c:pt>
                <c:pt idx="27">
                  <c:v>1.5</c:v>
                </c:pt>
                <c:pt idx="28">
                  <c:v>1.41</c:v>
                </c:pt>
                <c:pt idx="29">
                  <c:v>1.36</c:v>
                </c:pt>
                <c:pt idx="30">
                  <c:v>1.32</c:v>
                </c:pt>
                <c:pt idx="31">
                  <c:v>1.4</c:v>
                </c:pt>
                <c:pt idx="32">
                  <c:v>1.45</c:v>
                </c:pt>
                <c:pt idx="33">
                  <c:v>1.44</c:v>
                </c:pt>
                <c:pt idx="34">
                  <c:v>1.76</c:v>
                </c:pt>
                <c:pt idx="35">
                  <c:v>1.77</c:v>
                </c:pt>
                <c:pt idx="36">
                  <c:v>1.53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E6-4E09-A1F5-5ED88214C307}"/>
            </c:ext>
          </c:extLst>
        </c:ser>
        <c:ser>
          <c:idx val="4"/>
          <c:order val="4"/>
          <c:tx>
            <c:strRef>
              <c:f>'Model 3A'!$AE$15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3A'!$AE$16:$AE$52</c:f>
              <c:numCache>
                <c:formatCode>0.00</c:formatCode>
                <c:ptCount val="37"/>
                <c:pt idx="0">
                  <c:v>1.4509291020513038</c:v>
                </c:pt>
                <c:pt idx="1">
                  <c:v>1.4857106504221411</c:v>
                </c:pt>
                <c:pt idx="2">
                  <c:v>1.5501243536366607</c:v>
                </c:pt>
                <c:pt idx="3">
                  <c:v>1.6481883304804494</c:v>
                </c:pt>
                <c:pt idx="4">
                  <c:v>1.7356889820683026</c:v>
                </c:pt>
                <c:pt idx="5">
                  <c:v>1.8165414080821287</c:v>
                </c:pt>
                <c:pt idx="6">
                  <c:v>1.8860514837352607</c:v>
                </c:pt>
                <c:pt idx="7">
                  <c:v>1.0933866459511881</c:v>
                </c:pt>
                <c:pt idx="8">
                  <c:v>1.1513505417901855</c:v>
                </c:pt>
                <c:pt idx="9">
                  <c:v>1.1923198330592044</c:v>
                </c:pt>
                <c:pt idx="10">
                  <c:v>1.261069513627926</c:v>
                </c:pt>
                <c:pt idx="11">
                  <c:v>1.256039108825844</c:v>
                </c:pt>
                <c:pt idx="12">
                  <c:v>1.3527333779496002</c:v>
                </c:pt>
                <c:pt idx="13">
                  <c:v>1.512494872752713</c:v>
                </c:pt>
                <c:pt idx="14">
                  <c:v>1.5630615415014673</c:v>
                </c:pt>
                <c:pt idx="15">
                  <c:v>1.5928167837958183</c:v>
                </c:pt>
                <c:pt idx="16">
                  <c:v>1.6072425485017146</c:v>
                </c:pt>
                <c:pt idx="17">
                  <c:v>1.6904794451051834</c:v>
                </c:pt>
                <c:pt idx="18">
                  <c:v>1.7275286815388575</c:v>
                </c:pt>
                <c:pt idx="19">
                  <c:v>1.6699243821707916</c:v>
                </c:pt>
                <c:pt idx="20">
                  <c:v>1.65141867003718</c:v>
                </c:pt>
                <c:pt idx="21">
                  <c:v>1.6379115573493024</c:v>
                </c:pt>
                <c:pt idx="22">
                  <c:v>1.8286887050598732</c:v>
                </c:pt>
                <c:pt idx="23">
                  <c:v>1.8656870666619638</c:v>
                </c:pt>
                <c:pt idx="24">
                  <c:v>1.0499156042347826</c:v>
                </c:pt>
                <c:pt idx="25">
                  <c:v>0.84300365982097658</c:v>
                </c:pt>
                <c:pt idx="26">
                  <c:v>1.087673914501553</c:v>
                </c:pt>
                <c:pt idx="27">
                  <c:v>1.5168824919803845</c:v>
                </c:pt>
                <c:pt idx="28">
                  <c:v>1.5082278270733187</c:v>
                </c:pt>
                <c:pt idx="29">
                  <c:v>1.519028390658459</c:v>
                </c:pt>
                <c:pt idx="30">
                  <c:v>1.5442246452938895</c:v>
                </c:pt>
                <c:pt idx="31">
                  <c:v>1.5625312895657257</c:v>
                </c:pt>
                <c:pt idx="32">
                  <c:v>1.5462836756322662</c:v>
                </c:pt>
                <c:pt idx="33">
                  <c:v>1.6472917763908856</c:v>
                </c:pt>
                <c:pt idx="34">
                  <c:v>1.5861678424837047</c:v>
                </c:pt>
                <c:pt idx="35">
                  <c:v>1.6347636318193781</c:v>
                </c:pt>
                <c:pt idx="36">
                  <c:v>1.0966806858151508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E6-4E09-A1F5-5ED88214C307}"/>
            </c:ext>
          </c:extLst>
        </c:ser>
        <c:ser>
          <c:idx val="6"/>
          <c:order val="5"/>
          <c:tx>
            <c:strRef>
              <c:f>'Model 3A'!$AF$15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3A'!$AF$16:$AF$52</c:f>
              <c:numCache>
                <c:formatCode>0.00</c:formatCode>
                <c:ptCount val="37"/>
                <c:pt idx="0">
                  <c:v>1.963021726304705</c:v>
                </c:pt>
                <c:pt idx="1">
                  <c:v>2.0100791152770143</c:v>
                </c:pt>
                <c:pt idx="2">
                  <c:v>2.0972270666848938</c:v>
                </c:pt>
                <c:pt idx="3">
                  <c:v>2.2299018588853139</c:v>
                </c:pt>
                <c:pt idx="4">
                  <c:v>2.3482850933865267</c:v>
                </c:pt>
                <c:pt idx="5">
                  <c:v>2.457673669758174</c:v>
                </c:pt>
                <c:pt idx="6">
                  <c:v>2.5517167132888821</c:v>
                </c:pt>
                <c:pt idx="7">
                  <c:v>1.4792878151104307</c:v>
                </c:pt>
                <c:pt idx="8">
                  <c:v>1.5577095565396626</c:v>
                </c:pt>
                <c:pt idx="9">
                  <c:v>1.6131385976683354</c:v>
                </c:pt>
                <c:pt idx="10">
                  <c:v>1.7061528713789584</c:v>
                </c:pt>
                <c:pt idx="11">
                  <c:v>1.6993470295879065</c:v>
                </c:pt>
                <c:pt idx="12">
                  <c:v>1.830168687814165</c:v>
                </c:pt>
                <c:pt idx="13">
                  <c:v>2.0463165925477882</c:v>
                </c:pt>
                <c:pt idx="14">
                  <c:v>2.1147303208549264</c:v>
                </c:pt>
                <c:pt idx="15">
                  <c:v>2.1549874133708129</c:v>
                </c:pt>
                <c:pt idx="16">
                  <c:v>2.1745046244434962</c:v>
                </c:pt>
                <c:pt idx="17">
                  <c:v>2.2871192492599541</c:v>
                </c:pt>
                <c:pt idx="18">
                  <c:v>2.3372446867878658</c:v>
                </c:pt>
                <c:pt idx="19">
                  <c:v>2.2593094582310709</c:v>
                </c:pt>
                <c:pt idx="20">
                  <c:v>2.2342723182855964</c:v>
                </c:pt>
                <c:pt idx="21">
                  <c:v>2.2159979893549386</c:v>
                </c:pt>
                <c:pt idx="22">
                  <c:v>2.4741082480221812</c:v>
                </c:pt>
                <c:pt idx="23">
                  <c:v>2.5241648548955982</c:v>
                </c:pt>
                <c:pt idx="24">
                  <c:v>1.4204740527882351</c:v>
                </c:pt>
                <c:pt idx="25">
                  <c:v>1.1405343632872036</c:v>
                </c:pt>
                <c:pt idx="26">
                  <c:v>1.471558825502101</c:v>
                </c:pt>
                <c:pt idx="27">
                  <c:v>2.052252783267579</c:v>
                </c:pt>
                <c:pt idx="28">
                  <c:v>2.0405435307462545</c:v>
                </c:pt>
                <c:pt idx="29">
                  <c:v>2.0551560579496795</c:v>
                </c:pt>
                <c:pt idx="30">
                  <c:v>2.0892451083387913</c:v>
                </c:pt>
                <c:pt idx="31">
                  <c:v>2.1140129211771583</c:v>
                </c:pt>
                <c:pt idx="32">
                  <c:v>2.0920308552671836</c:v>
                </c:pt>
                <c:pt idx="33">
                  <c:v>2.2286888739406097</c:v>
                </c:pt>
                <c:pt idx="34">
                  <c:v>2.1459917868897178</c:v>
                </c:pt>
                <c:pt idx="35">
                  <c:v>2.2117390312850409</c:v>
                </c:pt>
                <c:pt idx="36">
                  <c:v>1.4837444572793215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2E6-4E09-A1F5-5ED88214C307}"/>
            </c:ext>
          </c:extLst>
        </c:ser>
        <c:ser>
          <c:idx val="7"/>
          <c:order val="6"/>
          <c:tx>
            <c:strRef>
              <c:f>'Model 3A'!$BH$14:$BK$14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4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3A'!$BH$16:$BH$52</c:f>
              <c:numCache>
                <c:formatCode>0.00</c:formatCode>
                <c:ptCount val="37"/>
                <c:pt idx="0">
                  <c:v>1.5695160458817803</c:v>
                </c:pt>
                <c:pt idx="1">
                  <c:v>1.615457119619923</c:v>
                </c:pt>
                <c:pt idx="2">
                  <c:v>1.6933749083867438</c:v>
                </c:pt>
                <c:pt idx="3">
                  <c:v>1.7898760461952441</c:v>
                </c:pt>
                <c:pt idx="4">
                  <c:v>1.8547377667066027</c:v>
                </c:pt>
                <c:pt idx="5">
                  <c:v>1.9013000622955887</c:v>
                </c:pt>
                <c:pt idx="6">
                  <c:v>1.9334979168921373</c:v>
                </c:pt>
                <c:pt idx="7">
                  <c:v>1.0502385494121957</c:v>
                </c:pt>
                <c:pt idx="8">
                  <c:v>1.1345729228760428</c:v>
                </c:pt>
                <c:pt idx="9">
                  <c:v>1.1946829087758717</c:v>
                </c:pt>
                <c:pt idx="10">
                  <c:v>1.2961099982104294</c:v>
                </c:pt>
                <c:pt idx="11">
                  <c:v>1.2886790954469718</c:v>
                </c:pt>
                <c:pt idx="12">
                  <c:v>1.4308319979931048</c:v>
                </c:pt>
                <c:pt idx="13">
                  <c:v>1.6491159171411323</c:v>
                </c:pt>
                <c:pt idx="14">
                  <c:v>1.7076929169750126</c:v>
                </c:pt>
                <c:pt idx="15">
                  <c:v>1.7387878937109014</c:v>
                </c:pt>
                <c:pt idx="16">
                  <c:v>1.7529348441129211</c:v>
                </c:pt>
                <c:pt idx="17">
                  <c:v>1.8234070404744367</c:v>
                </c:pt>
                <c:pt idx="18">
                  <c:v>1.8493947757851961</c:v>
                </c:pt>
                <c:pt idx="19">
                  <c:v>1.80766055545589</c:v>
                </c:pt>
                <c:pt idx="20">
                  <c:v>1.7925960288660296</c:v>
                </c:pt>
                <c:pt idx="21">
                  <c:v>1.7810385430936109</c:v>
                </c:pt>
                <c:pt idx="22">
                  <c:v>1.9074027738055943</c:v>
                </c:pt>
                <c:pt idx="23">
                  <c:v>1.9247282190954504</c:v>
                </c:pt>
                <c:pt idx="24">
                  <c:v>0.98764992655008388</c:v>
                </c:pt>
                <c:pt idx="25">
                  <c:v>0.6987355338475032</c:v>
                </c:pt>
                <c:pt idx="26">
                  <c:v>1.0419793346210617</c:v>
                </c:pt>
                <c:pt idx="27">
                  <c:v>1.6544672369995168</c:v>
                </c:pt>
                <c:pt idx="28">
                  <c:v>1.6438660844145188</c:v>
                </c:pt>
                <c:pt idx="29">
                  <c:v>1.6570668721563582</c:v>
                </c:pt>
                <c:pt idx="30">
                  <c:v>1.686688480996404</c:v>
                </c:pt>
                <c:pt idx="31">
                  <c:v>1.7071154734139562</c:v>
                </c:pt>
                <c:pt idx="32">
                  <c:v>1.6890331197306789</c:v>
                </c:pt>
                <c:pt idx="33">
                  <c:v>1.7891162670951728</c:v>
                </c:pt>
                <c:pt idx="34">
                  <c:v>1.7320635828390829</c:v>
                </c:pt>
                <c:pt idx="35">
                  <c:v>1.7782745094561767</c:v>
                </c:pt>
                <c:pt idx="36">
                  <c:v>1.0550054591022706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2E6-4E09-A1F5-5ED88214C307}"/>
            </c:ext>
          </c:extLst>
        </c:ser>
        <c:ser>
          <c:idx val="8"/>
          <c:order val="7"/>
          <c:tx>
            <c:strRef>
              <c:f>'Model 3A'!$BH$14:$BK$14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4"/>
            <c:dispRSqr val="0"/>
            <c:dispEq val="0"/>
          </c:trendline>
          <c:xVal>
            <c:numRef>
              <c:f>'Model 3A'!$V$16:$V$52</c:f>
              <c:numCache>
                <c:formatCode>0.00</c:formatCode>
                <c:ptCount val="37"/>
                <c:pt idx="0">
                  <c:v>52.803786844398687</c:v>
                </c:pt>
                <c:pt idx="1">
                  <c:v>56.393247404870394</c:v>
                </c:pt>
                <c:pt idx="2">
                  <c:v>63.445308883752105</c:v>
                </c:pt>
                <c:pt idx="3">
                  <c:v>75.224489334040584</c:v>
                </c:pt>
                <c:pt idx="4">
                  <c:v>86.841551937052941</c:v>
                </c:pt>
                <c:pt idx="5">
                  <c:v>98.542409448542344</c:v>
                </c:pt>
                <c:pt idx="6">
                  <c:v>109.37012152457291</c:v>
                </c:pt>
                <c:pt idx="7">
                  <c:v>24.073669091594212</c:v>
                </c:pt>
                <c:pt idx="8">
                  <c:v>27.785857803236084</c:v>
                </c:pt>
                <c:pt idx="9">
                  <c:v>30.618329653497284</c:v>
                </c:pt>
                <c:pt idx="10">
                  <c:v>35.774406734990897</c:v>
                </c:pt>
                <c:pt idx="11">
                  <c:v>35.379628749393568</c:v>
                </c:pt>
                <c:pt idx="12">
                  <c:v>43.46835052382179</c:v>
                </c:pt>
                <c:pt idx="13">
                  <c:v>59.261110741858971</c:v>
                </c:pt>
                <c:pt idx="14">
                  <c:v>64.926268554156621</c:v>
                </c:pt>
                <c:pt idx="15">
                  <c:v>68.415909693907579</c:v>
                </c:pt>
                <c:pt idx="16">
                  <c:v>70.150008329294394</c:v>
                </c:pt>
                <c:pt idx="17">
                  <c:v>80.706094548116269</c:v>
                </c:pt>
                <c:pt idx="18">
                  <c:v>85.712787930121834</c:v>
                </c:pt>
                <c:pt idx="19">
                  <c:v>78.011018295420897</c:v>
                </c:pt>
                <c:pt idx="20">
                  <c:v>75.634516433714438</c:v>
                </c:pt>
                <c:pt idx="21">
                  <c:v>73.929525169216518</c:v>
                </c:pt>
                <c:pt idx="22">
                  <c:v>100.38271461953862</c:v>
                </c:pt>
                <c:pt idx="23">
                  <c:v>106.12298548519477</c:v>
                </c:pt>
                <c:pt idx="24">
                  <c:v>21.509323615341827</c:v>
                </c:pt>
                <c:pt idx="25">
                  <c:v>11.694517423315318</c:v>
                </c:pt>
                <c:pt idx="26">
                  <c:v>23.726091765378754</c:v>
                </c:pt>
                <c:pt idx="27">
                  <c:v>59.739607934111135</c:v>
                </c:pt>
                <c:pt idx="28">
                  <c:v>58.798121668091653</c:v>
                </c:pt>
                <c:pt idx="29">
                  <c:v>59.974528715925857</c:v>
                </c:pt>
                <c:pt idx="30">
                  <c:v>62.777194534575742</c:v>
                </c:pt>
                <c:pt idx="31">
                  <c:v>64.865138882094925</c:v>
                </c:pt>
                <c:pt idx="32">
                  <c:v>63.009856087836511</c:v>
                </c:pt>
                <c:pt idx="33">
                  <c:v>75.110942410898915</c:v>
                </c:pt>
                <c:pt idx="34">
                  <c:v>67.625979399263045</c:v>
                </c:pt>
                <c:pt idx="35">
                  <c:v>73.535733381022609</c:v>
                </c:pt>
                <c:pt idx="36">
                  <c:v>24.27555919245161</c:v>
                </c:pt>
              </c:numCache>
            </c:numRef>
          </c:xVal>
          <c:yVal>
            <c:numRef>
              <c:f>'Model 3A'!$BI$16:$BI$52</c:f>
              <c:numCache>
                <c:formatCode>0.00</c:formatCode>
                <c:ptCount val="37"/>
                <c:pt idx="0">
                  <c:v>1.8444347824742287</c:v>
                </c:pt>
                <c:pt idx="1">
                  <c:v>1.8803326460792325</c:v>
                </c:pt>
                <c:pt idx="2">
                  <c:v>1.9539765119348107</c:v>
                </c:pt>
                <c:pt idx="3">
                  <c:v>2.0882141431705192</c:v>
                </c:pt>
                <c:pt idx="4">
                  <c:v>2.2292363087482268</c:v>
                </c:pt>
                <c:pt idx="5">
                  <c:v>2.3729150155447143</c:v>
                </c:pt>
                <c:pt idx="6">
                  <c:v>2.5042702801320056</c:v>
                </c:pt>
                <c:pt idx="7">
                  <c:v>1.522435911649423</c:v>
                </c:pt>
                <c:pt idx="8">
                  <c:v>1.5744871754538055</c:v>
                </c:pt>
                <c:pt idx="9">
                  <c:v>1.6107755219516684</c:v>
                </c:pt>
                <c:pt idx="10">
                  <c:v>1.6711123867964552</c:v>
                </c:pt>
                <c:pt idx="11">
                  <c:v>1.6667070429667787</c:v>
                </c:pt>
                <c:pt idx="12">
                  <c:v>1.7520700677706607</c:v>
                </c:pt>
                <c:pt idx="13">
                  <c:v>1.9096955481593689</c:v>
                </c:pt>
                <c:pt idx="14">
                  <c:v>1.9700989453813813</c:v>
                </c:pt>
                <c:pt idx="15">
                  <c:v>2.0090163034557298</c:v>
                </c:pt>
                <c:pt idx="16">
                  <c:v>2.0288123288322897</c:v>
                </c:pt>
                <c:pt idx="17">
                  <c:v>2.1541916538907011</c:v>
                </c:pt>
                <c:pt idx="18">
                  <c:v>2.2153785925415277</c:v>
                </c:pt>
                <c:pt idx="19">
                  <c:v>2.1215732849459727</c:v>
                </c:pt>
                <c:pt idx="20">
                  <c:v>2.0930949594567467</c:v>
                </c:pt>
                <c:pt idx="21">
                  <c:v>2.0728710036106301</c:v>
                </c:pt>
                <c:pt idx="22">
                  <c:v>2.3953941792764604</c:v>
                </c:pt>
                <c:pt idx="23">
                  <c:v>2.4651237024621113</c:v>
                </c:pt>
                <c:pt idx="24">
                  <c:v>1.4827397304729337</c:v>
                </c:pt>
                <c:pt idx="25">
                  <c:v>1.2848024892606771</c:v>
                </c:pt>
                <c:pt idx="26">
                  <c:v>1.5172534053825923</c:v>
                </c:pt>
                <c:pt idx="27">
                  <c:v>1.9146680382484469</c:v>
                </c:pt>
                <c:pt idx="28">
                  <c:v>1.9049052734050547</c:v>
                </c:pt>
                <c:pt idx="29">
                  <c:v>1.9171175764517807</c:v>
                </c:pt>
                <c:pt idx="30">
                  <c:v>1.946781272636277</c:v>
                </c:pt>
                <c:pt idx="31">
                  <c:v>1.9694287373289281</c:v>
                </c:pt>
                <c:pt idx="32">
                  <c:v>1.9492814111687711</c:v>
                </c:pt>
                <c:pt idx="33">
                  <c:v>2.086864383236323</c:v>
                </c:pt>
                <c:pt idx="34">
                  <c:v>2.00009604653434</c:v>
                </c:pt>
                <c:pt idx="35">
                  <c:v>2.0682281536482425</c:v>
                </c:pt>
                <c:pt idx="36">
                  <c:v>1.5254196839922016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2E6-4E09-A1F5-5ED88214C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20"/>
        <c:minorUnit val="20"/>
      </c:valAx>
      <c:valAx>
        <c:axId val="6359910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6B-4107-8385-4960497140D2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6B-4107-8385-4960497140D2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6B-4107-8385-496049714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30024907622589E-2"/>
          <c:y val="1.8514100715394357E-2"/>
          <c:w val="0.88371936883543067"/>
          <c:h val="0.83083656619914459"/>
        </c:manualLayout>
      </c:layout>
      <c:scatterChart>
        <c:scatterStyle val="lineMarker"/>
        <c:varyColors val="0"/>
        <c:ser>
          <c:idx val="0"/>
          <c:order val="0"/>
          <c:tx>
            <c:v>4869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EEB500"/>
              </a:solidFill>
              <a:ln w="9525">
                <a:noFill/>
              </a:ln>
              <a:effectLst/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02-4E7F-8F32-9A67933ECC35}"/>
            </c:ext>
          </c:extLst>
        </c:ser>
        <c:ser>
          <c:idx val="5"/>
          <c:order val="1"/>
          <c:tx>
            <c:v>Model 3B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2601140553184731"/>
                  <c:y val="-4.950654952153919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0.0183 z + 1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0.6192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DATA'!$AT$11:$AT$27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DATA'!$AU$11:$AU$27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002-4E7F-8F32-9A67933ECC35}"/>
            </c:ext>
          </c:extLst>
        </c:ser>
        <c:ser>
          <c:idx val="1"/>
          <c:order val="2"/>
          <c:tx>
            <c:strRef>
              <c:f>'Model 3B'!$AA$15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5875" cap="rnd">
                <a:solidFill>
                  <a:schemeClr val="bg1">
                    <a:lumMod val="6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3B'!$AA$16:$AA$32</c:f>
              <c:numCache>
                <c:formatCode>0.00</c:formatCode>
                <c:ptCount val="17"/>
                <c:pt idx="0">
                  <c:v>0.85924979134337287</c:v>
                </c:pt>
                <c:pt idx="1">
                  <c:v>0.91081964117165592</c:v>
                </c:pt>
                <c:pt idx="2">
                  <c:v>0.92588837996012774</c:v>
                </c:pt>
                <c:pt idx="3">
                  <c:v>0.97493488222734404</c:v>
                </c:pt>
                <c:pt idx="4">
                  <c:v>1.0319082185196697</c:v>
                </c:pt>
                <c:pt idx="5">
                  <c:v>1.068842480172695</c:v>
                </c:pt>
                <c:pt idx="6">
                  <c:v>1.096125706857586</c:v>
                </c:pt>
                <c:pt idx="7">
                  <c:v>1.4212450509149905</c:v>
                </c:pt>
                <c:pt idx="8">
                  <c:v>1.4411173746958321</c:v>
                </c:pt>
                <c:pt idx="9">
                  <c:v>1.5390148924673404</c:v>
                </c:pt>
                <c:pt idx="10">
                  <c:v>1.5927696359357724</c:v>
                </c:pt>
                <c:pt idx="11">
                  <c:v>1.6720512112520349</c:v>
                </c:pt>
                <c:pt idx="12">
                  <c:v>1.4923767355009598</c:v>
                </c:pt>
                <c:pt idx="13">
                  <c:v>1.3444799616988463</c:v>
                </c:pt>
                <c:pt idx="14">
                  <c:v>1.4884597693775357</c:v>
                </c:pt>
                <c:pt idx="15">
                  <c:v>1.6193351896079027</c:v>
                </c:pt>
                <c:pt idx="16">
                  <c:v>1.4012080824305457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02-4E7F-8F32-9A67933ECC35}"/>
            </c:ext>
          </c:extLst>
        </c:ser>
        <c:ser>
          <c:idx val="2"/>
          <c:order val="3"/>
          <c:tx>
            <c:strRef>
              <c:f>'Model 3B'!$AB$15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5875" cap="rnd">
                <a:solidFill>
                  <a:schemeClr val="bg1">
                    <a:lumMod val="6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3B'!$AB$16:$AB$32</c:f>
              <c:numCache>
                <c:formatCode>0.00</c:formatCode>
                <c:ptCount val="17"/>
                <c:pt idx="0">
                  <c:v>1.1625144235822102</c:v>
                </c:pt>
                <c:pt idx="1">
                  <c:v>1.2322853968792991</c:v>
                </c:pt>
                <c:pt idx="2">
                  <c:v>1.2526725140637023</c:v>
                </c:pt>
                <c:pt idx="3">
                  <c:v>1.3190295465428772</c:v>
                </c:pt>
                <c:pt idx="4">
                  <c:v>1.3961111191736708</c:v>
                </c:pt>
                <c:pt idx="5">
                  <c:v>1.4460810025865873</c:v>
                </c:pt>
                <c:pt idx="6">
                  <c:v>1.4829936033955575</c:v>
                </c:pt>
                <c:pt idx="7">
                  <c:v>1.9228609512379282</c:v>
                </c:pt>
                <c:pt idx="8">
                  <c:v>1.9497470363531844</c:v>
                </c:pt>
                <c:pt idx="9">
                  <c:v>2.082196619220519</c:v>
                </c:pt>
                <c:pt idx="10">
                  <c:v>2.1549236250895745</c:v>
                </c:pt>
                <c:pt idx="11">
                  <c:v>2.2621869328703998</c:v>
                </c:pt>
                <c:pt idx="12">
                  <c:v>2.0190979362660042</c:v>
                </c:pt>
                <c:pt idx="13">
                  <c:v>1.8190023011219685</c:v>
                </c:pt>
                <c:pt idx="14">
                  <c:v>2.0137985115107835</c:v>
                </c:pt>
                <c:pt idx="15">
                  <c:v>2.1908652565283386</c:v>
                </c:pt>
                <c:pt idx="16">
                  <c:v>1.8957521115236795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02-4E7F-8F32-9A67933ECC35}"/>
            </c:ext>
          </c:extLst>
        </c:ser>
        <c:ser>
          <c:idx val="3"/>
          <c:order val="4"/>
          <c:tx>
            <c:strRef>
              <c:f>'Model 3B'!$AZ$14:$BC$14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3B'!$AZ$16:$AZ$32</c:f>
              <c:numCache>
                <c:formatCode>0.00</c:formatCode>
                <c:ptCount val="17"/>
                <c:pt idx="0">
                  <c:v>0.79579548900826935</c:v>
                </c:pt>
                <c:pt idx="1">
                  <c:v>0.87457857082750534</c:v>
                </c:pt>
                <c:pt idx="2">
                  <c:v>0.89745072355360889</c:v>
                </c:pt>
                <c:pt idx="3">
                  <c:v>0.97132722694468698</c:v>
                </c:pt>
                <c:pt idx="4">
                  <c:v>1.0557778305779084</c:v>
                </c:pt>
                <c:pt idx="5">
                  <c:v>1.1095077014988264</c:v>
                </c:pt>
                <c:pt idx="6">
                  <c:v>1.1485591093334711</c:v>
                </c:pt>
                <c:pt idx="7">
                  <c:v>1.5433618909110667</c:v>
                </c:pt>
                <c:pt idx="8">
                  <c:v>1.5627953285559433</c:v>
                </c:pt>
                <c:pt idx="9">
                  <c:v>1.6532921360136372</c:v>
                </c:pt>
                <c:pt idx="10">
                  <c:v>1.7002271452736739</c:v>
                </c:pt>
                <c:pt idx="11">
                  <c:v>1.7671167841293431</c:v>
                </c:pt>
                <c:pt idx="12">
                  <c:v>1.6111392260638613</c:v>
                </c:pt>
                <c:pt idx="13">
                  <c:v>1.463785548029606</c:v>
                </c:pt>
                <c:pt idx="14">
                  <c:v>1.6075260847268869</c:v>
                </c:pt>
                <c:pt idx="15">
                  <c:v>1.722906429511156</c:v>
                </c:pt>
                <c:pt idx="16">
                  <c:v>1.5233175634875025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002-4E7F-8F32-9A67933ECC35}"/>
            </c:ext>
          </c:extLst>
        </c:ser>
        <c:ser>
          <c:idx val="4"/>
          <c:order val="5"/>
          <c:tx>
            <c:strRef>
              <c:f>'Model 3B'!$AZ$14:$BC$14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3B'!$BA$16:$BA$32</c:f>
              <c:numCache>
                <c:formatCode>0.00</c:formatCode>
                <c:ptCount val="17"/>
                <c:pt idx="0">
                  <c:v>1.225968725917314</c:v>
                </c:pt>
                <c:pt idx="1">
                  <c:v>1.2685264672234497</c:v>
                </c:pt>
                <c:pt idx="2">
                  <c:v>1.2811101704702212</c:v>
                </c:pt>
                <c:pt idx="3">
                  <c:v>1.3226372018255346</c:v>
                </c:pt>
                <c:pt idx="4">
                  <c:v>1.3722415071154324</c:v>
                </c:pt>
                <c:pt idx="5">
                  <c:v>1.405415781260456</c:v>
                </c:pt>
                <c:pt idx="6">
                  <c:v>1.4305602009196725</c:v>
                </c:pt>
                <c:pt idx="7">
                  <c:v>1.8007441112418521</c:v>
                </c:pt>
                <c:pt idx="8">
                  <c:v>1.8280690824930734</c:v>
                </c:pt>
                <c:pt idx="9">
                  <c:v>1.9679193756742226</c:v>
                </c:pt>
                <c:pt idx="10">
                  <c:v>2.0474661157516731</c:v>
                </c:pt>
                <c:pt idx="11">
                  <c:v>2.1671213599930921</c:v>
                </c:pt>
                <c:pt idx="12">
                  <c:v>1.9003354457031032</c:v>
                </c:pt>
                <c:pt idx="13">
                  <c:v>1.699696714791209</c:v>
                </c:pt>
                <c:pt idx="14">
                  <c:v>1.8947321961614323</c:v>
                </c:pt>
                <c:pt idx="15">
                  <c:v>2.0872940166250857</c:v>
                </c:pt>
                <c:pt idx="16">
                  <c:v>1.773642630466723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002-4E7F-8F32-9A67933EC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33032"/>
        <c:axId val="628429752"/>
      </c:scatterChart>
      <c:valAx>
        <c:axId val="62843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29752"/>
        <c:crosses val="autoZero"/>
        <c:crossBetween val="midCat"/>
      </c:valAx>
      <c:valAx>
        <c:axId val="628429752"/>
        <c:scaling>
          <c:orientation val="minMax"/>
          <c:max val="3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3303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620032014763838E-2"/>
          <c:y val="4.5544229086494262E-2"/>
          <c:w val="0.58562624039641609"/>
          <c:h val="7.1399857295421795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33091602340056E-2"/>
          <c:y val="5.1969588423215828E-2"/>
          <c:w val="0.88325305123077213"/>
          <c:h val="0.79731489368205322"/>
        </c:manualLayout>
      </c:layout>
      <c:scatterChart>
        <c:scatterStyle val="lineMarker"/>
        <c:varyColors val="0"/>
        <c:ser>
          <c:idx val="1"/>
          <c:order val="0"/>
          <c:tx>
            <c:v>High energy DB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'RAW DATA'!$BG$11:$BG$25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'RAW DATA'!$BH$11:$BH$25</c:f>
              <c:numCache>
                <c:formatCode>0.00</c:formatCode>
                <c:ptCount val="15"/>
                <c:pt idx="0">
                  <c:v>0.96</c:v>
                </c:pt>
                <c:pt idx="1">
                  <c:v>0.96</c:v>
                </c:pt>
                <c:pt idx="2">
                  <c:v>0.93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1.21</c:v>
                </c:pt>
                <c:pt idx="7">
                  <c:v>1.17</c:v>
                </c:pt>
                <c:pt idx="8">
                  <c:v>1.23</c:v>
                </c:pt>
                <c:pt idx="9">
                  <c:v>1.28</c:v>
                </c:pt>
                <c:pt idx="10">
                  <c:v>1.33</c:v>
                </c:pt>
                <c:pt idx="11">
                  <c:v>1.39</c:v>
                </c:pt>
                <c:pt idx="12">
                  <c:v>1.51</c:v>
                </c:pt>
                <c:pt idx="13">
                  <c:v>1.63</c:v>
                </c:pt>
                <c:pt idx="14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52-45C6-BB8A-B42D54DCA405}"/>
            </c:ext>
          </c:extLst>
        </c:ser>
        <c:ser>
          <c:idx val="2"/>
          <c:order val="1"/>
          <c:tx>
            <c:v>Low energy DB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xVal>
            <c:numRef>
              <c:f>'RAW DATA'!$BM$11:$BM$31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'RAW DATA'!$BN$11:$BN$31</c:f>
              <c:numCache>
                <c:formatCode>0.00</c:formatCode>
                <c:ptCount val="21"/>
                <c:pt idx="0">
                  <c:v>1.06</c:v>
                </c:pt>
                <c:pt idx="1">
                  <c:v>1.01</c:v>
                </c:pt>
                <c:pt idx="2">
                  <c:v>1.0900000000000001</c:v>
                </c:pt>
                <c:pt idx="3">
                  <c:v>1.2</c:v>
                </c:pt>
                <c:pt idx="4">
                  <c:v>1.1399999999999999</c:v>
                </c:pt>
                <c:pt idx="5">
                  <c:v>1.18</c:v>
                </c:pt>
                <c:pt idx="6">
                  <c:v>1.17</c:v>
                </c:pt>
                <c:pt idx="7">
                  <c:v>1.36</c:v>
                </c:pt>
                <c:pt idx="8">
                  <c:v>1.8</c:v>
                </c:pt>
                <c:pt idx="9">
                  <c:v>1.55</c:v>
                </c:pt>
                <c:pt idx="10">
                  <c:v>1.7</c:v>
                </c:pt>
                <c:pt idx="11">
                  <c:v>1.8</c:v>
                </c:pt>
                <c:pt idx="12">
                  <c:v>1.93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2.5099999999999998</c:v>
                </c:pt>
                <c:pt idx="17">
                  <c:v>2.4</c:v>
                </c:pt>
                <c:pt idx="18">
                  <c:v>2.4</c:v>
                </c:pt>
                <c:pt idx="19">
                  <c:v>2.7</c:v>
                </c:pt>
                <c:pt idx="20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52-45C6-BB8A-B42D54DCA405}"/>
            </c:ext>
          </c:extLst>
        </c:ser>
        <c:ser>
          <c:idx val="3"/>
          <c:order val="2"/>
          <c:tx>
            <c:v>DB Reference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xVal>
            <c:numRef>
              <c:f>'RAW DATA'!$BJ$11:$BJ$45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'RAW DATA'!$BK$11:$BK$45</c:f>
              <c:numCache>
                <c:formatCode>0.00</c:formatCode>
                <c:ptCount val="35"/>
                <c:pt idx="0">
                  <c:v>1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1.07</c:v>
                </c:pt>
                <c:pt idx="4">
                  <c:v>1.19</c:v>
                </c:pt>
                <c:pt idx="5">
                  <c:v>0.95</c:v>
                </c:pt>
                <c:pt idx="6">
                  <c:v>1.02</c:v>
                </c:pt>
                <c:pt idx="7">
                  <c:v>0.96</c:v>
                </c:pt>
                <c:pt idx="8">
                  <c:v>1.01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1.21</c:v>
                </c:pt>
                <c:pt idx="12">
                  <c:v>1.27</c:v>
                </c:pt>
                <c:pt idx="13">
                  <c:v>1.39</c:v>
                </c:pt>
                <c:pt idx="14">
                  <c:v>1.45</c:v>
                </c:pt>
                <c:pt idx="15">
                  <c:v>1.45</c:v>
                </c:pt>
                <c:pt idx="16">
                  <c:v>1.56</c:v>
                </c:pt>
                <c:pt idx="17">
                  <c:v>1.49</c:v>
                </c:pt>
                <c:pt idx="18">
                  <c:v>1.59</c:v>
                </c:pt>
                <c:pt idx="19">
                  <c:v>1.56</c:v>
                </c:pt>
                <c:pt idx="20">
                  <c:v>1.59</c:v>
                </c:pt>
                <c:pt idx="21">
                  <c:v>1.65</c:v>
                </c:pt>
                <c:pt idx="22">
                  <c:v>1.85</c:v>
                </c:pt>
                <c:pt idx="23">
                  <c:v>1.64</c:v>
                </c:pt>
                <c:pt idx="24">
                  <c:v>1.93</c:v>
                </c:pt>
                <c:pt idx="25">
                  <c:v>2.1</c:v>
                </c:pt>
                <c:pt idx="26">
                  <c:v>2.13</c:v>
                </c:pt>
                <c:pt idx="27">
                  <c:v>2.25</c:v>
                </c:pt>
                <c:pt idx="28">
                  <c:v>2.0699999999999998</c:v>
                </c:pt>
                <c:pt idx="29">
                  <c:v>1.99</c:v>
                </c:pt>
                <c:pt idx="30">
                  <c:v>1.92</c:v>
                </c:pt>
                <c:pt idx="31">
                  <c:v>1.92</c:v>
                </c:pt>
                <c:pt idx="32">
                  <c:v>1.86</c:v>
                </c:pt>
                <c:pt idx="33">
                  <c:v>2.2799999999999998</c:v>
                </c:pt>
                <c:pt idx="34">
                  <c:v>1.18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252-45C6-BB8A-B42D54DCA405}"/>
            </c:ext>
          </c:extLst>
        </c:ser>
        <c:ser>
          <c:idx val="0"/>
          <c:order val="3"/>
          <c:tx>
            <c:strRef>
              <c:f>'RAW DATA'!$BO$9:$BQ$9</c:f>
              <c:strCache>
                <c:ptCount val="1"/>
                <c:pt idx="0">
                  <c:v>General DB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>
                <a:prstDash val="sysDot"/>
              </a:ln>
            </c:spPr>
            <c:trendlineType val="power"/>
            <c:dispRSqr val="1"/>
            <c:dispEq val="1"/>
            <c:trendlineLbl>
              <c:layout>
                <c:manualLayout>
                  <c:x val="-0.67295980396924626"/>
                  <c:y val="-0.23337854843511197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GB" sz="1050" baseline="0"/>
                      <a:t> = 1.4295 z</a:t>
                    </a:r>
                    <a:r>
                      <a:rPr lang="en-GB" sz="1050" baseline="30000"/>
                      <a:t>0.0122</a:t>
                    </a:r>
                    <a:br>
                      <a:rPr lang="en-GB" sz="1050" baseline="0"/>
                    </a:br>
                    <a:r>
                      <a:rPr lang="en-GB" sz="1050" baseline="0"/>
                      <a:t>R² = 0.1057</a:t>
                    </a:r>
                    <a:endParaRPr lang="en-GB" sz="1050"/>
                  </a:p>
                </c:rich>
              </c:tx>
              <c:numFmt formatCode="General" sourceLinked="0"/>
            </c:trendlineLbl>
          </c:trendline>
          <c:xVal>
            <c:numRef>
              <c:f>'RAW DATA'!$BP$11:$BP$81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'RAW DATA'!$BQ$11:$BQ$81</c:f>
              <c:numCache>
                <c:formatCode>0.00</c:formatCode>
                <c:ptCount val="71"/>
                <c:pt idx="0">
                  <c:v>0.96</c:v>
                </c:pt>
                <c:pt idx="1">
                  <c:v>0.96</c:v>
                </c:pt>
                <c:pt idx="2">
                  <c:v>0.93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1.21</c:v>
                </c:pt>
                <c:pt idx="7">
                  <c:v>1.17</c:v>
                </c:pt>
                <c:pt idx="8">
                  <c:v>1.23</c:v>
                </c:pt>
                <c:pt idx="9">
                  <c:v>1.28</c:v>
                </c:pt>
                <c:pt idx="10">
                  <c:v>1.33</c:v>
                </c:pt>
                <c:pt idx="11">
                  <c:v>1.39</c:v>
                </c:pt>
                <c:pt idx="12">
                  <c:v>1.51</c:v>
                </c:pt>
                <c:pt idx="13">
                  <c:v>1.63</c:v>
                </c:pt>
                <c:pt idx="14">
                  <c:v>1.6</c:v>
                </c:pt>
                <c:pt idx="15">
                  <c:v>1</c:v>
                </c:pt>
                <c:pt idx="16">
                  <c:v>1.0900000000000001</c:v>
                </c:pt>
                <c:pt idx="17">
                  <c:v>1.0900000000000001</c:v>
                </c:pt>
                <c:pt idx="18">
                  <c:v>1.07</c:v>
                </c:pt>
                <c:pt idx="19">
                  <c:v>1.19</c:v>
                </c:pt>
                <c:pt idx="20">
                  <c:v>0.95</c:v>
                </c:pt>
                <c:pt idx="21">
                  <c:v>1.02</c:v>
                </c:pt>
                <c:pt idx="22">
                  <c:v>0.96</c:v>
                </c:pt>
                <c:pt idx="23">
                  <c:v>1.01</c:v>
                </c:pt>
                <c:pt idx="24">
                  <c:v>0.95</c:v>
                </c:pt>
                <c:pt idx="25">
                  <c:v>1.1499999999999999</c:v>
                </c:pt>
                <c:pt idx="26">
                  <c:v>1.21</c:v>
                </c:pt>
                <c:pt idx="27">
                  <c:v>1.27</c:v>
                </c:pt>
                <c:pt idx="28">
                  <c:v>1.39</c:v>
                </c:pt>
                <c:pt idx="29">
                  <c:v>1.45</c:v>
                </c:pt>
                <c:pt idx="30">
                  <c:v>1.45</c:v>
                </c:pt>
                <c:pt idx="31">
                  <c:v>1.56</c:v>
                </c:pt>
                <c:pt idx="32">
                  <c:v>1.49</c:v>
                </c:pt>
                <c:pt idx="33">
                  <c:v>1.59</c:v>
                </c:pt>
                <c:pt idx="34">
                  <c:v>1.56</c:v>
                </c:pt>
                <c:pt idx="35">
                  <c:v>1.59</c:v>
                </c:pt>
                <c:pt idx="36">
                  <c:v>1.65</c:v>
                </c:pt>
                <c:pt idx="37">
                  <c:v>1.85</c:v>
                </c:pt>
                <c:pt idx="38">
                  <c:v>1.64</c:v>
                </c:pt>
                <c:pt idx="39">
                  <c:v>1.93</c:v>
                </c:pt>
                <c:pt idx="40">
                  <c:v>2.1</c:v>
                </c:pt>
                <c:pt idx="41">
                  <c:v>2.13</c:v>
                </c:pt>
                <c:pt idx="42">
                  <c:v>2.25</c:v>
                </c:pt>
                <c:pt idx="43">
                  <c:v>2.0699999999999998</c:v>
                </c:pt>
                <c:pt idx="44">
                  <c:v>1.99</c:v>
                </c:pt>
                <c:pt idx="45">
                  <c:v>1.92</c:v>
                </c:pt>
                <c:pt idx="46">
                  <c:v>1.92</c:v>
                </c:pt>
                <c:pt idx="47">
                  <c:v>1.86</c:v>
                </c:pt>
                <c:pt idx="48">
                  <c:v>2.2799999999999998</c:v>
                </c:pt>
                <c:pt idx="49">
                  <c:v>1.18</c:v>
                </c:pt>
                <c:pt idx="50">
                  <c:v>1.06</c:v>
                </c:pt>
                <c:pt idx="51">
                  <c:v>1.01</c:v>
                </c:pt>
                <c:pt idx="52">
                  <c:v>1.0900000000000001</c:v>
                </c:pt>
                <c:pt idx="53">
                  <c:v>1.2</c:v>
                </c:pt>
                <c:pt idx="54">
                  <c:v>1.1399999999999999</c:v>
                </c:pt>
                <c:pt idx="55">
                  <c:v>1.18</c:v>
                </c:pt>
                <c:pt idx="56">
                  <c:v>1.17</c:v>
                </c:pt>
                <c:pt idx="57">
                  <c:v>1.36</c:v>
                </c:pt>
                <c:pt idx="58">
                  <c:v>1.8</c:v>
                </c:pt>
                <c:pt idx="59">
                  <c:v>1.55</c:v>
                </c:pt>
                <c:pt idx="60">
                  <c:v>1.7</c:v>
                </c:pt>
                <c:pt idx="61">
                  <c:v>1.8</c:v>
                </c:pt>
                <c:pt idx="62">
                  <c:v>1.93</c:v>
                </c:pt>
                <c:pt idx="63">
                  <c:v>2.2000000000000002</c:v>
                </c:pt>
                <c:pt idx="64">
                  <c:v>2.2999999999999998</c:v>
                </c:pt>
                <c:pt idx="65">
                  <c:v>2.2999999999999998</c:v>
                </c:pt>
                <c:pt idx="66">
                  <c:v>2.5099999999999998</c:v>
                </c:pt>
                <c:pt idx="67">
                  <c:v>2.4</c:v>
                </c:pt>
                <c:pt idx="68">
                  <c:v>2.4</c:v>
                </c:pt>
                <c:pt idx="69">
                  <c:v>2.7</c:v>
                </c:pt>
                <c:pt idx="70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252-45C6-BB8A-B42D54DCA405}"/>
            </c:ext>
          </c:extLst>
        </c:ser>
        <c:ser>
          <c:idx val="4"/>
          <c:order val="4"/>
          <c:tx>
            <c:strRef>
              <c:f>'DB General Model'!$AE$15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Model'!$AE$16:$AE$86</c:f>
              <c:numCache>
                <c:formatCode>0.00</c:formatCode>
                <c:ptCount val="71"/>
                <c:pt idx="0">
                  <c:v>0.69279235314152932</c:v>
                </c:pt>
                <c:pt idx="1">
                  <c:v>0.69279235314152932</c:v>
                </c:pt>
                <c:pt idx="2">
                  <c:v>1.2431737109565884</c:v>
                </c:pt>
                <c:pt idx="3">
                  <c:v>1.2362275802468954</c:v>
                </c:pt>
                <c:pt idx="4">
                  <c:v>1.2426667841957457</c:v>
                </c:pt>
                <c:pt idx="5">
                  <c:v>1.2474787869437447</c:v>
                </c:pt>
                <c:pt idx="6">
                  <c:v>1.2507735174231709</c:v>
                </c:pt>
                <c:pt idx="7">
                  <c:v>1.2529505866495412</c:v>
                </c:pt>
                <c:pt idx="8">
                  <c:v>1.2541553110087338</c:v>
                </c:pt>
                <c:pt idx="9">
                  <c:v>1.2541553110087338</c:v>
                </c:pt>
                <c:pt idx="10">
                  <c:v>1.2541553110087338</c:v>
                </c:pt>
                <c:pt idx="11">
                  <c:v>1.2539201671153437</c:v>
                </c:pt>
                <c:pt idx="12">
                  <c:v>1.25865349355884</c:v>
                </c:pt>
                <c:pt idx="13">
                  <c:v>1.25865349355884</c:v>
                </c:pt>
                <c:pt idx="14">
                  <c:v>1.2531983199632972</c:v>
                </c:pt>
                <c:pt idx="15">
                  <c:v>1.2046446038394485</c:v>
                </c:pt>
                <c:pt idx="16">
                  <c:v>1.237011303715629</c:v>
                </c:pt>
                <c:pt idx="17">
                  <c:v>1.2421322482020263</c:v>
                </c:pt>
                <c:pt idx="18">
                  <c:v>1.2488866238435326</c:v>
                </c:pt>
                <c:pt idx="19">
                  <c:v>1.2467155002283967</c:v>
                </c:pt>
                <c:pt idx="20">
                  <c:v>1.2302994093077884</c:v>
                </c:pt>
                <c:pt idx="21">
                  <c:v>1.244610409726743</c:v>
                </c:pt>
                <c:pt idx="22">
                  <c:v>1.2526940740724397</c:v>
                </c:pt>
                <c:pt idx="23">
                  <c:v>1.2541553110087338</c:v>
                </c:pt>
                <c:pt idx="24">
                  <c:v>1.2560930577436333</c:v>
                </c:pt>
                <c:pt idx="25">
                  <c:v>1.2526940740724397</c:v>
                </c:pt>
                <c:pt idx="26">
                  <c:v>1.2572471429512353</c:v>
                </c:pt>
                <c:pt idx="27">
                  <c:v>1.2602281636387496</c:v>
                </c:pt>
                <c:pt idx="28">
                  <c:v>1.2616404143128781</c:v>
                </c:pt>
                <c:pt idx="29">
                  <c:v>1.2616404143128781</c:v>
                </c:pt>
                <c:pt idx="30">
                  <c:v>1.264091694523013</c:v>
                </c:pt>
                <c:pt idx="31">
                  <c:v>1.2649611122949398</c:v>
                </c:pt>
                <c:pt idx="32">
                  <c:v>1.2668238701760695</c:v>
                </c:pt>
                <c:pt idx="33">
                  <c:v>1.2588182222689022</c:v>
                </c:pt>
                <c:pt idx="34">
                  <c:v>1.2621676914549185</c:v>
                </c:pt>
                <c:pt idx="35">
                  <c:v>1.2615064893120502</c:v>
                </c:pt>
                <c:pt idx="36">
                  <c:v>1.2627982978601706</c:v>
                </c:pt>
                <c:pt idx="37">
                  <c:v>1.2664520158989683</c:v>
                </c:pt>
                <c:pt idx="38">
                  <c:v>1.2672739510927542</c:v>
                </c:pt>
                <c:pt idx="39">
                  <c:v>1.2692469135112643</c:v>
                </c:pt>
                <c:pt idx="40">
                  <c:v>1.271365134491846</c:v>
                </c:pt>
                <c:pt idx="41">
                  <c:v>1.2719388870515802</c:v>
                </c:pt>
                <c:pt idx="42">
                  <c:v>1.2741245336472733</c:v>
                </c:pt>
                <c:pt idx="43">
                  <c:v>1.2760459118592946</c:v>
                </c:pt>
                <c:pt idx="44">
                  <c:v>1.2755314712082839</c:v>
                </c:pt>
                <c:pt idx="45">
                  <c:v>1.2745933935843043</c:v>
                </c:pt>
                <c:pt idx="46">
                  <c:v>1.2740717971508781</c:v>
                </c:pt>
                <c:pt idx="47">
                  <c:v>1.2724302747099985</c:v>
                </c:pt>
                <c:pt idx="48">
                  <c:v>1.2787706140681916</c:v>
                </c:pt>
                <c:pt idx="49">
                  <c:v>1.244610409726743</c:v>
                </c:pt>
                <c:pt idx="50">
                  <c:v>1.2492218987623562</c:v>
                </c:pt>
                <c:pt idx="51">
                  <c:v>1.2541553110087338</c:v>
                </c:pt>
                <c:pt idx="52">
                  <c:v>1.25568480581067</c:v>
                </c:pt>
                <c:pt idx="53">
                  <c:v>1.2572471429512353</c:v>
                </c:pt>
                <c:pt idx="54">
                  <c:v>1.2574325114259632</c:v>
                </c:pt>
                <c:pt idx="55">
                  <c:v>1.2548304354048838</c:v>
                </c:pt>
                <c:pt idx="56">
                  <c:v>1.2624238749481185</c:v>
                </c:pt>
                <c:pt idx="57">
                  <c:v>1.2645333782289145</c:v>
                </c:pt>
                <c:pt idx="58">
                  <c:v>1.2704176976264381</c:v>
                </c:pt>
                <c:pt idx="59">
                  <c:v>1.2715591444103151</c:v>
                </c:pt>
                <c:pt idx="60">
                  <c:v>1.2725503366153168</c:v>
                </c:pt>
                <c:pt idx="61">
                  <c:v>1.2726094634643403</c:v>
                </c:pt>
                <c:pt idx="62">
                  <c:v>1.2718142133316199</c:v>
                </c:pt>
                <c:pt idx="63">
                  <c:v>1.2768893985950709</c:v>
                </c:pt>
                <c:pt idx="64">
                  <c:v>1.277601514600331</c:v>
                </c:pt>
                <c:pt idx="65">
                  <c:v>1.2795311971974235</c:v>
                </c:pt>
                <c:pt idx="66">
                  <c:v>1.2789184766596724</c:v>
                </c:pt>
                <c:pt idx="67">
                  <c:v>1.2827042237206754</c:v>
                </c:pt>
                <c:pt idx="68">
                  <c:v>1.2833774133019871</c:v>
                </c:pt>
                <c:pt idx="69">
                  <c:v>1.2838415501455558</c:v>
                </c:pt>
                <c:pt idx="70">
                  <c:v>1.2844839254969438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252-45C6-BB8A-B42D54DCA405}"/>
            </c:ext>
          </c:extLst>
        </c:ser>
        <c:ser>
          <c:idx val="5"/>
          <c:order val="5"/>
          <c:tx>
            <c:strRef>
              <c:f>'DB General Model'!$AF$15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Model'!$AF$16:$AF$86</c:f>
              <c:numCache>
                <c:formatCode>0.00</c:formatCode>
                <c:ptCount val="71"/>
                <c:pt idx="0">
                  <c:v>0.93730730130912776</c:v>
                </c:pt>
                <c:pt idx="1">
                  <c:v>0.93730730130912776</c:v>
                </c:pt>
                <c:pt idx="2">
                  <c:v>1.6819409030589136</c:v>
                </c:pt>
                <c:pt idx="3">
                  <c:v>1.6725431968046232</c:v>
                </c:pt>
                <c:pt idx="4">
                  <c:v>1.6812550609707146</c:v>
                </c:pt>
                <c:pt idx="5">
                  <c:v>1.6877654176297723</c:v>
                </c:pt>
                <c:pt idx="6">
                  <c:v>1.6922229941607605</c:v>
                </c:pt>
                <c:pt idx="7">
                  <c:v>1.6951684407611438</c:v>
                </c:pt>
                <c:pt idx="8">
                  <c:v>1.6967983619529927</c:v>
                </c:pt>
                <c:pt idx="9">
                  <c:v>1.6967983619529927</c:v>
                </c:pt>
                <c:pt idx="10">
                  <c:v>1.6967983619529927</c:v>
                </c:pt>
                <c:pt idx="11">
                  <c:v>1.6964802260972296</c:v>
                </c:pt>
                <c:pt idx="12">
                  <c:v>1.702884138344313</c:v>
                </c:pt>
                <c:pt idx="13">
                  <c:v>1.702884138344313</c:v>
                </c:pt>
                <c:pt idx="14">
                  <c:v>1.6955036093621079</c:v>
                </c:pt>
                <c:pt idx="15">
                  <c:v>1.6298132875474889</c:v>
                </c:pt>
                <c:pt idx="16">
                  <c:v>1.673603528556439</c:v>
                </c:pt>
                <c:pt idx="17">
                  <c:v>1.680531865214506</c:v>
                </c:pt>
                <c:pt idx="18">
                  <c:v>1.6896701381412498</c:v>
                </c:pt>
                <c:pt idx="19">
                  <c:v>1.6867327356031248</c:v>
                </c:pt>
                <c:pt idx="20">
                  <c:v>1.6645227302399488</c:v>
                </c:pt>
                <c:pt idx="21">
                  <c:v>1.6838846719832403</c:v>
                </c:pt>
                <c:pt idx="22">
                  <c:v>1.6948213943333006</c:v>
                </c:pt>
                <c:pt idx="23">
                  <c:v>1.6967983619529927</c:v>
                </c:pt>
                <c:pt idx="24">
                  <c:v>1.6994200193002096</c:v>
                </c:pt>
                <c:pt idx="25">
                  <c:v>1.6948213943333006</c:v>
                </c:pt>
                <c:pt idx="26">
                  <c:v>1.7009814286987299</c:v>
                </c:pt>
                <c:pt idx="27">
                  <c:v>1.7050145743347787</c:v>
                </c:pt>
                <c:pt idx="28">
                  <c:v>1.7069252664233054</c:v>
                </c:pt>
                <c:pt idx="29">
                  <c:v>1.7069252664233054</c:v>
                </c:pt>
                <c:pt idx="30">
                  <c:v>1.7102417043546645</c:v>
                </c:pt>
                <c:pt idx="31">
                  <c:v>1.7114179754578596</c:v>
                </c:pt>
                <c:pt idx="32">
                  <c:v>1.7139381772970352</c:v>
                </c:pt>
                <c:pt idx="33">
                  <c:v>1.7031070065991027</c:v>
                </c:pt>
                <c:pt idx="34">
                  <c:v>1.7076386413801836</c:v>
                </c:pt>
                <c:pt idx="35">
                  <c:v>1.7067440737751267</c:v>
                </c:pt>
                <c:pt idx="36">
                  <c:v>1.7084918147519956</c:v>
                </c:pt>
                <c:pt idx="37">
                  <c:v>1.7134350803338982</c:v>
                </c:pt>
                <c:pt idx="38">
                  <c:v>1.7145471103019616</c:v>
                </c:pt>
                <c:pt idx="39">
                  <c:v>1.7172164123975928</c:v>
                </c:pt>
                <c:pt idx="40">
                  <c:v>1.7200822407830858</c:v>
                </c:pt>
                <c:pt idx="41">
                  <c:v>1.7208584942462555</c:v>
                </c:pt>
                <c:pt idx="42">
                  <c:v>1.7238155455227813</c:v>
                </c:pt>
                <c:pt idx="43">
                  <c:v>1.7264150572213983</c:v>
                </c:pt>
                <c:pt idx="44">
                  <c:v>1.7257190492817958</c:v>
                </c:pt>
                <c:pt idx="45">
                  <c:v>1.724449885437588</c:v>
                </c:pt>
                <c:pt idx="46">
                  <c:v>1.7237441961453057</c:v>
                </c:pt>
                <c:pt idx="47">
                  <c:v>1.721523312842939</c:v>
                </c:pt>
                <c:pt idx="48">
                  <c:v>1.7301014190334356</c:v>
                </c:pt>
                <c:pt idx="49">
                  <c:v>1.6838846719832403</c:v>
                </c:pt>
                <c:pt idx="50">
                  <c:v>1.6901237453843643</c:v>
                </c:pt>
                <c:pt idx="51">
                  <c:v>1.6967983619529927</c:v>
                </c:pt>
                <c:pt idx="52">
                  <c:v>1.6988676784497299</c:v>
                </c:pt>
                <c:pt idx="53">
                  <c:v>1.7009814286987299</c:v>
                </c:pt>
                <c:pt idx="54">
                  <c:v>1.7012322213410089</c:v>
                </c:pt>
                <c:pt idx="55">
                  <c:v>1.697711765547784</c:v>
                </c:pt>
                <c:pt idx="56">
                  <c:v>1.7079852425768662</c:v>
                </c:pt>
                <c:pt idx="57">
                  <c:v>1.710839276427355</c:v>
                </c:pt>
                <c:pt idx="58">
                  <c:v>1.7188004144357689</c:v>
                </c:pt>
                <c:pt idx="59">
                  <c:v>1.7203447247904264</c:v>
                </c:pt>
                <c:pt idx="60">
                  <c:v>1.7216857495383697</c:v>
                </c:pt>
                <c:pt idx="61">
                  <c:v>1.7217657446870487</c:v>
                </c:pt>
                <c:pt idx="62">
                  <c:v>1.7206898180368975</c:v>
                </c:pt>
                <c:pt idx="63">
                  <c:v>1.7275562451580371</c:v>
                </c:pt>
                <c:pt idx="64">
                  <c:v>1.7285196962239773</c:v>
                </c:pt>
                <c:pt idx="65">
                  <c:v>1.7311304432671024</c:v>
                </c:pt>
                <c:pt idx="66">
                  <c:v>1.7303014684219096</c:v>
                </c:pt>
                <c:pt idx="67">
                  <c:v>1.7354233615044432</c:v>
                </c:pt>
                <c:pt idx="68">
                  <c:v>1.7363341474085707</c:v>
                </c:pt>
                <c:pt idx="69">
                  <c:v>1.7369620972557518</c:v>
                </c:pt>
                <c:pt idx="70">
                  <c:v>1.7378311933193944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252-45C6-BB8A-B42D54DCA405}"/>
            </c:ext>
          </c:extLst>
        </c:ser>
        <c:ser>
          <c:idx val="6"/>
          <c:order val="6"/>
          <c:tx>
            <c:strRef>
              <c:f>'DB General Model'!$BH$14:$BK$14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wer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Model'!$BH$16:$BH$86</c:f>
              <c:numCache>
                <c:formatCode>0.00</c:formatCode>
                <c:ptCount val="71"/>
                <c:pt idx="0">
                  <c:v>0.63867876644961918</c:v>
                </c:pt>
                <c:pt idx="1">
                  <c:v>0.63867876644961918</c:v>
                </c:pt>
                <c:pt idx="2">
                  <c:v>1.3091348960936326</c:v>
                </c:pt>
                <c:pt idx="3">
                  <c:v>1.2928431647794416</c:v>
                </c:pt>
                <c:pt idx="4">
                  <c:v>1.3078314871987329</c:v>
                </c:pt>
                <c:pt idx="5">
                  <c:v>1.3210328138100464</c:v>
                </c:pt>
                <c:pt idx="6">
                  <c:v>1.3311835988407443</c:v>
                </c:pt>
                <c:pt idx="7">
                  <c:v>1.3383672111487357</c:v>
                </c:pt>
                <c:pt idx="8">
                  <c:v>1.3424802649276057</c:v>
                </c:pt>
                <c:pt idx="9">
                  <c:v>1.3424802649276057</c:v>
                </c:pt>
                <c:pt idx="10">
                  <c:v>1.3424802649276057</c:v>
                </c:pt>
                <c:pt idx="11">
                  <c:v>1.3416708992831106</c:v>
                </c:pt>
                <c:pt idx="12">
                  <c:v>1.3582117879338647</c:v>
                </c:pt>
                <c:pt idx="13">
                  <c:v>1.3582117879338647</c:v>
                </c:pt>
                <c:pt idx="14">
                  <c:v>1.3392058449005615</c:v>
                </c:pt>
                <c:pt idx="15">
                  <c:v>1.2426880843228483</c:v>
                </c:pt>
                <c:pt idx="16">
                  <c:v>1.2945254811511198</c:v>
                </c:pt>
                <c:pt idx="17">
                  <c:v>1.3064781884872037</c:v>
                </c:pt>
                <c:pt idx="18">
                  <c:v>1.3252589407125217</c:v>
                </c:pt>
                <c:pt idx="19">
                  <c:v>1.3188116528591098</c:v>
                </c:pt>
                <c:pt idx="20">
                  <c:v>1.2811546924613342</c:v>
                </c:pt>
                <c:pt idx="21">
                  <c:v>1.3129377560943485</c:v>
                </c:pt>
                <c:pt idx="22">
                  <c:v>1.3375030927551024</c:v>
                </c:pt>
                <c:pt idx="23">
                  <c:v>1.3424802649276057</c:v>
                </c:pt>
                <c:pt idx="24">
                  <c:v>1.3492388970572549</c:v>
                </c:pt>
                <c:pt idx="25">
                  <c:v>1.3375030927551024</c:v>
                </c:pt>
                <c:pt idx="26">
                  <c:v>1.353300164610036</c:v>
                </c:pt>
                <c:pt idx="27">
                  <c:v>1.3635351259885409</c:v>
                </c:pt>
                <c:pt idx="28">
                  <c:v>1.3679853357187448</c:v>
                </c:pt>
                <c:pt idx="29">
                  <c:v>1.3679853357187448</c:v>
                </c:pt>
                <c:pt idx="30">
                  <c:v>1.3743342099008595</c:v>
                </c:pt>
                <c:pt idx="31">
                  <c:v>1.3759436322818079</c:v>
                </c:pt>
                <c:pt idx="32">
                  <c:v>1.3777319991732915</c:v>
                </c:pt>
                <c:pt idx="33">
                  <c:v>1.3587801693170405</c:v>
                </c:pt>
                <c:pt idx="34">
                  <c:v>1.3695271255051438</c:v>
                </c:pt>
                <c:pt idx="35">
                  <c:v>1.3675818842602634</c:v>
                </c:pt>
                <c:pt idx="36">
                  <c:v>1.3712595896426534</c:v>
                </c:pt>
                <c:pt idx="37">
                  <c:v>1.3775846483948384</c:v>
                </c:pt>
                <c:pt idx="38">
                  <c:v>1.3777510423219264</c:v>
                </c:pt>
                <c:pt idx="39">
                  <c:v>1.3754776639712722</c:v>
                </c:pt>
                <c:pt idx="40">
                  <c:v>1.3679741795678564</c:v>
                </c:pt>
                <c:pt idx="41">
                  <c:v>1.3649204337295295</c:v>
                </c:pt>
                <c:pt idx="42">
                  <c:v>1.3489763832706942</c:v>
                </c:pt>
                <c:pt idx="43">
                  <c:v>1.3290735794670456</c:v>
                </c:pt>
                <c:pt idx="44">
                  <c:v>1.3349554780983386</c:v>
                </c:pt>
                <c:pt idx="45">
                  <c:v>1.3446371916738364</c:v>
                </c:pt>
                <c:pt idx="46">
                  <c:v>1.3494437934163439</c:v>
                </c:pt>
                <c:pt idx="47">
                  <c:v>1.3619385140349776</c:v>
                </c:pt>
                <c:pt idx="48">
                  <c:v>1.2909955351113063</c:v>
                </c:pt>
                <c:pt idx="49">
                  <c:v>1.3129377560943485</c:v>
                </c:pt>
                <c:pt idx="50">
                  <c:v>1.3262900776955475</c:v>
                </c:pt>
                <c:pt idx="51">
                  <c:v>1.3424802649276057</c:v>
                </c:pt>
                <c:pt idx="52">
                  <c:v>1.3478050393163716</c:v>
                </c:pt>
                <c:pt idx="53">
                  <c:v>1.353300164610036</c:v>
                </c:pt>
                <c:pt idx="54">
                  <c:v>1.3539515801459896</c:v>
                </c:pt>
                <c:pt idx="55">
                  <c:v>1.3448191799350711</c:v>
                </c:pt>
                <c:pt idx="56">
                  <c:v>1.3702467216504273</c:v>
                </c:pt>
                <c:pt idx="57">
                  <c:v>1.3752041879058421</c:v>
                </c:pt>
                <c:pt idx="58">
                  <c:v>1.3720402350645267</c:v>
                </c:pt>
                <c:pt idx="59">
                  <c:v>1.3669925108216217</c:v>
                </c:pt>
                <c:pt idx="60">
                  <c:v>1.3611576857822671</c:v>
                </c:pt>
                <c:pt idx="61">
                  <c:v>1.3607655491255211</c:v>
                </c:pt>
                <c:pt idx="62">
                  <c:v>1.3656228583952745</c:v>
                </c:pt>
                <c:pt idx="63">
                  <c:v>1.3185408493279449</c:v>
                </c:pt>
                <c:pt idx="64">
                  <c:v>1.308778878138583</c:v>
                </c:pt>
                <c:pt idx="65">
                  <c:v>1.2782307216029964</c:v>
                </c:pt>
                <c:pt idx="66">
                  <c:v>1.2885885460080473</c:v>
                </c:pt>
                <c:pt idx="67">
                  <c:v>1.2143071790612427</c:v>
                </c:pt>
                <c:pt idx="68">
                  <c:v>1.1984108667216025</c:v>
                </c:pt>
                <c:pt idx="69">
                  <c:v>1.1869474788678185</c:v>
                </c:pt>
                <c:pt idx="70">
                  <c:v>1.1703859785319104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252-45C6-BB8A-B42D54DCA405}"/>
            </c:ext>
          </c:extLst>
        </c:ser>
        <c:ser>
          <c:idx val="7"/>
          <c:order val="7"/>
          <c:tx>
            <c:strRef>
              <c:f>'DB General Model'!$BH$14:$BK$14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wer"/>
            <c:dispRSqr val="0"/>
            <c:dispEq val="0"/>
          </c:trendline>
          <c:xVal>
            <c:numRef>
              <c:f>'DB General Model'!$V$16:$V$86</c:f>
              <c:numCache>
                <c:formatCode>0.00</c:formatCode>
                <c:ptCount val="71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  <c:pt idx="15">
                  <c:v>0.49329055413922873</c:v>
                </c:pt>
                <c:pt idx="16">
                  <c:v>4.3344401990018682</c:v>
                </c:pt>
                <c:pt idx="17">
                  <c:v>6.0812945314904603</c:v>
                </c:pt>
                <c:pt idx="18">
                  <c:v>9.4851311080870495</c:v>
                </c:pt>
                <c:pt idx="19">
                  <c:v>8.2244032343613114</c:v>
                </c:pt>
                <c:pt idx="20">
                  <c:v>2.7749589587650121</c:v>
                </c:pt>
                <c:pt idx="21">
                  <c:v>7.1605469868988614</c:v>
                </c:pt>
                <c:pt idx="22">
                  <c:v>12.173198920652851</c:v>
                </c:pt>
                <c:pt idx="23">
                  <c:v>13.393824587276928</c:v>
                </c:pt>
                <c:pt idx="24">
                  <c:v>15.200683217233241</c:v>
                </c:pt>
                <c:pt idx="25">
                  <c:v>12.173198920652851</c:v>
                </c:pt>
                <c:pt idx="26">
                  <c:v>16.389099024185754</c:v>
                </c:pt>
                <c:pt idx="27">
                  <c:v>19.900330821303015</c:v>
                </c:pt>
                <c:pt idx="28">
                  <c:v>21.813737277251526</c:v>
                </c:pt>
                <c:pt idx="29">
                  <c:v>21.813737277251526</c:v>
                </c:pt>
                <c:pt idx="30">
                  <c:v>25.575683704272727</c:v>
                </c:pt>
                <c:pt idx="31">
                  <c:v>27.058417165437227</c:v>
                </c:pt>
                <c:pt idx="32">
                  <c:v>30.527035912223361</c:v>
                </c:pt>
                <c:pt idx="33">
                  <c:v>18.155621248342932</c:v>
                </c:pt>
                <c:pt idx="34">
                  <c:v>22.573785677495337</c:v>
                </c:pt>
                <c:pt idx="35">
                  <c:v>21.624750574103118</c:v>
                </c:pt>
                <c:pt idx="36">
                  <c:v>23.517190892876179</c:v>
                </c:pt>
                <c:pt idx="37">
                  <c:v>29.801213735687085</c:v>
                </c:pt>
                <c:pt idx="38">
                  <c:v>31.428939082421074</c:v>
                </c:pt>
                <c:pt idx="39">
                  <c:v>35.703223137428353</c:v>
                </c:pt>
                <c:pt idx="40">
                  <c:v>40.932337745191646</c:v>
                </c:pt>
                <c:pt idx="41">
                  <c:v>42.47445885214124</c:v>
                </c:pt>
                <c:pt idx="42">
                  <c:v>48.89284576726773</c:v>
                </c:pt>
                <c:pt idx="43">
                  <c:v>55.320549080359953</c:v>
                </c:pt>
                <c:pt idx="44">
                  <c:v>53.521985385639056</c:v>
                </c:pt>
                <c:pt idx="45">
                  <c:v>50.3897770153891</c:v>
                </c:pt>
                <c:pt idx="46">
                  <c:v>48.727246902217658</c:v>
                </c:pt>
                <c:pt idx="47">
                  <c:v>43.840724722789147</c:v>
                </c:pt>
                <c:pt idx="48">
                  <c:v>65.889556046835935</c:v>
                </c:pt>
                <c:pt idx="49">
                  <c:v>7.1605469868988614</c:v>
                </c:pt>
                <c:pt idx="50">
                  <c:v>9.6961346180701895</c:v>
                </c:pt>
                <c:pt idx="51">
                  <c:v>13.393824587276928</c:v>
                </c:pt>
                <c:pt idx="52">
                  <c:v>14.801007983539723</c:v>
                </c:pt>
                <c:pt idx="53">
                  <c:v>16.389099024185754</c:v>
                </c:pt>
                <c:pt idx="54">
                  <c:v>16.588352166760117</c:v>
                </c:pt>
                <c:pt idx="55">
                  <c:v>13.997876659941046</c:v>
                </c:pt>
                <c:pt idx="56">
                  <c:v>22.952447824791811</c:v>
                </c:pt>
                <c:pt idx="57">
                  <c:v>26.318629633827577</c:v>
                </c:pt>
                <c:pt idx="58">
                  <c:v>38.506022687584021</c:v>
                </c:pt>
                <c:pt idx="59">
                  <c:v>41.447502280525484</c:v>
                </c:pt>
                <c:pt idx="60">
                  <c:v>44.181093011373072</c:v>
                </c:pt>
                <c:pt idx="61">
                  <c:v>44.349672038013857</c:v>
                </c:pt>
                <c:pt idx="62">
                  <c:v>42.134556292367868</c:v>
                </c:pt>
                <c:pt idx="63">
                  <c:v>58.399549175242868</c:v>
                </c:pt>
                <c:pt idx="64">
                  <c:v>61.130334023960472</c:v>
                </c:pt>
                <c:pt idx="65">
                  <c:v>69.180404704378844</c:v>
                </c:pt>
                <c:pt idx="66">
                  <c:v>66.516973919086666</c:v>
                </c:pt>
                <c:pt idx="67">
                  <c:v>84.752158841773152</c:v>
                </c:pt>
                <c:pt idx="68">
                  <c:v>88.47659159795559</c:v>
                </c:pt>
                <c:pt idx="69">
                  <c:v>91.138134412230741</c:v>
                </c:pt>
                <c:pt idx="70">
                  <c:v>94.952682470729073</c:v>
                </c:pt>
              </c:numCache>
            </c:numRef>
          </c:xVal>
          <c:yVal>
            <c:numRef>
              <c:f>'DB General Model'!$BI$16:$BI$86</c:f>
              <c:numCache>
                <c:formatCode>0.00</c:formatCode>
                <c:ptCount val="71"/>
                <c:pt idx="0">
                  <c:v>0.991420888001038</c:v>
                </c:pt>
                <c:pt idx="1">
                  <c:v>0.991420888001038</c:v>
                </c:pt>
                <c:pt idx="2">
                  <c:v>1.6159797179218696</c:v>
                </c:pt>
                <c:pt idx="3">
                  <c:v>1.6159276122720772</c:v>
                </c:pt>
                <c:pt idx="4">
                  <c:v>1.6160903579677275</c:v>
                </c:pt>
                <c:pt idx="5">
                  <c:v>1.6142113907634708</c:v>
                </c:pt>
                <c:pt idx="6">
                  <c:v>1.6118129127431873</c:v>
                </c:pt>
                <c:pt idx="7">
                  <c:v>1.6097518162619493</c:v>
                </c:pt>
                <c:pt idx="8">
                  <c:v>1.6084734080341208</c:v>
                </c:pt>
                <c:pt idx="9">
                  <c:v>1.6084734080341208</c:v>
                </c:pt>
                <c:pt idx="10">
                  <c:v>1.6084734080341208</c:v>
                </c:pt>
                <c:pt idx="11">
                  <c:v>1.6087294939294627</c:v>
                </c:pt>
                <c:pt idx="12">
                  <c:v>1.6033258439692886</c:v>
                </c:pt>
                <c:pt idx="13">
                  <c:v>1.6033258439692886</c:v>
                </c:pt>
                <c:pt idx="14">
                  <c:v>1.6094960844248438</c:v>
                </c:pt>
                <c:pt idx="15">
                  <c:v>1.5917698070640893</c:v>
                </c:pt>
                <c:pt idx="16">
                  <c:v>1.6160893511209482</c:v>
                </c:pt>
                <c:pt idx="17">
                  <c:v>1.6161859249293287</c:v>
                </c:pt>
                <c:pt idx="18">
                  <c:v>1.6132978212722608</c:v>
                </c:pt>
                <c:pt idx="19">
                  <c:v>1.6146365829724119</c:v>
                </c:pt>
                <c:pt idx="20">
                  <c:v>1.6136674470864032</c:v>
                </c:pt>
                <c:pt idx="21">
                  <c:v>1.615557325615635</c:v>
                </c:pt>
                <c:pt idx="22">
                  <c:v>1.6100123756506382</c:v>
                </c:pt>
                <c:pt idx="23">
                  <c:v>1.6084734080341208</c:v>
                </c:pt>
                <c:pt idx="24">
                  <c:v>1.6062741799865883</c:v>
                </c:pt>
                <c:pt idx="25">
                  <c:v>1.6100123756506382</c:v>
                </c:pt>
                <c:pt idx="26">
                  <c:v>1.6049284070399292</c:v>
                </c:pt>
                <c:pt idx="27">
                  <c:v>1.6017076119849876</c:v>
                </c:pt>
                <c:pt idx="28">
                  <c:v>1.600580345017439</c:v>
                </c:pt>
                <c:pt idx="29">
                  <c:v>1.600580345017439</c:v>
                </c:pt>
                <c:pt idx="30">
                  <c:v>1.5999991889768181</c:v>
                </c:pt>
                <c:pt idx="31">
                  <c:v>1.6004354554709914</c:v>
                </c:pt>
                <c:pt idx="32">
                  <c:v>1.6030300482998134</c:v>
                </c:pt>
                <c:pt idx="33">
                  <c:v>1.6031450595509644</c:v>
                </c:pt>
                <c:pt idx="34">
                  <c:v>1.6002792073299585</c:v>
                </c:pt>
                <c:pt idx="35">
                  <c:v>1.6006686788269138</c:v>
                </c:pt>
                <c:pt idx="36">
                  <c:v>1.6000305229695131</c:v>
                </c:pt>
                <c:pt idx="37">
                  <c:v>1.6023024478380283</c:v>
                </c:pt>
                <c:pt idx="38">
                  <c:v>1.6040700190727897</c:v>
                </c:pt>
                <c:pt idx="39">
                  <c:v>1.6109856619375851</c:v>
                </c:pt>
                <c:pt idx="40">
                  <c:v>1.6234731957070756</c:v>
                </c:pt>
                <c:pt idx="41">
                  <c:v>1.6278769475683064</c:v>
                </c:pt>
                <c:pt idx="42">
                  <c:v>1.6489636958993605</c:v>
                </c:pt>
                <c:pt idx="43">
                  <c:v>1.6733873896136475</c:v>
                </c:pt>
                <c:pt idx="44">
                  <c:v>1.6662950423917411</c:v>
                </c:pt>
                <c:pt idx="45">
                  <c:v>1.6544060873480562</c:v>
                </c:pt>
                <c:pt idx="46">
                  <c:v>1.6483721998798402</c:v>
                </c:pt>
                <c:pt idx="47">
                  <c:v>1.6320150735179602</c:v>
                </c:pt>
                <c:pt idx="48">
                  <c:v>1.7178764979903212</c:v>
                </c:pt>
                <c:pt idx="49">
                  <c:v>1.615557325615635</c:v>
                </c:pt>
                <c:pt idx="50">
                  <c:v>1.6130555664511732</c:v>
                </c:pt>
                <c:pt idx="51">
                  <c:v>1.6084734080341208</c:v>
                </c:pt>
                <c:pt idx="52">
                  <c:v>1.6067474449440282</c:v>
                </c:pt>
                <c:pt idx="53">
                  <c:v>1.6049284070399292</c:v>
                </c:pt>
                <c:pt idx="54">
                  <c:v>1.6047131526209826</c:v>
                </c:pt>
                <c:pt idx="55">
                  <c:v>1.607723021017597</c:v>
                </c:pt>
                <c:pt idx="56">
                  <c:v>1.6001623958745577</c:v>
                </c:pt>
                <c:pt idx="57">
                  <c:v>1.6001684667504277</c:v>
                </c:pt>
                <c:pt idx="58">
                  <c:v>1.6171778769976806</c:v>
                </c:pt>
                <c:pt idx="59">
                  <c:v>1.6249113583791202</c:v>
                </c:pt>
                <c:pt idx="60">
                  <c:v>1.6330784003714196</c:v>
                </c:pt>
                <c:pt idx="61">
                  <c:v>1.6336096590258682</c:v>
                </c:pt>
                <c:pt idx="62">
                  <c:v>1.6268811729732429</c:v>
                </c:pt>
                <c:pt idx="63">
                  <c:v>1.6859047944251633</c:v>
                </c:pt>
                <c:pt idx="64">
                  <c:v>1.6973423326857255</c:v>
                </c:pt>
                <c:pt idx="65">
                  <c:v>1.7324309188615297</c:v>
                </c:pt>
                <c:pt idx="66">
                  <c:v>1.7206313990735349</c:v>
                </c:pt>
                <c:pt idx="67">
                  <c:v>1.8038204061638761</c:v>
                </c:pt>
                <c:pt idx="68">
                  <c:v>1.8213006939889556</c:v>
                </c:pt>
                <c:pt idx="69">
                  <c:v>1.8338561685334891</c:v>
                </c:pt>
                <c:pt idx="70">
                  <c:v>1.851929140284428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252-45C6-BB8A-B42D54DCA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697736"/>
        <c:axId val="573703640"/>
      </c:scatterChart>
      <c:valAx>
        <c:axId val="573697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73703640"/>
        <c:crosses val="autoZero"/>
        <c:crossBetween val="midCat"/>
      </c:valAx>
      <c:valAx>
        <c:axId val="573703640"/>
        <c:scaling>
          <c:orientation val="minMax"/>
          <c:max val="4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57369773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8.8379812722860246E-2"/>
          <c:y val="7.0170221623711254E-2"/>
          <c:w val="0.53974743841410722"/>
          <c:h val="0.1390089355596138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30024907622589E-2"/>
          <c:y val="1.8514100715394357E-2"/>
          <c:w val="0.88371936883543067"/>
          <c:h val="0.83083656619914459"/>
        </c:manualLayout>
      </c:layout>
      <c:scatterChart>
        <c:scatterStyle val="lineMarker"/>
        <c:varyColors val="0"/>
        <c:ser>
          <c:idx val="0"/>
          <c:order val="0"/>
          <c:tx>
            <c:v>4869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EEB500"/>
              </a:solidFill>
              <a:ln w="9525">
                <a:noFill/>
              </a:ln>
              <a:effectLst/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C4-494D-8378-8A4F36A90F18}"/>
            </c:ext>
          </c:extLst>
        </c:ser>
        <c:ser>
          <c:idx val="5"/>
          <c:order val="1"/>
          <c:tx>
            <c:v>Model 3B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4913941998793234"/>
                  <c:y val="-0.1080455879579708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0.0134 z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0.9123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DATA'!$AT$11:$AT$27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DATA'!$AU$11:$AU$27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BC4-494D-8378-8A4F36A90F18}"/>
            </c:ext>
          </c:extLst>
        </c:ser>
        <c:ser>
          <c:idx val="1"/>
          <c:order val="2"/>
          <c:tx>
            <c:strRef>
              <c:f>'Model 3B'!$AC$15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5875" cap="rnd">
                <a:solidFill>
                  <a:schemeClr val="bg1">
                    <a:lumMod val="65000"/>
                  </a:schemeClr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3B'!$AC$16:$AC$32</c:f>
              <c:numCache>
                <c:formatCode>0.00</c:formatCode>
                <c:ptCount val="17"/>
                <c:pt idx="0">
                  <c:v>0.85680012807154593</c:v>
                </c:pt>
                <c:pt idx="1">
                  <c:v>0.89572191071498186</c:v>
                </c:pt>
                <c:pt idx="2">
                  <c:v>0.90742516781776061</c:v>
                </c:pt>
                <c:pt idx="3">
                  <c:v>0.9465867977937944</c:v>
                </c:pt>
                <c:pt idx="4">
                  <c:v>0.99420446326831557</c:v>
                </c:pt>
                <c:pt idx="5">
                  <c:v>1.0263460479243709</c:v>
                </c:pt>
                <c:pt idx="6">
                  <c:v>1.0507543753872455</c:v>
                </c:pt>
                <c:pt idx="7">
                  <c:v>1.3903916274189396</c:v>
                </c:pt>
                <c:pt idx="8">
                  <c:v>1.4143989247570199</c:v>
                </c:pt>
                <c:pt idx="9">
                  <c:v>1.5388561543425932</c:v>
                </c:pt>
                <c:pt idx="10">
                  <c:v>1.6117924927849887</c:v>
                </c:pt>
                <c:pt idx="11">
                  <c:v>1.7257207039359539</c:v>
                </c:pt>
                <c:pt idx="12">
                  <c:v>1.4782552507351743</c:v>
                </c:pt>
                <c:pt idx="13">
                  <c:v>1.3014193165639238</c:v>
                </c:pt>
                <c:pt idx="14">
                  <c:v>1.4732755698422839</c:v>
                </c:pt>
                <c:pt idx="15">
                  <c:v>1.6491039066586535</c:v>
                </c:pt>
                <c:pt idx="16">
                  <c:v>1.3665979731106361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C4-494D-8378-8A4F36A90F18}"/>
            </c:ext>
          </c:extLst>
        </c:ser>
        <c:ser>
          <c:idx val="2"/>
          <c:order val="3"/>
          <c:tx>
            <c:strRef>
              <c:f>'Model 3B'!$AD$15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5875" cap="rnd">
                <a:solidFill>
                  <a:schemeClr val="bg1">
                    <a:lumMod val="65000"/>
                  </a:schemeClr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3B'!$AD$16:$AD$32</c:f>
              <c:numCache>
                <c:formatCode>0.00</c:formatCode>
                <c:ptCount val="17"/>
                <c:pt idx="0">
                  <c:v>1.159200173273268</c:v>
                </c:pt>
                <c:pt idx="1">
                  <c:v>1.2118590556732107</c:v>
                </c:pt>
                <c:pt idx="2">
                  <c:v>1.2276928741063819</c:v>
                </c:pt>
                <c:pt idx="3">
                  <c:v>1.2806762558386628</c:v>
                </c:pt>
                <c:pt idx="4">
                  <c:v>1.3451001561865445</c:v>
                </c:pt>
                <c:pt idx="5">
                  <c:v>1.3885858295447371</c:v>
                </c:pt>
                <c:pt idx="6">
                  <c:v>1.4216088608180379</c:v>
                </c:pt>
                <c:pt idx="7">
                  <c:v>1.8811180841550359</c:v>
                </c:pt>
                <c:pt idx="8">
                  <c:v>1.9135985452594975</c:v>
                </c:pt>
                <c:pt idx="9">
                  <c:v>2.0819818558752727</c:v>
                </c:pt>
                <c:pt idx="10">
                  <c:v>2.1806604314149847</c:v>
                </c:pt>
                <c:pt idx="11">
                  <c:v>2.3347985994427609</c:v>
                </c:pt>
                <c:pt idx="12">
                  <c:v>1.9999923980534711</c:v>
                </c:pt>
                <c:pt idx="13">
                  <c:v>1.7607437812335438</c:v>
                </c:pt>
                <c:pt idx="14">
                  <c:v>1.993255182727796</c:v>
                </c:pt>
                <c:pt idx="15">
                  <c:v>2.2311405795970014</c:v>
                </c:pt>
                <c:pt idx="16">
                  <c:v>1.8489266695026252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C4-494D-8378-8A4F36A90F18}"/>
            </c:ext>
          </c:extLst>
        </c:ser>
        <c:ser>
          <c:idx val="3"/>
          <c:order val="4"/>
          <c:tx>
            <c:strRef>
              <c:f>'Model 3B'!$BD$14:$BG$14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3B'!$BD$16:$BD$32</c:f>
              <c:numCache>
                <c:formatCode>0.00</c:formatCode>
                <c:ptCount val="17"/>
                <c:pt idx="0">
                  <c:v>0.77993677599617417</c:v>
                </c:pt>
                <c:pt idx="1">
                  <c:v>0.84493256505806213</c:v>
                </c:pt>
                <c:pt idx="2">
                  <c:v>0.86415569252878643</c:v>
                </c:pt>
                <c:pt idx="3">
                  <c:v>0.92737879988126737</c:v>
                </c:pt>
                <c:pt idx="4">
                  <c:v>1.0018739175796736</c:v>
                </c:pt>
                <c:pt idx="5">
                  <c:v>1.05058543229182</c:v>
                </c:pt>
                <c:pt idx="6">
                  <c:v>1.086674128813788</c:v>
                </c:pt>
                <c:pt idx="7">
                  <c:v>1.4992994636010906</c:v>
                </c:pt>
                <c:pt idx="8">
                  <c:v>1.5233595172581169</c:v>
                </c:pt>
                <c:pt idx="9">
                  <c:v>1.6436142299963594</c:v>
                </c:pt>
                <c:pt idx="10">
                  <c:v>1.7121320447081914</c:v>
                </c:pt>
                <c:pt idx="11">
                  <c:v>1.8181906859096233</c:v>
                </c:pt>
                <c:pt idx="12">
                  <c:v>1.58580172033121</c:v>
                </c:pt>
                <c:pt idx="13">
                  <c:v>1.4060093868041061</c:v>
                </c:pt>
                <c:pt idx="14">
                  <c:v>1.5809983606239748</c:v>
                </c:pt>
                <c:pt idx="15">
                  <c:v>1.7469362062547249</c:v>
                </c:pt>
                <c:pt idx="16">
                  <c:v>1.4750483943511838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C4-494D-8378-8A4F36A90F18}"/>
            </c:ext>
          </c:extLst>
        </c:ser>
        <c:ser>
          <c:idx val="4"/>
          <c:order val="5"/>
          <c:tx>
            <c:strRef>
              <c:f>'Model 3B'!$BD$14:$BG$14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3B'!$BE$16:$BE$32</c:f>
              <c:numCache>
                <c:formatCode>0.00</c:formatCode>
                <c:ptCount val="17"/>
                <c:pt idx="0">
                  <c:v>1.2360635253486398</c:v>
                </c:pt>
                <c:pt idx="1">
                  <c:v>1.2626484013301305</c:v>
                </c:pt>
                <c:pt idx="2">
                  <c:v>1.2709623493953561</c:v>
                </c:pt>
                <c:pt idx="3">
                  <c:v>1.2998842537511899</c:v>
                </c:pt>
                <c:pt idx="4">
                  <c:v>1.3374307018751865</c:v>
                </c:pt>
                <c:pt idx="5">
                  <c:v>1.3643464451772882</c:v>
                </c:pt>
                <c:pt idx="6">
                  <c:v>1.3856891073914954</c:v>
                </c:pt>
                <c:pt idx="7">
                  <c:v>1.7722102479728852</c:v>
                </c:pt>
                <c:pt idx="8">
                  <c:v>1.8046379527584007</c:v>
                </c:pt>
                <c:pt idx="9">
                  <c:v>1.9772237802215067</c:v>
                </c:pt>
                <c:pt idx="10">
                  <c:v>2.080320879491782</c:v>
                </c:pt>
                <c:pt idx="11">
                  <c:v>2.242328617469092</c:v>
                </c:pt>
                <c:pt idx="12">
                  <c:v>1.8924459284574355</c:v>
                </c:pt>
                <c:pt idx="13">
                  <c:v>1.6561537109933617</c:v>
                </c:pt>
                <c:pt idx="14">
                  <c:v>1.8855323919461053</c:v>
                </c:pt>
                <c:pt idx="15">
                  <c:v>2.1333082800009304</c:v>
                </c:pt>
                <c:pt idx="16">
                  <c:v>1.7404762482620777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BC4-494D-8378-8A4F36A90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33032"/>
        <c:axId val="628429752"/>
      </c:scatterChart>
      <c:valAx>
        <c:axId val="62843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29752"/>
        <c:crosses val="autoZero"/>
        <c:crossBetween val="midCat"/>
      </c:valAx>
      <c:valAx>
        <c:axId val="628429752"/>
        <c:scaling>
          <c:orientation val="minMax"/>
          <c:max val="3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33032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9176945392905475E-2"/>
          <c:y val="4.9127455768365982E-2"/>
          <c:w val="0.58562624039641609"/>
          <c:h val="7.1399857295421795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30024907622589E-2"/>
          <c:y val="1.8514100715394357E-2"/>
          <c:w val="0.88371936883543067"/>
          <c:h val="0.83083656619914459"/>
        </c:manualLayout>
      </c:layout>
      <c:scatterChart>
        <c:scatterStyle val="lineMarker"/>
        <c:varyColors val="0"/>
        <c:ser>
          <c:idx val="0"/>
          <c:order val="0"/>
          <c:tx>
            <c:v>4869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EEB500"/>
              </a:solidFill>
              <a:ln w="9525">
                <a:noFill/>
              </a:ln>
              <a:effectLst/>
            </c:spPr>
          </c:marker>
          <c:xVal>
            <c:numRef>
              <c:f>'RAW DATA'!$I$11:$I$27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DATA'!$J$11:$J$27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85-4538-BFEE-AED91DC8EC09}"/>
            </c:ext>
          </c:extLst>
        </c:ser>
        <c:ser>
          <c:idx val="5"/>
          <c:order val="1"/>
          <c:tx>
            <c:v>Model 3B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2905272417223024"/>
                  <c:y val="-0.207564145338613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1.0328 z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0.131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0.5415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DATA'!$AT$11:$AT$27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'RAW DATA'!$AU$11:$AU$27</c:f>
              <c:numCache>
                <c:formatCode>0.00</c:formatCode>
                <c:ptCount val="17"/>
                <c:pt idx="0">
                  <c:v>1.21</c:v>
                </c:pt>
                <c:pt idx="1">
                  <c:v>1.1200000000000001</c:v>
                </c:pt>
                <c:pt idx="2">
                  <c:v>1.17</c:v>
                </c:pt>
                <c:pt idx="3">
                  <c:v>1.24</c:v>
                </c:pt>
                <c:pt idx="4">
                  <c:v>1.23</c:v>
                </c:pt>
                <c:pt idx="5">
                  <c:v>1.29</c:v>
                </c:pt>
                <c:pt idx="6">
                  <c:v>1.35</c:v>
                </c:pt>
                <c:pt idx="7">
                  <c:v>1.46</c:v>
                </c:pt>
                <c:pt idx="8">
                  <c:v>1.51</c:v>
                </c:pt>
                <c:pt idx="9">
                  <c:v>1.48</c:v>
                </c:pt>
                <c:pt idx="10">
                  <c:v>1.71</c:v>
                </c:pt>
                <c:pt idx="11">
                  <c:v>1.64</c:v>
                </c:pt>
                <c:pt idx="12">
                  <c:v>1.85</c:v>
                </c:pt>
                <c:pt idx="13">
                  <c:v>1.92</c:v>
                </c:pt>
                <c:pt idx="14">
                  <c:v>2.16</c:v>
                </c:pt>
                <c:pt idx="15">
                  <c:v>2.2599999999999998</c:v>
                </c:pt>
                <c:pt idx="16">
                  <c:v>1.72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085-4538-BFEE-AED91DC8EC09}"/>
            </c:ext>
          </c:extLst>
        </c:ser>
        <c:ser>
          <c:idx val="1"/>
          <c:order val="2"/>
          <c:tx>
            <c:strRef>
              <c:f>'Model 3B'!$AE$15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5875" cap="rnd">
                <a:solidFill>
                  <a:schemeClr val="bg1">
                    <a:lumMod val="6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3B'!$AE$16:$AE$32</c:f>
              <c:numCache>
                <c:formatCode>0.00</c:formatCode>
                <c:ptCount val="17"/>
                <c:pt idx="0">
                  <c:v>0.82009368287920814</c:v>
                </c:pt>
                <c:pt idx="1">
                  <c:v>1.0495664209595519</c:v>
                </c:pt>
                <c:pt idx="2">
                  <c:v>1.0804461961834049</c:v>
                </c:pt>
                <c:pt idx="3">
                  <c:v>1.1533622938443875</c:v>
                </c:pt>
                <c:pt idx="4">
                  <c:v>1.2115485912739212</c:v>
                </c:pt>
                <c:pt idx="5">
                  <c:v>1.2412447546300793</c:v>
                </c:pt>
                <c:pt idx="6">
                  <c:v>1.2604967982040745</c:v>
                </c:pt>
                <c:pt idx="7">
                  <c:v>1.4074854823274434</c:v>
                </c:pt>
                <c:pt idx="8">
                  <c:v>1.4138047644907923</c:v>
                </c:pt>
                <c:pt idx="9">
                  <c:v>1.4424744543631889</c:v>
                </c:pt>
                <c:pt idx="10">
                  <c:v>1.456740100674514</c:v>
                </c:pt>
                <c:pt idx="11">
                  <c:v>1.4762228909096253</c:v>
                </c:pt>
                <c:pt idx="12">
                  <c:v>1.4292909612800344</c:v>
                </c:pt>
                <c:pt idx="13">
                  <c:v>1.3811271487277434</c:v>
                </c:pt>
                <c:pt idx="14">
                  <c:v>1.4281462250260017</c:v>
                </c:pt>
                <c:pt idx="15">
                  <c:v>1.4634615826219131</c:v>
                </c:pt>
                <c:pt idx="16">
                  <c:v>1.4009173809624578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85-4538-BFEE-AED91DC8EC09}"/>
            </c:ext>
          </c:extLst>
        </c:ser>
        <c:ser>
          <c:idx val="2"/>
          <c:order val="3"/>
          <c:tx>
            <c:strRef>
              <c:f>'Model 3B'!$AF$15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5875" cap="rnd">
                <a:solidFill>
                  <a:schemeClr val="bg1">
                    <a:lumMod val="65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3B'!$AF$16:$AF$32</c:f>
              <c:numCache>
                <c:formatCode>0.00</c:formatCode>
                <c:ptCount val="17"/>
                <c:pt idx="0">
                  <c:v>1.1095385121306933</c:v>
                </c:pt>
                <c:pt idx="1">
                  <c:v>1.4200016283570407</c:v>
                </c:pt>
                <c:pt idx="2">
                  <c:v>1.4617801477775478</c:v>
                </c:pt>
                <c:pt idx="3">
                  <c:v>1.5604313387306419</c:v>
                </c:pt>
                <c:pt idx="4">
                  <c:v>1.6391539764294227</c:v>
                </c:pt>
                <c:pt idx="5">
                  <c:v>1.6793311386171661</c:v>
                </c:pt>
                <c:pt idx="6">
                  <c:v>1.7053780210996301</c:v>
                </c:pt>
                <c:pt idx="7">
                  <c:v>1.9042450643253646</c:v>
                </c:pt>
                <c:pt idx="8">
                  <c:v>1.9127946813698953</c:v>
                </c:pt>
                <c:pt idx="9">
                  <c:v>1.9515830853149025</c:v>
                </c:pt>
                <c:pt idx="10">
                  <c:v>1.9708836656184598</c:v>
                </c:pt>
                <c:pt idx="11">
                  <c:v>1.9972427347600812</c:v>
                </c:pt>
                <c:pt idx="12">
                  <c:v>1.9337465946729875</c:v>
                </c:pt>
                <c:pt idx="13">
                  <c:v>1.8685837894551822</c:v>
                </c:pt>
                <c:pt idx="14">
                  <c:v>1.932197833858708</c:v>
                </c:pt>
                <c:pt idx="15">
                  <c:v>1.9799774353119999</c:v>
                </c:pt>
                <c:pt idx="16">
                  <c:v>1.895358809537443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85-4538-BFEE-AED91DC8EC09}"/>
            </c:ext>
          </c:extLst>
        </c:ser>
        <c:ser>
          <c:idx val="3"/>
          <c:order val="4"/>
          <c:tx>
            <c:strRef>
              <c:f>'Model 3B'!$BH$14:$BK$14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5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3B'!$BH$16:$BH$32</c:f>
              <c:numCache>
                <c:formatCode>0.00</c:formatCode>
                <c:ptCount val="17"/>
                <c:pt idx="0">
                  <c:v>0.72351357004268024</c:v>
                </c:pt>
                <c:pt idx="1">
                  <c:v>1.0138018367104078</c:v>
                </c:pt>
                <c:pt idx="2">
                  <c:v>1.0559022144347145</c:v>
                </c:pt>
                <c:pt idx="3">
                  <c:v>1.1598320582133639</c:v>
                </c:pt>
                <c:pt idx="4">
                  <c:v>1.2478333016842851</c:v>
                </c:pt>
                <c:pt idx="5">
                  <c:v>1.2943004759570413</c:v>
                </c:pt>
                <c:pt idx="6">
                  <c:v>1.3247509621735831</c:v>
                </c:pt>
                <c:pt idx="7">
                  <c:v>1.5114886014164282</c:v>
                </c:pt>
                <c:pt idx="8">
                  <c:v>1.514496353026678</c:v>
                </c:pt>
                <c:pt idx="9">
                  <c:v>1.5205409234911584</c:v>
                </c:pt>
                <c:pt idx="10">
                  <c:v>1.5190307251837141</c:v>
                </c:pt>
                <c:pt idx="11">
                  <c:v>1.5123531748872592</c:v>
                </c:pt>
                <c:pt idx="12">
                  <c:v>1.5192962761005098</c:v>
                </c:pt>
                <c:pt idx="13">
                  <c:v>1.4925228274673994</c:v>
                </c:pt>
                <c:pt idx="14">
                  <c:v>1.5190658641919588</c:v>
                </c:pt>
                <c:pt idx="15">
                  <c:v>1.5173189600665589</c:v>
                </c:pt>
                <c:pt idx="16">
                  <c:v>1.5077200818391816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85-4538-BFEE-AED91DC8EC09}"/>
            </c:ext>
          </c:extLst>
        </c:ser>
        <c:ser>
          <c:idx val="4"/>
          <c:order val="5"/>
          <c:tx>
            <c:strRef>
              <c:f>'Model 3B'!$BH$14:$BK$14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3"/>
            <c:dispRSqr val="0"/>
            <c:dispEq val="0"/>
          </c:trendline>
          <c:xVal>
            <c:numRef>
              <c:f>'Model 3B'!$V$16:$V$32</c:f>
              <c:numCache>
                <c:formatCode>0.00</c:formatCode>
                <c:ptCount val="17"/>
                <c:pt idx="0">
                  <c:v>0.59465068102686303</c:v>
                </c:pt>
                <c:pt idx="1">
                  <c:v>3.9099737172392111</c:v>
                </c:pt>
                <c:pt idx="2">
                  <c:v>4.8787129514707743</c:v>
                </c:pt>
                <c:pt idx="3">
                  <c:v>8.0318149937218983</c:v>
                </c:pt>
                <c:pt idx="4">
                  <c:v>11.694517423315318</c:v>
                </c:pt>
                <c:pt idx="5">
                  <c:v>14.068947616373837</c:v>
                </c:pt>
                <c:pt idx="6">
                  <c:v>15.82293197412961</c:v>
                </c:pt>
                <c:pt idx="7">
                  <c:v>36.724207709096149</c:v>
                </c:pt>
                <c:pt idx="8">
                  <c:v>38.001759864727234</c:v>
                </c:pt>
                <c:pt idx="9">
                  <c:v>44.295396494203814</c:v>
                </c:pt>
                <c:pt idx="10">
                  <c:v>47.751181995228052</c:v>
                </c:pt>
                <c:pt idx="11">
                  <c:v>52.848036724656694</c:v>
                </c:pt>
                <c:pt idx="12">
                  <c:v>41.297122179425259</c:v>
                </c:pt>
                <c:pt idx="13">
                  <c:v>31.789132863956688</c:v>
                </c:pt>
                <c:pt idx="14">
                  <c:v>41.045308220992318</c:v>
                </c:pt>
                <c:pt idx="15">
                  <c:v>49.45902858295743</c:v>
                </c:pt>
                <c:pt idx="16">
                  <c:v>35.436070873066278</c:v>
                </c:pt>
              </c:numCache>
            </c:numRef>
          </c:xVal>
          <c:yVal>
            <c:numRef>
              <c:f>'Model 3B'!$BI$16:$BI$32</c:f>
              <c:numCache>
                <c:formatCode>0.00</c:formatCode>
                <c:ptCount val="17"/>
                <c:pt idx="0">
                  <c:v>1.2061186249672213</c:v>
                </c:pt>
                <c:pt idx="1">
                  <c:v>1.455766212606185</c:v>
                </c:pt>
                <c:pt idx="2">
                  <c:v>1.4863241295262384</c:v>
                </c:pt>
                <c:pt idx="3">
                  <c:v>1.5539615743616657</c:v>
                </c:pt>
                <c:pt idx="4">
                  <c:v>1.6028692660190589</c:v>
                </c:pt>
                <c:pt idx="5">
                  <c:v>1.6262754172902041</c:v>
                </c:pt>
                <c:pt idx="6">
                  <c:v>1.6411238571301217</c:v>
                </c:pt>
                <c:pt idx="7">
                  <c:v>1.80024194523638</c:v>
                </c:pt>
                <c:pt idx="8">
                  <c:v>1.8121030928340098</c:v>
                </c:pt>
                <c:pt idx="9">
                  <c:v>1.8735166161869332</c:v>
                </c:pt>
                <c:pt idx="10">
                  <c:v>1.90859304110926</c:v>
                </c:pt>
                <c:pt idx="11">
                  <c:v>1.9611124507824476</c:v>
                </c:pt>
                <c:pt idx="12">
                  <c:v>1.8437412798525123</c:v>
                </c:pt>
                <c:pt idx="13">
                  <c:v>1.7571881107155265</c:v>
                </c:pt>
                <c:pt idx="14">
                  <c:v>1.8412781946927512</c:v>
                </c:pt>
                <c:pt idx="15">
                  <c:v>1.9261200578673543</c:v>
                </c:pt>
                <c:pt idx="16">
                  <c:v>1.7885561086607193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85-4538-BFEE-AED91DC8E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33032"/>
        <c:axId val="628429752"/>
      </c:scatterChart>
      <c:valAx>
        <c:axId val="62843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29752"/>
        <c:crosses val="autoZero"/>
        <c:crossBetween val="midCat"/>
      </c:valAx>
      <c:valAx>
        <c:axId val="628429752"/>
        <c:scaling>
          <c:orientation val="minMax"/>
          <c:max val="3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33032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9176945392905475E-2"/>
          <c:y val="4.9127455768365982E-2"/>
          <c:w val="0.58562624039641609"/>
          <c:h val="7.1399857295421795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CC-45E1-BFF8-1FF3C068516A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CC-45E1-BFF8-1FF3C068516A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CC-45E1-BFF8-1FF3C0685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58055394702397345"/>
                  <c:y val="9.945177862328553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0.0103 z + 1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0.8597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94-47E9-BB66-94716F144033}"/>
            </c:ext>
          </c:extLst>
        </c:ser>
        <c:ser>
          <c:idx val="2"/>
          <c:order val="1"/>
          <c:tx>
            <c:strRef>
              <c:f>'Model 3C'!$AA$15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3C'!$AA$16:$AA$26</c:f>
              <c:numCache>
                <c:formatCode>0.00</c:formatCode>
                <c:ptCount val="11"/>
                <c:pt idx="0">
                  <c:v>0.89271313189012658</c:v>
                </c:pt>
                <c:pt idx="1">
                  <c:v>1.0577219334058909</c:v>
                </c:pt>
                <c:pt idx="2">
                  <c:v>1.0111910182042754</c:v>
                </c:pt>
                <c:pt idx="3">
                  <c:v>0.9910691131877869</c:v>
                </c:pt>
                <c:pt idx="4">
                  <c:v>1.1692703455092748</c:v>
                </c:pt>
                <c:pt idx="5">
                  <c:v>1.2137585654059615</c:v>
                </c:pt>
                <c:pt idx="6">
                  <c:v>1.344057655615456</c:v>
                </c:pt>
                <c:pt idx="7">
                  <c:v>1.4500863408454503</c:v>
                </c:pt>
                <c:pt idx="8">
                  <c:v>1.5660100072393628</c:v>
                </c:pt>
                <c:pt idx="9">
                  <c:v>1.7302967819361303</c:v>
                </c:pt>
                <c:pt idx="10">
                  <c:v>1.7468909329237554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94-47E9-BB66-94716F144033}"/>
            </c:ext>
          </c:extLst>
        </c:ser>
        <c:ser>
          <c:idx val="3"/>
          <c:order val="2"/>
          <c:tx>
            <c:strRef>
              <c:f>'Model 3C'!$AB$15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3C'!$AB$16:$AB$26</c:f>
              <c:numCache>
                <c:formatCode>0.00</c:formatCode>
                <c:ptCount val="11"/>
                <c:pt idx="0">
                  <c:v>1.2077883549101711</c:v>
                </c:pt>
                <c:pt idx="1">
                  <c:v>1.4310355569609112</c:v>
                </c:pt>
                <c:pt idx="2">
                  <c:v>1.3680819658057843</c:v>
                </c:pt>
                <c:pt idx="3">
                  <c:v>1.3408582119599468</c:v>
                </c:pt>
                <c:pt idx="4">
                  <c:v>1.5819539968654892</c:v>
                </c:pt>
                <c:pt idx="5">
                  <c:v>1.642143941431595</c:v>
                </c:pt>
                <c:pt idx="6">
                  <c:v>1.8184309458326757</c:v>
                </c:pt>
                <c:pt idx="7">
                  <c:v>1.9618815199673738</c:v>
                </c:pt>
                <c:pt idx="8">
                  <c:v>2.1187194215591378</c:v>
                </c:pt>
                <c:pt idx="9">
                  <c:v>2.3409897637959411</c:v>
                </c:pt>
                <c:pt idx="10">
                  <c:v>2.3634406739556688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94-47E9-BB66-94716F144033}"/>
            </c:ext>
          </c:extLst>
        </c:ser>
        <c:ser>
          <c:idx val="1"/>
          <c:order val="3"/>
          <c:tx>
            <c:strRef>
              <c:f>'Model 3C'!$AZ$14:$BC$14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3C'!$AZ$16:$AZ$26</c:f>
              <c:numCache>
                <c:formatCode>0.00</c:formatCode>
                <c:ptCount val="11"/>
                <c:pt idx="0">
                  <c:v>0.85635209738777185</c:v>
                </c:pt>
                <c:pt idx="1">
                  <c:v>1.0983065640212766</c:v>
                </c:pt>
                <c:pt idx="2">
                  <c:v>1.0313486738034245</c:v>
                </c:pt>
                <c:pt idx="3">
                  <c:v>1.0020314201635487</c:v>
                </c:pt>
                <c:pt idx="4">
                  <c:v>1.2523337838425583</c:v>
                </c:pt>
                <c:pt idx="5">
                  <c:v>1.3103042367102518</c:v>
                </c:pt>
                <c:pt idx="6">
                  <c:v>1.4652732677973648</c:v>
                </c:pt>
                <c:pt idx="7">
                  <c:v>1.5753245198197339</c:v>
                </c:pt>
                <c:pt idx="8">
                  <c:v>1.6839997410399072</c:v>
                </c:pt>
                <c:pt idx="9">
                  <c:v>1.8266732787964761</c:v>
                </c:pt>
                <c:pt idx="10">
                  <c:v>1.8406473035806539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94-47E9-BB66-94716F144033}"/>
            </c:ext>
          </c:extLst>
        </c:ser>
        <c:ser>
          <c:idx val="4"/>
          <c:order val="4"/>
          <c:tx>
            <c:strRef>
              <c:f>'Model 3C'!$AZ$14:$BC$14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3C'!$BA$16:$BA$26</c:f>
              <c:numCache>
                <c:formatCode>0.00</c:formatCode>
                <c:ptCount val="11"/>
                <c:pt idx="0">
                  <c:v>1.244149389412526</c:v>
                </c:pt>
                <c:pt idx="1">
                  <c:v>1.3904509263455258</c:v>
                </c:pt>
                <c:pt idx="2">
                  <c:v>1.3479243102066354</c:v>
                </c:pt>
                <c:pt idx="3">
                  <c:v>1.3298959049841852</c:v>
                </c:pt>
                <c:pt idx="4">
                  <c:v>1.4988905585322059</c:v>
                </c:pt>
                <c:pt idx="5">
                  <c:v>1.545598270127305</c:v>
                </c:pt>
                <c:pt idx="6">
                  <c:v>1.6972153336507672</c:v>
                </c:pt>
                <c:pt idx="7">
                  <c:v>1.8366433409930905</c:v>
                </c:pt>
                <c:pt idx="8">
                  <c:v>2.0007296877585934</c:v>
                </c:pt>
                <c:pt idx="9">
                  <c:v>2.2446132669355956</c:v>
                </c:pt>
                <c:pt idx="10">
                  <c:v>2.2696843032987704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94-47E9-BB66-94716F144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3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5"/>
        <c:minorUnit val="0.1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226677280707633"/>
          <c:h val="7.1231701461649838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1413885680738445"/>
                  <c:y val="0.1107745191776099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0.0076 z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0.9117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D1-4797-AB9F-0846EE40FADE}"/>
            </c:ext>
          </c:extLst>
        </c:ser>
        <c:ser>
          <c:idx val="2"/>
          <c:order val="1"/>
          <c:tx>
            <c:strRef>
              <c:f>'Model 3C'!$AC$15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3C'!$AC$16:$AC$26</c:f>
              <c:numCache>
                <c:formatCode>0.00</c:formatCode>
                <c:ptCount val="11"/>
                <c:pt idx="0">
                  <c:v>0.88210806212282977</c:v>
                </c:pt>
                <c:pt idx="1">
                  <c:v>1.0179587207239538</c:v>
                </c:pt>
                <c:pt idx="2">
                  <c:v>0.97766033574885347</c:v>
                </c:pt>
                <c:pt idx="3">
                  <c:v>0.96073150079388792</c:v>
                </c:pt>
                <c:pt idx="4">
                  <c:v>1.1214604384157945</c:v>
                </c:pt>
                <c:pt idx="5">
                  <c:v>1.1656174275927309</c:v>
                </c:pt>
                <c:pt idx="6">
                  <c:v>1.3052053182046597</c:v>
                </c:pt>
                <c:pt idx="7">
                  <c:v>1.4310397130720613</c:v>
                </c:pt>
                <c:pt idx="8">
                  <c:v>1.5825409216336688</c:v>
                </c:pt>
                <c:pt idx="9">
                  <c:v>1.825118723389439</c:v>
                </c:pt>
                <c:pt idx="10">
                  <c:v>1.8515997827538435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D1-4797-AB9F-0846EE40FADE}"/>
            </c:ext>
          </c:extLst>
        </c:ser>
        <c:ser>
          <c:idx val="3"/>
          <c:order val="2"/>
          <c:tx>
            <c:strRef>
              <c:f>'Model 3C'!$AD$15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3C'!$AD$16:$AD$26</c:f>
              <c:numCache>
                <c:formatCode>0.00</c:formatCode>
                <c:ptCount val="11"/>
                <c:pt idx="0">
                  <c:v>1.1934403193426519</c:v>
                </c:pt>
                <c:pt idx="1">
                  <c:v>1.3772382692147609</c:v>
                </c:pt>
                <c:pt idx="2">
                  <c:v>1.3227169248366841</c:v>
                </c:pt>
                <c:pt idx="3">
                  <c:v>1.2998132069564365</c:v>
                </c:pt>
                <c:pt idx="4">
                  <c:v>1.5172700049154866</c:v>
                </c:pt>
                <c:pt idx="5">
                  <c:v>1.57701181380193</c:v>
                </c:pt>
                <c:pt idx="6">
                  <c:v>1.7658660187474806</c:v>
                </c:pt>
                <c:pt idx="7">
                  <c:v>1.9361125529798477</c:v>
                </c:pt>
                <c:pt idx="8">
                  <c:v>2.1410847763279048</c:v>
                </c:pt>
                <c:pt idx="9">
                  <c:v>2.4692782728210054</c:v>
                </c:pt>
                <c:pt idx="10">
                  <c:v>2.5051055884316704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D1-4797-AB9F-0846EE40FADE}"/>
            </c:ext>
          </c:extLst>
        </c:ser>
        <c:ser>
          <c:idx val="1"/>
          <c:order val="3"/>
          <c:tx>
            <c:strRef>
              <c:f>'Model 3C'!$BD$14:$BG$14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3C'!$BD$16:$BD$26</c:f>
              <c:numCache>
                <c:formatCode>0.00</c:formatCode>
                <c:ptCount val="11"/>
                <c:pt idx="0">
                  <c:v>0.78433772843538352</c:v>
                </c:pt>
                <c:pt idx="1">
                  <c:v>1.0066739186759033</c:v>
                </c:pt>
                <c:pt idx="2">
                  <c:v>0.94329752767402542</c:v>
                </c:pt>
                <c:pt idx="3">
                  <c:v>0.91600367058434717</c:v>
                </c:pt>
                <c:pt idx="4">
                  <c:v>1.1582334190000299</c:v>
                </c:pt>
                <c:pt idx="5">
                  <c:v>1.2175433369486868</c:v>
                </c:pt>
                <c:pt idx="6">
                  <c:v>1.383954990021836</c:v>
                </c:pt>
                <c:pt idx="7">
                  <c:v>1.5127969168429192</c:v>
                </c:pt>
                <c:pt idx="8">
                  <c:v>1.6548209002208909</c:v>
                </c:pt>
                <c:pt idx="9">
                  <c:v>1.8740629341781367</c:v>
                </c:pt>
                <c:pt idx="10">
                  <c:v>1.8979649117753705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D1-4797-AB9F-0846EE40FADE}"/>
            </c:ext>
          </c:extLst>
        </c:ser>
        <c:ser>
          <c:idx val="4"/>
          <c:order val="4"/>
          <c:tx>
            <c:strRef>
              <c:f>'Model 3C'!$BD$14:$BG$14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3C'!$BE$16:$BE$26</c:f>
              <c:numCache>
                <c:formatCode>0.00</c:formatCode>
                <c:ptCount val="11"/>
                <c:pt idx="0">
                  <c:v>1.2912106530300984</c:v>
                </c:pt>
                <c:pt idx="1">
                  <c:v>1.3885230712628116</c:v>
                </c:pt>
                <c:pt idx="2">
                  <c:v>1.3570797329115123</c:v>
                </c:pt>
                <c:pt idx="3">
                  <c:v>1.3445410371659774</c:v>
                </c:pt>
                <c:pt idx="4">
                  <c:v>1.4804970243312514</c:v>
                </c:pt>
                <c:pt idx="5">
                  <c:v>1.5250859044459744</c:v>
                </c:pt>
                <c:pt idx="6">
                  <c:v>1.6871163469303043</c:v>
                </c:pt>
                <c:pt idx="7">
                  <c:v>1.8543553492089901</c:v>
                </c:pt>
                <c:pt idx="8">
                  <c:v>2.0688047977406829</c:v>
                </c:pt>
                <c:pt idx="9">
                  <c:v>2.4203340620323077</c:v>
                </c:pt>
                <c:pt idx="10">
                  <c:v>2.4587404594101434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0D1-4797-AB9F-0846EE40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3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5"/>
        <c:minorUnit val="0.1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847124459919935"/>
          <c:h val="7.274885389978180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5542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7859655897672235"/>
                  <c:y val="-3.178703468182255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0.9099 z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0.1511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0.7458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DATA'!$O$11:$O$21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'RAW DATA'!$P$11:$P$21</c:f>
              <c:numCache>
                <c:formatCode>0.00</c:formatCode>
                <c:ptCount val="11"/>
                <c:pt idx="0">
                  <c:v>1.31</c:v>
                </c:pt>
                <c:pt idx="1">
                  <c:v>1.23</c:v>
                </c:pt>
                <c:pt idx="2">
                  <c:v>1.3</c:v>
                </c:pt>
                <c:pt idx="3">
                  <c:v>1.39</c:v>
                </c:pt>
                <c:pt idx="4">
                  <c:v>1.59</c:v>
                </c:pt>
                <c:pt idx="5">
                  <c:v>1.56</c:v>
                </c:pt>
                <c:pt idx="6">
                  <c:v>1.61</c:v>
                </c:pt>
                <c:pt idx="7">
                  <c:v>1.84</c:v>
                </c:pt>
                <c:pt idx="8">
                  <c:v>1.92</c:v>
                </c:pt>
                <c:pt idx="9">
                  <c:v>1.84</c:v>
                </c:pt>
                <c:pt idx="10">
                  <c:v>1.88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78-479A-BC53-B69D1ECEFB7A}"/>
            </c:ext>
          </c:extLst>
        </c:ser>
        <c:ser>
          <c:idx val="2"/>
          <c:order val="1"/>
          <c:tx>
            <c:strRef>
              <c:f>'Model 3C'!$AE$15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3C'!$AE$16:$AE$26</c:f>
              <c:numCache>
                <c:formatCode>0.00</c:formatCode>
                <c:ptCount val="11"/>
                <c:pt idx="0">
                  <c:v>0.9826876916915056</c:v>
                </c:pt>
                <c:pt idx="1">
                  <c:v>1.2479847270374185</c:v>
                </c:pt>
                <c:pt idx="2">
                  <c:v>1.2010660389335996</c:v>
                </c:pt>
                <c:pt idx="3">
                  <c:v>1.1771094654081988</c:v>
                </c:pt>
                <c:pt idx="4">
                  <c:v>1.3317295858718763</c:v>
                </c:pt>
                <c:pt idx="5">
                  <c:v>1.3582401532257198</c:v>
                </c:pt>
                <c:pt idx="6">
                  <c:v>1.4225498257960689</c:v>
                </c:pt>
                <c:pt idx="7">
                  <c:v>1.4649600542906878</c:v>
                </c:pt>
                <c:pt idx="8">
                  <c:v>1.5045823443624085</c:v>
                </c:pt>
                <c:pt idx="9">
                  <c:v>1.552283873153594</c:v>
                </c:pt>
                <c:pt idx="10">
                  <c:v>1.5566703198493412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78-479A-BC53-B69D1ECEFB7A}"/>
            </c:ext>
          </c:extLst>
        </c:ser>
        <c:ser>
          <c:idx val="3"/>
          <c:order val="2"/>
          <c:tx>
            <c:strRef>
              <c:f>'Model 3C'!$AF$15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3C'!$AF$16:$AF$26</c:f>
              <c:numCache>
                <c:formatCode>0.00</c:formatCode>
                <c:ptCount val="11"/>
                <c:pt idx="0">
                  <c:v>1.3295186417002722</c:v>
                </c:pt>
                <c:pt idx="1">
                  <c:v>1.6884499248153306</c:v>
                </c:pt>
                <c:pt idx="2">
                  <c:v>1.6249716997336936</c:v>
                </c:pt>
                <c:pt idx="3">
                  <c:v>1.5925598649640336</c:v>
                </c:pt>
                <c:pt idx="4">
                  <c:v>1.8017517926501854</c:v>
                </c:pt>
                <c:pt idx="5">
                  <c:v>1.8376190308347973</c:v>
                </c:pt>
                <c:pt idx="6">
                  <c:v>1.9246262349005636</c:v>
                </c:pt>
                <c:pt idx="7">
                  <c:v>1.98200477933446</c:v>
                </c:pt>
                <c:pt idx="8">
                  <c:v>2.0356114070785525</c:v>
                </c:pt>
                <c:pt idx="9">
                  <c:v>2.1001487695607448</c:v>
                </c:pt>
                <c:pt idx="10">
                  <c:v>2.1060833739138145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78-479A-BC53-B69D1ECEFB7A}"/>
            </c:ext>
          </c:extLst>
        </c:ser>
        <c:ser>
          <c:idx val="1"/>
          <c:order val="3"/>
          <c:tx>
            <c:strRef>
              <c:f>'Model 3C'!$BH$14:$BK$14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3C'!$BH$16:$BH$26</c:f>
              <c:numCache>
                <c:formatCode>0.00</c:formatCode>
                <c:ptCount val="11"/>
                <c:pt idx="0">
                  <c:v>1.0123429452680728</c:v>
                </c:pt>
                <c:pt idx="1">
                  <c:v>1.3599165742699104</c:v>
                </c:pt>
                <c:pt idx="2">
                  <c:v>1.2956612071634006</c:v>
                </c:pt>
                <c:pt idx="3">
                  <c:v>1.2632921172997249</c:v>
                </c:pt>
                <c:pt idx="4">
                  <c:v>1.4753396989682741</c:v>
                </c:pt>
                <c:pt idx="5">
                  <c:v>1.5107038092815734</c:v>
                </c:pt>
                <c:pt idx="6">
                  <c:v>1.5876048545210293</c:v>
                </c:pt>
                <c:pt idx="7">
                  <c:v>1.6266089925578744</c:v>
                </c:pt>
                <c:pt idx="8">
                  <c:v>1.652682009218029</c:v>
                </c:pt>
                <c:pt idx="9">
                  <c:v>1.6712819098126364</c:v>
                </c:pt>
                <c:pt idx="10">
                  <c:v>1.6723286653995235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78-479A-BC53-B69D1ECEFB7A}"/>
            </c:ext>
          </c:extLst>
        </c:ser>
        <c:ser>
          <c:idx val="4"/>
          <c:order val="4"/>
          <c:tx>
            <c:strRef>
              <c:f>'Model 3C'!$BH$14:$BK$14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'Model 3C'!$V$16:$V$26</c:f>
              <c:numCache>
                <c:formatCode>0.00</c:formatCode>
                <c:ptCount val="11"/>
                <c:pt idx="0">
                  <c:v>4.8787129514707743</c:v>
                </c:pt>
                <c:pt idx="1">
                  <c:v>23.726091765378754</c:v>
                </c:pt>
                <c:pt idx="2">
                  <c:v>18.411309903400962</c:v>
                </c:pt>
                <c:pt idx="3">
                  <c:v>16.112976948919126</c:v>
                </c:pt>
                <c:pt idx="4">
                  <c:v>36.467201086153601</c:v>
                </c:pt>
                <c:pt idx="5">
                  <c:v>41.548665380463916</c:v>
                </c:pt>
                <c:pt idx="6">
                  <c:v>56.431485507190885</c:v>
                </c:pt>
                <c:pt idx="7">
                  <c:v>68.542129165671099</c:v>
                </c:pt>
                <c:pt idx="8">
                  <c:v>81.782981980509746</c:v>
                </c:pt>
                <c:pt idx="9">
                  <c:v>100.54789056951806</c:v>
                </c:pt>
                <c:pt idx="10">
                  <c:v>102.44328188735069</c:v>
                </c:pt>
              </c:numCache>
            </c:numRef>
          </c:xVal>
          <c:yVal>
            <c:numRef>
              <c:f>'Model 3C'!$BI$16:$BI$26</c:f>
              <c:numCache>
                <c:formatCode>0.00</c:formatCode>
                <c:ptCount val="11"/>
                <c:pt idx="0">
                  <c:v>1.2998633881237052</c:v>
                </c:pt>
                <c:pt idx="1">
                  <c:v>1.5765180775828389</c:v>
                </c:pt>
                <c:pt idx="2">
                  <c:v>1.5303765315038929</c:v>
                </c:pt>
                <c:pt idx="3">
                  <c:v>1.5063772130725077</c:v>
                </c:pt>
                <c:pt idx="4">
                  <c:v>1.6581416795537878</c:v>
                </c:pt>
                <c:pt idx="5">
                  <c:v>1.6851553747789436</c:v>
                </c:pt>
                <c:pt idx="6">
                  <c:v>1.7595712061756035</c:v>
                </c:pt>
                <c:pt idx="7">
                  <c:v>1.8203558410672736</c:v>
                </c:pt>
                <c:pt idx="8">
                  <c:v>1.8875117422229324</c:v>
                </c:pt>
                <c:pt idx="9">
                  <c:v>1.9811507329017024</c:v>
                </c:pt>
                <c:pt idx="10">
                  <c:v>1.9904250283636322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78-479A-BC53-B69D1ECE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3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5"/>
        <c:minorUnit val="0.1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847124459919935"/>
          <c:h val="7.274885389978180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124698899561E-2"/>
          <c:y val="4.0249774748305718E-2"/>
          <c:w val="0.87771154558751396"/>
          <c:h val="0.79742108355858499"/>
        </c:manualLayout>
      </c:layout>
      <c:scatterChart>
        <c:scatterStyle val="lineMarker"/>
        <c:varyColors val="0"/>
        <c:ser>
          <c:idx val="1"/>
          <c:order val="0"/>
          <c:tx>
            <c:v>5555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1CAE5"/>
              </a:solidFill>
              <a:ln>
                <a:noFill/>
              </a:ln>
            </c:spPr>
          </c:marker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13-41B8-969F-F0B182CCBA10}"/>
            </c:ext>
          </c:extLst>
        </c:ser>
        <c:ser>
          <c:idx val="2"/>
          <c:order val="1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13-41B8-969F-F0B182CCBA10}"/>
            </c:ext>
          </c:extLst>
        </c:ser>
        <c:ser>
          <c:idx val="0"/>
          <c:order val="2"/>
          <c:tx>
            <c:v>Model 3D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59930783413753874"/>
                  <c:y val="-1.677920222690239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0.0174 z + 1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0.7323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DATA'!$AZ$11:$AZ$29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'RAW DATA'!$BA$11:$BA$29</c:f>
              <c:numCache>
                <c:formatCode>0.00</c:formatCode>
                <c:ptCount val="19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  <c:pt idx="7">
                  <c:v>2.5499999999999998</c:v>
                </c:pt>
                <c:pt idx="8">
                  <c:v>2.59</c:v>
                </c:pt>
                <c:pt idx="9">
                  <c:v>2.4700000000000002</c:v>
                </c:pt>
                <c:pt idx="10">
                  <c:v>1.99</c:v>
                </c:pt>
                <c:pt idx="11">
                  <c:v>2.42</c:v>
                </c:pt>
                <c:pt idx="12">
                  <c:v>1.94</c:v>
                </c:pt>
                <c:pt idx="13">
                  <c:v>1.67</c:v>
                </c:pt>
                <c:pt idx="14">
                  <c:v>1.54</c:v>
                </c:pt>
                <c:pt idx="15">
                  <c:v>1.39</c:v>
                </c:pt>
                <c:pt idx="16">
                  <c:v>1.73</c:v>
                </c:pt>
                <c:pt idx="17">
                  <c:v>1.61</c:v>
                </c:pt>
                <c:pt idx="18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13-41B8-969F-F0B182CCBA10}"/>
            </c:ext>
          </c:extLst>
        </c:ser>
        <c:ser>
          <c:idx val="3"/>
          <c:order val="3"/>
          <c:tx>
            <c:strRef>
              <c:f>'Model 3D'!$AA$15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3D'!$AA$16:$AA$34</c:f>
              <c:numCache>
                <c:formatCode>0.00</c:formatCode>
                <c:ptCount val="19"/>
                <c:pt idx="0">
                  <c:v>0.85</c:v>
                </c:pt>
                <c:pt idx="1">
                  <c:v>1.0273964937916646</c:v>
                </c:pt>
                <c:pt idx="2">
                  <c:v>1.2352413283355592</c:v>
                </c:pt>
                <c:pt idx="3">
                  <c:v>1.2009088972099518</c:v>
                </c:pt>
                <c:pt idx="4">
                  <c:v>1.0405822287393871</c:v>
                </c:pt>
                <c:pt idx="5">
                  <c:v>0.91262232684413946</c:v>
                </c:pt>
                <c:pt idx="6">
                  <c:v>1.37409948821265</c:v>
                </c:pt>
                <c:pt idx="7">
                  <c:v>2.3371033015231721</c:v>
                </c:pt>
                <c:pt idx="8">
                  <c:v>2.039993276304906</c:v>
                </c:pt>
                <c:pt idx="9">
                  <c:v>1.8974560147958255</c:v>
                </c:pt>
                <c:pt idx="10">
                  <c:v>2.3899929751068889</c:v>
                </c:pt>
                <c:pt idx="11">
                  <c:v>1.5344206149527713</c:v>
                </c:pt>
                <c:pt idx="12">
                  <c:v>1.2849241200337755</c:v>
                </c:pt>
                <c:pt idx="13">
                  <c:v>1.241232772981717</c:v>
                </c:pt>
                <c:pt idx="14">
                  <c:v>1.1349083289334865</c:v>
                </c:pt>
                <c:pt idx="15">
                  <c:v>1.0925913739498048</c:v>
                </c:pt>
                <c:pt idx="16">
                  <c:v>1.3433711483273061</c:v>
                </c:pt>
                <c:pt idx="17">
                  <c:v>1.2809813459197446</c:v>
                </c:pt>
                <c:pt idx="18">
                  <c:v>1.0449725035905124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13-41B8-969F-F0B182CCBA10}"/>
            </c:ext>
          </c:extLst>
        </c:ser>
        <c:ser>
          <c:idx val="4"/>
          <c:order val="4"/>
          <c:tx>
            <c:strRef>
              <c:f>'Model 3D'!$AB$15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3D'!$AB$16:$AB$34</c:f>
              <c:numCache>
                <c:formatCode>0.00</c:formatCode>
                <c:ptCount val="19"/>
                <c:pt idx="0">
                  <c:v>1.1499999999999999</c:v>
                </c:pt>
                <c:pt idx="1">
                  <c:v>1.3900070210122522</c:v>
                </c:pt>
                <c:pt idx="2">
                  <c:v>1.6712088559834037</c:v>
                </c:pt>
                <c:pt idx="3">
                  <c:v>1.6247590962252287</c:v>
                </c:pt>
                <c:pt idx="4">
                  <c:v>1.407846544765053</c:v>
                </c:pt>
                <c:pt idx="5">
                  <c:v>1.2347243245538357</c:v>
                </c:pt>
                <c:pt idx="6">
                  <c:v>1.859075778170056</c:v>
                </c:pt>
                <c:pt idx="7">
                  <c:v>3.1619632902960562</c:v>
                </c:pt>
                <c:pt idx="8">
                  <c:v>2.7599909032360492</c:v>
                </c:pt>
                <c:pt idx="9">
                  <c:v>2.567146372959058</c:v>
                </c:pt>
                <c:pt idx="10">
                  <c:v>3.2335199074975551</c:v>
                </c:pt>
                <c:pt idx="11">
                  <c:v>2.0759808319949258</c:v>
                </c:pt>
                <c:pt idx="12">
                  <c:v>1.7384267506339317</c:v>
                </c:pt>
                <c:pt idx="13">
                  <c:v>1.6793149281517346</c:v>
                </c:pt>
                <c:pt idx="14">
                  <c:v>1.5354642097335405</c:v>
                </c:pt>
                <c:pt idx="15">
                  <c:v>1.4782118588732651</c:v>
                </c:pt>
                <c:pt idx="16">
                  <c:v>1.8175021418545905</c:v>
                </c:pt>
                <c:pt idx="17">
                  <c:v>1.7330924091855366</c:v>
                </c:pt>
                <c:pt idx="18">
                  <c:v>1.4137863283871639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C13-41B8-969F-F0B182CCBA10}"/>
            </c:ext>
          </c:extLst>
        </c:ser>
        <c:ser>
          <c:idx val="5"/>
          <c:order val="5"/>
          <c:tx>
            <c:strRef>
              <c:f>'Model 3D'!$AZ$14:$BC$14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2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3D'!$AZ$16:$AZ$34</c:f>
              <c:numCache>
                <c:formatCode>0.00</c:formatCode>
                <c:ptCount val="19"/>
                <c:pt idx="0">
                  <c:v>0.77424882627262614</c:v>
                </c:pt>
                <c:pt idx="1">
                  <c:v>1.0235609996465962</c:v>
                </c:pt>
                <c:pt idx="2">
                  <c:v>1.3008548617312934</c:v>
                </c:pt>
                <c:pt idx="3">
                  <c:v>1.2565905117635277</c:v>
                </c:pt>
                <c:pt idx="4">
                  <c:v>1.0417225630336102</c:v>
                </c:pt>
                <c:pt idx="5">
                  <c:v>0.86317148668242349</c:v>
                </c:pt>
                <c:pt idx="6">
                  <c:v>1.471908308861031</c:v>
                </c:pt>
                <c:pt idx="7">
                  <c:v>2.4066046381582389</c:v>
                </c:pt>
                <c:pt idx="8">
                  <c:v>2.1415397972738508</c:v>
                </c:pt>
                <c:pt idx="9">
                  <c:v>2.0107836394666685</c:v>
                </c:pt>
                <c:pt idx="10">
                  <c:v>2.4531390542905878</c:v>
                </c:pt>
                <c:pt idx="11">
                  <c:v>1.6522946165089203</c:v>
                </c:pt>
                <c:pt idx="12">
                  <c:v>1.3635893267019827</c:v>
                </c:pt>
                <c:pt idx="13">
                  <c:v>1.3085052677141273</c:v>
                </c:pt>
                <c:pt idx="14">
                  <c:v>1.1696202657355741</c:v>
                </c:pt>
                <c:pt idx="15">
                  <c:v>1.1127121451805504</c:v>
                </c:pt>
                <c:pt idx="16">
                  <c:v>1.4352286693297309</c:v>
                </c:pt>
                <c:pt idx="17">
                  <c:v>1.3586706975120575</c:v>
                </c:pt>
                <c:pt idx="18">
                  <c:v>1.0477556201147027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C13-41B8-969F-F0B182CCBA10}"/>
            </c:ext>
          </c:extLst>
        </c:ser>
        <c:ser>
          <c:idx val="6"/>
          <c:order val="6"/>
          <c:tx>
            <c:strRef>
              <c:f>'Model 3D'!$AZ$14:$BC$14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2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3D'!$BA$16:$BA$34</c:f>
              <c:numCache>
                <c:formatCode>0.00</c:formatCode>
                <c:ptCount val="19"/>
                <c:pt idx="0">
                  <c:v>1.2257511737273739</c:v>
                </c:pt>
                <c:pt idx="1">
                  <c:v>1.3938425151573208</c:v>
                </c:pt>
                <c:pt idx="2">
                  <c:v>1.6055953225876698</c:v>
                </c:pt>
                <c:pt idx="3">
                  <c:v>1.5690774816716528</c:v>
                </c:pt>
                <c:pt idx="4">
                  <c:v>1.4067062104708301</c:v>
                </c:pt>
                <c:pt idx="5">
                  <c:v>1.2841751647155517</c:v>
                </c:pt>
                <c:pt idx="6">
                  <c:v>1.7612669575216753</c:v>
                </c:pt>
                <c:pt idx="7">
                  <c:v>3.0924619536609894</c:v>
                </c:pt>
                <c:pt idx="8">
                  <c:v>2.6584443822671049</c:v>
                </c:pt>
                <c:pt idx="9">
                  <c:v>2.453818748288215</c:v>
                </c:pt>
                <c:pt idx="10">
                  <c:v>3.1703738283138567</c:v>
                </c:pt>
                <c:pt idx="11">
                  <c:v>1.9581068304387768</c:v>
                </c:pt>
                <c:pt idx="12">
                  <c:v>1.6597615439657247</c:v>
                </c:pt>
                <c:pt idx="13">
                  <c:v>1.6120424334193244</c:v>
                </c:pt>
                <c:pt idx="14">
                  <c:v>1.5007522729314529</c:v>
                </c:pt>
                <c:pt idx="15">
                  <c:v>1.4580910876425195</c:v>
                </c:pt>
                <c:pt idx="16">
                  <c:v>1.7256446208521659</c:v>
                </c:pt>
                <c:pt idx="17">
                  <c:v>1.6554030575932237</c:v>
                </c:pt>
                <c:pt idx="18">
                  <c:v>1.4110032118629738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C13-41B8-969F-F0B182CCB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731864"/>
        <c:axId val="815729896"/>
      </c:scatterChart>
      <c:valAx>
        <c:axId val="8157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29896"/>
        <c:crosses val="autoZero"/>
        <c:crossBetween val="midCat"/>
        <c:minorUnit val="20"/>
      </c:valAx>
      <c:valAx>
        <c:axId val="815729896"/>
        <c:scaling>
          <c:orientation val="minMax"/>
          <c:max val="4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1398502356767629E-2"/>
              <c:y val="0.4389365615141677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318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9.6297359852496961E-2"/>
          <c:y val="7.2060585629937682E-2"/>
          <c:w val="0.64200902912996505"/>
          <c:h val="7.3598969852217505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124698899561E-2"/>
          <c:y val="4.0249774748305718E-2"/>
          <c:w val="0.87771154558751396"/>
          <c:h val="0.79742108355858499"/>
        </c:manualLayout>
      </c:layout>
      <c:scatterChart>
        <c:scatterStyle val="lineMarker"/>
        <c:varyColors val="0"/>
        <c:ser>
          <c:idx val="1"/>
          <c:order val="0"/>
          <c:tx>
            <c:v>5555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1CAE5"/>
              </a:solidFill>
              <a:ln>
                <a:noFill/>
              </a:ln>
            </c:spPr>
          </c:marker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BC-4766-A40C-274BC52D3FD6}"/>
            </c:ext>
          </c:extLst>
        </c:ser>
        <c:ser>
          <c:idx val="2"/>
          <c:order val="1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BC-4766-A40C-274BC52D3FD6}"/>
            </c:ext>
          </c:extLst>
        </c:ser>
        <c:ser>
          <c:idx val="0"/>
          <c:order val="2"/>
          <c:tx>
            <c:v>Model 3D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59930783413753874"/>
                  <c:y val="-1.677920222690239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0.0115 z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0.8647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DATA'!$AZ$11:$AZ$29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'RAW DATA'!$BA$11:$BA$29</c:f>
              <c:numCache>
                <c:formatCode>0.00</c:formatCode>
                <c:ptCount val="19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  <c:pt idx="7">
                  <c:v>2.5499999999999998</c:v>
                </c:pt>
                <c:pt idx="8">
                  <c:v>2.59</c:v>
                </c:pt>
                <c:pt idx="9">
                  <c:v>2.4700000000000002</c:v>
                </c:pt>
                <c:pt idx="10">
                  <c:v>1.99</c:v>
                </c:pt>
                <c:pt idx="11">
                  <c:v>2.42</c:v>
                </c:pt>
                <c:pt idx="12">
                  <c:v>1.94</c:v>
                </c:pt>
                <c:pt idx="13">
                  <c:v>1.67</c:v>
                </c:pt>
                <c:pt idx="14">
                  <c:v>1.54</c:v>
                </c:pt>
                <c:pt idx="15">
                  <c:v>1.39</c:v>
                </c:pt>
                <c:pt idx="16">
                  <c:v>1.73</c:v>
                </c:pt>
                <c:pt idx="17">
                  <c:v>1.61</c:v>
                </c:pt>
                <c:pt idx="18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BC-4766-A40C-274BC52D3FD6}"/>
            </c:ext>
          </c:extLst>
        </c:ser>
        <c:ser>
          <c:idx val="3"/>
          <c:order val="3"/>
          <c:tx>
            <c:strRef>
              <c:f>'Model 3D'!$AC$15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3D'!$AC$16:$AC$34</c:f>
              <c:numCache>
                <c:formatCode>0.00</c:formatCode>
                <c:ptCount val="19"/>
                <c:pt idx="0">
                  <c:v>0.85</c:v>
                </c:pt>
                <c:pt idx="1">
                  <c:v>0.97571586200356164</c:v>
                </c:pt>
                <c:pt idx="2">
                  <c:v>1.1468584137523363</c:v>
                </c:pt>
                <c:pt idx="3">
                  <c:v>1.1166477601360476</c:v>
                </c:pt>
                <c:pt idx="4">
                  <c:v>0.9857709435969344</c:v>
                </c:pt>
                <c:pt idx="5">
                  <c:v>0.89241251820574508</c:v>
                </c:pt>
                <c:pt idx="6">
                  <c:v>1.2776160564970904</c:v>
                </c:pt>
                <c:pt idx="7">
                  <c:v>2.701431484749667</c:v>
                </c:pt>
                <c:pt idx="8">
                  <c:v>2.1441928734603883</c:v>
                </c:pt>
                <c:pt idx="9">
                  <c:v>1.9192471676853533</c:v>
                </c:pt>
                <c:pt idx="10">
                  <c:v>2.8148424857464067</c:v>
                </c:pt>
                <c:pt idx="11">
                  <c:v>1.4472337307963501</c:v>
                </c:pt>
                <c:pt idx="12">
                  <c:v>1.1920295563960266</c:v>
                </c:pt>
                <c:pt idx="13">
                  <c:v>1.1522137042128899</c:v>
                </c:pt>
                <c:pt idx="14">
                  <c:v>1.0607882093499463</c:v>
                </c:pt>
                <c:pt idx="15">
                  <c:v>1.0264523901093894</c:v>
                </c:pt>
                <c:pt idx="16">
                  <c:v>1.2474519004021138</c:v>
                </c:pt>
                <c:pt idx="17">
                  <c:v>1.1883807313050334</c:v>
                </c:pt>
                <c:pt idx="18">
                  <c:v>0.98914178926195429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BC-4766-A40C-274BC52D3FD6}"/>
            </c:ext>
          </c:extLst>
        </c:ser>
        <c:ser>
          <c:idx val="4"/>
          <c:order val="4"/>
          <c:tx>
            <c:strRef>
              <c:f>'Model 3D'!$AD$15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3D'!$AD$16:$AD$34</c:f>
              <c:numCache>
                <c:formatCode>0.00</c:formatCode>
                <c:ptCount val="19"/>
                <c:pt idx="0">
                  <c:v>1.1499999999999999</c:v>
                </c:pt>
                <c:pt idx="1">
                  <c:v>1.3200861662401129</c:v>
                </c:pt>
                <c:pt idx="2">
                  <c:v>1.5516319715472784</c:v>
                </c:pt>
                <c:pt idx="3">
                  <c:v>1.5107587343017115</c:v>
                </c:pt>
                <c:pt idx="4">
                  <c:v>1.3336901001605581</c:v>
                </c:pt>
                <c:pt idx="5">
                  <c:v>1.207381642278361</c:v>
                </c:pt>
                <c:pt idx="6">
                  <c:v>1.7285393705548868</c:v>
                </c:pt>
                <c:pt idx="7">
                  <c:v>3.6548778911319024</c:v>
                </c:pt>
                <c:pt idx="8">
                  <c:v>2.9009668287993486</c:v>
                </c:pt>
                <c:pt idx="9">
                  <c:v>2.5966285209860662</c:v>
                </c:pt>
                <c:pt idx="10">
                  <c:v>3.808316304245138</c:v>
                </c:pt>
                <c:pt idx="11">
                  <c:v>1.9580221063715322</c:v>
                </c:pt>
                <c:pt idx="12">
                  <c:v>1.6127458704181534</c:v>
                </c:pt>
                <c:pt idx="13">
                  <c:v>1.5588773645233216</c:v>
                </c:pt>
                <c:pt idx="14">
                  <c:v>1.435184047944045</c:v>
                </c:pt>
                <c:pt idx="15">
                  <c:v>1.3887297042656443</c:v>
                </c:pt>
                <c:pt idx="16">
                  <c:v>1.6877290417205069</c:v>
                </c:pt>
                <c:pt idx="17">
                  <c:v>1.6078092247068099</c:v>
                </c:pt>
                <c:pt idx="18">
                  <c:v>1.3382506560602909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7BC-4766-A40C-274BC52D3FD6}"/>
            </c:ext>
          </c:extLst>
        </c:ser>
        <c:ser>
          <c:idx val="5"/>
          <c:order val="5"/>
          <c:tx>
            <c:strRef>
              <c:f>'Model 3D'!$BD$14:$BG$14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3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3D'!$BD$16:$BD$34</c:f>
              <c:numCache>
                <c:formatCode>0.00</c:formatCode>
                <c:ptCount val="19"/>
                <c:pt idx="0">
                  <c:v>0.66332960099803728</c:v>
                </c:pt>
                <c:pt idx="1">
                  <c:v>0.87179430886812548</c:v>
                </c:pt>
                <c:pt idx="2">
                  <c:v>1.1220102887186798</c:v>
                </c:pt>
                <c:pt idx="3">
                  <c:v>1.0806920271555618</c:v>
                </c:pt>
                <c:pt idx="4">
                  <c:v>0.88757426199529998</c:v>
                </c:pt>
                <c:pt idx="5">
                  <c:v>0.73596853244217009</c:v>
                </c:pt>
                <c:pt idx="6">
                  <c:v>1.287312519284088</c:v>
                </c:pt>
                <c:pt idx="7">
                  <c:v>2.6667335239747021</c:v>
                </c:pt>
                <c:pt idx="8">
                  <c:v>2.1371411621470511</c:v>
                </c:pt>
                <c:pt idx="9">
                  <c:v>1.9275811857276892</c:v>
                </c:pt>
                <c:pt idx="10">
                  <c:v>2.7767610958003335</c:v>
                </c:pt>
                <c:pt idx="11">
                  <c:v>1.4745938437583228</c:v>
                </c:pt>
                <c:pt idx="12">
                  <c:v>1.1815418659345613</c:v>
                </c:pt>
                <c:pt idx="13">
                  <c:v>1.1292078879173622</c:v>
                </c:pt>
                <c:pt idx="14">
                  <c:v>1.001071919643618</c:v>
                </c:pt>
                <c:pt idx="15">
                  <c:v>0.95005336876558732</c:v>
                </c:pt>
                <c:pt idx="16">
                  <c:v>1.2510368809708572</c:v>
                </c:pt>
                <c:pt idx="17">
                  <c:v>1.1768314505215316</c:v>
                </c:pt>
                <c:pt idx="18">
                  <c:v>0.89283448220771433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7BC-4766-A40C-274BC52D3FD6}"/>
            </c:ext>
          </c:extLst>
        </c:ser>
        <c:ser>
          <c:idx val="6"/>
          <c:order val="6"/>
          <c:tx>
            <c:strRef>
              <c:f>'Model 3D'!$BD$14:$BG$14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2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3D'!$BE$16:$BE$34</c:f>
              <c:numCache>
                <c:formatCode>0.00</c:formatCode>
                <c:ptCount val="19"/>
                <c:pt idx="0">
                  <c:v>1.3366703990019628</c:v>
                </c:pt>
                <c:pt idx="1">
                  <c:v>1.4240077193755492</c:v>
                </c:pt>
                <c:pt idx="2">
                  <c:v>1.5764800965809351</c:v>
                </c:pt>
                <c:pt idx="3">
                  <c:v>1.5467144672821975</c:v>
                </c:pt>
                <c:pt idx="4">
                  <c:v>1.4318867817621928</c:v>
                </c:pt>
                <c:pt idx="5">
                  <c:v>1.3638256280419361</c:v>
                </c:pt>
                <c:pt idx="6">
                  <c:v>1.7188429077678895</c:v>
                </c:pt>
                <c:pt idx="7">
                  <c:v>3.6895758519068678</c:v>
                </c:pt>
                <c:pt idx="8">
                  <c:v>2.9080185401126863</c:v>
                </c:pt>
                <c:pt idx="9">
                  <c:v>2.5882945029437305</c:v>
                </c:pt>
                <c:pt idx="10">
                  <c:v>3.8463976941912117</c:v>
                </c:pt>
                <c:pt idx="11">
                  <c:v>1.9306619934095597</c:v>
                </c:pt>
                <c:pt idx="12">
                  <c:v>1.6232335608796189</c:v>
                </c:pt>
                <c:pt idx="13">
                  <c:v>1.5818831808188494</c:v>
                </c:pt>
                <c:pt idx="14">
                  <c:v>1.4949003376503736</c:v>
                </c:pt>
                <c:pt idx="15">
                  <c:v>1.4651287256094463</c:v>
                </c:pt>
                <c:pt idx="16">
                  <c:v>1.6841440611517635</c:v>
                </c:pt>
                <c:pt idx="17">
                  <c:v>1.6193585054903119</c:v>
                </c:pt>
                <c:pt idx="18">
                  <c:v>1.4345579631145311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7BC-4766-A40C-274BC52D3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731864"/>
        <c:axId val="815729896"/>
      </c:scatterChart>
      <c:valAx>
        <c:axId val="8157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29896"/>
        <c:crosses val="autoZero"/>
        <c:crossBetween val="midCat"/>
        <c:minorUnit val="20"/>
      </c:valAx>
      <c:valAx>
        <c:axId val="81572989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1398502356767629E-2"/>
              <c:y val="0.4389365615141677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318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9.6297359852496961E-2"/>
          <c:y val="7.2060585629937682E-2"/>
          <c:w val="0.64399074183044991"/>
          <c:h val="7.6650901675183319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9124698899561E-2"/>
          <c:y val="4.0249774748305718E-2"/>
          <c:w val="0.87771154558751396"/>
          <c:h val="0.79742108355858499"/>
        </c:manualLayout>
      </c:layout>
      <c:scatterChart>
        <c:scatterStyle val="lineMarker"/>
        <c:varyColors val="0"/>
        <c:ser>
          <c:idx val="1"/>
          <c:order val="0"/>
          <c:tx>
            <c:v>5555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1CAE5"/>
              </a:solidFill>
              <a:ln>
                <a:noFill/>
              </a:ln>
            </c:spPr>
          </c:marker>
          <c:xVal>
            <c:numRef>
              <c:f>'RAW DATA'!$R$11:$R$17</c:f>
              <c:numCache>
                <c:formatCode>0.00</c:formatCode>
                <c:ptCount val="7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</c:numCache>
            </c:numRef>
          </c:xVal>
          <c:yVal>
            <c:numRef>
              <c:f>'RAW DATA'!$S$11:$S$17</c:f>
              <c:numCache>
                <c:formatCode>0.00</c:formatCode>
                <c:ptCount val="7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B4-4AFE-9EA1-B4289E7B0B0A}"/>
            </c:ext>
          </c:extLst>
        </c:ser>
        <c:ser>
          <c:idx val="2"/>
          <c:order val="1"/>
          <c:tx>
            <c:v>5565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663300"/>
              </a:solidFill>
              <a:ln>
                <a:noFill/>
              </a:ln>
            </c:spPr>
          </c:marker>
          <c:xVal>
            <c:numRef>
              <c:f>'RAW DATA'!$U$11:$U$22</c:f>
              <c:numCache>
                <c:formatCode>0.00</c:formatCode>
                <c:ptCount val="12"/>
                <c:pt idx="0">
                  <c:v>100.54789056951806</c:v>
                </c:pt>
                <c:pt idx="1">
                  <c:v>80.459315504050451</c:v>
                </c:pt>
                <c:pt idx="2">
                  <c:v>70.82190769410586</c:v>
                </c:pt>
                <c:pt idx="3">
                  <c:v>104.1239334081737</c:v>
                </c:pt>
                <c:pt idx="4">
                  <c:v>46.275903647922327</c:v>
                </c:pt>
                <c:pt idx="5">
                  <c:v>29.406634214589289</c:v>
                </c:pt>
                <c:pt idx="6">
                  <c:v>26.452520147512978</c:v>
                </c:pt>
                <c:pt idx="7">
                  <c:v>19.263578697328356</c:v>
                </c:pt>
                <c:pt idx="8">
                  <c:v>16.402391747789366</c:v>
                </c:pt>
                <c:pt idx="9">
                  <c:v>33.358427878790138</c:v>
                </c:pt>
                <c:pt idx="10">
                  <c:v>29.140050434059802</c:v>
                </c:pt>
                <c:pt idx="11">
                  <c:v>13.182725056829785</c:v>
                </c:pt>
              </c:numCache>
            </c:numRef>
          </c:xVal>
          <c:yVal>
            <c:numRef>
              <c:f>'RAW DATA'!$V$11:$V$22</c:f>
              <c:numCache>
                <c:formatCode>0.00</c:formatCode>
                <c:ptCount val="12"/>
                <c:pt idx="0">
                  <c:v>2.5499999999999998</c:v>
                </c:pt>
                <c:pt idx="1">
                  <c:v>2.59</c:v>
                </c:pt>
                <c:pt idx="2">
                  <c:v>2.4700000000000002</c:v>
                </c:pt>
                <c:pt idx="3">
                  <c:v>1.99</c:v>
                </c:pt>
                <c:pt idx="4">
                  <c:v>2.42</c:v>
                </c:pt>
                <c:pt idx="5">
                  <c:v>1.94</c:v>
                </c:pt>
                <c:pt idx="6">
                  <c:v>1.67</c:v>
                </c:pt>
                <c:pt idx="7">
                  <c:v>1.54</c:v>
                </c:pt>
                <c:pt idx="8">
                  <c:v>1.39</c:v>
                </c:pt>
                <c:pt idx="9">
                  <c:v>1.73</c:v>
                </c:pt>
                <c:pt idx="10">
                  <c:v>1.61</c:v>
                </c:pt>
                <c:pt idx="11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B4-4AFE-9EA1-B4289E7B0B0A}"/>
            </c:ext>
          </c:extLst>
        </c:ser>
        <c:ser>
          <c:idx val="0"/>
          <c:order val="2"/>
          <c:tx>
            <c:v>Model 3D</c:v>
          </c:tx>
          <c:spPr>
            <a:ln w="19050">
              <a:noFill/>
            </a:ln>
          </c:spPr>
          <c:marker>
            <c:symbol val="none"/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58891498960417399"/>
                  <c:y val="-0.2602870500692066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1.6682 z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0.0098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0.1828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DATA'!$AZ$11:$AZ$29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'RAW DATA'!$BA$11:$BA$29</c:f>
              <c:numCache>
                <c:formatCode>0.00</c:formatCode>
                <c:ptCount val="19"/>
                <c:pt idx="0">
                  <c:v>1.1299999999999999</c:v>
                </c:pt>
                <c:pt idx="1">
                  <c:v>1.42</c:v>
                </c:pt>
                <c:pt idx="2">
                  <c:v>1.63</c:v>
                </c:pt>
                <c:pt idx="3">
                  <c:v>1.5</c:v>
                </c:pt>
                <c:pt idx="4">
                  <c:v>1.27</c:v>
                </c:pt>
                <c:pt idx="5">
                  <c:v>1.19</c:v>
                </c:pt>
                <c:pt idx="6">
                  <c:v>1.69</c:v>
                </c:pt>
                <c:pt idx="7">
                  <c:v>2.5499999999999998</c:v>
                </c:pt>
                <c:pt idx="8">
                  <c:v>2.59</c:v>
                </c:pt>
                <c:pt idx="9">
                  <c:v>2.4700000000000002</c:v>
                </c:pt>
                <c:pt idx="10">
                  <c:v>1.99</c:v>
                </c:pt>
                <c:pt idx="11">
                  <c:v>2.42</c:v>
                </c:pt>
                <c:pt idx="12">
                  <c:v>1.94</c:v>
                </c:pt>
                <c:pt idx="13">
                  <c:v>1.67</c:v>
                </c:pt>
                <c:pt idx="14">
                  <c:v>1.54</c:v>
                </c:pt>
                <c:pt idx="15">
                  <c:v>1.39</c:v>
                </c:pt>
                <c:pt idx="16">
                  <c:v>1.73</c:v>
                </c:pt>
                <c:pt idx="17">
                  <c:v>1.61</c:v>
                </c:pt>
                <c:pt idx="18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B4-4AFE-9EA1-B4289E7B0B0A}"/>
            </c:ext>
          </c:extLst>
        </c:ser>
        <c:ser>
          <c:idx val="3"/>
          <c:order val="3"/>
          <c:tx>
            <c:strRef>
              <c:f>'Model 3D'!$AE$15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3D'!$AE$16:$AE$34</c:f>
              <c:numCache>
                <c:formatCode>0.00</c:formatCode>
                <c:ptCount val="19"/>
                <c:pt idx="0">
                  <c:v>0.90295694478179722</c:v>
                </c:pt>
                <c:pt idx="1">
                  <c:v>1.4529177041478121</c:v>
                </c:pt>
                <c:pt idx="2">
                  <c:v>1.4640015502761563</c:v>
                </c:pt>
                <c:pt idx="3">
                  <c:v>1.4626629458229035</c:v>
                </c:pt>
                <c:pt idx="4">
                  <c:v>1.4539389193803063</c:v>
                </c:pt>
                <c:pt idx="5">
                  <c:v>1.4381669383027684</c:v>
                </c:pt>
                <c:pt idx="6">
                  <c:v>1.4684244566440152</c:v>
                </c:pt>
                <c:pt idx="7">
                  <c:v>1.4835093833484929</c:v>
                </c:pt>
                <c:pt idx="8">
                  <c:v>1.4802725668172054</c:v>
                </c:pt>
                <c:pt idx="9">
                  <c:v>1.4784229147581993</c:v>
                </c:pt>
                <c:pt idx="10">
                  <c:v>1.4840175540156506</c:v>
                </c:pt>
                <c:pt idx="11">
                  <c:v>1.4722701965646052</c:v>
                </c:pt>
                <c:pt idx="12">
                  <c:v>1.4657429254711931</c:v>
                </c:pt>
                <c:pt idx="13">
                  <c:v>1.4642229839400285</c:v>
                </c:pt>
                <c:pt idx="14">
                  <c:v>1.459679352576859</c:v>
                </c:pt>
                <c:pt idx="15">
                  <c:v>1.4573810994893721</c:v>
                </c:pt>
                <c:pt idx="16">
                  <c:v>1.4675552392391764</c:v>
                </c:pt>
                <c:pt idx="17">
                  <c:v>1.4656121190946372</c:v>
                </c:pt>
                <c:pt idx="18">
                  <c:v>1.4542634645451828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DB4-4AFE-9EA1-B4289E7B0B0A}"/>
            </c:ext>
          </c:extLst>
        </c:ser>
        <c:ser>
          <c:idx val="4"/>
          <c:order val="4"/>
          <c:tx>
            <c:strRef>
              <c:f>'Model 3D'!$AF$15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chemeClr val="bg1">
                    <a:lumMod val="65000"/>
                  </a:schemeClr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3D'!$AF$16:$AF$34</c:f>
              <c:numCache>
                <c:formatCode>0.00</c:formatCode>
                <c:ptCount val="19"/>
                <c:pt idx="0">
                  <c:v>1.2216476311753728</c:v>
                </c:pt>
                <c:pt idx="1">
                  <c:v>1.9657121879646868</c:v>
                </c:pt>
                <c:pt idx="2">
                  <c:v>1.9807079797853879</c:v>
                </c:pt>
                <c:pt idx="3">
                  <c:v>1.978896926701575</c:v>
                </c:pt>
                <c:pt idx="4">
                  <c:v>1.9670938321027673</c:v>
                </c:pt>
                <c:pt idx="5">
                  <c:v>1.9457552694684512</c:v>
                </c:pt>
                <c:pt idx="6">
                  <c:v>1.9866919119301383</c:v>
                </c:pt>
                <c:pt idx="7">
                  <c:v>2.0071009304126668</c:v>
                </c:pt>
                <c:pt idx="8">
                  <c:v>2.0027217080468072</c:v>
                </c:pt>
                <c:pt idx="9">
                  <c:v>2.0002192376140342</c:v>
                </c:pt>
                <c:pt idx="10">
                  <c:v>2.007788455432939</c:v>
                </c:pt>
                <c:pt idx="11">
                  <c:v>1.9918949718227013</c:v>
                </c:pt>
                <c:pt idx="12">
                  <c:v>1.9830639579904374</c:v>
                </c:pt>
                <c:pt idx="13">
                  <c:v>1.9810075665070974</c:v>
                </c:pt>
                <c:pt idx="14">
                  <c:v>1.9748603005451622</c:v>
                </c:pt>
                <c:pt idx="15">
                  <c:v>1.9717508993091506</c:v>
                </c:pt>
                <c:pt idx="16">
                  <c:v>1.9855159119118266</c:v>
                </c:pt>
                <c:pt idx="17">
                  <c:v>1.9828869846574504</c:v>
                </c:pt>
                <c:pt idx="18">
                  <c:v>1.9675329226199532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DB4-4AFE-9EA1-B4289E7B0B0A}"/>
            </c:ext>
          </c:extLst>
        </c:ser>
        <c:ser>
          <c:idx val="5"/>
          <c:order val="5"/>
          <c:tx>
            <c:strRef>
              <c:f>'Model 3D'!$BH$14:$BK$14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5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3D'!$BH$16:$BH$34</c:f>
              <c:numCache>
                <c:formatCode>0.00</c:formatCode>
                <c:ptCount val="19"/>
                <c:pt idx="0">
                  <c:v>0.72302073599772632</c:v>
                </c:pt>
                <c:pt idx="1">
                  <c:v>1.4310668085647951</c:v>
                </c:pt>
                <c:pt idx="2">
                  <c:v>1.4933574694606175</c:v>
                </c:pt>
                <c:pt idx="3">
                  <c:v>1.4859615245266267</c:v>
                </c:pt>
                <c:pt idx="4">
                  <c:v>1.4362493225396802</c:v>
                </c:pt>
                <c:pt idx="5">
                  <c:v>1.3755977846737519</c:v>
                </c:pt>
                <c:pt idx="6">
                  <c:v>1.5101195553406193</c:v>
                </c:pt>
                <c:pt idx="7">
                  <c:v>1.229917505514003</c:v>
                </c:pt>
                <c:pt idx="8">
                  <c:v>1.3530690576862858</c:v>
                </c:pt>
                <c:pt idx="9">
                  <c:v>1.4064022327950572</c:v>
                </c:pt>
                <c:pt idx="10">
                  <c:v>1.2069367543004372</c:v>
                </c:pt>
                <c:pt idx="11">
                  <c:v>1.5022799195082317</c:v>
                </c:pt>
                <c:pt idx="12">
                  <c:v>1.501844754952502</c:v>
                </c:pt>
                <c:pt idx="13">
                  <c:v>1.4945221960958803</c:v>
                </c:pt>
                <c:pt idx="14">
                  <c:v>1.468440596889697</c:v>
                </c:pt>
                <c:pt idx="15">
                  <c:v>1.4550309066570266</c:v>
                </c:pt>
                <c:pt idx="16">
                  <c:v>1.5083024361289672</c:v>
                </c:pt>
                <c:pt idx="17">
                  <c:v>1.5012699456374046</c:v>
                </c:pt>
                <c:pt idx="18">
                  <c:v>1.4379356998626101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DB4-4AFE-9EA1-B4289E7B0B0A}"/>
            </c:ext>
          </c:extLst>
        </c:ser>
        <c:ser>
          <c:idx val="6"/>
          <c:order val="6"/>
          <c:tx>
            <c:strRef>
              <c:f>'Model 3D'!$BH$14:$BK$14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trendlineType val="poly"/>
            <c:order val="6"/>
            <c:dispRSqr val="0"/>
            <c:dispEq val="0"/>
          </c:trendline>
          <c:xVal>
            <c:numRef>
              <c:f>'Model 3D'!$V$16:$V$34</c:f>
              <c:numCache>
                <c:formatCode>0.00</c:formatCode>
                <c:ptCount val="19"/>
                <c:pt idx="0">
                  <c:v>9.9999999999999995E-21</c:v>
                </c:pt>
                <c:pt idx="1">
                  <c:v>11.994353873675774</c:v>
                </c:pt>
                <c:pt idx="2">
                  <c:v>26.047419089625386</c:v>
                </c:pt>
                <c:pt idx="3">
                  <c:v>23.726091765378754</c:v>
                </c:pt>
                <c:pt idx="4">
                  <c:v>12.885884296104603</c:v>
                </c:pt>
                <c:pt idx="5">
                  <c:v>4.2340991781027384</c:v>
                </c:pt>
                <c:pt idx="6">
                  <c:v>35.436070873066278</c:v>
                </c:pt>
                <c:pt idx="7">
                  <c:v>100.54789056951806</c:v>
                </c:pt>
                <c:pt idx="8">
                  <c:v>80.459315504050451</c:v>
                </c:pt>
                <c:pt idx="9">
                  <c:v>70.82190769410586</c:v>
                </c:pt>
                <c:pt idx="10">
                  <c:v>104.1239334081737</c:v>
                </c:pt>
                <c:pt idx="11">
                  <c:v>46.275903647922327</c:v>
                </c:pt>
                <c:pt idx="12">
                  <c:v>29.406634214589289</c:v>
                </c:pt>
                <c:pt idx="13">
                  <c:v>26.452520147512978</c:v>
                </c:pt>
                <c:pt idx="14">
                  <c:v>19.263578697328356</c:v>
                </c:pt>
                <c:pt idx="15">
                  <c:v>16.402391747789366</c:v>
                </c:pt>
                <c:pt idx="16">
                  <c:v>33.358427878790138</c:v>
                </c:pt>
                <c:pt idx="17">
                  <c:v>29.140050434059802</c:v>
                </c:pt>
                <c:pt idx="18">
                  <c:v>13.182725056829785</c:v>
                </c:pt>
              </c:numCache>
            </c:numRef>
          </c:xVal>
          <c:yVal>
            <c:numRef>
              <c:f>'Model 3D'!$BI$16:$BI$34</c:f>
              <c:numCache>
                <c:formatCode>0.00</c:formatCode>
                <c:ptCount val="19"/>
                <c:pt idx="0">
                  <c:v>1.4015838399594438</c:v>
                </c:pt>
                <c:pt idx="1">
                  <c:v>1.9875630835477041</c:v>
                </c:pt>
                <c:pt idx="2">
                  <c:v>1.9513520606009269</c:v>
                </c:pt>
                <c:pt idx="3">
                  <c:v>1.955598347997852</c:v>
                </c:pt>
                <c:pt idx="4">
                  <c:v>1.9847834289433937</c:v>
                </c:pt>
                <c:pt idx="5">
                  <c:v>2.0083244230974677</c:v>
                </c:pt>
                <c:pt idx="6">
                  <c:v>1.9449968132335345</c:v>
                </c:pt>
                <c:pt idx="7">
                  <c:v>2.2606928082471569</c:v>
                </c:pt>
                <c:pt idx="8">
                  <c:v>2.1299252171777274</c:v>
                </c:pt>
                <c:pt idx="9">
                  <c:v>2.0722399195771768</c:v>
                </c:pt>
                <c:pt idx="10">
                  <c:v>2.2848692551481529</c:v>
                </c:pt>
                <c:pt idx="11">
                  <c:v>1.961885248879075</c:v>
                </c:pt>
                <c:pt idx="12">
                  <c:v>1.9469621285091288</c:v>
                </c:pt>
                <c:pt idx="13">
                  <c:v>1.9507083543512458</c:v>
                </c:pt>
                <c:pt idx="14">
                  <c:v>1.9660990562323244</c:v>
                </c:pt>
                <c:pt idx="15">
                  <c:v>1.9741010921414963</c:v>
                </c:pt>
                <c:pt idx="16">
                  <c:v>1.9447687150220361</c:v>
                </c:pt>
                <c:pt idx="17">
                  <c:v>1.9472291581146832</c:v>
                </c:pt>
                <c:pt idx="18">
                  <c:v>1.983860687302526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B4-4AFE-9EA1-B4289E7B0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731864"/>
        <c:axId val="815729896"/>
      </c:scatterChart>
      <c:valAx>
        <c:axId val="81573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29896"/>
        <c:crosses val="autoZero"/>
        <c:crossBetween val="midCat"/>
        <c:minorUnit val="20"/>
      </c:valAx>
      <c:valAx>
        <c:axId val="815729896"/>
        <c:scaling>
          <c:orientation val="minMax"/>
          <c:max val="4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1398502356767629E-2"/>
              <c:y val="0.4389365615141677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8157318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9.6297359852496961E-2"/>
          <c:y val="7.2060585629937682E-2"/>
          <c:w val="0.64399074183044991"/>
          <c:h val="7.6650901675183319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FD-4D16-8CF1-6328D6B8E165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FD-4D16-8CF1-6328D6B8E165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FD-4D16-8CF1-6328D6B8E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37015523525796E-2"/>
          <c:y val="2.3602310487538726E-2"/>
          <c:w val="0.88020722557395981"/>
          <c:h val="0.83294062005088043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1313203100523672"/>
                  <c:y val="0.128777286563892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sz="1050" baseline="0"/>
                      <a:t> = 0.0139 z + 1</a:t>
                    </a:r>
                    <a:br>
                      <a:rPr lang="en-US" sz="1050" baseline="0"/>
                    </a:br>
                    <a:r>
                      <a:rPr lang="en-US" sz="1050" baseline="0"/>
                      <a:t>R² = 0.8045</a:t>
                    </a:r>
                    <a:endParaRPr lang="en-US" sz="105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FF-410A-907D-075A867F5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scatterChart>
        <c:scatterStyle val="smoothMarker"/>
        <c:varyColors val="0"/>
        <c:ser>
          <c:idx val="1"/>
          <c:order val="1"/>
          <c:tx>
            <c:strRef>
              <c:f>'CP 4525'!$AA$15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4525'!$AA$16:$AA$32</c:f>
              <c:numCache>
                <c:formatCode>0.00</c:formatCode>
                <c:ptCount val="17"/>
                <c:pt idx="0">
                  <c:v>1.1344304003171857</c:v>
                </c:pt>
                <c:pt idx="1">
                  <c:v>1.1782899099452342</c:v>
                </c:pt>
                <c:pt idx="2">
                  <c:v>1.2117555648560705</c:v>
                </c:pt>
                <c:pt idx="3">
                  <c:v>1.2726746155739173</c:v>
                </c:pt>
                <c:pt idx="4">
                  <c:v>1.2680103136740848</c:v>
                </c:pt>
                <c:pt idx="5">
                  <c:v>1.3635785614389546</c:v>
                </c:pt>
                <c:pt idx="6">
                  <c:v>1.5501700234150635</c:v>
                </c:pt>
                <c:pt idx="7">
                  <c:v>1.6171038629673606</c:v>
                </c:pt>
                <c:pt idx="8">
                  <c:v>1.658333973033518</c:v>
                </c:pt>
                <c:pt idx="9">
                  <c:v>1.6788223484106133</c:v>
                </c:pt>
                <c:pt idx="10">
                  <c:v>1.8035425070859936</c:v>
                </c:pt>
                <c:pt idx="11">
                  <c:v>1.8626965893943894</c:v>
                </c:pt>
                <c:pt idx="12">
                  <c:v>1.7717001811603978</c:v>
                </c:pt>
                <c:pt idx="13">
                  <c:v>1.7436218116643358</c:v>
                </c:pt>
                <c:pt idx="14">
                  <c:v>1.7234773398742929</c:v>
                </c:pt>
                <c:pt idx="15">
                  <c:v>2.0360217732298489</c:v>
                </c:pt>
                <c:pt idx="16">
                  <c:v>2.1038430735075764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FF-410A-907D-075A867F5D15}"/>
            </c:ext>
          </c:extLst>
        </c:ser>
        <c:ser>
          <c:idx val="2"/>
          <c:order val="2"/>
          <c:tx>
            <c:strRef>
              <c:f>'CP 4525'!$AB$15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4525'!$AB$16:$AB$32</c:f>
              <c:numCache>
                <c:formatCode>0.00</c:formatCode>
                <c:ptCount val="17"/>
                <c:pt idx="0">
                  <c:v>1.5348176004291334</c:v>
                </c:pt>
                <c:pt idx="1">
                  <c:v>1.5941569369847286</c:v>
                </c:pt>
                <c:pt idx="2">
                  <c:v>1.639433999511154</c:v>
                </c:pt>
                <c:pt idx="3">
                  <c:v>1.7218538916588293</c:v>
                </c:pt>
                <c:pt idx="4">
                  <c:v>1.715543365559056</c:v>
                </c:pt>
                <c:pt idx="5">
                  <c:v>1.8448415831232914</c:v>
                </c:pt>
                <c:pt idx="6">
                  <c:v>2.0972888552086153</c:v>
                </c:pt>
                <c:pt idx="7">
                  <c:v>2.1878464028381934</c:v>
                </c:pt>
                <c:pt idx="8">
                  <c:v>2.2436283164571127</c:v>
                </c:pt>
                <c:pt idx="9">
                  <c:v>2.2713478831437706</c:v>
                </c:pt>
                <c:pt idx="10">
                  <c:v>2.4400869213516385</c:v>
                </c:pt>
                <c:pt idx="11">
                  <c:v>2.5201189150629975</c:v>
                </c:pt>
                <c:pt idx="12">
                  <c:v>2.3970061274523027</c:v>
                </c:pt>
                <c:pt idx="13">
                  <c:v>2.3590177451929248</c:v>
                </c:pt>
                <c:pt idx="14">
                  <c:v>2.3317634598299257</c:v>
                </c:pt>
                <c:pt idx="15">
                  <c:v>2.7546176931933246</c:v>
                </c:pt>
                <c:pt idx="16">
                  <c:v>2.8463759229808385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6FF-410A-907D-075A867F5D15}"/>
            </c:ext>
          </c:extLst>
        </c:ser>
        <c:ser>
          <c:idx val="3"/>
          <c:order val="3"/>
          <c:tx>
            <c:strRef>
              <c:f>'CP 4525'!$AZ$14:$BC$14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4525'!$AZ$16:$AZ$32</c:f>
              <c:numCache>
                <c:formatCode>0.00</c:formatCode>
                <c:ptCount val="17"/>
                <c:pt idx="0">
                  <c:v>1.1712540049006686</c:v>
                </c:pt>
                <c:pt idx="1">
                  <c:v>1.2338658073276509</c:v>
                </c:pt>
                <c:pt idx="2">
                  <c:v>1.2813793101386051</c:v>
                </c:pt>
                <c:pt idx="3">
                  <c:v>1.3671422636556716</c:v>
                </c:pt>
                <c:pt idx="4">
                  <c:v>1.360614309741963</c:v>
                </c:pt>
                <c:pt idx="5">
                  <c:v>1.4927077818040064</c:v>
                </c:pt>
                <c:pt idx="6">
                  <c:v>1.7344856829652482</c:v>
                </c:pt>
                <c:pt idx="7">
                  <c:v>1.8134600938975949</c:v>
                </c:pt>
                <c:pt idx="8">
                  <c:v>1.8598269551806026</c:v>
                </c:pt>
                <c:pt idx="9">
                  <c:v>1.8822572671178217</c:v>
                </c:pt>
                <c:pt idx="10">
                  <c:v>2.0115487635519176</c:v>
                </c:pt>
                <c:pt idx="11">
                  <c:v>2.0695899128135187</c:v>
                </c:pt>
                <c:pt idx="12">
                  <c:v>1.9795574609182993</c:v>
                </c:pt>
                <c:pt idx="13">
                  <c:v>1.9508228362066706</c:v>
                </c:pt>
                <c:pt idx="14">
                  <c:v>1.9298660211942471</c:v>
                </c:pt>
                <c:pt idx="15">
                  <c:v>2.2328255569815583</c:v>
                </c:pt>
                <c:pt idx="16">
                  <c:v>2.2950119679923935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EE1-489A-87D8-B30E14B47C94}"/>
            </c:ext>
          </c:extLst>
        </c:ser>
        <c:ser>
          <c:idx val="4"/>
          <c:order val="4"/>
          <c:tx>
            <c:strRef>
              <c:f>'CP 4525'!$AZ$14:$BC$14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4525'!$BA$16:$BA$32</c:f>
              <c:numCache>
                <c:formatCode>0.00</c:formatCode>
                <c:ptCount val="17"/>
                <c:pt idx="0">
                  <c:v>1.4979939958456505</c:v>
                </c:pt>
                <c:pt idx="1">
                  <c:v>1.5385810396023121</c:v>
                </c:pt>
                <c:pt idx="2">
                  <c:v>1.5698102542286196</c:v>
                </c:pt>
                <c:pt idx="3">
                  <c:v>1.6273862435770752</c:v>
                </c:pt>
                <c:pt idx="4">
                  <c:v>1.622939369491178</c:v>
                </c:pt>
                <c:pt idx="5">
                  <c:v>1.7157123627582396</c:v>
                </c:pt>
                <c:pt idx="6">
                  <c:v>1.9129731956584308</c:v>
                </c:pt>
                <c:pt idx="7">
                  <c:v>1.9914901719079594</c:v>
                </c:pt>
                <c:pt idx="8">
                  <c:v>2.0421353343100281</c:v>
                </c:pt>
                <c:pt idx="9">
                  <c:v>2.0679129644365624</c:v>
                </c:pt>
                <c:pt idx="10">
                  <c:v>2.2320806648857148</c:v>
                </c:pt>
                <c:pt idx="11">
                  <c:v>2.3132255916438682</c:v>
                </c:pt>
                <c:pt idx="12">
                  <c:v>2.1891488476944017</c:v>
                </c:pt>
                <c:pt idx="13">
                  <c:v>2.15181672065059</c:v>
                </c:pt>
                <c:pt idx="14">
                  <c:v>2.1253747785099715</c:v>
                </c:pt>
                <c:pt idx="15">
                  <c:v>2.5578139094416152</c:v>
                </c:pt>
                <c:pt idx="16">
                  <c:v>2.6552070284960214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EE1-489A-87D8-B30E14B4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6657531851987416E-2"/>
          <c:y val="5.2499080232649466E-2"/>
          <c:w val="0.27208260098403225"/>
          <c:h val="0.2022543760097964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30024907622589E-2"/>
          <c:y val="1.8514100715394357E-2"/>
          <c:w val="0.88371936883543067"/>
          <c:h val="0.83083656619914459"/>
        </c:manualLayout>
      </c:layout>
      <c:scatterChart>
        <c:scatterStyle val="lineMarker"/>
        <c:varyColors val="0"/>
        <c:ser>
          <c:idx val="0"/>
          <c:order val="0"/>
          <c:tx>
            <c:v>High energy DB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3655826883697786"/>
                  <c:y val="-0.11636863850140941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0.0249 z + 1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0.7302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DATA'!$BG$11:$BG$25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'RAW DATA'!$BH$11:$BH$25</c:f>
              <c:numCache>
                <c:formatCode>0.00</c:formatCode>
                <c:ptCount val="15"/>
                <c:pt idx="0">
                  <c:v>0.96</c:v>
                </c:pt>
                <c:pt idx="1">
                  <c:v>0.96</c:v>
                </c:pt>
                <c:pt idx="2">
                  <c:v>0.93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1.21</c:v>
                </c:pt>
                <c:pt idx="7">
                  <c:v>1.17</c:v>
                </c:pt>
                <c:pt idx="8">
                  <c:v>1.23</c:v>
                </c:pt>
                <c:pt idx="9">
                  <c:v>1.28</c:v>
                </c:pt>
                <c:pt idx="10">
                  <c:v>1.33</c:v>
                </c:pt>
                <c:pt idx="11">
                  <c:v>1.39</c:v>
                </c:pt>
                <c:pt idx="12">
                  <c:v>1.51</c:v>
                </c:pt>
                <c:pt idx="13">
                  <c:v>1.63</c:v>
                </c:pt>
                <c:pt idx="14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48F-4FDC-9F3C-D794F42FCD93}"/>
            </c:ext>
          </c:extLst>
        </c:ser>
        <c:ser>
          <c:idx val="1"/>
          <c:order val="1"/>
          <c:tx>
            <c:strRef>
              <c:f>'Model DB 1'!$AA$15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1'!$AA$16:$AA$30</c:f>
              <c:numCache>
                <c:formatCode>0.00</c:formatCode>
                <c:ptCount val="15"/>
                <c:pt idx="0">
                  <c:v>0.85</c:v>
                </c:pt>
                <c:pt idx="1">
                  <c:v>0.85</c:v>
                </c:pt>
                <c:pt idx="2">
                  <c:v>0.9878633363908319</c:v>
                </c:pt>
                <c:pt idx="3">
                  <c:v>0.93709448500688286</c:v>
                </c:pt>
                <c:pt idx="4">
                  <c:v>0.98333069030379627</c:v>
                </c:pt>
                <c:pt idx="5">
                  <c:v>1.0330249911122298</c:v>
                </c:pt>
                <c:pt idx="6">
                  <c:v>1.0771979974239574</c:v>
                </c:pt>
                <c:pt idx="7">
                  <c:v>1.1120062093995755</c:v>
                </c:pt>
                <c:pt idx="8">
                  <c:v>1.133480297389716</c:v>
                </c:pt>
                <c:pt idx="9">
                  <c:v>1.133480297389716</c:v>
                </c:pt>
                <c:pt idx="10">
                  <c:v>1.133480297389716</c:v>
                </c:pt>
                <c:pt idx="11">
                  <c:v>1.1291566232857937</c:v>
                </c:pt>
                <c:pt idx="12">
                  <c:v>1.2301637883351473</c:v>
                </c:pt>
                <c:pt idx="13">
                  <c:v>1.2301637883351473</c:v>
                </c:pt>
                <c:pt idx="14">
                  <c:v>1.1162865950830962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48F-4FDC-9F3C-D794F42FCD93}"/>
            </c:ext>
          </c:extLst>
        </c:ser>
        <c:ser>
          <c:idx val="2"/>
          <c:order val="2"/>
          <c:tx>
            <c:strRef>
              <c:f>'Model DB 1'!$AB$15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1'!$AB$16:$AB$30</c:f>
              <c:numCache>
                <c:formatCode>0.00</c:formatCode>
                <c:ptCount val="15"/>
                <c:pt idx="0">
                  <c:v>1.1499999999999999</c:v>
                </c:pt>
                <c:pt idx="1">
                  <c:v>1.1499999999999999</c:v>
                </c:pt>
                <c:pt idx="2">
                  <c:v>1.3365209845287724</c:v>
                </c:pt>
                <c:pt idx="3">
                  <c:v>1.267833715009312</c:v>
                </c:pt>
                <c:pt idx="4">
                  <c:v>1.3303885809992537</c:v>
                </c:pt>
                <c:pt idx="5">
                  <c:v>1.3976220467988991</c:v>
                </c:pt>
                <c:pt idx="6">
                  <c:v>1.4573855259265305</c:v>
                </c:pt>
                <c:pt idx="7">
                  <c:v>1.5044789891876609</c:v>
                </c:pt>
                <c:pt idx="8">
                  <c:v>1.5335321670566746</c:v>
                </c:pt>
                <c:pt idx="9">
                  <c:v>1.5335321670566746</c:v>
                </c:pt>
                <c:pt idx="10">
                  <c:v>1.5335321670566746</c:v>
                </c:pt>
                <c:pt idx="11">
                  <c:v>1.5276824903278385</c:v>
                </c:pt>
                <c:pt idx="12">
                  <c:v>1.6643392430416697</c:v>
                </c:pt>
                <c:pt idx="13">
                  <c:v>1.6643392430416697</c:v>
                </c:pt>
                <c:pt idx="14">
                  <c:v>1.5102700992300713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48F-4FDC-9F3C-D794F42FCD93}"/>
            </c:ext>
          </c:extLst>
        </c:ser>
        <c:ser>
          <c:idx val="3"/>
          <c:order val="3"/>
          <c:tx>
            <c:strRef>
              <c:f>'Model DB 1'!$AZ$14:$BC$14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1'!$AZ$16:$AZ$30</c:f>
              <c:numCache>
                <c:formatCode>0.00</c:formatCode>
                <c:ptCount val="15"/>
                <c:pt idx="0">
                  <c:v>0.83599464477386443</c:v>
                </c:pt>
                <c:pt idx="1">
                  <c:v>0.83599464477386443</c:v>
                </c:pt>
                <c:pt idx="2">
                  <c:v>1.0689455973894515</c:v>
                </c:pt>
                <c:pt idx="3">
                  <c:v>0.98686032519267508</c:v>
                </c:pt>
                <c:pt idx="4">
                  <c:v>1.0619102027712033</c:v>
                </c:pt>
                <c:pt idx="5">
                  <c:v>1.1344890799817597</c:v>
                </c:pt>
                <c:pt idx="6">
                  <c:v>1.1883232100734831</c:v>
                </c:pt>
                <c:pt idx="7">
                  <c:v>1.2230035302987998</c:v>
                </c:pt>
                <c:pt idx="8">
                  <c:v>1.2415448977260868</c:v>
                </c:pt>
                <c:pt idx="9">
                  <c:v>1.2415448977260868</c:v>
                </c:pt>
                <c:pt idx="10">
                  <c:v>1.2415448977260868</c:v>
                </c:pt>
                <c:pt idx="11">
                  <c:v>1.2379599609235943</c:v>
                </c:pt>
                <c:pt idx="12">
                  <c:v>1.3091392750583482</c:v>
                </c:pt>
                <c:pt idx="13">
                  <c:v>1.3091392750583482</c:v>
                </c:pt>
                <c:pt idx="14">
                  <c:v>1.2268533391220235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48F-4FDC-9F3C-D794F42FCD93}"/>
            </c:ext>
          </c:extLst>
        </c:ser>
        <c:ser>
          <c:idx val="4"/>
          <c:order val="4"/>
          <c:tx>
            <c:strRef>
              <c:f>'Model DB 1'!$AZ$14:$BC$14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1'!$BA$16:$BA$30</c:f>
              <c:numCache>
                <c:formatCode>0.00</c:formatCode>
                <c:ptCount val="15"/>
                <c:pt idx="0">
                  <c:v>1.1640053552261356</c:v>
                </c:pt>
                <c:pt idx="1">
                  <c:v>1.1640053552261356</c:v>
                </c:pt>
                <c:pt idx="2">
                  <c:v>1.255438723530153</c:v>
                </c:pt>
                <c:pt idx="3">
                  <c:v>1.2180678748235199</c:v>
                </c:pt>
                <c:pt idx="4">
                  <c:v>1.2518090685318468</c:v>
                </c:pt>
                <c:pt idx="5">
                  <c:v>1.2961579579293692</c:v>
                </c:pt>
                <c:pt idx="6">
                  <c:v>1.3462603132770048</c:v>
                </c:pt>
                <c:pt idx="7">
                  <c:v>1.3934816682884366</c:v>
                </c:pt>
                <c:pt idx="8">
                  <c:v>1.4254675667203041</c:v>
                </c:pt>
                <c:pt idx="9">
                  <c:v>1.4254675667203041</c:v>
                </c:pt>
                <c:pt idx="10">
                  <c:v>1.4254675667203041</c:v>
                </c:pt>
                <c:pt idx="11">
                  <c:v>1.4188791526900382</c:v>
                </c:pt>
                <c:pt idx="12">
                  <c:v>1.5853637563184688</c:v>
                </c:pt>
                <c:pt idx="13">
                  <c:v>1.5853637563184688</c:v>
                </c:pt>
                <c:pt idx="14">
                  <c:v>1.3997033551911442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48F-4FDC-9F3C-D794F42F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33032"/>
        <c:axId val="628429752"/>
      </c:scatterChart>
      <c:valAx>
        <c:axId val="62843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29752"/>
        <c:crosses val="autoZero"/>
        <c:crossBetween val="midCat"/>
      </c:valAx>
      <c:valAx>
        <c:axId val="628429752"/>
        <c:scaling>
          <c:orientation val="minMax"/>
          <c:max val="2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33032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9.620032014763838E-2"/>
          <c:y val="4.5544229086494262E-2"/>
          <c:w val="0.79092424539210149"/>
          <c:h val="7.1399857295421795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30024907622589E-2"/>
          <c:y val="1.8514100715394357E-2"/>
          <c:w val="0.88371936883543067"/>
          <c:h val="0.83083656619914459"/>
        </c:manualLayout>
      </c:layout>
      <c:scatterChart>
        <c:scatterStyle val="lineMarker"/>
        <c:varyColors val="0"/>
        <c:ser>
          <c:idx val="5"/>
          <c:order val="0"/>
          <c:tx>
            <c:v>High energy DB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>
                  <a:alpha val="94000"/>
                </a:srgbClr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4913941998793234"/>
                  <c:y val="-0.1080455879579708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0.0205 z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0.8317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DATA'!$BG$11:$BG$25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'RAW DATA'!$BH$11:$BH$25</c:f>
              <c:numCache>
                <c:formatCode>0.00</c:formatCode>
                <c:ptCount val="15"/>
                <c:pt idx="0">
                  <c:v>0.96</c:v>
                </c:pt>
                <c:pt idx="1">
                  <c:v>0.96</c:v>
                </c:pt>
                <c:pt idx="2">
                  <c:v>0.93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1.21</c:v>
                </c:pt>
                <c:pt idx="7">
                  <c:v>1.17</c:v>
                </c:pt>
                <c:pt idx="8">
                  <c:v>1.23</c:v>
                </c:pt>
                <c:pt idx="9">
                  <c:v>1.28</c:v>
                </c:pt>
                <c:pt idx="10">
                  <c:v>1.33</c:v>
                </c:pt>
                <c:pt idx="11">
                  <c:v>1.39</c:v>
                </c:pt>
                <c:pt idx="12">
                  <c:v>1.51</c:v>
                </c:pt>
                <c:pt idx="13">
                  <c:v>1.63</c:v>
                </c:pt>
                <c:pt idx="14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DC-4151-889A-620687BC735A}"/>
            </c:ext>
          </c:extLst>
        </c:ser>
        <c:ser>
          <c:idx val="1"/>
          <c:order val="1"/>
          <c:tx>
            <c:strRef>
              <c:f>'Model DB 1'!$AC$15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1'!$AC$16:$AC$30</c:f>
              <c:numCache>
                <c:formatCode>0.00</c:formatCode>
                <c:ptCount val="15"/>
                <c:pt idx="0">
                  <c:v>0.85</c:v>
                </c:pt>
                <c:pt idx="1">
                  <c:v>0.85</c:v>
                </c:pt>
                <c:pt idx="2">
                  <c:v>0.9714288684390141</c:v>
                </c:pt>
                <c:pt idx="3">
                  <c:v>0.92481557889476529</c:v>
                </c:pt>
                <c:pt idx="4">
                  <c:v>0.96717341908470478</c:v>
                </c:pt>
                <c:pt idx="5">
                  <c:v>1.0148648526988395</c:v>
                </c:pt>
                <c:pt idx="6">
                  <c:v>1.059228224672256</c:v>
                </c:pt>
                <c:pt idx="7">
                  <c:v>1.0955484418677885</c:v>
                </c:pt>
                <c:pt idx="8">
                  <c:v>1.1185737927797912</c:v>
                </c:pt>
                <c:pt idx="9">
                  <c:v>1.1185737927797912</c:v>
                </c:pt>
                <c:pt idx="10">
                  <c:v>1.1185737927797912</c:v>
                </c:pt>
                <c:pt idx="11">
                  <c:v>1.1138991963552982</c:v>
                </c:pt>
                <c:pt idx="12">
                  <c:v>1.2283848665240604</c:v>
                </c:pt>
                <c:pt idx="13">
                  <c:v>1.2283848665240604</c:v>
                </c:pt>
                <c:pt idx="14">
                  <c:v>1.1000999011063326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DC-4151-889A-620687BC735A}"/>
            </c:ext>
          </c:extLst>
        </c:ser>
        <c:ser>
          <c:idx val="2"/>
          <c:order val="2"/>
          <c:tx>
            <c:strRef>
              <c:f>'Model DB 1'!$AD$15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1'!$AD$16:$AD$30</c:f>
              <c:numCache>
                <c:formatCode>0.00</c:formatCode>
                <c:ptCount val="15"/>
                <c:pt idx="0">
                  <c:v>1.1499999999999999</c:v>
                </c:pt>
                <c:pt idx="1">
                  <c:v>1.1499999999999999</c:v>
                </c:pt>
                <c:pt idx="2">
                  <c:v>1.3142861161233721</c:v>
                </c:pt>
                <c:pt idx="3">
                  <c:v>1.2512210773282118</c:v>
                </c:pt>
                <c:pt idx="4">
                  <c:v>1.3085287434675417</c:v>
                </c:pt>
                <c:pt idx="5">
                  <c:v>1.3730524477690182</c:v>
                </c:pt>
                <c:pt idx="6">
                  <c:v>1.4330734804389345</c:v>
                </c:pt>
                <c:pt idx="7">
                  <c:v>1.4822125978211256</c:v>
                </c:pt>
                <c:pt idx="8">
                  <c:v>1.5133645431726586</c:v>
                </c:pt>
                <c:pt idx="9">
                  <c:v>1.5133645431726586</c:v>
                </c:pt>
                <c:pt idx="10">
                  <c:v>1.5133645431726586</c:v>
                </c:pt>
                <c:pt idx="11">
                  <c:v>1.5070400891865798</c:v>
                </c:pt>
                <c:pt idx="12">
                  <c:v>1.6619324664737287</c:v>
                </c:pt>
                <c:pt idx="13">
                  <c:v>1.6619324664737287</c:v>
                </c:pt>
                <c:pt idx="14">
                  <c:v>1.4883704544379794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1DC-4151-889A-620687BC735A}"/>
            </c:ext>
          </c:extLst>
        </c:ser>
        <c:ser>
          <c:idx val="3"/>
          <c:order val="3"/>
          <c:tx>
            <c:strRef>
              <c:f>'Model DB 1'!$BD$14:$BG$14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1'!$BD$16:$BD$30</c:f>
              <c:numCache>
                <c:formatCode>0.00</c:formatCode>
                <c:ptCount val="15"/>
                <c:pt idx="0">
                  <c:v>0.84205505590043228</c:v>
                </c:pt>
                <c:pt idx="1">
                  <c:v>0.84205505590043228</c:v>
                </c:pt>
                <c:pt idx="2">
                  <c:v>1.0530566246734485</c:v>
                </c:pt>
                <c:pt idx="3">
                  <c:v>0.976686404067028</c:v>
                </c:pt>
                <c:pt idx="4">
                  <c:v>1.0464102691886761</c:v>
                </c:pt>
                <c:pt idx="5">
                  <c:v>1.1161112474620289</c:v>
                </c:pt>
                <c:pt idx="6">
                  <c:v>1.1701003879157899</c:v>
                </c:pt>
                <c:pt idx="7">
                  <c:v>1.2067912492293453</c:v>
                </c:pt>
                <c:pt idx="8">
                  <c:v>1.2274060365074981</c:v>
                </c:pt>
                <c:pt idx="9">
                  <c:v>1.2274060365074981</c:v>
                </c:pt>
                <c:pt idx="10">
                  <c:v>1.2274060365074981</c:v>
                </c:pt>
                <c:pt idx="11">
                  <c:v>1.223352756890324</c:v>
                </c:pt>
                <c:pt idx="12">
                  <c:v>1.3121500211671435</c:v>
                </c:pt>
                <c:pt idx="13">
                  <c:v>1.3121500211671435</c:v>
                </c:pt>
                <c:pt idx="14">
                  <c:v>1.2110037915530798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1DC-4151-889A-620687BC735A}"/>
            </c:ext>
          </c:extLst>
        </c:ser>
        <c:ser>
          <c:idx val="4"/>
          <c:order val="4"/>
          <c:tx>
            <c:strRef>
              <c:f>'Model DB 1'!$BD$14:$BG$14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1'!$BE$16:$BE$30</c:f>
              <c:numCache>
                <c:formatCode>0.00</c:formatCode>
                <c:ptCount val="15"/>
                <c:pt idx="0">
                  <c:v>1.1579449440995677</c:v>
                </c:pt>
                <c:pt idx="1">
                  <c:v>1.1579449440995677</c:v>
                </c:pt>
                <c:pt idx="2">
                  <c:v>1.2326583598889378</c:v>
                </c:pt>
                <c:pt idx="3">
                  <c:v>1.1993502521559491</c:v>
                </c:pt>
                <c:pt idx="4">
                  <c:v>1.2292918933635706</c:v>
                </c:pt>
                <c:pt idx="5">
                  <c:v>1.2718060530058291</c:v>
                </c:pt>
                <c:pt idx="6">
                  <c:v>1.3222013171954008</c:v>
                </c:pt>
                <c:pt idx="7">
                  <c:v>1.3709697904595688</c:v>
                </c:pt>
                <c:pt idx="8">
                  <c:v>1.4045322994449516</c:v>
                </c:pt>
                <c:pt idx="9">
                  <c:v>1.4045322994449516</c:v>
                </c:pt>
                <c:pt idx="10">
                  <c:v>1.4045322994449516</c:v>
                </c:pt>
                <c:pt idx="11">
                  <c:v>1.3975865286515541</c:v>
                </c:pt>
                <c:pt idx="12">
                  <c:v>1.5781673118306458</c:v>
                </c:pt>
                <c:pt idx="13">
                  <c:v>1.5781673118306458</c:v>
                </c:pt>
                <c:pt idx="14">
                  <c:v>1.3774665639912325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1DC-4151-889A-620687BC7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33032"/>
        <c:axId val="628429752"/>
      </c:scatterChart>
      <c:valAx>
        <c:axId val="62843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29752"/>
        <c:crosses val="autoZero"/>
        <c:crossBetween val="midCat"/>
      </c:valAx>
      <c:valAx>
        <c:axId val="628429752"/>
        <c:scaling>
          <c:orientation val="minMax"/>
          <c:max val="2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33032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30024907622589E-2"/>
          <c:y val="1.8514100715394357E-2"/>
          <c:w val="0.88371936883543067"/>
          <c:h val="0.83083656619914459"/>
        </c:manualLayout>
      </c:layout>
      <c:scatterChart>
        <c:scatterStyle val="lineMarker"/>
        <c:varyColors val="0"/>
        <c:ser>
          <c:idx val="0"/>
          <c:order val="0"/>
          <c:tx>
            <c:v>High energy DB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3554155354786857"/>
                  <c:y val="-0.3432020830687158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1.2235 z</a:t>
                    </a:r>
                    <a:r>
                      <a:rPr lang="en-US" sz="1050" baseline="30000">
                        <a:solidFill>
                          <a:sysClr val="windowText" lastClr="000000"/>
                        </a:solidFill>
                      </a:rPr>
                      <a:t>0.0054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0.2358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DATA'!$BG$11:$BG$25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'RAW DATA'!$BH$11:$BH$25</c:f>
              <c:numCache>
                <c:formatCode>0.00</c:formatCode>
                <c:ptCount val="15"/>
                <c:pt idx="0">
                  <c:v>0.96</c:v>
                </c:pt>
                <c:pt idx="1">
                  <c:v>0.96</c:v>
                </c:pt>
                <c:pt idx="2">
                  <c:v>0.93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1.21</c:v>
                </c:pt>
                <c:pt idx="7">
                  <c:v>1.17</c:v>
                </c:pt>
                <c:pt idx="8">
                  <c:v>1.23</c:v>
                </c:pt>
                <c:pt idx="9">
                  <c:v>1.28</c:v>
                </c:pt>
                <c:pt idx="10">
                  <c:v>1.33</c:v>
                </c:pt>
                <c:pt idx="11">
                  <c:v>1.39</c:v>
                </c:pt>
                <c:pt idx="12">
                  <c:v>1.51</c:v>
                </c:pt>
                <c:pt idx="13">
                  <c:v>1.63</c:v>
                </c:pt>
                <c:pt idx="14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60-4327-9BAF-715940F2521B}"/>
            </c:ext>
          </c:extLst>
        </c:ser>
        <c:ser>
          <c:idx val="1"/>
          <c:order val="1"/>
          <c:tx>
            <c:strRef>
              <c:f>'Model DB 1'!$AE$15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1'!$AE$16:$AE$30</c:f>
              <c:numCache>
                <c:formatCode>0.00</c:formatCode>
                <c:ptCount val="15"/>
                <c:pt idx="0">
                  <c:v>0.81100381919142595</c:v>
                </c:pt>
                <c:pt idx="1">
                  <c:v>0.81100381919142595</c:v>
                </c:pt>
                <c:pt idx="2">
                  <c:v>1.0505520732352969</c:v>
                </c:pt>
                <c:pt idx="3">
                  <c:v>1.0479498751801812</c:v>
                </c:pt>
                <c:pt idx="4">
                  <c:v>1.0503624400783624</c:v>
                </c:pt>
                <c:pt idx="5">
                  <c:v>1.0521607986901638</c:v>
                </c:pt>
                <c:pt idx="6">
                  <c:v>1.0533898879652941</c:v>
                </c:pt>
                <c:pt idx="7">
                  <c:v>1.0542010471828962</c:v>
                </c:pt>
                <c:pt idx="8">
                  <c:v>1.054649580583146</c:v>
                </c:pt>
                <c:pt idx="9">
                  <c:v>1.054649580583146</c:v>
                </c:pt>
                <c:pt idx="10">
                  <c:v>1.054649580583146</c:v>
                </c:pt>
                <c:pt idx="11">
                  <c:v>1.054562052545694</c:v>
                </c:pt>
                <c:pt idx="12">
                  <c:v>1.0563221893124515</c:v>
                </c:pt>
                <c:pt idx="13">
                  <c:v>1.0563221893124515</c:v>
                </c:pt>
                <c:pt idx="14">
                  <c:v>1.0542933009080502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660-4327-9BAF-715940F2521B}"/>
            </c:ext>
          </c:extLst>
        </c:ser>
        <c:ser>
          <c:idx val="2"/>
          <c:order val="2"/>
          <c:tx>
            <c:strRef>
              <c:f>'Model DB 1'!$AF$15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1'!$AF$16:$AF$30</c:f>
              <c:numCache>
                <c:formatCode>0.00</c:formatCode>
                <c:ptCount val="15"/>
                <c:pt idx="0">
                  <c:v>1.0972404612589879</c:v>
                </c:pt>
                <c:pt idx="1">
                  <c:v>1.0972404612589879</c:v>
                </c:pt>
                <c:pt idx="2">
                  <c:v>1.4213351579065781</c:v>
                </c:pt>
                <c:pt idx="3">
                  <c:v>1.4178145370084805</c:v>
                </c:pt>
                <c:pt idx="4">
                  <c:v>1.4210785954001373</c:v>
                </c:pt>
                <c:pt idx="5">
                  <c:v>1.4235116688161038</c:v>
                </c:pt>
                <c:pt idx="6">
                  <c:v>1.4251745543059862</c:v>
                </c:pt>
                <c:pt idx="7">
                  <c:v>1.4262720050121536</c:v>
                </c:pt>
                <c:pt idx="8">
                  <c:v>1.426878844318374</c:v>
                </c:pt>
                <c:pt idx="9">
                  <c:v>1.426878844318374</c:v>
                </c:pt>
                <c:pt idx="10">
                  <c:v>1.426878844318374</c:v>
                </c:pt>
                <c:pt idx="11">
                  <c:v>1.4267604240324094</c:v>
                </c:pt>
                <c:pt idx="12">
                  <c:v>1.4291417855403754</c:v>
                </c:pt>
                <c:pt idx="13">
                  <c:v>1.4291417855403754</c:v>
                </c:pt>
                <c:pt idx="14">
                  <c:v>1.4263968188755971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660-4327-9BAF-715940F2521B}"/>
            </c:ext>
          </c:extLst>
        </c:ser>
        <c:ser>
          <c:idx val="3"/>
          <c:order val="3"/>
          <c:tx>
            <c:strRef>
              <c:f>'Model DB 1'!$BH$14:$BK$14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5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1'!$BH$16:$BH$30</c:f>
              <c:numCache>
                <c:formatCode>0.00</c:formatCode>
                <c:ptCount val="15"/>
                <c:pt idx="0">
                  <c:v>0.69877562619372158</c:v>
                </c:pt>
                <c:pt idx="1">
                  <c:v>0.69877562619372158</c:v>
                </c:pt>
                <c:pt idx="2">
                  <c:v>1.0907643024161879</c:v>
                </c:pt>
                <c:pt idx="3">
                  <c:v>1.0528940534678681</c:v>
                </c:pt>
                <c:pt idx="4">
                  <c:v>1.0878899382936766</c:v>
                </c:pt>
                <c:pt idx="5">
                  <c:v>1.1119818543202689</c:v>
                </c:pt>
                <c:pt idx="6">
                  <c:v>1.1163329165728599</c:v>
                </c:pt>
                <c:pt idx="7">
                  <c:v>1.1075244015629011</c:v>
                </c:pt>
                <c:pt idx="8">
                  <c:v>1.0975859231983001</c:v>
                </c:pt>
                <c:pt idx="9">
                  <c:v>1.0975859231983001</c:v>
                </c:pt>
                <c:pt idx="10">
                  <c:v>1.0975859231983001</c:v>
                </c:pt>
                <c:pt idx="11">
                  <c:v>1.0998210661030359</c:v>
                </c:pt>
                <c:pt idx="12">
                  <c:v>1.0276995018021662</c:v>
                </c:pt>
                <c:pt idx="13">
                  <c:v>1.0276995018021662</c:v>
                </c:pt>
                <c:pt idx="14">
                  <c:v>1.1057864993110451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660-4327-9BAF-715940F2521B}"/>
            </c:ext>
          </c:extLst>
        </c:ser>
        <c:ser>
          <c:idx val="4"/>
          <c:order val="4"/>
          <c:tx>
            <c:strRef>
              <c:f>'Model DB 1'!$BH$14:$BK$14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4"/>
            <c:dispRSqr val="0"/>
            <c:dispEq val="0"/>
          </c:trendline>
          <c:xVal>
            <c:numRef>
              <c:f>'Model DB 1'!$V$16:$V$30</c:f>
              <c:numCache>
                <c:formatCode>0.00</c:formatCode>
                <c:ptCount val="15"/>
                <c:pt idx="0">
                  <c:v>9.9999999999999995E-21</c:v>
                </c:pt>
                <c:pt idx="1">
                  <c:v>9.9999999999999995E-21</c:v>
                </c:pt>
                <c:pt idx="2">
                  <c:v>6.5137413839277976</c:v>
                </c:pt>
                <c:pt idx="3">
                  <c:v>4.1150240967107443</c:v>
                </c:pt>
                <c:pt idx="4">
                  <c:v>6.2995837611054277</c:v>
                </c:pt>
                <c:pt idx="5">
                  <c:v>8.6475308817495744</c:v>
                </c:pt>
                <c:pt idx="6">
                  <c:v>10.734608902620241</c:v>
                </c:pt>
                <c:pt idx="7">
                  <c:v>12.379220855165386</c:v>
                </c:pt>
                <c:pt idx="8">
                  <c:v>13.393824587276928</c:v>
                </c:pt>
                <c:pt idx="9">
                  <c:v>13.393824587276928</c:v>
                </c:pt>
                <c:pt idx="10">
                  <c:v>13.393824587276928</c:v>
                </c:pt>
                <c:pt idx="11">
                  <c:v>13.189540434008688</c:v>
                </c:pt>
                <c:pt idx="12">
                  <c:v>17.961908260578653</c:v>
                </c:pt>
                <c:pt idx="13">
                  <c:v>17.961908260578653</c:v>
                </c:pt>
                <c:pt idx="14">
                  <c:v>12.581459725164013</c:v>
                </c:pt>
              </c:numCache>
            </c:numRef>
          </c:xVal>
          <c:yVal>
            <c:numRef>
              <c:f>'Model DB 1'!$BI$16:$BI$30</c:f>
              <c:numCache>
                <c:formatCode>0.00</c:formatCode>
                <c:ptCount val="15"/>
                <c:pt idx="0">
                  <c:v>1.2094686542566926</c:v>
                </c:pt>
                <c:pt idx="1">
                  <c:v>1.2094686542566926</c:v>
                </c:pt>
                <c:pt idx="2">
                  <c:v>1.3811229287256872</c:v>
                </c:pt>
                <c:pt idx="3">
                  <c:v>1.4128703587207938</c:v>
                </c:pt>
                <c:pt idx="4">
                  <c:v>1.3835510971848231</c:v>
                </c:pt>
                <c:pt idx="5">
                  <c:v>1.3636906131859989</c:v>
                </c:pt>
                <c:pt idx="6">
                  <c:v>1.3622315256984205</c:v>
                </c:pt>
                <c:pt idx="7">
                  <c:v>1.3729486506321489</c:v>
                </c:pt>
                <c:pt idx="8">
                  <c:v>1.3839425017032201</c:v>
                </c:pt>
                <c:pt idx="9">
                  <c:v>1.3839425017032201</c:v>
                </c:pt>
                <c:pt idx="10">
                  <c:v>1.3839425017032201</c:v>
                </c:pt>
                <c:pt idx="11">
                  <c:v>1.3815014104750678</c:v>
                </c:pt>
                <c:pt idx="12">
                  <c:v>1.4577644730506609</c:v>
                </c:pt>
                <c:pt idx="13">
                  <c:v>1.4577644730506609</c:v>
                </c:pt>
                <c:pt idx="14">
                  <c:v>1.3749036204726024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660-4327-9BAF-715940F25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8433032"/>
        <c:axId val="628429752"/>
      </c:scatterChart>
      <c:valAx>
        <c:axId val="628433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29752"/>
        <c:crosses val="autoZero"/>
        <c:crossBetween val="midCat"/>
      </c:valAx>
      <c:valAx>
        <c:axId val="628429752"/>
        <c:scaling>
          <c:orientation val="minMax"/>
          <c:max val="2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28433032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8"/>
        <c:delete val="1"/>
      </c:legendEntry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0"/>
          <c:order val="0"/>
          <c:tx>
            <c:v>Model DB 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6404598119375313"/>
                  <c:y val="-2.355689861208182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0.0207 z + 1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0.8676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DATA'!$BJ$11:$BJ$45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'RAW DATA'!$BK$11:$BK$45</c:f>
              <c:numCache>
                <c:formatCode>0.00</c:formatCode>
                <c:ptCount val="35"/>
                <c:pt idx="0">
                  <c:v>1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1.07</c:v>
                </c:pt>
                <c:pt idx="4">
                  <c:v>1.19</c:v>
                </c:pt>
                <c:pt idx="5">
                  <c:v>0.95</c:v>
                </c:pt>
                <c:pt idx="6">
                  <c:v>1.02</c:v>
                </c:pt>
                <c:pt idx="7">
                  <c:v>0.96</c:v>
                </c:pt>
                <c:pt idx="8">
                  <c:v>1.01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1.21</c:v>
                </c:pt>
                <c:pt idx="12">
                  <c:v>1.27</c:v>
                </c:pt>
                <c:pt idx="13">
                  <c:v>1.39</c:v>
                </c:pt>
                <c:pt idx="14">
                  <c:v>1.45</c:v>
                </c:pt>
                <c:pt idx="15">
                  <c:v>1.45</c:v>
                </c:pt>
                <c:pt idx="16">
                  <c:v>1.56</c:v>
                </c:pt>
                <c:pt idx="17">
                  <c:v>1.49</c:v>
                </c:pt>
                <c:pt idx="18">
                  <c:v>1.59</c:v>
                </c:pt>
                <c:pt idx="19">
                  <c:v>1.56</c:v>
                </c:pt>
                <c:pt idx="20">
                  <c:v>1.59</c:v>
                </c:pt>
                <c:pt idx="21">
                  <c:v>1.65</c:v>
                </c:pt>
                <c:pt idx="22">
                  <c:v>1.85</c:v>
                </c:pt>
                <c:pt idx="23">
                  <c:v>1.64</c:v>
                </c:pt>
                <c:pt idx="24">
                  <c:v>1.93</c:v>
                </c:pt>
                <c:pt idx="25">
                  <c:v>2.1</c:v>
                </c:pt>
                <c:pt idx="26">
                  <c:v>2.13</c:v>
                </c:pt>
                <c:pt idx="27">
                  <c:v>2.25</c:v>
                </c:pt>
                <c:pt idx="28">
                  <c:v>2.0699999999999998</c:v>
                </c:pt>
                <c:pt idx="29">
                  <c:v>1.99</c:v>
                </c:pt>
                <c:pt idx="30">
                  <c:v>1.92</c:v>
                </c:pt>
                <c:pt idx="31">
                  <c:v>1.92</c:v>
                </c:pt>
                <c:pt idx="32">
                  <c:v>1.86</c:v>
                </c:pt>
                <c:pt idx="33">
                  <c:v>2.2799999999999998</c:v>
                </c:pt>
                <c:pt idx="34">
                  <c:v>1.18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01-4AD4-93FE-7B30B428CC37}"/>
            </c:ext>
          </c:extLst>
        </c:ser>
        <c:ser>
          <c:idx val="4"/>
          <c:order val="1"/>
          <c:tx>
            <c:strRef>
              <c:f>'Model DB 2'!$AA$15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CC00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2'!$AA$16:$AA$50</c:f>
              <c:numCache>
                <c:formatCode>0.00</c:formatCode>
                <c:ptCount val="35"/>
                <c:pt idx="0">
                  <c:v>0.85867944730007972</c:v>
                </c:pt>
                <c:pt idx="1">
                  <c:v>0.92626447530143774</c:v>
                </c:pt>
                <c:pt idx="2">
                  <c:v>0.95700037728157461</c:v>
                </c:pt>
                <c:pt idx="3">
                  <c:v>1.0168908818467917</c:v>
                </c:pt>
                <c:pt idx="4">
                  <c:v>0.99470837490858721</c:v>
                </c:pt>
                <c:pt idx="5">
                  <c:v>0.89882540287947033</c:v>
                </c:pt>
                <c:pt idx="6">
                  <c:v>0.97598982423448533</c:v>
                </c:pt>
                <c:pt idx="7">
                  <c:v>1.0641874350088869</c:v>
                </c:pt>
                <c:pt idx="8">
                  <c:v>1.0856643436131377</c:v>
                </c:pt>
                <c:pt idx="9">
                  <c:v>1.1174560212072189</c:v>
                </c:pt>
                <c:pt idx="10">
                  <c:v>1.0641874350088869</c:v>
                </c:pt>
                <c:pt idx="11">
                  <c:v>1.1383661973305483</c:v>
                </c:pt>
                <c:pt idx="12">
                  <c:v>1.2001463208008265</c:v>
                </c:pt>
                <c:pt idx="13">
                  <c:v>1.2338127073932406</c:v>
                </c:pt>
                <c:pt idx="14">
                  <c:v>1.2338127073932406</c:v>
                </c:pt>
                <c:pt idx="15">
                  <c:v>1.3000041547766785</c:v>
                </c:pt>
                <c:pt idx="16">
                  <c:v>1.326092850025868</c:v>
                </c:pt>
                <c:pt idx="17">
                  <c:v>1.38712319687557</c:v>
                </c:pt>
                <c:pt idx="18">
                  <c:v>1.1694481558645939</c:v>
                </c:pt>
                <c:pt idx="19">
                  <c:v>1.2471857589955304</c:v>
                </c:pt>
                <c:pt idx="20">
                  <c:v>1.2304874863513444</c:v>
                </c:pt>
                <c:pt idx="21">
                  <c:v>1.2637849737601563</c:v>
                </c:pt>
                <c:pt idx="22">
                  <c:v>1.3743523556794144</c:v>
                </c:pt>
                <c:pt idx="23">
                  <c:v>1.4029921831551986</c:v>
                </c:pt>
                <c:pt idx="24">
                  <c:v>1.4781982111030518</c:v>
                </c:pt>
                <c:pt idx="25">
                  <c:v>1.570204482626647</c:v>
                </c:pt>
                <c:pt idx="26">
                  <c:v>1.5973381035034251</c:v>
                </c:pt>
                <c:pt idx="27">
                  <c:v>1.7102696212750759</c:v>
                </c:pt>
                <c:pt idx="28">
                  <c:v>1.8233650610689336</c:v>
                </c:pt>
                <c:pt idx="29">
                  <c:v>1.7917193328603189</c:v>
                </c:pt>
                <c:pt idx="30">
                  <c:v>1.7366081265857714</c:v>
                </c:pt>
                <c:pt idx="31">
                  <c:v>1.7073559092445196</c:v>
                </c:pt>
                <c:pt idx="32">
                  <c:v>1.6213775514974751</c:v>
                </c:pt>
                <c:pt idx="33">
                  <c:v>2.0093267386440785</c:v>
                </c:pt>
                <c:pt idx="34">
                  <c:v>0.97598982423448533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01-4AD4-93FE-7B30B428CC37}"/>
            </c:ext>
          </c:extLst>
        </c:ser>
        <c:ser>
          <c:idx val="6"/>
          <c:order val="2"/>
          <c:tx>
            <c:strRef>
              <c:f>'Model DB 2'!$AB$15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CC00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2'!$AB$16:$AB$50</c:f>
              <c:numCache>
                <c:formatCode>0.00</c:formatCode>
                <c:ptCount val="35"/>
                <c:pt idx="0">
                  <c:v>1.1617427816412842</c:v>
                </c:pt>
                <c:pt idx="1">
                  <c:v>1.2531813489372392</c:v>
                </c:pt>
                <c:pt idx="2">
                  <c:v>1.2947652163221304</c:v>
                </c:pt>
                <c:pt idx="3">
                  <c:v>1.3757935460280122</c:v>
                </c:pt>
                <c:pt idx="4">
                  <c:v>1.3457819189939708</c:v>
                </c:pt>
                <c:pt idx="5">
                  <c:v>1.2160578980134009</c:v>
                </c:pt>
                <c:pt idx="6">
                  <c:v>1.3204568210231271</c:v>
                </c:pt>
                <c:pt idx="7">
                  <c:v>1.4397830003061411</c:v>
                </c:pt>
                <c:pt idx="8">
                  <c:v>1.4688399943001273</c:v>
                </c:pt>
                <c:pt idx="9">
                  <c:v>1.5118522639862373</c:v>
                </c:pt>
                <c:pt idx="10">
                  <c:v>1.4397830003061411</c:v>
                </c:pt>
                <c:pt idx="11">
                  <c:v>1.5401425022707418</c:v>
                </c:pt>
                <c:pt idx="12">
                  <c:v>1.6237273752011181</c:v>
                </c:pt>
                <c:pt idx="13">
                  <c:v>1.6692760158849724</c:v>
                </c:pt>
                <c:pt idx="14">
                  <c:v>1.6692760158849724</c:v>
                </c:pt>
                <c:pt idx="15">
                  <c:v>1.7588291505802121</c:v>
                </c:pt>
                <c:pt idx="16">
                  <c:v>1.7941256206232332</c:v>
                </c:pt>
                <c:pt idx="17">
                  <c:v>1.876696089890477</c:v>
                </c:pt>
                <c:pt idx="18">
                  <c:v>1.5821945638168033</c:v>
                </c:pt>
                <c:pt idx="19">
                  <c:v>1.6873689680527764</c:v>
                </c:pt>
                <c:pt idx="20">
                  <c:v>1.6647771874165247</c:v>
                </c:pt>
                <c:pt idx="21">
                  <c:v>1.7098267292049172</c:v>
                </c:pt>
                <c:pt idx="22">
                  <c:v>1.859417892978031</c:v>
                </c:pt>
                <c:pt idx="23">
                  <c:v>1.8981658948570335</c:v>
                </c:pt>
                <c:pt idx="24">
                  <c:v>1.9999152267864819</c:v>
                </c:pt>
                <c:pt idx="25">
                  <c:v>2.1243943000242869</c:v>
                </c:pt>
                <c:pt idx="26">
                  <c:v>2.1611044929752219</c:v>
                </c:pt>
                <c:pt idx="27">
                  <c:v>2.3138941934898085</c:v>
                </c:pt>
                <c:pt idx="28">
                  <c:v>2.4669056708579689</c:v>
                </c:pt>
                <c:pt idx="29">
                  <c:v>2.4240908621051371</c:v>
                </c:pt>
                <c:pt idx="30">
                  <c:v>2.3495286418513377</c:v>
                </c:pt>
                <c:pt idx="31">
                  <c:v>2.309952112507291</c:v>
                </c:pt>
                <c:pt idx="32">
                  <c:v>2.1936284520259957</c:v>
                </c:pt>
                <c:pt idx="33">
                  <c:v>2.7185008816949296</c:v>
                </c:pt>
                <c:pt idx="34">
                  <c:v>1.3204568210231271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01-4AD4-93FE-7B30B428CC37}"/>
            </c:ext>
          </c:extLst>
        </c:ser>
        <c:ser>
          <c:idx val="7"/>
          <c:order val="3"/>
          <c:tx>
            <c:strRef>
              <c:f>'Model DB 2'!$AZ$14:$BC$14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2'!$AZ$16:$AZ$50</c:f>
              <c:numCache>
                <c:formatCode>0.00</c:formatCode>
                <c:ptCount val="35"/>
                <c:pt idx="0">
                  <c:v>0.91384499693116494</c:v>
                </c:pt>
                <c:pt idx="1">
                  <c:v>1.0032090075889746</c:v>
                </c:pt>
                <c:pt idx="2">
                  <c:v>1.0436381852359773</c:v>
                </c:pt>
                <c:pt idx="3">
                  <c:v>1.12192481131283</c:v>
                </c:pt>
                <c:pt idx="4">
                  <c:v>1.0930133866256699</c:v>
                </c:pt>
                <c:pt idx="5">
                  <c:v>0.96699771473052532</c:v>
                </c:pt>
                <c:pt idx="6">
                  <c:v>1.0685367261672736</c:v>
                </c:pt>
                <c:pt idx="7">
                  <c:v>1.1831700864082608</c:v>
                </c:pt>
                <c:pt idx="8">
                  <c:v>1.2107728773598117</c:v>
                </c:pt>
                <c:pt idx="9">
                  <c:v>1.2513522835530362</c:v>
                </c:pt>
                <c:pt idx="10">
                  <c:v>1.1831700864082608</c:v>
                </c:pt>
                <c:pt idx="11">
                  <c:v>1.2778379747149966</c:v>
                </c:pt>
                <c:pt idx="12">
                  <c:v>1.3549770481395347</c:v>
                </c:pt>
                <c:pt idx="13">
                  <c:v>1.3962079501095206</c:v>
                </c:pt>
                <c:pt idx="14">
                  <c:v>1.3962079501095206</c:v>
                </c:pt>
                <c:pt idx="15">
                  <c:v>1.4753791037360149</c:v>
                </c:pt>
                <c:pt idx="16">
                  <c:v>1.5058610186772718</c:v>
                </c:pt>
                <c:pt idx="17">
                  <c:v>1.5756044487400498</c:v>
                </c:pt>
                <c:pt idx="18">
                  <c:v>1.3168694854776077</c:v>
                </c:pt>
                <c:pt idx="19">
                  <c:v>1.4124112001785165</c:v>
                </c:pt>
                <c:pt idx="20">
                  <c:v>1.3921632310631835</c:v>
                </c:pt>
                <c:pt idx="21">
                  <c:v>1.4323792327206637</c:v>
                </c:pt>
                <c:pt idx="22">
                  <c:v>1.5611848971146733</c:v>
                </c:pt>
                <c:pt idx="23">
                  <c:v>1.593400812733835</c:v>
                </c:pt>
                <c:pt idx="24">
                  <c:v>1.6761036744505926</c:v>
                </c:pt>
                <c:pt idx="25">
                  <c:v>1.7743927080109692</c:v>
                </c:pt>
                <c:pt idx="26">
                  <c:v>1.8029323171328029</c:v>
                </c:pt>
                <c:pt idx="27">
                  <c:v>1.9202230542801377</c:v>
                </c:pt>
                <c:pt idx="28">
                  <c:v>2.0360636483628931</c:v>
                </c:pt>
                <c:pt idx="29">
                  <c:v>2.0037681451055107</c:v>
                </c:pt>
                <c:pt idx="30">
                  <c:v>1.9473149828789396</c:v>
                </c:pt>
                <c:pt idx="31">
                  <c:v>1.9172209281613355</c:v>
                </c:pt>
                <c:pt idx="32">
                  <c:v>1.8280841385387514</c:v>
                </c:pt>
                <c:pt idx="33">
                  <c:v>2.2246156749682995</c:v>
                </c:pt>
                <c:pt idx="34">
                  <c:v>1.0685367261672736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D01-4AD4-93FE-7B30B428CC37}"/>
            </c:ext>
          </c:extLst>
        </c:ser>
        <c:ser>
          <c:idx val="8"/>
          <c:order val="4"/>
          <c:tx>
            <c:strRef>
              <c:f>'Model DB 2'!$AZ$14:$BC$14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2'!$BA$16:$BA$50</c:f>
              <c:numCache>
                <c:formatCode>0.00</c:formatCode>
                <c:ptCount val="35"/>
                <c:pt idx="0">
                  <c:v>1.106577232010199</c:v>
                </c:pt>
                <c:pt idx="1">
                  <c:v>1.1762368166497026</c:v>
                </c:pt>
                <c:pt idx="2">
                  <c:v>1.2081274083677278</c:v>
                </c:pt>
                <c:pt idx="3">
                  <c:v>1.2707596165619741</c:v>
                </c:pt>
                <c:pt idx="4">
                  <c:v>1.2474769072768883</c:v>
                </c:pt>
                <c:pt idx="5">
                  <c:v>1.147885586162346</c:v>
                </c:pt>
                <c:pt idx="6">
                  <c:v>1.2279099190903391</c:v>
                </c:pt>
                <c:pt idx="7">
                  <c:v>1.3208003489067675</c:v>
                </c:pt>
                <c:pt idx="8">
                  <c:v>1.3437314605534534</c:v>
                </c:pt>
                <c:pt idx="9">
                  <c:v>1.3779560016404202</c:v>
                </c:pt>
                <c:pt idx="10">
                  <c:v>1.3208003489067675</c:v>
                </c:pt>
                <c:pt idx="11">
                  <c:v>1.4006707248862935</c:v>
                </c:pt>
                <c:pt idx="12">
                  <c:v>1.4688966478624101</c:v>
                </c:pt>
                <c:pt idx="13">
                  <c:v>1.5068807731686926</c:v>
                </c:pt>
                <c:pt idx="14">
                  <c:v>1.5068807731686926</c:v>
                </c:pt>
                <c:pt idx="15">
                  <c:v>1.5834542016208759</c:v>
                </c:pt>
                <c:pt idx="16">
                  <c:v>1.6143574519718296</c:v>
                </c:pt>
                <c:pt idx="17">
                  <c:v>1.6882148380259974</c:v>
                </c:pt>
                <c:pt idx="18">
                  <c:v>1.4347732342037898</c:v>
                </c:pt>
                <c:pt idx="19">
                  <c:v>1.5221435268697903</c:v>
                </c:pt>
                <c:pt idx="20">
                  <c:v>1.5031014427046856</c:v>
                </c:pt>
                <c:pt idx="21">
                  <c:v>1.54123247024441</c:v>
                </c:pt>
                <c:pt idx="22">
                  <c:v>1.6725853515427722</c:v>
                </c:pt>
                <c:pt idx="23">
                  <c:v>1.7077572652783972</c:v>
                </c:pt>
                <c:pt idx="24">
                  <c:v>1.8020097634389414</c:v>
                </c:pt>
                <c:pt idx="25">
                  <c:v>1.9202060746399652</c:v>
                </c:pt>
                <c:pt idx="26">
                  <c:v>1.9555102793458445</c:v>
                </c:pt>
                <c:pt idx="27">
                  <c:v>2.1039407604847469</c:v>
                </c:pt>
                <c:pt idx="28">
                  <c:v>2.2542070835640096</c:v>
                </c:pt>
                <c:pt idx="29">
                  <c:v>2.2120420498599458</c:v>
                </c:pt>
                <c:pt idx="30">
                  <c:v>2.1388217855581697</c:v>
                </c:pt>
                <c:pt idx="31">
                  <c:v>2.1000870935904756</c:v>
                </c:pt>
                <c:pt idx="32">
                  <c:v>1.9869218649847193</c:v>
                </c:pt>
                <c:pt idx="33">
                  <c:v>2.5032119453707087</c:v>
                </c:pt>
                <c:pt idx="34">
                  <c:v>1.2279099190903391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8D01-4AD4-93FE-7B30B428C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7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10"/>
        <c:minorUnit val="2"/>
      </c:valAx>
      <c:valAx>
        <c:axId val="635991032"/>
        <c:scaling>
          <c:orientation val="minMax"/>
          <c:max val="3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6342696996783703E-2"/>
          <c:y val="6.7393378666878043E-2"/>
          <c:w val="0.64056774641459302"/>
          <c:h val="7.360890128811491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0"/>
          <c:order val="0"/>
          <c:tx>
            <c:v>Model DB 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9462715118034957"/>
                  <c:y val="-2.642048703941652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0.0147 z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0.9414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DATA'!$BJ$11:$BJ$45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'RAW DATA'!$BK$11:$BK$45</c:f>
              <c:numCache>
                <c:formatCode>0.00</c:formatCode>
                <c:ptCount val="35"/>
                <c:pt idx="0">
                  <c:v>1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1.07</c:v>
                </c:pt>
                <c:pt idx="4">
                  <c:v>1.19</c:v>
                </c:pt>
                <c:pt idx="5">
                  <c:v>0.95</c:v>
                </c:pt>
                <c:pt idx="6">
                  <c:v>1.02</c:v>
                </c:pt>
                <c:pt idx="7">
                  <c:v>0.96</c:v>
                </c:pt>
                <c:pt idx="8">
                  <c:v>1.01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1.21</c:v>
                </c:pt>
                <c:pt idx="12">
                  <c:v>1.27</c:v>
                </c:pt>
                <c:pt idx="13">
                  <c:v>1.39</c:v>
                </c:pt>
                <c:pt idx="14">
                  <c:v>1.45</c:v>
                </c:pt>
                <c:pt idx="15">
                  <c:v>1.45</c:v>
                </c:pt>
                <c:pt idx="16">
                  <c:v>1.56</c:v>
                </c:pt>
                <c:pt idx="17">
                  <c:v>1.49</c:v>
                </c:pt>
                <c:pt idx="18">
                  <c:v>1.59</c:v>
                </c:pt>
                <c:pt idx="19">
                  <c:v>1.56</c:v>
                </c:pt>
                <c:pt idx="20">
                  <c:v>1.59</c:v>
                </c:pt>
                <c:pt idx="21">
                  <c:v>1.65</c:v>
                </c:pt>
                <c:pt idx="22">
                  <c:v>1.85</c:v>
                </c:pt>
                <c:pt idx="23">
                  <c:v>1.64</c:v>
                </c:pt>
                <c:pt idx="24">
                  <c:v>1.93</c:v>
                </c:pt>
                <c:pt idx="25">
                  <c:v>2.1</c:v>
                </c:pt>
                <c:pt idx="26">
                  <c:v>2.13</c:v>
                </c:pt>
                <c:pt idx="27">
                  <c:v>2.25</c:v>
                </c:pt>
                <c:pt idx="28">
                  <c:v>2.0699999999999998</c:v>
                </c:pt>
                <c:pt idx="29">
                  <c:v>1.99</c:v>
                </c:pt>
                <c:pt idx="30">
                  <c:v>1.92</c:v>
                </c:pt>
                <c:pt idx="31">
                  <c:v>1.92</c:v>
                </c:pt>
                <c:pt idx="32">
                  <c:v>1.86</c:v>
                </c:pt>
                <c:pt idx="33">
                  <c:v>2.2799999999999998</c:v>
                </c:pt>
                <c:pt idx="34">
                  <c:v>1.18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8C-4CC5-AD20-38ADB247DDCB}"/>
            </c:ext>
          </c:extLst>
        </c:ser>
        <c:ser>
          <c:idx val="4"/>
          <c:order val="1"/>
          <c:tx>
            <c:strRef>
              <c:f>'Model DB 2'!$AC$15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CC00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2'!$AC$16:$AC$50</c:f>
              <c:numCache>
                <c:formatCode>0.00</c:formatCode>
                <c:ptCount val="35"/>
                <c:pt idx="0">
                  <c:v>0.85618606710172451</c:v>
                </c:pt>
                <c:pt idx="1">
                  <c:v>0.9059214662201639</c:v>
                </c:pt>
                <c:pt idx="2">
                  <c:v>0.9294856597249227</c:v>
                </c:pt>
                <c:pt idx="3">
                  <c:v>0.97717697488843902</c:v>
                </c:pt>
                <c:pt idx="4">
                  <c:v>0.95923402660838397</c:v>
                </c:pt>
                <c:pt idx="5">
                  <c:v>0.88539001795056949</c:v>
                </c:pt>
                <c:pt idx="6">
                  <c:v>0.94434955620274641</c:v>
                </c:pt>
                <c:pt idx="7">
                  <c:v>1.016562761206061</c:v>
                </c:pt>
                <c:pt idx="8">
                  <c:v>1.034967776002135</c:v>
                </c:pt>
                <c:pt idx="9">
                  <c:v>1.0628256976371209</c:v>
                </c:pt>
                <c:pt idx="10">
                  <c:v>1.016562761206061</c:v>
                </c:pt>
                <c:pt idx="11">
                  <c:v>1.081556087770478</c:v>
                </c:pt>
                <c:pt idx="12">
                  <c:v>1.1388465290770746</c:v>
                </c:pt>
                <c:pt idx="13">
                  <c:v>1.1713336933790315</c:v>
                </c:pt>
                <c:pt idx="14">
                  <c:v>1.1713336933790315</c:v>
                </c:pt>
                <c:pt idx="15">
                  <c:v>1.2379337027807091</c:v>
                </c:pt>
                <c:pt idx="16">
                  <c:v>1.2652121338130273</c:v>
                </c:pt>
                <c:pt idx="17">
                  <c:v>1.33139664251625</c:v>
                </c:pt>
                <c:pt idx="18">
                  <c:v>1.1100096431986597</c:v>
                </c:pt>
                <c:pt idx="19">
                  <c:v>1.1844940483107538</c:v>
                </c:pt>
                <c:pt idx="20">
                  <c:v>1.1680841218466422</c:v>
                </c:pt>
                <c:pt idx="21">
                  <c:v>1.2010351099823116</c:v>
                </c:pt>
                <c:pt idx="22">
                  <c:v>1.3172667058782115</c:v>
                </c:pt>
                <c:pt idx="23">
                  <c:v>1.3491657993042516</c:v>
                </c:pt>
                <c:pt idx="24">
                  <c:v>1.4366563732381126</c:v>
                </c:pt>
                <c:pt idx="25">
                  <c:v>1.5514445045360838</c:v>
                </c:pt>
                <c:pt idx="26">
                  <c:v>1.5870161463541261</c:v>
                </c:pt>
                <c:pt idx="27">
                  <c:v>1.7440428641999632</c:v>
                </c:pt>
                <c:pt idx="28">
                  <c:v>1.9168690310467436</c:v>
                </c:pt>
                <c:pt idx="29">
                  <c:v>1.8668532429735119</c:v>
                </c:pt>
                <c:pt idx="30">
                  <c:v>1.7828456947090567</c:v>
                </c:pt>
                <c:pt idx="31">
                  <c:v>1.7398024981345457</c:v>
                </c:pt>
                <c:pt idx="32">
                  <c:v>1.6192121826090469</c:v>
                </c:pt>
                <c:pt idx="33">
                  <c:v>2.2390631558579073</c:v>
                </c:pt>
                <c:pt idx="34">
                  <c:v>0.94434955620274641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8C-4CC5-AD20-38ADB247DDCB}"/>
            </c:ext>
          </c:extLst>
        </c:ser>
        <c:ser>
          <c:idx val="6"/>
          <c:order val="2"/>
          <c:tx>
            <c:strRef>
              <c:f>'Model DB 2'!$AD$15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CC00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2'!$AD$16:$AD$50</c:f>
              <c:numCache>
                <c:formatCode>0.00</c:formatCode>
                <c:ptCount val="35"/>
                <c:pt idx="0">
                  <c:v>1.1583693849023331</c:v>
                </c:pt>
                <c:pt idx="1">
                  <c:v>1.2256584542978688</c:v>
                </c:pt>
                <c:pt idx="2">
                  <c:v>1.2575394219807778</c:v>
                </c:pt>
                <c:pt idx="3">
                  <c:v>1.3220629660255352</c:v>
                </c:pt>
                <c:pt idx="4">
                  <c:v>1.2977872124701666</c:v>
                </c:pt>
                <c:pt idx="5">
                  <c:v>1.1978806125213586</c:v>
                </c:pt>
                <c:pt idx="6">
                  <c:v>1.2776493995684215</c:v>
                </c:pt>
                <c:pt idx="7">
                  <c:v>1.3753496181023177</c:v>
                </c:pt>
                <c:pt idx="8">
                  <c:v>1.4002505204734765</c:v>
                </c:pt>
                <c:pt idx="9">
                  <c:v>1.4379406497443399</c:v>
                </c:pt>
                <c:pt idx="10">
                  <c:v>1.3753496181023177</c:v>
                </c:pt>
                <c:pt idx="11">
                  <c:v>1.4632817658071171</c:v>
                </c:pt>
                <c:pt idx="12">
                  <c:v>1.5407923628689832</c:v>
                </c:pt>
                <c:pt idx="13">
                  <c:v>1.584745585159866</c:v>
                </c:pt>
                <c:pt idx="14">
                  <c:v>1.584745585159866</c:v>
                </c:pt>
                <c:pt idx="15">
                  <c:v>1.6748514802327239</c:v>
                </c:pt>
                <c:pt idx="16">
                  <c:v>1.7117575928058604</c:v>
                </c:pt>
                <c:pt idx="17">
                  <c:v>1.8013013398749265</c:v>
                </c:pt>
                <c:pt idx="18">
                  <c:v>1.5017777525628926</c:v>
                </c:pt>
                <c:pt idx="19">
                  <c:v>1.6025507712439611</c:v>
                </c:pt>
                <c:pt idx="20">
                  <c:v>1.5803491060278101</c:v>
                </c:pt>
                <c:pt idx="21">
                  <c:v>1.6249298546819508</c:v>
                </c:pt>
                <c:pt idx="22">
                  <c:v>1.7821843667764037</c:v>
                </c:pt>
                <c:pt idx="23">
                  <c:v>1.8253419637645756</c:v>
                </c:pt>
                <c:pt idx="24">
                  <c:v>1.9437115637927402</c:v>
                </c:pt>
                <c:pt idx="25">
                  <c:v>2.099013153195878</c:v>
                </c:pt>
                <c:pt idx="26">
                  <c:v>2.1471394921261706</c:v>
                </c:pt>
                <c:pt idx="27">
                  <c:v>2.3595874045058327</c:v>
                </c:pt>
                <c:pt idx="28">
                  <c:v>2.5934110420044174</c:v>
                </c:pt>
                <c:pt idx="29">
                  <c:v>2.5257426228465159</c:v>
                </c:pt>
                <c:pt idx="30">
                  <c:v>2.4120853516651946</c:v>
                </c:pt>
                <c:pt idx="31">
                  <c:v>2.3538504386526204</c:v>
                </c:pt>
                <c:pt idx="32">
                  <c:v>2.1906988352945929</c:v>
                </c:pt>
                <c:pt idx="33">
                  <c:v>3.0293207402783451</c:v>
                </c:pt>
                <c:pt idx="34">
                  <c:v>1.2776493995684215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08C-4CC5-AD20-38ADB247DDCB}"/>
            </c:ext>
          </c:extLst>
        </c:ser>
        <c:ser>
          <c:idx val="7"/>
          <c:order val="3"/>
          <c:tx>
            <c:strRef>
              <c:f>'Model DB 2'!$BD$14:$BG$14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2'!$BD$16:$BD$50</c:f>
              <c:numCache>
                <c:formatCode>0.00</c:formatCode>
                <c:ptCount val="35"/>
                <c:pt idx="0">
                  <c:v>0.89983882418961192</c:v>
                </c:pt>
                <c:pt idx="1">
                  <c:v>0.96933532317731608</c:v>
                </c:pt>
                <c:pt idx="2">
                  <c:v>1.0018177525575458</c:v>
                </c:pt>
                <c:pt idx="3">
                  <c:v>1.066651763188101</c:v>
                </c:pt>
                <c:pt idx="4">
                  <c:v>1.0424046756008303</c:v>
                </c:pt>
                <c:pt idx="5">
                  <c:v>0.94079907344251934</c:v>
                </c:pt>
                <c:pt idx="6">
                  <c:v>1.0221566290545567</c:v>
                </c:pt>
                <c:pt idx="7">
                  <c:v>1.1192339731919014</c:v>
                </c:pt>
                <c:pt idx="8">
                  <c:v>1.1434911670967585</c:v>
                </c:pt>
                <c:pt idx="9">
                  <c:v>1.1798077225675725</c:v>
                </c:pt>
                <c:pt idx="10">
                  <c:v>1.1192339731919014</c:v>
                </c:pt>
                <c:pt idx="11">
                  <c:v>1.2039456079400259</c:v>
                </c:pt>
                <c:pt idx="12">
                  <c:v>1.2763147775188037</c:v>
                </c:pt>
                <c:pt idx="13">
                  <c:v>1.3163448918127951</c:v>
                </c:pt>
                <c:pt idx="14">
                  <c:v>1.3163448918127951</c:v>
                </c:pt>
                <c:pt idx="15">
                  <c:v>1.3961459502260953</c:v>
                </c:pt>
                <c:pt idx="16">
                  <c:v>1.428003347910884</c:v>
                </c:pt>
                <c:pt idx="17">
                  <c:v>1.5035741442552744</c:v>
                </c:pt>
                <c:pt idx="18">
                  <c:v>1.240168059004054</c:v>
                </c:pt>
                <c:pt idx="19">
                  <c:v>1.332351943569682</c:v>
                </c:pt>
                <c:pt idx="20">
                  <c:v>1.3123739251783437</c:v>
                </c:pt>
                <c:pt idx="21">
                  <c:v>1.3523020658284692</c:v>
                </c:pt>
                <c:pt idx="22">
                  <c:v>1.4876251695658727</c:v>
                </c:pt>
                <c:pt idx="23">
                  <c:v>1.5235056887553839</c:v>
                </c:pt>
                <c:pt idx="24">
                  <c:v>1.6199974118822951</c:v>
                </c:pt>
                <c:pt idx="25">
                  <c:v>1.743944927531228</c:v>
                </c:pt>
                <c:pt idx="26">
                  <c:v>1.7820229829579695</c:v>
                </c:pt>
                <c:pt idx="27">
                  <c:v>1.9494013965055403</c:v>
                </c:pt>
                <c:pt idx="28">
                  <c:v>2.133535619361087</c:v>
                </c:pt>
                <c:pt idx="29">
                  <c:v>2.0801953017449453</c:v>
                </c:pt>
                <c:pt idx="30">
                  <c:v>1.9907097406838701</c:v>
                </c:pt>
                <c:pt idx="31">
                  <c:v>1.944887423353723</c:v>
                </c:pt>
                <c:pt idx="32">
                  <c:v>1.8164111567901908</c:v>
                </c:pt>
                <c:pt idx="33">
                  <c:v>2.478887998374419</c:v>
                </c:pt>
                <c:pt idx="34">
                  <c:v>1.0221566290545567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08C-4CC5-AD20-38ADB247DDCB}"/>
            </c:ext>
          </c:extLst>
        </c:ser>
        <c:ser>
          <c:idx val="8"/>
          <c:order val="4"/>
          <c:tx>
            <c:strRef>
              <c:f>'Model DB 2'!$BD$14:$BG$14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2'!$BE$16:$BE$50</c:f>
              <c:numCache>
                <c:formatCode>0.00</c:formatCode>
                <c:ptCount val="35"/>
                <c:pt idx="0">
                  <c:v>1.114716627814446</c:v>
                </c:pt>
                <c:pt idx="1">
                  <c:v>1.1622445973407167</c:v>
                </c:pt>
                <c:pt idx="2">
                  <c:v>1.1852073291481549</c:v>
                </c:pt>
                <c:pt idx="3">
                  <c:v>1.2325881777258734</c:v>
                </c:pt>
                <c:pt idx="4">
                  <c:v>1.2146165634777204</c:v>
                </c:pt>
                <c:pt idx="5">
                  <c:v>1.1424715570294088</c:v>
                </c:pt>
                <c:pt idx="6">
                  <c:v>1.1998423267166114</c:v>
                </c:pt>
                <c:pt idx="7">
                  <c:v>1.2726784061164775</c:v>
                </c:pt>
                <c:pt idx="8">
                  <c:v>1.291727129378853</c:v>
                </c:pt>
                <c:pt idx="9">
                  <c:v>1.3209586248138885</c:v>
                </c:pt>
                <c:pt idx="10">
                  <c:v>1.2726784061164775</c:v>
                </c:pt>
                <c:pt idx="11">
                  <c:v>1.3408922456375691</c:v>
                </c:pt>
                <c:pt idx="12">
                  <c:v>1.4033241144272544</c:v>
                </c:pt>
                <c:pt idx="13">
                  <c:v>1.4397343867261023</c:v>
                </c:pt>
                <c:pt idx="14">
                  <c:v>1.4397343867261023</c:v>
                </c:pt>
                <c:pt idx="15">
                  <c:v>1.5166392327873379</c:v>
                </c:pt>
                <c:pt idx="16">
                  <c:v>1.5489663787080037</c:v>
                </c:pt>
                <c:pt idx="17">
                  <c:v>1.6291238381359023</c:v>
                </c:pt>
                <c:pt idx="18">
                  <c:v>1.3716193367574985</c:v>
                </c:pt>
                <c:pt idx="19">
                  <c:v>1.4546928759850331</c:v>
                </c:pt>
                <c:pt idx="20">
                  <c:v>1.4360593026961088</c:v>
                </c:pt>
                <c:pt idx="21">
                  <c:v>1.4736628988357934</c:v>
                </c:pt>
                <c:pt idx="22">
                  <c:v>1.6118259030887427</c:v>
                </c:pt>
                <c:pt idx="23">
                  <c:v>1.6510020743134435</c:v>
                </c:pt>
                <c:pt idx="24">
                  <c:v>1.760370525148558</c:v>
                </c:pt>
                <c:pt idx="25">
                  <c:v>1.9065127302007341</c:v>
                </c:pt>
                <c:pt idx="26">
                  <c:v>1.9521326555223275</c:v>
                </c:pt>
                <c:pt idx="27">
                  <c:v>2.1542288722002558</c:v>
                </c:pt>
                <c:pt idx="28">
                  <c:v>2.3767444536900744</c:v>
                </c:pt>
                <c:pt idx="29">
                  <c:v>2.3124005640750829</c:v>
                </c:pt>
                <c:pt idx="30">
                  <c:v>2.2042213056903814</c:v>
                </c:pt>
                <c:pt idx="31">
                  <c:v>2.1487655134334434</c:v>
                </c:pt>
                <c:pt idx="32">
                  <c:v>1.9934998611134491</c:v>
                </c:pt>
                <c:pt idx="33">
                  <c:v>2.7894958977618334</c:v>
                </c:pt>
                <c:pt idx="34">
                  <c:v>1.1998423267166114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08C-4CC5-AD20-38ADB247D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7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10"/>
      </c:valAx>
      <c:valAx>
        <c:axId val="635991032"/>
        <c:scaling>
          <c:orientation val="minMax"/>
          <c:max val="3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0"/>
          <c:order val="0"/>
          <c:tx>
            <c:v>Model DB 2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CC00"/>
              </a:solidFill>
              <a:ln>
                <a:noFill/>
              </a:ln>
            </c:spPr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5511063287846316"/>
                  <c:y val="-3.086412580691745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0.7432 z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0.2302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0.6688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DATA'!$BJ$11:$BJ$45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'RAW DATA'!$BK$11:$BK$45</c:f>
              <c:numCache>
                <c:formatCode>0.00</c:formatCode>
                <c:ptCount val="35"/>
                <c:pt idx="0">
                  <c:v>1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1.07</c:v>
                </c:pt>
                <c:pt idx="4">
                  <c:v>1.19</c:v>
                </c:pt>
                <c:pt idx="5">
                  <c:v>0.95</c:v>
                </c:pt>
                <c:pt idx="6">
                  <c:v>1.02</c:v>
                </c:pt>
                <c:pt idx="7">
                  <c:v>0.96</c:v>
                </c:pt>
                <c:pt idx="8">
                  <c:v>1.01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1.21</c:v>
                </c:pt>
                <c:pt idx="12">
                  <c:v>1.27</c:v>
                </c:pt>
                <c:pt idx="13">
                  <c:v>1.39</c:v>
                </c:pt>
                <c:pt idx="14">
                  <c:v>1.45</c:v>
                </c:pt>
                <c:pt idx="15">
                  <c:v>1.45</c:v>
                </c:pt>
                <c:pt idx="16">
                  <c:v>1.56</c:v>
                </c:pt>
                <c:pt idx="17">
                  <c:v>1.49</c:v>
                </c:pt>
                <c:pt idx="18">
                  <c:v>1.59</c:v>
                </c:pt>
                <c:pt idx="19">
                  <c:v>1.56</c:v>
                </c:pt>
                <c:pt idx="20">
                  <c:v>1.59</c:v>
                </c:pt>
                <c:pt idx="21">
                  <c:v>1.65</c:v>
                </c:pt>
                <c:pt idx="22">
                  <c:v>1.85</c:v>
                </c:pt>
                <c:pt idx="23">
                  <c:v>1.64</c:v>
                </c:pt>
                <c:pt idx="24">
                  <c:v>1.93</c:v>
                </c:pt>
                <c:pt idx="25">
                  <c:v>2.1</c:v>
                </c:pt>
                <c:pt idx="26">
                  <c:v>2.13</c:v>
                </c:pt>
                <c:pt idx="27">
                  <c:v>2.25</c:v>
                </c:pt>
                <c:pt idx="28">
                  <c:v>2.0699999999999998</c:v>
                </c:pt>
                <c:pt idx="29">
                  <c:v>1.99</c:v>
                </c:pt>
                <c:pt idx="30">
                  <c:v>1.92</c:v>
                </c:pt>
                <c:pt idx="31">
                  <c:v>1.92</c:v>
                </c:pt>
                <c:pt idx="32">
                  <c:v>1.86</c:v>
                </c:pt>
                <c:pt idx="33">
                  <c:v>2.2799999999999998</c:v>
                </c:pt>
                <c:pt idx="34">
                  <c:v>1.18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72-4418-BDF6-28AF83FF7D1E}"/>
            </c:ext>
          </c:extLst>
        </c:ser>
        <c:ser>
          <c:idx val="4"/>
          <c:order val="1"/>
          <c:tx>
            <c:strRef>
              <c:f>'Model DB 2'!$AE$15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CC00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2'!$AE$16:$AE$50</c:f>
              <c:numCache>
                <c:formatCode>0.00</c:formatCode>
                <c:ptCount val="35"/>
                <c:pt idx="0">
                  <c:v>0.536879586250394</c:v>
                </c:pt>
                <c:pt idx="1">
                  <c:v>0.88541445298180022</c:v>
                </c:pt>
                <c:pt idx="2">
                  <c:v>0.95719520550398263</c:v>
                </c:pt>
                <c:pt idx="3">
                  <c:v>1.0603274463563723</c:v>
                </c:pt>
                <c:pt idx="4">
                  <c:v>1.0260810298792127</c:v>
                </c:pt>
                <c:pt idx="5">
                  <c:v>0.79902853251313743</c:v>
                </c:pt>
                <c:pt idx="6">
                  <c:v>0.99387837601578533</c:v>
                </c:pt>
                <c:pt idx="7">
                  <c:v>1.1230130240202565</c:v>
                </c:pt>
                <c:pt idx="8">
                  <c:v>1.1479899001132097</c:v>
                </c:pt>
                <c:pt idx="9">
                  <c:v>1.1819238987180887</c:v>
                </c:pt>
                <c:pt idx="10">
                  <c:v>1.1230130240202565</c:v>
                </c:pt>
                <c:pt idx="11">
                  <c:v>1.2025834034178873</c:v>
                </c:pt>
                <c:pt idx="12">
                  <c:v>1.2575413285777608</c:v>
                </c:pt>
                <c:pt idx="13">
                  <c:v>1.2843999817025458</c:v>
                </c:pt>
                <c:pt idx="14">
                  <c:v>1.2843999817025458</c:v>
                </c:pt>
                <c:pt idx="15">
                  <c:v>1.3323135971837863</c:v>
                </c:pt>
                <c:pt idx="16">
                  <c:v>1.3497105309951518</c:v>
                </c:pt>
                <c:pt idx="17">
                  <c:v>1.387710998207512</c:v>
                </c:pt>
                <c:pt idx="18">
                  <c:v>1.2312577728383234</c:v>
                </c:pt>
                <c:pt idx="19">
                  <c:v>1.2945664837885149</c:v>
                </c:pt>
                <c:pt idx="20">
                  <c:v>1.2818298225965226</c:v>
                </c:pt>
                <c:pt idx="21">
                  <c:v>1.306825366877427</c:v>
                </c:pt>
                <c:pt idx="22">
                  <c:v>1.3800451098329853</c:v>
                </c:pt>
                <c:pt idx="23">
                  <c:v>1.3970434983456934</c:v>
                </c:pt>
                <c:pt idx="24">
                  <c:v>1.4386590292087076</c:v>
                </c:pt>
                <c:pt idx="25">
                  <c:v>1.4846440642483159</c:v>
                </c:pt>
                <c:pt idx="26">
                  <c:v>1.4973373531219285</c:v>
                </c:pt>
                <c:pt idx="27">
                  <c:v>1.5466387907715933</c:v>
                </c:pt>
                <c:pt idx="28">
                  <c:v>1.5912451569435382</c:v>
                </c:pt>
                <c:pt idx="29">
                  <c:v>1.5791840271335289</c:v>
                </c:pt>
                <c:pt idx="30">
                  <c:v>1.5574132154501594</c:v>
                </c:pt>
                <c:pt idx="31">
                  <c:v>1.5454313295604383</c:v>
                </c:pt>
                <c:pt idx="32">
                  <c:v>1.5082900947062923</c:v>
                </c:pt>
                <c:pt idx="33">
                  <c:v>1.6565944564665349</c:v>
                </c:pt>
                <c:pt idx="34">
                  <c:v>0.99387837601578533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F72-4418-BDF6-28AF83FF7D1E}"/>
            </c:ext>
          </c:extLst>
        </c:ser>
        <c:ser>
          <c:idx val="6"/>
          <c:order val="2"/>
          <c:tx>
            <c:strRef>
              <c:f>'Model DB 2'!$AF$15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CC00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2'!$AF$16:$AF$50</c:f>
              <c:numCache>
                <c:formatCode>0.00</c:formatCode>
                <c:ptCount val="35"/>
                <c:pt idx="0">
                  <c:v>0.72636649904465067</c:v>
                </c:pt>
                <c:pt idx="1">
                  <c:v>1.1979136716812591</c:v>
                </c:pt>
                <c:pt idx="2">
                  <c:v>1.2950288074465646</c:v>
                </c:pt>
                <c:pt idx="3">
                  <c:v>1.4345606627174448</c:v>
                </c:pt>
                <c:pt idx="4">
                  <c:v>1.3882272757189347</c:v>
                </c:pt>
                <c:pt idx="5">
                  <c:v>1.0810386028118917</c:v>
                </c:pt>
                <c:pt idx="6">
                  <c:v>1.3446589793154742</c:v>
                </c:pt>
                <c:pt idx="7">
                  <c:v>1.5193705619097586</c:v>
                </c:pt>
                <c:pt idx="8">
                  <c:v>1.5531628060355189</c:v>
                </c:pt>
                <c:pt idx="9">
                  <c:v>1.5990735100303552</c:v>
                </c:pt>
                <c:pt idx="10">
                  <c:v>1.5193705619097586</c:v>
                </c:pt>
                <c:pt idx="11">
                  <c:v>1.6270246046242003</c:v>
                </c:pt>
                <c:pt idx="12">
                  <c:v>1.7013794445463821</c:v>
                </c:pt>
                <c:pt idx="13">
                  <c:v>1.7377176223034443</c:v>
                </c:pt>
                <c:pt idx="14">
                  <c:v>1.7377176223034443</c:v>
                </c:pt>
                <c:pt idx="15">
                  <c:v>1.8025419256015933</c:v>
                </c:pt>
                <c:pt idx="16">
                  <c:v>1.8260789536993229</c:v>
                </c:pt>
                <c:pt idx="17">
                  <c:v>1.8774913505160453</c:v>
                </c:pt>
                <c:pt idx="18">
                  <c:v>1.6658193397224375</c:v>
                </c:pt>
                <c:pt idx="19">
                  <c:v>1.7514723015962259</c:v>
                </c:pt>
                <c:pt idx="20">
                  <c:v>1.7342403482188244</c:v>
                </c:pt>
                <c:pt idx="21">
                  <c:v>1.7680578493047541</c:v>
                </c:pt>
                <c:pt idx="22">
                  <c:v>1.8671198544799212</c:v>
                </c:pt>
                <c:pt idx="23">
                  <c:v>1.8901176742324086</c:v>
                </c:pt>
                <c:pt idx="24">
                  <c:v>1.9464210395176633</c:v>
                </c:pt>
                <c:pt idx="25">
                  <c:v>2.0086360869241919</c:v>
                </c:pt>
                <c:pt idx="26">
                  <c:v>2.0258093601061384</c:v>
                </c:pt>
                <c:pt idx="27">
                  <c:v>2.0925113051615671</c:v>
                </c:pt>
                <c:pt idx="28">
                  <c:v>2.152861094688316</c:v>
                </c:pt>
                <c:pt idx="29">
                  <c:v>2.136543095533598</c:v>
                </c:pt>
                <c:pt idx="30">
                  <c:v>2.1070884679619803</c:v>
                </c:pt>
                <c:pt idx="31">
                  <c:v>2.0908776811700047</c:v>
                </c:pt>
                <c:pt idx="32">
                  <c:v>2.0406277751908659</c:v>
                </c:pt>
                <c:pt idx="33">
                  <c:v>2.2412748528664883</c:v>
                </c:pt>
                <c:pt idx="34">
                  <c:v>1.3446589793154742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F72-4418-BDF6-28AF83FF7D1E}"/>
            </c:ext>
          </c:extLst>
        </c:ser>
        <c:ser>
          <c:idx val="7"/>
          <c:order val="3"/>
          <c:tx>
            <c:strRef>
              <c:f>'Model DB 2'!$BH$14:$BK$14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5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2'!$BH$16:$BH$50</c:f>
              <c:numCache>
                <c:formatCode>0.00</c:formatCode>
                <c:ptCount val="35"/>
                <c:pt idx="0">
                  <c:v>0.49707218804034536</c:v>
                </c:pt>
                <c:pt idx="1">
                  <c:v>0.92086932568365398</c:v>
                </c:pt>
                <c:pt idx="2">
                  <c:v>1.0112782551986808</c:v>
                </c:pt>
                <c:pt idx="3">
                  <c:v>1.1435390163716372</c:v>
                </c:pt>
                <c:pt idx="4">
                  <c:v>1.0993195775359779</c:v>
                </c:pt>
                <c:pt idx="5">
                  <c:v>0.81375153871575312</c:v>
                </c:pt>
                <c:pt idx="6">
                  <c:v>1.0580065460326964</c:v>
                </c:pt>
                <c:pt idx="7">
                  <c:v>1.2251089066155065</c:v>
                </c:pt>
                <c:pt idx="8">
                  <c:v>1.2577548746707758</c:v>
                </c:pt>
                <c:pt idx="9">
                  <c:v>1.3021137050609615</c:v>
                </c:pt>
                <c:pt idx="10">
                  <c:v>1.2251089066155065</c:v>
                </c:pt>
                <c:pt idx="11">
                  <c:v>1.3290516050903693</c:v>
                </c:pt>
                <c:pt idx="12">
                  <c:v>1.399930465202861</c:v>
                </c:pt>
                <c:pt idx="13">
                  <c:v>1.43379553092489</c:v>
                </c:pt>
                <c:pt idx="14">
                  <c:v>1.43379553092489</c:v>
                </c:pt>
                <c:pt idx="15">
                  <c:v>1.4919780226595754</c:v>
                </c:pt>
                <c:pt idx="16">
                  <c:v>1.512150859567966</c:v>
                </c:pt>
                <c:pt idx="17">
                  <c:v>1.553985243249592</c:v>
                </c:pt>
                <c:pt idx="18">
                  <c:v>1.3662272078648328</c:v>
                </c:pt>
                <c:pt idx="19">
                  <c:v>1.4464127039965731</c:v>
                </c:pt>
                <c:pt idx="20">
                  <c:v>1.4305865403895821</c:v>
                </c:pt>
                <c:pt idx="21">
                  <c:v>1.4614486319832172</c:v>
                </c:pt>
                <c:pt idx="22">
                  <c:v>1.5458112347012365</c:v>
                </c:pt>
                <c:pt idx="23">
                  <c:v>1.5637456878175722</c:v>
                </c:pt>
                <c:pt idx="24">
                  <c:v>1.60464206614483</c:v>
                </c:pt>
                <c:pt idx="25">
                  <c:v>1.6448443739744523</c:v>
                </c:pt>
                <c:pt idx="26">
                  <c:v>1.6550551335385437</c:v>
                </c:pt>
                <c:pt idx="27">
                  <c:v>1.6913174455672531</c:v>
                </c:pt>
                <c:pt idx="28">
                  <c:v>1.7197621215569905</c:v>
                </c:pt>
                <c:pt idx="29">
                  <c:v>1.7124627057600712</c:v>
                </c:pt>
                <c:pt idx="30">
                  <c:v>1.698555489950242</c:v>
                </c:pt>
                <c:pt idx="31">
                  <c:v>1.6904913833807831</c:v>
                </c:pt>
                <c:pt idx="32">
                  <c:v>1.6635706249136646</c:v>
                </c:pt>
                <c:pt idx="33">
                  <c:v>1.7544401205391791</c:v>
                </c:pt>
                <c:pt idx="34">
                  <c:v>1.0580065460326964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F72-4418-BDF6-28AF83FF7D1E}"/>
            </c:ext>
          </c:extLst>
        </c:ser>
        <c:ser>
          <c:idx val="8"/>
          <c:order val="4"/>
          <c:tx>
            <c:strRef>
              <c:f>'Model DB 2'!$BH$14:$BK$14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3"/>
            <c:dispRSqr val="0"/>
            <c:dispEq val="0"/>
          </c:trendline>
          <c:xVal>
            <c:numRef>
              <c:f>'Model DB 2'!$V$16:$V$50</c:f>
              <c:numCache>
                <c:formatCode>0.00</c:formatCode>
                <c:ptCount val="35"/>
                <c:pt idx="0">
                  <c:v>0.49329055413922873</c:v>
                </c:pt>
                <c:pt idx="1">
                  <c:v>4.3344401990018682</c:v>
                </c:pt>
                <c:pt idx="2">
                  <c:v>6.0812945314904603</c:v>
                </c:pt>
                <c:pt idx="3">
                  <c:v>9.4851311080870495</c:v>
                </c:pt>
                <c:pt idx="4">
                  <c:v>8.2244032343613114</c:v>
                </c:pt>
                <c:pt idx="5">
                  <c:v>2.7749589587650121</c:v>
                </c:pt>
                <c:pt idx="6">
                  <c:v>7.1605469868988614</c:v>
                </c:pt>
                <c:pt idx="7">
                  <c:v>12.173198920652851</c:v>
                </c:pt>
                <c:pt idx="8">
                  <c:v>13.393824587276928</c:v>
                </c:pt>
                <c:pt idx="9">
                  <c:v>15.200683217233241</c:v>
                </c:pt>
                <c:pt idx="10">
                  <c:v>12.173198920652851</c:v>
                </c:pt>
                <c:pt idx="11">
                  <c:v>16.389099024185754</c:v>
                </c:pt>
                <c:pt idx="12">
                  <c:v>19.900330821303015</c:v>
                </c:pt>
                <c:pt idx="13">
                  <c:v>21.813737277251526</c:v>
                </c:pt>
                <c:pt idx="14">
                  <c:v>21.813737277251526</c:v>
                </c:pt>
                <c:pt idx="15">
                  <c:v>25.575683704272727</c:v>
                </c:pt>
                <c:pt idx="16">
                  <c:v>27.058417165437227</c:v>
                </c:pt>
                <c:pt idx="17">
                  <c:v>30.527035912223361</c:v>
                </c:pt>
                <c:pt idx="18">
                  <c:v>18.155621248342932</c:v>
                </c:pt>
                <c:pt idx="19">
                  <c:v>22.573785677495337</c:v>
                </c:pt>
                <c:pt idx="20">
                  <c:v>21.624750574103118</c:v>
                </c:pt>
                <c:pt idx="21">
                  <c:v>23.517190892876179</c:v>
                </c:pt>
                <c:pt idx="22">
                  <c:v>29.801213735687085</c:v>
                </c:pt>
                <c:pt idx="23">
                  <c:v>31.428939082421074</c:v>
                </c:pt>
                <c:pt idx="24">
                  <c:v>35.703223137428353</c:v>
                </c:pt>
                <c:pt idx="25">
                  <c:v>40.932337745191646</c:v>
                </c:pt>
                <c:pt idx="26">
                  <c:v>42.47445885214124</c:v>
                </c:pt>
                <c:pt idx="27">
                  <c:v>48.89284576726773</c:v>
                </c:pt>
                <c:pt idx="28">
                  <c:v>55.320549080359953</c:v>
                </c:pt>
                <c:pt idx="29">
                  <c:v>53.521985385639056</c:v>
                </c:pt>
                <c:pt idx="30">
                  <c:v>50.3897770153891</c:v>
                </c:pt>
                <c:pt idx="31">
                  <c:v>48.727246902217658</c:v>
                </c:pt>
                <c:pt idx="32">
                  <c:v>43.840724722789147</c:v>
                </c:pt>
                <c:pt idx="33">
                  <c:v>65.889556046835935</c:v>
                </c:pt>
                <c:pt idx="34">
                  <c:v>7.1605469868988614</c:v>
                </c:pt>
              </c:numCache>
            </c:numRef>
          </c:xVal>
          <c:yVal>
            <c:numRef>
              <c:f>'Model DB 2'!$BI$16:$BI$50</c:f>
              <c:numCache>
                <c:formatCode>0.00</c:formatCode>
                <c:ptCount val="35"/>
                <c:pt idx="0">
                  <c:v>0.76617389725469931</c:v>
                </c:pt>
                <c:pt idx="1">
                  <c:v>1.1624587989794053</c:v>
                </c:pt>
                <c:pt idx="2">
                  <c:v>1.2409457577518666</c:v>
                </c:pt>
                <c:pt idx="3">
                  <c:v>1.3513490927021798</c:v>
                </c:pt>
                <c:pt idx="4">
                  <c:v>1.3149887280621695</c:v>
                </c:pt>
                <c:pt idx="5">
                  <c:v>1.0663155966092763</c:v>
                </c:pt>
                <c:pt idx="6">
                  <c:v>1.2805308092985632</c:v>
                </c:pt>
                <c:pt idx="7">
                  <c:v>1.4172746793145088</c:v>
                </c:pt>
                <c:pt idx="8">
                  <c:v>1.443397831477953</c:v>
                </c:pt>
                <c:pt idx="9">
                  <c:v>1.4788837036874827</c:v>
                </c:pt>
                <c:pt idx="10">
                  <c:v>1.4172746793145088</c:v>
                </c:pt>
                <c:pt idx="11">
                  <c:v>1.5005564029517184</c:v>
                </c:pt>
                <c:pt idx="12">
                  <c:v>1.5589903079212819</c:v>
                </c:pt>
                <c:pt idx="13">
                  <c:v>1.5883220730811003</c:v>
                </c:pt>
                <c:pt idx="14">
                  <c:v>1.5883220730811003</c:v>
                </c:pt>
                <c:pt idx="15">
                  <c:v>1.6428775001258045</c:v>
                </c:pt>
                <c:pt idx="16">
                  <c:v>1.6636386251265087</c:v>
                </c:pt>
                <c:pt idx="17">
                  <c:v>1.7112171054739655</c:v>
                </c:pt>
                <c:pt idx="18">
                  <c:v>1.5308499046959283</c:v>
                </c:pt>
                <c:pt idx="19">
                  <c:v>1.599626081388168</c:v>
                </c:pt>
                <c:pt idx="20">
                  <c:v>1.5854836304257651</c:v>
                </c:pt>
                <c:pt idx="21">
                  <c:v>1.6134345841989641</c:v>
                </c:pt>
                <c:pt idx="22">
                  <c:v>1.7013537296116701</c:v>
                </c:pt>
                <c:pt idx="23">
                  <c:v>1.7234154847605301</c:v>
                </c:pt>
                <c:pt idx="24">
                  <c:v>1.7804380025815412</c:v>
                </c:pt>
                <c:pt idx="25">
                  <c:v>1.848435777198056</c:v>
                </c:pt>
                <c:pt idx="26">
                  <c:v>1.8680915796895237</c:v>
                </c:pt>
                <c:pt idx="27">
                  <c:v>1.9478326503659078</c:v>
                </c:pt>
                <c:pt idx="28">
                  <c:v>2.0243441300748639</c:v>
                </c:pt>
                <c:pt idx="29">
                  <c:v>2.0032644169070557</c:v>
                </c:pt>
                <c:pt idx="30">
                  <c:v>1.9659461934618978</c:v>
                </c:pt>
                <c:pt idx="31">
                  <c:v>1.9458176273496599</c:v>
                </c:pt>
                <c:pt idx="32">
                  <c:v>1.8853472449834936</c:v>
                </c:pt>
                <c:pt idx="33">
                  <c:v>2.1434291887938448</c:v>
                </c:pt>
                <c:pt idx="34">
                  <c:v>1.2805308092985632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F72-4418-BDF6-28AF83FF7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7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10"/>
      </c:valAx>
      <c:valAx>
        <c:axId val="635991032"/>
        <c:scaling>
          <c:orientation val="minMax"/>
          <c:max val="3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0"/>
          <c:order val="0"/>
          <c:tx>
            <c:v>Model DB 3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6404598119375313"/>
                  <c:y val="-2.355689861208182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 = 0.0181 z + 1</a:t>
                    </a:r>
                    <a:br>
                      <a:rPr lang="en-US" sz="1050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sz="1050" baseline="0">
                        <a:solidFill>
                          <a:sysClr val="windowText" lastClr="000000"/>
                        </a:solidFill>
                      </a:rPr>
                      <a:t>R² = 0.9435</a:t>
                    </a:r>
                    <a:endParaRPr lang="en-US" sz="105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DATA'!$BM$11:$BM$31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'RAW DATA'!$BN$11:$BN$31</c:f>
              <c:numCache>
                <c:formatCode>0.00</c:formatCode>
                <c:ptCount val="21"/>
                <c:pt idx="0">
                  <c:v>1.06</c:v>
                </c:pt>
                <c:pt idx="1">
                  <c:v>1.01</c:v>
                </c:pt>
                <c:pt idx="2">
                  <c:v>1.0900000000000001</c:v>
                </c:pt>
                <c:pt idx="3">
                  <c:v>1.2</c:v>
                </c:pt>
                <c:pt idx="4">
                  <c:v>1.1399999999999999</c:v>
                </c:pt>
                <c:pt idx="5">
                  <c:v>1.18</c:v>
                </c:pt>
                <c:pt idx="6">
                  <c:v>1.17</c:v>
                </c:pt>
                <c:pt idx="7">
                  <c:v>1.36</c:v>
                </c:pt>
                <c:pt idx="8">
                  <c:v>1.8</c:v>
                </c:pt>
                <c:pt idx="9">
                  <c:v>1.55</c:v>
                </c:pt>
                <c:pt idx="10">
                  <c:v>1.7</c:v>
                </c:pt>
                <c:pt idx="11">
                  <c:v>1.8</c:v>
                </c:pt>
                <c:pt idx="12">
                  <c:v>1.93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2.5099999999999998</c:v>
                </c:pt>
                <c:pt idx="17">
                  <c:v>2.4</c:v>
                </c:pt>
                <c:pt idx="18">
                  <c:v>2.4</c:v>
                </c:pt>
                <c:pt idx="19">
                  <c:v>2.7</c:v>
                </c:pt>
                <c:pt idx="20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BE-4A83-8563-C873C706E152}"/>
            </c:ext>
          </c:extLst>
        </c:ser>
        <c:ser>
          <c:idx val="4"/>
          <c:order val="1"/>
          <c:tx>
            <c:strRef>
              <c:f>'Model DB 3'!$AA$15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00CC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3'!$AA$16:$AA$36</c:f>
              <c:numCache>
                <c:formatCode>0.00</c:formatCode>
                <c:ptCount val="21"/>
                <c:pt idx="0">
                  <c:v>0.99917503109900985</c:v>
                </c:pt>
                <c:pt idx="1">
                  <c:v>1.0560639912752556</c:v>
                </c:pt>
                <c:pt idx="2">
                  <c:v>1.0777135078267586</c:v>
                </c:pt>
                <c:pt idx="3">
                  <c:v>1.1021462884870978</c:v>
                </c:pt>
                <c:pt idx="4">
                  <c:v>1.1052117980856044</c:v>
                </c:pt>
                <c:pt idx="5">
                  <c:v>1.0653573324131931</c:v>
                </c:pt>
                <c:pt idx="6">
                  <c:v>1.2031234097844219</c:v>
                </c:pt>
                <c:pt idx="7">
                  <c:v>1.2549121169164372</c:v>
                </c:pt>
                <c:pt idx="8">
                  <c:v>1.4424151590484804</c:v>
                </c:pt>
                <c:pt idx="9">
                  <c:v>1.4876698225858846</c:v>
                </c:pt>
                <c:pt idx="10">
                  <c:v>1.5297261159799747</c:v>
                </c:pt>
                <c:pt idx="11">
                  <c:v>1.5323197043048431</c:v>
                </c:pt>
                <c:pt idx="12">
                  <c:v>1.4982401485580799</c:v>
                </c:pt>
                <c:pt idx="13">
                  <c:v>1.7484770640611114</c:v>
                </c:pt>
                <c:pt idx="14">
                  <c:v>1.7904901889586318</c:v>
                </c:pt>
                <c:pt idx="15">
                  <c:v>1.9143405263768689</c:v>
                </c:pt>
                <c:pt idx="16">
                  <c:v>1.8733636437451484</c:v>
                </c:pt>
                <c:pt idx="17">
                  <c:v>2.1539119637806801</c:v>
                </c:pt>
                <c:pt idx="18">
                  <c:v>2.2112123617345469</c:v>
                </c:pt>
                <c:pt idx="19">
                  <c:v>2.2521601979321701</c:v>
                </c:pt>
                <c:pt idx="20">
                  <c:v>2.3108470198121669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BE-4A83-8563-C873C706E152}"/>
            </c:ext>
          </c:extLst>
        </c:ser>
        <c:ser>
          <c:idx val="6"/>
          <c:order val="2"/>
          <c:tx>
            <c:strRef>
              <c:f>'Model DB 3'!$AB$15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00CC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3'!$AB$16:$AB$36</c:f>
              <c:numCache>
                <c:formatCode>0.00</c:formatCode>
                <c:ptCount val="21"/>
                <c:pt idx="0">
                  <c:v>1.351825042075131</c:v>
                </c:pt>
                <c:pt idx="1">
                  <c:v>1.4287924587841694</c:v>
                </c:pt>
                <c:pt idx="2">
                  <c:v>1.4580829811773792</c:v>
                </c:pt>
                <c:pt idx="3">
                  <c:v>1.4911390961884263</c:v>
                </c:pt>
                <c:pt idx="4">
                  <c:v>1.4952865503511117</c:v>
                </c:pt>
                <c:pt idx="5">
                  <c:v>1.4413658026766729</c:v>
                </c:pt>
                <c:pt idx="6">
                  <c:v>1.6277552014730414</c:v>
                </c:pt>
                <c:pt idx="7">
                  <c:v>1.6978222758281207</c:v>
                </c:pt>
                <c:pt idx="8">
                  <c:v>1.9515028622420616</c:v>
                </c:pt>
                <c:pt idx="9">
                  <c:v>2.0127297599691381</c:v>
                </c:pt>
                <c:pt idx="10">
                  <c:v>2.0696294510317301</c:v>
                </c:pt>
                <c:pt idx="11">
                  <c:v>2.0731384234712582</c:v>
                </c:pt>
                <c:pt idx="12">
                  <c:v>2.0270307892256372</c:v>
                </c:pt>
                <c:pt idx="13">
                  <c:v>2.3655866160826799</c:v>
                </c:pt>
                <c:pt idx="14">
                  <c:v>2.422427902708737</c:v>
                </c:pt>
                <c:pt idx="15">
                  <c:v>2.5899901239216461</c:v>
                </c:pt>
                <c:pt idx="16">
                  <c:v>2.5345508121257887</c:v>
                </c:pt>
                <c:pt idx="17">
                  <c:v>2.9141161862915079</c:v>
                </c:pt>
                <c:pt idx="18">
                  <c:v>2.9916402541114455</c:v>
                </c:pt>
                <c:pt idx="19">
                  <c:v>3.047040267790583</c:v>
                </c:pt>
                <c:pt idx="20">
                  <c:v>3.1264400856282255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BE-4A83-8563-C873C706E152}"/>
            </c:ext>
          </c:extLst>
        </c:ser>
        <c:ser>
          <c:idx val="7"/>
          <c:order val="3"/>
          <c:tx>
            <c:strRef>
              <c:f>'Model DB 3'!$AZ$14:$BC$14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3'!$AZ$16:$AZ$36</c:f>
              <c:numCache>
                <c:formatCode>0.00</c:formatCode>
                <c:ptCount val="21"/>
                <c:pt idx="0">
                  <c:v>1.0556701084443167</c:v>
                </c:pt>
                <c:pt idx="1">
                  <c:v>1.1301538020338997</c:v>
                </c:pt>
                <c:pt idx="2">
                  <c:v>1.1584081700025022</c:v>
                </c:pt>
                <c:pt idx="3">
                  <c:v>1.1902271475838957</c:v>
                </c:pt>
                <c:pt idx="4">
                  <c:v>1.1942140102242456</c:v>
                </c:pt>
                <c:pt idx="5">
                  <c:v>1.1422889830454177</c:v>
                </c:pt>
                <c:pt idx="6">
                  <c:v>1.3208216879258512</c:v>
                </c:pt>
                <c:pt idx="7">
                  <c:v>1.387102111180607</c:v>
                </c:pt>
                <c:pt idx="8">
                  <c:v>1.6213179989674871</c:v>
                </c:pt>
                <c:pt idx="9">
                  <c:v>1.6761157434648879</c:v>
                </c:pt>
                <c:pt idx="10">
                  <c:v>1.7263322320337029</c:v>
                </c:pt>
                <c:pt idx="11">
                  <c:v>1.729406119507761</c:v>
                </c:pt>
                <c:pt idx="12">
                  <c:v>1.6888024547576119</c:v>
                </c:pt>
                <c:pt idx="13">
                  <c:v>1.9764861088779988</c:v>
                </c:pt>
                <c:pt idx="14">
                  <c:v>2.0226619909363737</c:v>
                </c:pt>
                <c:pt idx="15">
                  <c:v>2.156248837872536</c:v>
                </c:pt>
                <c:pt idx="16">
                  <c:v>2.1124165670941344</c:v>
                </c:pt>
                <c:pt idx="17">
                  <c:v>2.4076485176204399</c:v>
                </c:pt>
                <c:pt idx="18">
                  <c:v>2.4669409300983713</c:v>
                </c:pt>
                <c:pt idx="19">
                  <c:v>2.5091794772988836</c:v>
                </c:pt>
                <c:pt idx="20">
                  <c:v>2.5695525734160123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BE-4A83-8563-C873C706E152}"/>
            </c:ext>
          </c:extLst>
        </c:ser>
        <c:ser>
          <c:idx val="8"/>
          <c:order val="4"/>
          <c:tx>
            <c:strRef>
              <c:f>'Model DB 3'!$AZ$14:$BC$14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3'!$BA$16:$BA$36</c:f>
              <c:numCache>
                <c:formatCode>0.00</c:formatCode>
                <c:ptCount val="21"/>
                <c:pt idx="0">
                  <c:v>1.2953299647298242</c:v>
                </c:pt>
                <c:pt idx="1">
                  <c:v>1.3547026480255253</c:v>
                </c:pt>
                <c:pt idx="2">
                  <c:v>1.3773883190016358</c:v>
                </c:pt>
                <c:pt idx="3">
                  <c:v>1.4030582370916285</c:v>
                </c:pt>
                <c:pt idx="4">
                  <c:v>1.4062843382124708</c:v>
                </c:pt>
                <c:pt idx="5">
                  <c:v>1.3644341520444483</c:v>
                </c:pt>
                <c:pt idx="6">
                  <c:v>1.5100569233316123</c:v>
                </c:pt>
                <c:pt idx="7">
                  <c:v>1.5656322815639512</c:v>
                </c:pt>
                <c:pt idx="8">
                  <c:v>1.7726000223230549</c:v>
                </c:pt>
                <c:pt idx="9">
                  <c:v>1.8242838390901348</c:v>
                </c:pt>
                <c:pt idx="10">
                  <c:v>1.8730233349780023</c:v>
                </c:pt>
                <c:pt idx="11">
                  <c:v>1.8760520082683407</c:v>
                </c:pt>
                <c:pt idx="12">
                  <c:v>1.8364684830261053</c:v>
                </c:pt>
                <c:pt idx="13">
                  <c:v>2.1375775712657927</c:v>
                </c:pt>
                <c:pt idx="14">
                  <c:v>2.1902561007309953</c:v>
                </c:pt>
                <c:pt idx="15">
                  <c:v>2.348081812425979</c:v>
                </c:pt>
                <c:pt idx="16">
                  <c:v>2.2954978887768029</c:v>
                </c:pt>
                <c:pt idx="17">
                  <c:v>2.6603796324517486</c:v>
                </c:pt>
                <c:pt idx="18">
                  <c:v>2.7359116857476216</c:v>
                </c:pt>
                <c:pt idx="19">
                  <c:v>2.79002098842387</c:v>
                </c:pt>
                <c:pt idx="20">
                  <c:v>2.8677345320243806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BBE-4A83-8563-C873C706E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10"/>
        <c:minorUnit val="2"/>
      </c:valAx>
      <c:valAx>
        <c:axId val="635991032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6342696996783703E-2"/>
          <c:y val="6.7393378666878043E-2"/>
          <c:w val="0.64056774641459302"/>
          <c:h val="7.360890128811491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0"/>
          <c:order val="0"/>
          <c:tx>
            <c:v>Model DB 3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9883400050070987"/>
                  <c:y val="6.321600797311949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e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0.0115 z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0.9756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DATA'!$BM$11:$BM$31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'RAW DATA'!$BN$11:$BN$31</c:f>
              <c:numCache>
                <c:formatCode>0.00</c:formatCode>
                <c:ptCount val="21"/>
                <c:pt idx="0">
                  <c:v>1.06</c:v>
                </c:pt>
                <c:pt idx="1">
                  <c:v>1.01</c:v>
                </c:pt>
                <c:pt idx="2">
                  <c:v>1.0900000000000001</c:v>
                </c:pt>
                <c:pt idx="3">
                  <c:v>1.2</c:v>
                </c:pt>
                <c:pt idx="4">
                  <c:v>1.1399999999999999</c:v>
                </c:pt>
                <c:pt idx="5">
                  <c:v>1.18</c:v>
                </c:pt>
                <c:pt idx="6">
                  <c:v>1.17</c:v>
                </c:pt>
                <c:pt idx="7">
                  <c:v>1.36</c:v>
                </c:pt>
                <c:pt idx="8">
                  <c:v>1.8</c:v>
                </c:pt>
                <c:pt idx="9">
                  <c:v>1.55</c:v>
                </c:pt>
                <c:pt idx="10">
                  <c:v>1.7</c:v>
                </c:pt>
                <c:pt idx="11">
                  <c:v>1.8</c:v>
                </c:pt>
                <c:pt idx="12">
                  <c:v>1.93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2.5099999999999998</c:v>
                </c:pt>
                <c:pt idx="17">
                  <c:v>2.4</c:v>
                </c:pt>
                <c:pt idx="18">
                  <c:v>2.4</c:v>
                </c:pt>
                <c:pt idx="19">
                  <c:v>2.7</c:v>
                </c:pt>
                <c:pt idx="20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E5-4D64-8A1C-26259656F05F}"/>
            </c:ext>
          </c:extLst>
        </c:ser>
        <c:ser>
          <c:idx val="4"/>
          <c:order val="1"/>
          <c:tx>
            <c:strRef>
              <c:f>'Model DB 3'!$AC$15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00CC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3'!$AC$16:$AC$36</c:f>
              <c:numCache>
                <c:formatCode>0.00</c:formatCode>
                <c:ptCount val="21"/>
                <c:pt idx="0">
                  <c:v>0.95026595456803742</c:v>
                </c:pt>
                <c:pt idx="1">
                  <c:v>0.99154599107845465</c:v>
                </c:pt>
                <c:pt idx="2">
                  <c:v>1.0077223268573154</c:v>
                </c:pt>
                <c:pt idx="3">
                  <c:v>1.0262954921008947</c:v>
                </c:pt>
                <c:pt idx="4">
                  <c:v>1.0286498533987296</c:v>
                </c:pt>
                <c:pt idx="5">
                  <c:v>0.99845784244047742</c:v>
                </c:pt>
                <c:pt idx="6">
                  <c:v>1.1067571140538395</c:v>
                </c:pt>
                <c:pt idx="7">
                  <c:v>1.1504409587730386</c:v>
                </c:pt>
                <c:pt idx="8">
                  <c:v>1.3235272494572878</c:v>
                </c:pt>
                <c:pt idx="9">
                  <c:v>1.369064071276928</c:v>
                </c:pt>
                <c:pt idx="10">
                  <c:v>1.4127859981836217</c:v>
                </c:pt>
                <c:pt idx="11">
                  <c:v>1.4155275648230115</c:v>
                </c:pt>
                <c:pt idx="12">
                  <c:v>1.3799240588891606</c:v>
                </c:pt>
                <c:pt idx="13">
                  <c:v>1.663752986916974</c:v>
                </c:pt>
                <c:pt idx="14">
                  <c:v>1.7168305917317019</c:v>
                </c:pt>
                <c:pt idx="15">
                  <c:v>1.8833568150912969</c:v>
                </c:pt>
                <c:pt idx="16">
                  <c:v>1.8265451211685988</c:v>
                </c:pt>
                <c:pt idx="17">
                  <c:v>2.2527031546625764</c:v>
                </c:pt>
                <c:pt idx="18">
                  <c:v>2.3512847334990385</c:v>
                </c:pt>
                <c:pt idx="19">
                  <c:v>2.4243649559098128</c:v>
                </c:pt>
                <c:pt idx="20">
                  <c:v>2.5330824451624494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8E5-4D64-8A1C-26259656F05F}"/>
            </c:ext>
          </c:extLst>
        </c:ser>
        <c:ser>
          <c:idx val="6"/>
          <c:order val="2"/>
          <c:tx>
            <c:strRef>
              <c:f>'Model DB 3'!$AD$15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00CC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3'!$AD$16:$AD$36</c:f>
              <c:numCache>
                <c:formatCode>0.00</c:formatCode>
                <c:ptCount val="21"/>
                <c:pt idx="0">
                  <c:v>1.2856539385332271</c:v>
                </c:pt>
                <c:pt idx="1">
                  <c:v>1.3415033996943797</c:v>
                </c:pt>
                <c:pt idx="2">
                  <c:v>1.3633890304540148</c:v>
                </c:pt>
                <c:pt idx="3">
                  <c:v>1.3885174304894456</c:v>
                </c:pt>
                <c:pt idx="4">
                  <c:v>1.3917027428335753</c:v>
                </c:pt>
                <c:pt idx="5">
                  <c:v>1.3508547280077048</c:v>
                </c:pt>
                <c:pt idx="6">
                  <c:v>1.4973772719551945</c:v>
                </c:pt>
                <c:pt idx="7">
                  <c:v>1.5564789442223463</c:v>
                </c:pt>
                <c:pt idx="8">
                  <c:v>1.7906545139716248</c:v>
                </c:pt>
                <c:pt idx="9">
                  <c:v>1.8522631552570201</c:v>
                </c:pt>
                <c:pt idx="10">
                  <c:v>1.9114163504837234</c:v>
                </c:pt>
                <c:pt idx="11">
                  <c:v>1.9151255288781919</c:v>
                </c:pt>
                <c:pt idx="12">
                  <c:v>1.8669560796735702</c:v>
                </c:pt>
                <c:pt idx="13">
                  <c:v>2.2509599234759059</c:v>
                </c:pt>
                <c:pt idx="14">
                  <c:v>2.3227708005781849</c:v>
                </c:pt>
                <c:pt idx="15">
                  <c:v>2.5480709851235193</c:v>
                </c:pt>
                <c:pt idx="16">
                  <c:v>2.4712081051104571</c:v>
                </c:pt>
                <c:pt idx="17">
                  <c:v>3.0477748563081914</c:v>
                </c:pt>
                <c:pt idx="18">
                  <c:v>3.1811499335575224</c:v>
                </c:pt>
                <c:pt idx="19">
                  <c:v>3.2800231756426879</c:v>
                </c:pt>
                <c:pt idx="20">
                  <c:v>3.4271115434550783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8E5-4D64-8A1C-26259656F05F}"/>
            </c:ext>
          </c:extLst>
        </c:ser>
        <c:ser>
          <c:idx val="7"/>
          <c:order val="3"/>
          <c:tx>
            <c:strRef>
              <c:f>'Model DB 3'!$BD$14:$BG$14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3'!$BD$16:$BD$36</c:f>
              <c:numCache>
                <c:formatCode>0.00</c:formatCode>
                <c:ptCount val="21"/>
                <c:pt idx="0">
                  <c:v>0.97055401398184449</c:v>
                </c:pt>
                <c:pt idx="1">
                  <c:v>1.0284129875532591</c:v>
                </c:pt>
                <c:pt idx="2">
                  <c:v>1.0508690708208706</c:v>
                </c:pt>
                <c:pt idx="3">
                  <c:v>1.0765019130126066</c:v>
                </c:pt>
                <c:pt idx="4">
                  <c:v>1.0797396661671106</c:v>
                </c:pt>
                <c:pt idx="5">
                  <c:v>1.0380229903975131</c:v>
                </c:pt>
                <c:pt idx="6">
                  <c:v>1.1856755837371327</c:v>
                </c:pt>
                <c:pt idx="7">
                  <c:v>1.2436526326379558</c:v>
                </c:pt>
                <c:pt idx="8">
                  <c:v>1.464042892454817</c:v>
                </c:pt>
                <c:pt idx="9">
                  <c:v>1.5195308860297443</c:v>
                </c:pt>
                <c:pt idx="10">
                  <c:v>1.5718768907837033</c:v>
                </c:pt>
                <c:pt idx="11">
                  <c:v>1.5751300728763364</c:v>
                </c:pt>
                <c:pt idx="12">
                  <c:v>1.5326161451456715</c:v>
                </c:pt>
                <c:pt idx="13">
                  <c:v>1.8582750420212018</c:v>
                </c:pt>
                <c:pt idx="14">
                  <c:v>1.9167197445504263</c:v>
                </c:pt>
                <c:pt idx="15">
                  <c:v>2.0977245173640253</c:v>
                </c:pt>
                <c:pt idx="16">
                  <c:v>2.0362700490831349</c:v>
                </c:pt>
                <c:pt idx="17">
                  <c:v>2.4947934242008922</c:v>
                </c:pt>
                <c:pt idx="18">
                  <c:v>2.6007833485267349</c:v>
                </c:pt>
                <c:pt idx="19">
                  <c:v>2.6794588171909011</c:v>
                </c:pt>
                <c:pt idx="20">
                  <c:v>2.7966962764534884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8E5-4D64-8A1C-26259656F05F}"/>
            </c:ext>
          </c:extLst>
        </c:ser>
        <c:ser>
          <c:idx val="8"/>
          <c:order val="4"/>
          <c:tx>
            <c:strRef>
              <c:f>'Model DB 3'!$BD$14:$BG$14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2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3'!$BE$16:$BE$36</c:f>
              <c:numCache>
                <c:formatCode>0.00</c:formatCode>
                <c:ptCount val="21"/>
                <c:pt idx="0">
                  <c:v>1.26536587911942</c:v>
                </c:pt>
                <c:pt idx="1">
                  <c:v>1.3046364032195754</c:v>
                </c:pt>
                <c:pt idx="2">
                  <c:v>1.3202422864904597</c:v>
                </c:pt>
                <c:pt idx="3">
                  <c:v>1.338311009577734</c:v>
                </c:pt>
                <c:pt idx="4">
                  <c:v>1.3406129300651946</c:v>
                </c:pt>
                <c:pt idx="5">
                  <c:v>1.3112895800506692</c:v>
                </c:pt>
                <c:pt idx="6">
                  <c:v>1.4184588022719016</c:v>
                </c:pt>
                <c:pt idx="7">
                  <c:v>1.4632672703574294</c:v>
                </c:pt>
                <c:pt idx="8">
                  <c:v>1.6501388709740958</c:v>
                </c:pt>
                <c:pt idx="9">
                  <c:v>1.7017963405042038</c:v>
                </c:pt>
                <c:pt idx="10">
                  <c:v>1.752325457883642</c:v>
                </c:pt>
                <c:pt idx="11">
                  <c:v>1.7555230208248671</c:v>
                </c:pt>
                <c:pt idx="12">
                  <c:v>1.7142639934170596</c:v>
                </c:pt>
                <c:pt idx="13">
                  <c:v>2.0564378683716784</c:v>
                </c:pt>
                <c:pt idx="14">
                  <c:v>2.1228816477594608</c:v>
                </c:pt>
                <c:pt idx="15">
                  <c:v>2.3337032828507911</c:v>
                </c:pt>
                <c:pt idx="16">
                  <c:v>2.2614831771959212</c:v>
                </c:pt>
                <c:pt idx="17">
                  <c:v>2.8056845867698761</c:v>
                </c:pt>
                <c:pt idx="18">
                  <c:v>2.9316513185298265</c:v>
                </c:pt>
                <c:pt idx="19">
                  <c:v>3.0249293143616001</c:v>
                </c:pt>
                <c:pt idx="20">
                  <c:v>3.1634977121640393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8E5-4D64-8A1C-26259656F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10"/>
      </c:valAx>
      <c:valAx>
        <c:axId val="635991032"/>
        <c:scaling>
          <c:orientation val="minMax"/>
          <c:max val="3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677021878689861E-2"/>
          <c:y val="4.0059664162576454E-2"/>
          <c:w val="0.88239045666801896"/>
          <c:h val="0.7975886307338671"/>
        </c:manualLayout>
      </c:layout>
      <c:scatterChart>
        <c:scatterStyle val="lineMarker"/>
        <c:varyColors val="0"/>
        <c:ser>
          <c:idx val="0"/>
          <c:order val="0"/>
          <c:tx>
            <c:v>Model DB 3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trendline>
            <c:name>Proposed model</c:name>
            <c:spPr>
              <a:ln w="15875" cap="sq">
                <a:solidFill>
                  <a:schemeClr val="tx1"/>
                </a:solidFill>
                <a:prstDash val="sysDot"/>
                <a:miter lim="800000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5511063287846316"/>
                  <c:y val="-3.086412580691745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CMU Sans Serif" panose="02000603000000000000" pitchFamily="2" charset="0"/>
                        <a:cs typeface="CMU Sans Serif" panose="02000603000000000000" pitchFamily="2" charset="0"/>
                      </a:defRPr>
                    </a:pPr>
                    <a:r>
                      <a:rPr lang="el-GR" sz="1050" b="0" i="0" u="none" strike="noStrike" baseline="0">
                        <a:solidFill>
                          <a:sysClr val="windowText" lastClr="000000"/>
                        </a:solidFill>
                        <a:effectLst/>
                      </a:rPr>
                      <a:t>η</a:t>
                    </a: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 = 0.3209 z</a:t>
                    </a:r>
                    <a:r>
                      <a:rPr lang="en-US" baseline="30000">
                        <a:solidFill>
                          <a:sysClr val="windowText" lastClr="000000"/>
                        </a:solidFill>
                      </a:rPr>
                      <a:t>0.4622</a:t>
                    </a:r>
                    <a:br>
                      <a:rPr lang="en-US" baseline="0">
                        <a:solidFill>
                          <a:sysClr val="windowText" lastClr="000000"/>
                        </a:solidFill>
                      </a:rPr>
                    </a:br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R² = 0.9479</a:t>
                    </a:r>
                    <a:endParaRPr lang="en-US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</c:trendlineLbl>
          </c:trendline>
          <c:xVal>
            <c:numRef>
              <c:f>'RAW DATA'!$BM$11:$BM$31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'RAW DATA'!$BN$11:$BN$31</c:f>
              <c:numCache>
                <c:formatCode>0.00</c:formatCode>
                <c:ptCount val="21"/>
                <c:pt idx="0">
                  <c:v>1.06</c:v>
                </c:pt>
                <c:pt idx="1">
                  <c:v>1.01</c:v>
                </c:pt>
                <c:pt idx="2">
                  <c:v>1.0900000000000001</c:v>
                </c:pt>
                <c:pt idx="3">
                  <c:v>1.2</c:v>
                </c:pt>
                <c:pt idx="4">
                  <c:v>1.1399999999999999</c:v>
                </c:pt>
                <c:pt idx="5">
                  <c:v>1.18</c:v>
                </c:pt>
                <c:pt idx="6">
                  <c:v>1.17</c:v>
                </c:pt>
                <c:pt idx="7">
                  <c:v>1.36</c:v>
                </c:pt>
                <c:pt idx="8">
                  <c:v>1.8</c:v>
                </c:pt>
                <c:pt idx="9">
                  <c:v>1.55</c:v>
                </c:pt>
                <c:pt idx="10">
                  <c:v>1.7</c:v>
                </c:pt>
                <c:pt idx="11">
                  <c:v>1.8</c:v>
                </c:pt>
                <c:pt idx="12">
                  <c:v>1.93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2.5099999999999998</c:v>
                </c:pt>
                <c:pt idx="17">
                  <c:v>2.4</c:v>
                </c:pt>
                <c:pt idx="18">
                  <c:v>2.4</c:v>
                </c:pt>
                <c:pt idx="19">
                  <c:v>2.7</c:v>
                </c:pt>
                <c:pt idx="20">
                  <c:v>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58-4FF8-A97B-2DE7D742087D}"/>
            </c:ext>
          </c:extLst>
        </c:ser>
        <c:ser>
          <c:idx val="4"/>
          <c:order val="1"/>
          <c:tx>
            <c:strRef>
              <c:f>'Model DB 3'!$AE$15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00CC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3'!$AE$16:$AE$36</c:f>
              <c:numCache>
                <c:formatCode>0.00</c:formatCode>
                <c:ptCount val="21"/>
                <c:pt idx="0">
                  <c:v>0.77946125532181265</c:v>
                </c:pt>
                <c:pt idx="1">
                  <c:v>0.90499035793041149</c:v>
                </c:pt>
                <c:pt idx="2">
                  <c:v>0.94775760587127666</c:v>
                </c:pt>
                <c:pt idx="3">
                  <c:v>0.99347284407353131</c:v>
                </c:pt>
                <c:pt idx="4">
                  <c:v>0.99903730031872906</c:v>
                </c:pt>
                <c:pt idx="5">
                  <c:v>0.92363115633720805</c:v>
                </c:pt>
                <c:pt idx="6">
                  <c:v>1.1608171364101212</c:v>
                </c:pt>
                <c:pt idx="7">
                  <c:v>1.2366144796302994</c:v>
                </c:pt>
                <c:pt idx="8">
                  <c:v>1.4744158488108299</c:v>
                </c:pt>
                <c:pt idx="9">
                  <c:v>1.5254444132549068</c:v>
                </c:pt>
                <c:pt idx="10">
                  <c:v>1.5711474058985486</c:v>
                </c:pt>
                <c:pt idx="11">
                  <c:v>1.5739154245016929</c:v>
                </c:pt>
                <c:pt idx="12">
                  <c:v>1.537080180761748</c:v>
                </c:pt>
                <c:pt idx="13">
                  <c:v>1.7874055873108219</c:v>
                </c:pt>
                <c:pt idx="14">
                  <c:v>1.8255617236532546</c:v>
                </c:pt>
                <c:pt idx="15">
                  <c:v>1.932986544168779</c:v>
                </c:pt>
                <c:pt idx="16">
                  <c:v>1.8982265203093687</c:v>
                </c:pt>
                <c:pt idx="17">
                  <c:v>2.1231463356511755</c:v>
                </c:pt>
                <c:pt idx="18">
                  <c:v>2.1657719359612084</c:v>
                </c:pt>
                <c:pt idx="19">
                  <c:v>2.1956446046562146</c:v>
                </c:pt>
                <c:pt idx="20">
                  <c:v>2.2376517035790284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658-4FF8-A97B-2DE7D742087D}"/>
            </c:ext>
          </c:extLst>
        </c:ser>
        <c:ser>
          <c:idx val="6"/>
          <c:order val="2"/>
          <c:tx>
            <c:strRef>
              <c:f>'Model DB 3'!$AF$15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5875">
                <a:solidFill>
                  <a:srgbClr val="0000CC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3'!$AF$16:$AF$36</c:f>
              <c:numCache>
                <c:formatCode>0.00</c:formatCode>
                <c:ptCount val="21"/>
                <c:pt idx="0">
                  <c:v>1.0545652277883346</c:v>
                </c:pt>
                <c:pt idx="1">
                  <c:v>1.2243987195529096</c:v>
                </c:pt>
                <c:pt idx="2">
                  <c:v>1.2822602902964331</c:v>
                </c:pt>
                <c:pt idx="3">
                  <c:v>1.3441103184524248</c:v>
                </c:pt>
                <c:pt idx="4">
                  <c:v>1.3516387004312216</c:v>
                </c:pt>
                <c:pt idx="5">
                  <c:v>1.2496186232797519</c:v>
                </c:pt>
                <c:pt idx="6">
                  <c:v>1.5705173022019288</c:v>
                </c:pt>
                <c:pt idx="7">
                  <c:v>1.6730666489115813</c:v>
                </c:pt>
                <c:pt idx="8">
                  <c:v>1.9947979130970048</c:v>
                </c:pt>
                <c:pt idx="9">
                  <c:v>2.0638365591095797</c:v>
                </c:pt>
                <c:pt idx="10">
                  <c:v>2.1256700197450953</c:v>
                </c:pt>
                <c:pt idx="11">
                  <c:v>2.1294149860905254</c:v>
                </c:pt>
                <c:pt idx="12">
                  <c:v>2.0795790680894237</c:v>
                </c:pt>
                <c:pt idx="13">
                  <c:v>2.4182546181264057</c:v>
                </c:pt>
                <c:pt idx="14">
                  <c:v>2.4698776261191089</c:v>
                </c:pt>
                <c:pt idx="15">
                  <c:v>2.6152170891695246</c:v>
                </c:pt>
                <c:pt idx="16">
                  <c:v>2.5681888215950281</c:v>
                </c:pt>
                <c:pt idx="17">
                  <c:v>2.8724921011751197</c:v>
                </c:pt>
                <c:pt idx="18">
                  <c:v>2.9301620310063408</c:v>
                </c:pt>
                <c:pt idx="19">
                  <c:v>2.9705779945348785</c:v>
                </c:pt>
                <c:pt idx="20">
                  <c:v>3.0274111283716265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58-4FF8-A97B-2DE7D742087D}"/>
            </c:ext>
          </c:extLst>
        </c:ser>
        <c:ser>
          <c:idx val="7"/>
          <c:order val="3"/>
          <c:tx>
            <c:strRef>
              <c:f>'Model DB 3'!$BH$14:$BK$14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5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3'!$BH$16:$BH$36</c:f>
              <c:numCache>
                <c:formatCode>0.00</c:formatCode>
                <c:ptCount val="21"/>
                <c:pt idx="0">
                  <c:v>0.81490254970729425</c:v>
                </c:pt>
                <c:pt idx="1">
                  <c:v>0.96902212045184</c:v>
                </c:pt>
                <c:pt idx="2">
                  <c:v>1.0217091570308487</c:v>
                </c:pt>
                <c:pt idx="3">
                  <c:v>1.0781116896316425</c:v>
                </c:pt>
                <c:pt idx="4">
                  <c:v>1.0849822426486337</c:v>
                </c:pt>
                <c:pt idx="5">
                  <c:v>0.99197659430875273</c:v>
                </c:pt>
                <c:pt idx="6">
                  <c:v>1.2850406967471524</c:v>
                </c:pt>
                <c:pt idx="7">
                  <c:v>1.3787750959188774</c:v>
                </c:pt>
                <c:pt idx="8">
                  <c:v>1.6701508960910778</c:v>
                </c:pt>
                <c:pt idx="9">
                  <c:v>1.7315112371350518</c:v>
                </c:pt>
                <c:pt idx="10">
                  <c:v>1.7859087587547877</c:v>
                </c:pt>
                <c:pt idx="11">
                  <c:v>1.7891845154131254</c:v>
                </c:pt>
                <c:pt idx="12">
                  <c:v>1.7454142887385495</c:v>
                </c:pt>
                <c:pt idx="13">
                  <c:v>2.034194658593202</c:v>
                </c:pt>
                <c:pt idx="14">
                  <c:v>2.0763136798815176</c:v>
                </c:pt>
                <c:pt idx="15">
                  <c:v>2.192368488215787</c:v>
                </c:pt>
                <c:pt idx="16">
                  <c:v>2.1552031160335297</c:v>
                </c:pt>
                <c:pt idx="17">
                  <c:v>2.3901393199651486</c:v>
                </c:pt>
                <c:pt idx="18">
                  <c:v>2.4333679414420981</c:v>
                </c:pt>
                <c:pt idx="19">
                  <c:v>2.4634545433702346</c:v>
                </c:pt>
                <c:pt idx="20">
                  <c:v>2.5054865008947056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658-4FF8-A97B-2DE7D742087D}"/>
            </c:ext>
          </c:extLst>
        </c:ser>
        <c:ser>
          <c:idx val="8"/>
          <c:order val="4"/>
          <c:tx>
            <c:strRef>
              <c:f>'Model DB 3'!$BH$14:$BK$14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3"/>
            <c:dispRSqr val="0"/>
            <c:dispEq val="0"/>
          </c:trendline>
          <c:xVal>
            <c:numRef>
              <c:f>'Model DB 3'!$V$16:$V$36</c:f>
              <c:numCache>
                <c:formatCode>0.00</c:formatCode>
                <c:ptCount val="21"/>
                <c:pt idx="0">
                  <c:v>9.6961346180701895</c:v>
                </c:pt>
                <c:pt idx="1">
                  <c:v>13.393824587276928</c:v>
                </c:pt>
                <c:pt idx="2">
                  <c:v>14.801007983539723</c:v>
                </c:pt>
                <c:pt idx="3">
                  <c:v>16.389099024185754</c:v>
                </c:pt>
                <c:pt idx="4">
                  <c:v>16.588352166760117</c:v>
                </c:pt>
                <c:pt idx="5">
                  <c:v>13.997876659941046</c:v>
                </c:pt>
                <c:pt idx="6">
                  <c:v>22.952447824791811</c:v>
                </c:pt>
                <c:pt idx="7">
                  <c:v>26.318629633827577</c:v>
                </c:pt>
                <c:pt idx="8">
                  <c:v>38.506022687584021</c:v>
                </c:pt>
                <c:pt idx="9">
                  <c:v>41.447502280525484</c:v>
                </c:pt>
                <c:pt idx="10">
                  <c:v>44.181093011373072</c:v>
                </c:pt>
                <c:pt idx="11">
                  <c:v>44.349672038013857</c:v>
                </c:pt>
                <c:pt idx="12">
                  <c:v>42.134556292367868</c:v>
                </c:pt>
                <c:pt idx="13">
                  <c:v>58.399549175242868</c:v>
                </c:pt>
                <c:pt idx="14">
                  <c:v>61.130334023960472</c:v>
                </c:pt>
                <c:pt idx="15">
                  <c:v>69.180404704378844</c:v>
                </c:pt>
                <c:pt idx="16">
                  <c:v>66.516973919086666</c:v>
                </c:pt>
                <c:pt idx="17">
                  <c:v>84.752158841773152</c:v>
                </c:pt>
                <c:pt idx="18">
                  <c:v>88.47659159795559</c:v>
                </c:pt>
                <c:pt idx="19">
                  <c:v>91.138134412230741</c:v>
                </c:pt>
                <c:pt idx="20">
                  <c:v>94.952682470729073</c:v>
                </c:pt>
              </c:numCache>
            </c:numRef>
          </c:xVal>
          <c:yVal>
            <c:numRef>
              <c:f>'Model DB 3'!$BI$16:$BI$36</c:f>
              <c:numCache>
                <c:formatCode>0.00</c:formatCode>
                <c:ptCount val="21"/>
                <c:pt idx="0">
                  <c:v>1.0191239334028532</c:v>
                </c:pt>
                <c:pt idx="1">
                  <c:v>1.1603669570314814</c:v>
                </c:pt>
                <c:pt idx="2">
                  <c:v>1.2083087391368612</c:v>
                </c:pt>
                <c:pt idx="3">
                  <c:v>1.2594714728943137</c:v>
                </c:pt>
                <c:pt idx="4">
                  <c:v>1.265693758101317</c:v>
                </c:pt>
                <c:pt idx="5">
                  <c:v>1.1812731853082075</c:v>
                </c:pt>
                <c:pt idx="6">
                  <c:v>1.4462937418648978</c:v>
                </c:pt>
                <c:pt idx="7">
                  <c:v>1.5309060326230033</c:v>
                </c:pt>
                <c:pt idx="8">
                  <c:v>1.7990628658167571</c:v>
                </c:pt>
                <c:pt idx="9">
                  <c:v>1.8577697352294349</c:v>
                </c:pt>
                <c:pt idx="10">
                  <c:v>1.9109086668888564</c:v>
                </c:pt>
                <c:pt idx="11">
                  <c:v>1.9141458951790933</c:v>
                </c:pt>
                <c:pt idx="12">
                  <c:v>1.8712449601126224</c:v>
                </c:pt>
                <c:pt idx="13">
                  <c:v>2.171465546844026</c:v>
                </c:pt>
                <c:pt idx="14">
                  <c:v>2.2191256698908464</c:v>
                </c:pt>
                <c:pt idx="15">
                  <c:v>2.3558351451225166</c:v>
                </c:pt>
                <c:pt idx="16">
                  <c:v>2.3112122258708672</c:v>
                </c:pt>
                <c:pt idx="17">
                  <c:v>2.605499116861147</c:v>
                </c:pt>
                <c:pt idx="18">
                  <c:v>2.6625660255254511</c:v>
                </c:pt>
                <c:pt idx="19">
                  <c:v>2.7027680558208589</c:v>
                </c:pt>
                <c:pt idx="20">
                  <c:v>2.7595763310559498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658-4FF8-A97B-2DE7D7420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989064"/>
        <c:axId val="635991032"/>
      </c:scatterChart>
      <c:valAx>
        <c:axId val="635989064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91032"/>
        <c:crosses val="autoZero"/>
        <c:crossBetween val="midCat"/>
        <c:majorUnit val="10"/>
      </c:valAx>
      <c:valAx>
        <c:axId val="635991032"/>
        <c:scaling>
          <c:orientation val="minMax"/>
          <c:max val="3.5"/>
          <c:min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100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100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3.9577644479928077E-4"/>
              <c:y val="0.473566192662116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989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9.6342696996783703E-2"/>
          <c:y val="6.7393378666878043E-2"/>
          <c:w val="0.6439182943914199"/>
          <c:h val="7.6166789325711332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69-4D2E-A100-CCDE5F5BE0F6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469-4D2E-A100-CCDE5F5BE0F6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469-4D2E-A100-CCDE5F5BE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62054660076672E-2"/>
          <c:y val="2.3602310487538726E-2"/>
          <c:w val="0.86822874631511271"/>
          <c:h val="0.77893990553091441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349716783943999"/>
                  <c:y val="7.402089637258257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baseline="0"/>
                      <a:t>η</a:t>
                    </a:r>
                    <a:r>
                      <a:rPr lang="en-US" baseline="0"/>
                      <a:t> = e</a:t>
                    </a:r>
                    <a:r>
                      <a:rPr lang="en-US" baseline="30000"/>
                      <a:t>0.0094 Z</a:t>
                    </a:r>
                    <a:br>
                      <a:rPr lang="en-US" baseline="0"/>
                    </a:br>
                    <a:r>
                      <a:rPr lang="en-US" baseline="0"/>
                      <a:t>R² = 0.9743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2'!$I$17:$I$33</c:f>
              <c:numCache>
                <c:formatCode>General</c:formatCode>
                <c:ptCount val="17"/>
                <c:pt idx="0">
                  <c:v>1.4038015562787101</c:v>
                </c:pt>
                <c:pt idx="1">
                  <c:v>1.37506569700882</c:v>
                </c:pt>
                <c:pt idx="2">
                  <c:v>1.5379010675129801</c:v>
                </c:pt>
                <c:pt idx="3">
                  <c:v>1.64326498840626</c:v>
                </c:pt>
                <c:pt idx="4">
                  <c:v>1.4133802656783101</c:v>
                </c:pt>
                <c:pt idx="5">
                  <c:v>1.72947202835813</c:v>
                </c:pt>
                <c:pt idx="6">
                  <c:v>1.73905073775773</c:v>
                </c:pt>
                <c:pt idx="7">
                  <c:v>1.5379010675129801</c:v>
                </c:pt>
                <c:pt idx="8">
                  <c:v>1.60495095759456</c:v>
                </c:pt>
                <c:pt idx="9">
                  <c:v>1.90188583933299</c:v>
                </c:pt>
                <c:pt idx="10">
                  <c:v>2.12219225605469</c:v>
                </c:pt>
                <c:pt idx="11">
                  <c:v>2.1700851307304201</c:v>
                </c:pt>
                <c:pt idx="12">
                  <c:v>2.1892422806007201</c:v>
                </c:pt>
                <c:pt idx="13">
                  <c:v>2.22755631141241</c:v>
                </c:pt>
                <c:pt idx="14">
                  <c:v>2.1509279808601298</c:v>
                </c:pt>
                <c:pt idx="15">
                  <c:v>2.2562919017534</c:v>
                </c:pt>
                <c:pt idx="16">
                  <c:v>2.74479787880143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81-4EC9-9330-EE301302AAAA}"/>
            </c:ext>
          </c:extLst>
        </c:ser>
        <c:ser>
          <c:idx val="1"/>
          <c:order val="1"/>
          <c:tx>
            <c:strRef>
              <c:f>'[1]Erosive data 2'!$L$15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2'!$L$17:$L$33</c:f>
              <c:numCache>
                <c:formatCode>General</c:formatCode>
                <c:ptCount val="17"/>
                <c:pt idx="0">
                  <c:v>1.0658597850914935</c:v>
                </c:pt>
                <c:pt idx="1">
                  <c:v>1.1036892175921251</c:v>
                </c:pt>
                <c:pt idx="2">
                  <c:v>1.1334798315650469</c:v>
                </c:pt>
                <c:pt idx="3">
                  <c:v>1.1897547606687204</c:v>
                </c:pt>
                <c:pt idx="4">
                  <c:v>1.1853794467453018</c:v>
                </c:pt>
                <c:pt idx="5">
                  <c:v>1.2790195979447871</c:v>
                </c:pt>
                <c:pt idx="6">
                  <c:v>1.4837032639998466</c:v>
                </c:pt>
                <c:pt idx="7">
                  <c:v>1.5648432922015627</c:v>
                </c:pt>
                <c:pt idx="8">
                  <c:v>1.6170426343871447</c:v>
                </c:pt>
                <c:pt idx="9">
                  <c:v>1.6435856099653505</c:v>
                </c:pt>
                <c:pt idx="10">
                  <c:v>1.815054501154842</c:v>
                </c:pt>
                <c:pt idx="11">
                  <c:v>1.9025024993243864</c:v>
                </c:pt>
                <c:pt idx="12">
                  <c:v>1.7696355126614038</c:v>
                </c:pt>
                <c:pt idx="13">
                  <c:v>1.7305708825945296</c:v>
                </c:pt>
                <c:pt idx="14">
                  <c:v>1.7030472393045131</c:v>
                </c:pt>
                <c:pt idx="15">
                  <c:v>2.1838491435532421</c:v>
                </c:pt>
                <c:pt idx="16">
                  <c:v>2.3049116306249577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81-4EC9-9330-EE301302AAAA}"/>
            </c:ext>
          </c:extLst>
        </c:ser>
        <c:ser>
          <c:idx val="2"/>
          <c:order val="2"/>
          <c:tx>
            <c:strRef>
              <c:f>'[1]Erosive data 2'!$M$15</c:f>
              <c:strCache>
                <c:ptCount val="1"/>
                <c:pt idx="0">
                  <c:v>+-15%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'[1]Erosive data 2'!$H$17:$H$33</c:f>
              <c:numCache>
                <c:formatCode>General</c:formatCode>
                <c:ptCount val="17"/>
                <c:pt idx="0">
                  <c:v>24.07454392604636</c:v>
                </c:pt>
                <c:pt idx="1">
                  <c:v>27.784822544494418</c:v>
                </c:pt>
                <c:pt idx="2">
                  <c:v>30.618226302515964</c:v>
                </c:pt>
                <c:pt idx="3">
                  <c:v>35.772992756535416</c:v>
                </c:pt>
                <c:pt idx="4">
                  <c:v>35.381049048195841</c:v>
                </c:pt>
                <c:pt idx="5">
                  <c:v>43.469444132174495</c:v>
                </c:pt>
                <c:pt idx="6">
                  <c:v>59.261712486755741</c:v>
                </c:pt>
                <c:pt idx="7">
                  <c:v>64.926022946565524</c:v>
                </c:pt>
                <c:pt idx="8">
                  <c:v>68.416795329219212</c:v>
                </c:pt>
                <c:pt idx="9">
                  <c:v>70.148843861054203</c:v>
                </c:pt>
                <c:pt idx="10">
                  <c:v>80.705789888110431</c:v>
                </c:pt>
                <c:pt idx="11">
                  <c:v>85.711601484674873</c:v>
                </c:pt>
                <c:pt idx="12">
                  <c:v>78.009843598721702</c:v>
                </c:pt>
                <c:pt idx="13">
                  <c:v>75.635135479977862</c:v>
                </c:pt>
                <c:pt idx="14">
                  <c:v>73.929581879663672</c:v>
                </c:pt>
                <c:pt idx="15">
                  <c:v>100.38382037554459</c:v>
                </c:pt>
                <c:pt idx="16">
                  <c:v>106.12353905189356</c:v>
                </c:pt>
              </c:numCache>
            </c:numRef>
          </c:xVal>
          <c:yVal>
            <c:numRef>
              <c:f>'[1]Erosive data 2'!$M$17:$M$33</c:f>
              <c:numCache>
                <c:formatCode>General</c:formatCode>
                <c:ptCount val="17"/>
                <c:pt idx="0">
                  <c:v>1.4420455915943735</c:v>
                </c:pt>
                <c:pt idx="1">
                  <c:v>1.4932265885069929</c:v>
                </c:pt>
                <c:pt idx="2">
                  <c:v>1.5335315368232987</c:v>
                </c:pt>
                <c:pt idx="3">
                  <c:v>1.6096682056106215</c:v>
                </c:pt>
                <c:pt idx="4">
                  <c:v>1.6037486632436437</c:v>
                </c:pt>
                <c:pt idx="5">
                  <c:v>1.730438279572359</c:v>
                </c:pt>
                <c:pt idx="6">
                  <c:v>2.0073632395292043</c:v>
                </c:pt>
                <c:pt idx="7">
                  <c:v>2.1171409247432909</c:v>
                </c:pt>
                <c:pt idx="8">
                  <c:v>2.1877635641708428</c:v>
                </c:pt>
                <c:pt idx="9">
                  <c:v>2.2236746487766506</c:v>
                </c:pt>
                <c:pt idx="10">
                  <c:v>2.4556619721506685</c:v>
                </c:pt>
                <c:pt idx="11">
                  <c:v>2.5739739696741699</c:v>
                </c:pt>
                <c:pt idx="12">
                  <c:v>2.3942127524242522</c:v>
                </c:pt>
                <c:pt idx="13">
                  <c:v>2.3413606058631871</c:v>
                </c:pt>
                <c:pt idx="14">
                  <c:v>2.3041227355296354</c:v>
                </c:pt>
                <c:pt idx="15">
                  <c:v>2.9546194295132095</c:v>
                </c:pt>
                <c:pt idx="16">
                  <c:v>3.1184098531984721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581-4EC9-9330-EE301302A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82818327588912"/>
          <c:y val="6.0352936368362642E-2"/>
          <c:w val="0.30036046660153692"/>
          <c:h val="7.2921896001684181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PBAN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intercept val="1"/>
            <c:dispRSqr val="1"/>
            <c:dispEq val="1"/>
            <c:trendlineLbl>
              <c:layout>
                <c:manualLayout>
                  <c:x val="-0.60856290430734161"/>
                  <c:y val="-0.2446792076453518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(PBAN_AP_Al)'!$W$16:$W$26</c:f>
              <c:numCache>
                <c:formatCode>0.00</c:formatCode>
                <c:ptCount val="11"/>
                <c:pt idx="0">
                  <c:v>1.01115257581606</c:v>
                </c:pt>
                <c:pt idx="1">
                  <c:v>1.0596448333547801</c:v>
                </c:pt>
                <c:pt idx="2">
                  <c:v>1.07990177154377</c:v>
                </c:pt>
                <c:pt idx="3">
                  <c:v>1.1120297687985199</c:v>
                </c:pt>
                <c:pt idx="4">
                  <c:v>1.1362330030455099</c:v>
                </c:pt>
                <c:pt idx="5">
                  <c:v>1.21689615236134</c:v>
                </c:pt>
                <c:pt idx="6">
                  <c:v>1.20892849483121</c:v>
                </c:pt>
                <c:pt idx="7">
                  <c:v>1.15268305237421</c:v>
                </c:pt>
                <c:pt idx="8">
                  <c:v>1.2733882383219599</c:v>
                </c:pt>
                <c:pt idx="9">
                  <c:v>1.3138592201775801</c:v>
                </c:pt>
                <c:pt idx="10">
                  <c:v>1.45915369107365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4F-439A-816E-66DC06F827D2}"/>
            </c:ext>
          </c:extLst>
        </c:ser>
        <c:ser>
          <c:idx val="2"/>
          <c:order val="1"/>
          <c:tx>
            <c:strRef>
              <c:f>'Test (PBAN_AP_Al)'!$AA$15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(PBAN_AP_Al)'!$AA$16:$AA$26</c:f>
              <c:numCache>
                <c:formatCode>0.00</c:formatCode>
                <c:ptCount val="11"/>
                <c:pt idx="0">
                  <c:v>0.85</c:v>
                </c:pt>
                <c:pt idx="1">
                  <c:v>0.87830295640333367</c:v>
                </c:pt>
                <c:pt idx="2">
                  <c:v>0.92378993642226481</c:v>
                </c:pt>
                <c:pt idx="3">
                  <c:v>0.91073678758581522</c:v>
                </c:pt>
                <c:pt idx="4">
                  <c:v>0.93297693910742352</c:v>
                </c:pt>
                <c:pt idx="5">
                  <c:v>1.0004476209742765</c:v>
                </c:pt>
                <c:pt idx="6">
                  <c:v>1.0214676029730008</c:v>
                </c:pt>
                <c:pt idx="7">
                  <c:v>1.0366102981603642</c:v>
                </c:pt>
                <c:pt idx="8">
                  <c:v>1.0535017334185022</c:v>
                </c:pt>
                <c:pt idx="9">
                  <c:v>1.1219959736312461</c:v>
                </c:pt>
                <c:pt idx="10">
                  <c:v>1.2548175813063331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4F-439A-816E-66DC06F827D2}"/>
            </c:ext>
          </c:extLst>
        </c:ser>
        <c:ser>
          <c:idx val="3"/>
          <c:order val="2"/>
          <c:tx>
            <c:strRef>
              <c:f>'Test (PBAN_AP_Al)'!$AB$15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linear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(PBAN_AP_Al)'!$AB$16:$AB$26</c:f>
              <c:numCache>
                <c:formatCode>0.00</c:formatCode>
                <c:ptCount val="11"/>
                <c:pt idx="0">
                  <c:v>1.1499999999999999</c:v>
                </c:pt>
                <c:pt idx="1">
                  <c:v>1.188292235133922</c:v>
                </c:pt>
                <c:pt idx="2">
                  <c:v>1.2498334433948288</c:v>
                </c:pt>
                <c:pt idx="3">
                  <c:v>1.2321733008513971</c:v>
                </c:pt>
                <c:pt idx="4">
                  <c:v>1.2622629176159259</c:v>
                </c:pt>
                <c:pt idx="5">
                  <c:v>1.3535467813181388</c:v>
                </c:pt>
                <c:pt idx="6">
                  <c:v>1.3819855804928833</c:v>
                </c:pt>
                <c:pt idx="7">
                  <c:v>1.4024727563346104</c:v>
                </c:pt>
                <c:pt idx="8">
                  <c:v>1.4253258746250324</c:v>
                </c:pt>
                <c:pt idx="9">
                  <c:v>1.5179945525599212</c:v>
                </c:pt>
                <c:pt idx="10">
                  <c:v>1.6976943747085682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4F-439A-816E-66DC06F827D2}"/>
            </c:ext>
          </c:extLst>
        </c:ser>
        <c:ser>
          <c:idx val="1"/>
          <c:order val="3"/>
          <c:tx>
            <c:strRef>
              <c:f>'Test (PBAN_AP_Al)'!$AZ$14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(PBAN_AP_Al)'!$AZ$16:$AZ$26</c:f>
              <c:numCache>
                <c:formatCode>0.00</c:formatCode>
                <c:ptCount val="11"/>
                <c:pt idx="0">
                  <c:v>0.96215907268992784</c:v>
                </c:pt>
                <c:pt idx="1">
                  <c:v>0.99984774688917111</c:v>
                </c:pt>
                <c:pt idx="2">
                  <c:v>1.0593554967151502</c:v>
                </c:pt>
                <c:pt idx="3">
                  <c:v>1.0424518481219252</c:v>
                </c:pt>
                <c:pt idx="4">
                  <c:v>1.0711478051577974</c:v>
                </c:pt>
                <c:pt idx="5">
                  <c:v>1.1541113455701508</c:v>
                </c:pt>
                <c:pt idx="6">
                  <c:v>1.1783787178524958</c:v>
                </c:pt>
                <c:pt idx="7">
                  <c:v>1.1953954097797335</c:v>
                </c:pt>
                <c:pt idx="8">
                  <c:v>1.2139661865853391</c:v>
                </c:pt>
                <c:pt idx="9">
                  <c:v>1.2860855620570817</c:v>
                </c:pt>
                <c:pt idx="10">
                  <c:v>1.4194783520850454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4F-439A-816E-66DC06F827D2}"/>
            </c:ext>
          </c:extLst>
        </c:ser>
        <c:ser>
          <c:idx val="4"/>
          <c:order val="4"/>
          <c:tx>
            <c:strRef>
              <c:f>'Test (PBAN_AP_Al)'!$AZ$14:$BC$14</c:f>
              <c:strCache>
                <c:ptCount val="1"/>
                <c:pt idx="0">
                  <c:v>Confidence Interval (Linear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(PBAN_AP_Al)'!$BA$16:$BA$26</c:f>
              <c:numCache>
                <c:formatCode>0.00</c:formatCode>
                <c:ptCount val="11"/>
                <c:pt idx="0">
                  <c:v>1.0378409273100722</c:v>
                </c:pt>
                <c:pt idx="1">
                  <c:v>1.0667474446480847</c:v>
                </c:pt>
                <c:pt idx="2">
                  <c:v>1.1142678831019437</c:v>
                </c:pt>
                <c:pt idx="3">
                  <c:v>1.1004582403152872</c:v>
                </c:pt>
                <c:pt idx="4">
                  <c:v>1.1240920515655521</c:v>
                </c:pt>
                <c:pt idx="5">
                  <c:v>1.1998830567222647</c:v>
                </c:pt>
                <c:pt idx="6">
                  <c:v>1.2250744656133883</c:v>
                </c:pt>
                <c:pt idx="7">
                  <c:v>1.2436876447152414</c:v>
                </c:pt>
                <c:pt idx="8">
                  <c:v>1.2648614214581955</c:v>
                </c:pt>
                <c:pt idx="9">
                  <c:v>1.3539049641340859</c:v>
                </c:pt>
                <c:pt idx="10">
                  <c:v>1.533033603929856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44F-439A-816E-66DC06F8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2.200000000000000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4"/>
        <c:minorUnit val="0.4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226677280707633"/>
          <c:h val="7.1231701461649838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PBAN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3723539226182258"/>
                  <c:y val="-0.226575405160958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(PBAN_AP_Al)'!$W$16:$W$26</c:f>
              <c:numCache>
                <c:formatCode>0.00</c:formatCode>
                <c:ptCount val="11"/>
                <c:pt idx="0">
                  <c:v>1.01115257581606</c:v>
                </c:pt>
                <c:pt idx="1">
                  <c:v>1.0596448333547801</c:v>
                </c:pt>
                <c:pt idx="2">
                  <c:v>1.07990177154377</c:v>
                </c:pt>
                <c:pt idx="3">
                  <c:v>1.1120297687985199</c:v>
                </c:pt>
                <c:pt idx="4">
                  <c:v>1.1362330030455099</c:v>
                </c:pt>
                <c:pt idx="5">
                  <c:v>1.21689615236134</c:v>
                </c:pt>
                <c:pt idx="6">
                  <c:v>1.20892849483121</c:v>
                </c:pt>
                <c:pt idx="7">
                  <c:v>1.15268305237421</c:v>
                </c:pt>
                <c:pt idx="8">
                  <c:v>1.2733882383219599</c:v>
                </c:pt>
                <c:pt idx="9">
                  <c:v>1.3138592201775801</c:v>
                </c:pt>
                <c:pt idx="10">
                  <c:v>1.45915369107365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8C-4136-AD0B-076488DA28CD}"/>
            </c:ext>
          </c:extLst>
        </c:ser>
        <c:ser>
          <c:idx val="2"/>
          <c:order val="1"/>
          <c:tx>
            <c:strRef>
              <c:f>'Test (PBAN_AP_Al)'!$AC$15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(PBAN_AP_Al)'!$AC$16:$AC$26</c:f>
              <c:numCache>
                <c:formatCode>0.00</c:formatCode>
                <c:ptCount val="11"/>
                <c:pt idx="0">
                  <c:v>0.85</c:v>
                </c:pt>
                <c:pt idx="1">
                  <c:v>0.87479831619462933</c:v>
                </c:pt>
                <c:pt idx="2">
                  <c:v>0.91617746196378802</c:v>
                </c:pt>
                <c:pt idx="3">
                  <c:v>0.90410682624609984</c:v>
                </c:pt>
                <c:pt idx="4">
                  <c:v>0.92476945576146041</c:v>
                </c:pt>
                <c:pt idx="5">
                  <c:v>0.99038877558879279</c:v>
                </c:pt>
                <c:pt idx="6">
                  <c:v>1.0117681973589008</c:v>
                </c:pt>
                <c:pt idx="7">
                  <c:v>1.0274552527053218</c:v>
                </c:pt>
                <c:pt idx="8">
                  <c:v>1.0452410593433057</c:v>
                </c:pt>
                <c:pt idx="9">
                  <c:v>1.1205735090533584</c:v>
                </c:pt>
                <c:pt idx="10">
                  <c:v>1.2824765990078255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8C-4136-AD0B-076488DA28CD}"/>
            </c:ext>
          </c:extLst>
        </c:ser>
        <c:ser>
          <c:idx val="3"/>
          <c:order val="2"/>
          <c:tx>
            <c:strRef>
              <c:f>'Test (PBAN_AP_Al)'!$AD$15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exp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(PBAN_AP_Al)'!$AD$16:$AD$26</c:f>
              <c:numCache>
                <c:formatCode>0.00</c:formatCode>
                <c:ptCount val="11"/>
                <c:pt idx="0">
                  <c:v>1.1499999999999999</c:v>
                </c:pt>
                <c:pt idx="1">
                  <c:v>1.1835506630868513</c:v>
                </c:pt>
                <c:pt idx="2">
                  <c:v>1.2395342132451248</c:v>
                </c:pt>
                <c:pt idx="3">
                  <c:v>1.2232033531564879</c:v>
                </c:pt>
                <c:pt idx="4">
                  <c:v>1.2511586754419759</c:v>
                </c:pt>
                <c:pt idx="5">
                  <c:v>1.3399377552083667</c:v>
                </c:pt>
                <c:pt idx="6">
                  <c:v>1.3688628552502775</c:v>
                </c:pt>
                <c:pt idx="7">
                  <c:v>1.3900865183660236</c:v>
                </c:pt>
                <c:pt idx="8">
                  <c:v>1.4141496685232959</c:v>
                </c:pt>
                <c:pt idx="9">
                  <c:v>1.516070041660426</c:v>
                </c:pt>
                <c:pt idx="10">
                  <c:v>1.7351153986576462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8C-4136-AD0B-076488DA28CD}"/>
            </c:ext>
          </c:extLst>
        </c:ser>
        <c:ser>
          <c:idx val="1"/>
          <c:order val="3"/>
          <c:tx>
            <c:strRef>
              <c:f>'Test (PBAN_AP_Al)'!$BD$14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(PBAN_AP_Al)'!$BD$16:$BD$26</c:f>
              <c:numCache>
                <c:formatCode>0.00</c:formatCode>
                <c:ptCount val="11"/>
                <c:pt idx="0">
                  <c:v>0.95516215657804104</c:v>
                </c:pt>
                <c:pt idx="1">
                  <c:v>0.98953964998008381</c:v>
                </c:pt>
                <c:pt idx="2">
                  <c:v>1.0453229009435492</c:v>
                </c:pt>
                <c:pt idx="3">
                  <c:v>1.0292891040407572</c:v>
                </c:pt>
                <c:pt idx="4">
                  <c:v>1.0565971568170507</c:v>
                </c:pt>
                <c:pt idx="5">
                  <c:v>1.1380457373187731</c:v>
                </c:pt>
                <c:pt idx="6">
                  <c:v>1.1626505511651335</c:v>
                </c:pt>
                <c:pt idx="7">
                  <c:v>1.1801600688557334</c:v>
                </c:pt>
                <c:pt idx="8">
                  <c:v>1.1995423955156168</c:v>
                </c:pt>
                <c:pt idx="9">
                  <c:v>1.2781420553095695</c:v>
                </c:pt>
                <c:pt idx="10">
                  <c:v>1.4415199968437005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8C-4136-AD0B-076488DA28CD}"/>
            </c:ext>
          </c:extLst>
        </c:ser>
        <c:ser>
          <c:idx val="4"/>
          <c:order val="4"/>
          <c:tx>
            <c:strRef>
              <c:f>'Test (PBAN_AP_Al)'!$BD$14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6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(PBAN_AP_Al)'!$BE$16:$BE$26</c:f>
              <c:numCache>
                <c:formatCode>0.00</c:formatCode>
                <c:ptCount val="11"/>
                <c:pt idx="0">
                  <c:v>1.044837843421959</c:v>
                </c:pt>
                <c:pt idx="1">
                  <c:v>1.0688093293013972</c:v>
                </c:pt>
                <c:pt idx="2">
                  <c:v>1.1103887742653638</c:v>
                </c:pt>
                <c:pt idx="3">
                  <c:v>1.0980210753618307</c:v>
                </c:pt>
                <c:pt idx="4">
                  <c:v>1.1193309743863857</c:v>
                </c:pt>
                <c:pt idx="5">
                  <c:v>1.1922807934783863</c:v>
                </c:pt>
                <c:pt idx="6">
                  <c:v>1.217980501444045</c:v>
                </c:pt>
                <c:pt idx="7">
                  <c:v>1.2373817022156119</c:v>
                </c:pt>
                <c:pt idx="8">
                  <c:v>1.2598483323509848</c:v>
                </c:pt>
                <c:pt idx="9">
                  <c:v>1.3585014954042152</c:v>
                </c:pt>
                <c:pt idx="10">
                  <c:v>1.5760720008217715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B8C-4136-AD0B-076488DA2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2.200000000000000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4"/>
        <c:minorUnit val="0.4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847124459919935"/>
          <c:h val="7.274885389978180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79268177115005E-2"/>
          <c:y val="2.5520810797317314E-2"/>
          <c:w val="0.88194095592147459"/>
          <c:h val="0.78280350065466986"/>
        </c:manualLayout>
      </c:layout>
      <c:scatterChart>
        <c:scatterStyle val="lineMarker"/>
        <c:varyColors val="0"/>
        <c:ser>
          <c:idx val="0"/>
          <c:order val="0"/>
          <c:tx>
            <c:v>PBAN</c:v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B0DC8"/>
              </a:solidFill>
              <a:ln>
                <a:noFill/>
              </a:ln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60015863393946756"/>
                  <c:y val="-0.450935188989647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(PBAN_AP_Al)'!$W$16:$W$26</c:f>
              <c:numCache>
                <c:formatCode>0.00</c:formatCode>
                <c:ptCount val="11"/>
                <c:pt idx="0">
                  <c:v>1.01115257581606</c:v>
                </c:pt>
                <c:pt idx="1">
                  <c:v>1.0596448333547801</c:v>
                </c:pt>
                <c:pt idx="2">
                  <c:v>1.07990177154377</c:v>
                </c:pt>
                <c:pt idx="3">
                  <c:v>1.1120297687985199</c:v>
                </c:pt>
                <c:pt idx="4">
                  <c:v>1.1362330030455099</c:v>
                </c:pt>
                <c:pt idx="5">
                  <c:v>1.21689615236134</c:v>
                </c:pt>
                <c:pt idx="6">
                  <c:v>1.20892849483121</c:v>
                </c:pt>
                <c:pt idx="7">
                  <c:v>1.15268305237421</c:v>
                </c:pt>
                <c:pt idx="8">
                  <c:v>1.2733882383219599</c:v>
                </c:pt>
                <c:pt idx="9">
                  <c:v>1.3138592201775801</c:v>
                </c:pt>
                <c:pt idx="10">
                  <c:v>1.45915369107365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31-4B60-8F6D-DEEAAB625073}"/>
            </c:ext>
          </c:extLst>
        </c:ser>
        <c:ser>
          <c:idx val="2"/>
          <c:order val="1"/>
          <c:tx>
            <c:strRef>
              <c:f>'Test (PBAN_AP_Al)'!$AE$15</c:f>
              <c:strCache>
                <c:ptCount val="1"/>
                <c:pt idx="0">
                  <c:v>η(z)-15%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(PBAN_AP_Al)'!$AE$16:$AE$26</c:f>
              <c:numCache>
                <c:formatCode>0.00</c:formatCode>
                <c:ptCount val="11"/>
                <c:pt idx="0">
                  <c:v>0.84718721569530853</c:v>
                </c:pt>
                <c:pt idx="1">
                  <c:v>1.0121665570597185</c:v>
                </c:pt>
                <c:pt idx="2">
                  <c:v>1.0158589518037309</c:v>
                </c:pt>
                <c:pt idx="3">
                  <c:v>1.0151077413312353</c:v>
                </c:pt>
                <c:pt idx="4">
                  <c:v>1.0163120176046967</c:v>
                </c:pt>
                <c:pt idx="5">
                  <c:v>1.0186127010867134</c:v>
                </c:pt>
                <c:pt idx="6">
                  <c:v>1.0191190382355391</c:v>
                </c:pt>
                <c:pt idx="7">
                  <c:v>1.0194468262669518</c:v>
                </c:pt>
                <c:pt idx="8">
                  <c:v>1.0197825627277071</c:v>
                </c:pt>
                <c:pt idx="9">
                  <c:v>1.0209074199241492</c:v>
                </c:pt>
                <c:pt idx="10">
                  <c:v>1.0224512458469504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31-4B60-8F6D-DEEAAB625073}"/>
            </c:ext>
          </c:extLst>
        </c:ser>
        <c:ser>
          <c:idx val="3"/>
          <c:order val="2"/>
          <c:tx>
            <c:strRef>
              <c:f>'Test (PBAN_AP_Al)'!$AF$15</c:f>
              <c:strCache>
                <c:ptCount val="1"/>
                <c:pt idx="0">
                  <c:v>η(z)+15%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Proposed model (+-15%)</c:name>
            <c:spPr>
              <a:ln w="12700">
                <a:solidFill>
                  <a:srgbClr val="FB0DC8"/>
                </a:solidFill>
                <a:prstDash val="sysDot"/>
              </a:ln>
            </c:spPr>
            <c:trendlineType val="power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(PBAN_AP_Al)'!$AF$16:$AF$26</c:f>
              <c:numCache>
                <c:formatCode>0.00</c:formatCode>
                <c:ptCount val="11"/>
                <c:pt idx="0">
                  <c:v>1.1461944682936527</c:v>
                </c:pt>
                <c:pt idx="1">
                  <c:v>1.3694018124925602</c:v>
                </c:pt>
                <c:pt idx="2">
                  <c:v>1.3743974053815182</c:v>
                </c:pt>
                <c:pt idx="3">
                  <c:v>1.3733810618010831</c:v>
                </c:pt>
                <c:pt idx="4">
                  <c:v>1.3750103767592954</c:v>
                </c:pt>
                <c:pt idx="5">
                  <c:v>1.3781230661761417</c:v>
                </c:pt>
                <c:pt idx="6">
                  <c:v>1.3788081105539645</c:v>
                </c:pt>
                <c:pt idx="7">
                  <c:v>1.3792515884788172</c:v>
                </c:pt>
                <c:pt idx="8">
                  <c:v>1.3797058201610153</c:v>
                </c:pt>
                <c:pt idx="9">
                  <c:v>1.3812276857797312</c:v>
                </c:pt>
                <c:pt idx="10">
                  <c:v>1.3833163914399915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31-4B60-8F6D-DEEAAB625073}"/>
            </c:ext>
          </c:extLst>
        </c:ser>
        <c:ser>
          <c:idx val="1"/>
          <c:order val="3"/>
          <c:tx>
            <c:strRef>
              <c:f>'Test (PBAN_AP_Al)'!$BH$14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4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(PBAN_AP_Al)'!$BH$16:$BH$26</c:f>
              <c:numCache>
                <c:formatCode>0.00</c:formatCode>
                <c:ptCount val="11"/>
                <c:pt idx="0">
                  <c:v>0.86248619129738779</c:v>
                </c:pt>
                <c:pt idx="1">
                  <c:v>1.0721527028371869</c:v>
                </c:pt>
                <c:pt idx="2">
                  <c:v>1.0977534819632708</c:v>
                </c:pt>
                <c:pt idx="3">
                  <c:v>1.0913831854717446</c:v>
                </c:pt>
                <c:pt idx="4">
                  <c:v>1.1017765516320663</c:v>
                </c:pt>
                <c:pt idx="5">
                  <c:v>1.1172021070022879</c:v>
                </c:pt>
                <c:pt idx="6">
                  <c:v>1.1161592278476982</c:v>
                </c:pt>
                <c:pt idx="7">
                  <c:v>1.113713851930938</c:v>
                </c:pt>
                <c:pt idx="8">
                  <c:v>1.1094930043858435</c:v>
                </c:pt>
                <c:pt idx="9">
                  <c:v>1.0808051833326895</c:v>
                </c:pt>
                <c:pt idx="10">
                  <c:v>1.0015192645486661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B31-4B60-8F6D-DEEAAB625073}"/>
            </c:ext>
          </c:extLst>
        </c:ser>
        <c:ser>
          <c:idx val="4"/>
          <c:order val="4"/>
          <c:tx>
            <c:strRef>
              <c:f>'Test (PBAN_AP_Al)'!$BH$14</c:f>
              <c:strCache>
                <c:ptCount val="1"/>
                <c:pt idx="0">
                  <c:v>Confidence Interval (Power model)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name>CI</c:name>
            <c:spPr>
              <a:ln w="9525"/>
            </c:spPr>
            <c:trendlineType val="poly"/>
            <c:order val="3"/>
            <c:dispRSqr val="0"/>
            <c:dispEq val="0"/>
          </c:trendline>
          <c:xVal>
            <c:numRef>
              <c:f>'Test (PBAN_AP_Al)'!$V$16:$V$26</c:f>
              <c:numCache>
                <c:formatCode>0.00</c:formatCode>
                <c:ptCount val="11"/>
                <c:pt idx="0">
                  <c:v>9.9999999999999995E-21</c:v>
                </c:pt>
                <c:pt idx="1">
                  <c:v>2.1621815434174003</c:v>
                </c:pt>
                <c:pt idx="2">
                  <c:v>5.6371227213342188</c:v>
                </c:pt>
                <c:pt idx="3">
                  <c:v>4.6399379362731281</c:v>
                </c:pt>
                <c:pt idx="4">
                  <c:v>6.338956387121744</c:v>
                </c:pt>
                <c:pt idx="5">
                  <c:v>11.493324749753747</c:v>
                </c:pt>
                <c:pt idx="6">
                  <c:v>13.099129333307925</c:v>
                </c:pt>
                <c:pt idx="7">
                  <c:v>14.255943327758931</c:v>
                </c:pt>
                <c:pt idx="8">
                  <c:v>15.546350910504366</c:v>
                </c:pt>
                <c:pt idx="9">
                  <c:v>20.778913188024923</c:v>
                </c:pt>
                <c:pt idx="10">
                  <c:v>30.925712857626671</c:v>
                </c:pt>
              </c:numCache>
            </c:numRef>
          </c:xVal>
          <c:yVal>
            <c:numRef>
              <c:f>'Test (PBAN_AP_Al)'!$BI$16:$BI$26</c:f>
              <c:numCache>
                <c:formatCode>0.00</c:formatCode>
                <c:ptCount val="11"/>
                <c:pt idx="0">
                  <c:v>1.1308954926915735</c:v>
                </c:pt>
                <c:pt idx="1">
                  <c:v>1.3094156667150918</c:v>
                </c:pt>
                <c:pt idx="2">
                  <c:v>1.2925028752219785</c:v>
                </c:pt>
                <c:pt idx="3">
                  <c:v>1.297105617660574</c:v>
                </c:pt>
                <c:pt idx="4">
                  <c:v>1.289545842731926</c:v>
                </c:pt>
                <c:pt idx="5">
                  <c:v>1.2795336602605671</c:v>
                </c:pt>
                <c:pt idx="6">
                  <c:v>1.2817679209418054</c:v>
                </c:pt>
                <c:pt idx="7">
                  <c:v>1.2849845628148313</c:v>
                </c:pt>
                <c:pt idx="8">
                  <c:v>1.2899953785028788</c:v>
                </c:pt>
                <c:pt idx="9">
                  <c:v>1.3213299223711912</c:v>
                </c:pt>
                <c:pt idx="10">
                  <c:v>1.4042483727382757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31-4B60-8F6D-DEEAAB625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426232"/>
        <c:axId val="633425248"/>
        <c:extLst/>
      </c:scatterChart>
      <c:valAx>
        <c:axId val="633426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5248"/>
        <c:crosses val="autoZero"/>
        <c:crossBetween val="midCat"/>
      </c:valAx>
      <c:valAx>
        <c:axId val="633425248"/>
        <c:scaling>
          <c:orientation val="minMax"/>
          <c:max val="2.2000000000000002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3426232"/>
        <c:crosses val="autoZero"/>
        <c:crossBetween val="midCat"/>
        <c:majorUnit val="0.4"/>
        <c:minorUnit val="0.4"/>
      </c:valAx>
      <c:spPr>
        <a:ln>
          <a:solidFill>
            <a:schemeClr val="tx1"/>
          </a:solidFill>
        </a:ln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9.8454567313241953E-2"/>
          <c:y val="6.0346072848638743E-2"/>
          <c:w val="0.76847124459919935"/>
          <c:h val="7.274885389978180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37015523525796E-2"/>
          <c:y val="2.3602310487538726E-2"/>
          <c:w val="0.88020722557395981"/>
          <c:h val="0.83294062005088043"/>
        </c:manualLayout>
      </c:layout>
      <c:scatterChart>
        <c:scatterStyle val="lineMarker"/>
        <c:varyColors val="0"/>
        <c:ser>
          <c:idx val="0"/>
          <c:order val="0"/>
          <c:tx>
            <c:v>4525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trendline>
            <c:name>Proposed model</c:nam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exp"/>
            <c:intercept val="1"/>
            <c:dispRSqr val="1"/>
            <c:dispEq val="1"/>
            <c:trendlineLbl>
              <c:layout>
                <c:manualLayout>
                  <c:x val="-0.6418405952044659"/>
                  <c:y val="-5.519778887045291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l-GR" sz="1050" b="0" i="0" u="none" strike="noStrike" baseline="0">
                        <a:effectLst/>
                      </a:rPr>
                      <a:t>η</a:t>
                    </a:r>
                    <a:r>
                      <a:rPr lang="en-US" sz="1050" baseline="0"/>
                      <a:t> = e</a:t>
                    </a:r>
                    <a:r>
                      <a:rPr lang="en-US" sz="1050" baseline="30000"/>
                      <a:t>0.0094 z</a:t>
                    </a:r>
                    <a:br>
                      <a:rPr lang="en-US" sz="1050" baseline="0"/>
                    </a:br>
                    <a:r>
                      <a:rPr lang="en-US" sz="1050" baseline="0"/>
                      <a:t>R² = 0.9743</a:t>
                    </a:r>
                    <a:endParaRPr lang="en-US" sz="105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'RAW DATA'!$C$11:$C$27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'RAW DATA'!$D$11:$D$27</c:f>
              <c:numCache>
                <c:formatCode>0.00</c:formatCode>
                <c:ptCount val="17"/>
                <c:pt idx="0">
                  <c:v>1.4</c:v>
                </c:pt>
                <c:pt idx="1">
                  <c:v>1.38</c:v>
                </c:pt>
                <c:pt idx="2">
                  <c:v>1.54</c:v>
                </c:pt>
                <c:pt idx="3">
                  <c:v>1.64</c:v>
                </c:pt>
                <c:pt idx="4">
                  <c:v>1.41</c:v>
                </c:pt>
                <c:pt idx="5">
                  <c:v>1.73</c:v>
                </c:pt>
                <c:pt idx="6">
                  <c:v>1.74</c:v>
                </c:pt>
                <c:pt idx="7">
                  <c:v>1.54</c:v>
                </c:pt>
                <c:pt idx="8">
                  <c:v>1.6</c:v>
                </c:pt>
                <c:pt idx="9">
                  <c:v>1.9</c:v>
                </c:pt>
                <c:pt idx="10">
                  <c:v>2.12</c:v>
                </c:pt>
                <c:pt idx="11">
                  <c:v>2.17</c:v>
                </c:pt>
                <c:pt idx="12">
                  <c:v>2.19</c:v>
                </c:pt>
                <c:pt idx="13">
                  <c:v>2.23</c:v>
                </c:pt>
                <c:pt idx="14">
                  <c:v>2.15</c:v>
                </c:pt>
                <c:pt idx="15">
                  <c:v>2.2599999999999998</c:v>
                </c:pt>
                <c:pt idx="16">
                  <c:v>2.74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49-4BAC-837C-E8C24957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scatterChart>
        <c:scatterStyle val="smoothMarker"/>
        <c:varyColors val="0"/>
        <c:ser>
          <c:idx val="1"/>
          <c:order val="1"/>
          <c:tx>
            <c:strRef>
              <c:f>'CP 4525'!$AC$15</c:f>
              <c:strCache>
                <c:ptCount val="1"/>
                <c:pt idx="0">
                  <c:v>η(z)-15%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4525'!$AC$16:$AC$32</c:f>
              <c:numCache>
                <c:formatCode>0.00</c:formatCode>
                <c:ptCount val="17"/>
                <c:pt idx="0">
                  <c:v>1.065851020089438</c:v>
                </c:pt>
                <c:pt idx="1">
                  <c:v>1.1036999581211449</c:v>
                </c:pt>
                <c:pt idx="2">
                  <c:v>1.1334809327403592</c:v>
                </c:pt>
                <c:pt idx="3">
                  <c:v>1.1897705742772422</c:v>
                </c:pt>
                <c:pt idx="4">
                  <c:v>1.1853636210766654</c:v>
                </c:pt>
                <c:pt idx="5">
                  <c:v>1.2790064497951219</c:v>
                </c:pt>
                <c:pt idx="6">
                  <c:v>1.4836948716014282</c:v>
                </c:pt>
                <c:pt idx="7">
                  <c:v>1.5648469049772127</c:v>
                </c:pt>
                <c:pt idx="8">
                  <c:v>1.6170291726086394</c:v>
                </c:pt>
                <c:pt idx="9">
                  <c:v>1.6436036007542967</c:v>
                </c:pt>
                <c:pt idx="10">
                  <c:v>1.8150596991227252</c:v>
                </c:pt>
                <c:pt idx="11">
                  <c:v>1.9025237172677283</c:v>
                </c:pt>
                <c:pt idx="12">
                  <c:v>1.7696550533482471</c:v>
                </c:pt>
                <c:pt idx="13">
                  <c:v>1.7305608123715075</c:v>
                </c:pt>
                <c:pt idx="14">
                  <c:v>1.7030463314473927</c:v>
                </c:pt>
                <c:pt idx="15">
                  <c:v>2.183826444510728</c:v>
                </c:pt>
                <c:pt idx="16">
                  <c:v>2.3048996369863324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949-4BAC-837C-E8C249571688}"/>
            </c:ext>
          </c:extLst>
        </c:ser>
        <c:ser>
          <c:idx val="2"/>
          <c:order val="2"/>
          <c:tx>
            <c:strRef>
              <c:f>'CP 4525'!$AD$15</c:f>
              <c:strCache>
                <c:ptCount val="1"/>
                <c:pt idx="0">
                  <c:v>η(z)+15%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Proposed model (+-15%)</c:name>
            <c:spPr>
              <a:ln w="12700" cap="rnd">
                <a:solidFill>
                  <a:srgbClr val="FF0000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4525'!$AD$16:$AD$32</c:f>
              <c:numCache>
                <c:formatCode>0.00</c:formatCode>
                <c:ptCount val="17"/>
                <c:pt idx="0">
                  <c:v>1.4420337330621806</c:v>
                </c:pt>
                <c:pt idx="1">
                  <c:v>1.4932411198109607</c:v>
                </c:pt>
                <c:pt idx="2">
                  <c:v>1.5335330266487213</c:v>
                </c:pt>
                <c:pt idx="3">
                  <c:v>1.6096896004927395</c:v>
                </c:pt>
                <c:pt idx="4">
                  <c:v>1.6037272520449</c:v>
                </c:pt>
                <c:pt idx="5">
                  <c:v>1.7304204908992824</c:v>
                </c:pt>
                <c:pt idx="6">
                  <c:v>2.0073518851078145</c:v>
                </c:pt>
                <c:pt idx="7">
                  <c:v>2.1171458126162288</c:v>
                </c:pt>
                <c:pt idx="8">
                  <c:v>2.1877453511763942</c:v>
                </c:pt>
                <c:pt idx="9">
                  <c:v>2.223698989255813</c:v>
                </c:pt>
                <c:pt idx="10">
                  <c:v>2.4556690046954515</c:v>
                </c:pt>
                <c:pt idx="11">
                  <c:v>2.574002676303397</c:v>
                </c:pt>
                <c:pt idx="12">
                  <c:v>2.3942391898240989</c:v>
                </c:pt>
                <c:pt idx="13">
                  <c:v>2.3413469814438042</c:v>
                </c:pt>
                <c:pt idx="14">
                  <c:v>2.3041215072523547</c:v>
                </c:pt>
                <c:pt idx="15">
                  <c:v>2.9545887190439259</c:v>
                </c:pt>
                <c:pt idx="16">
                  <c:v>3.1183936265109202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949-4BAC-837C-E8C249571688}"/>
            </c:ext>
          </c:extLst>
        </c:ser>
        <c:ser>
          <c:idx val="3"/>
          <c:order val="3"/>
          <c:tx>
            <c:strRef>
              <c:f>'CP 4525'!$BD$14:$BG$14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name>CI</c:nam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4525'!$BD$16:$BD$32</c:f>
              <c:numCache>
                <c:formatCode>0.00</c:formatCode>
                <c:ptCount val="17"/>
                <c:pt idx="0">
                  <c:v>1.0805343208524509</c:v>
                </c:pt>
                <c:pt idx="1">
                  <c:v>1.1367515041297631</c:v>
                </c:pt>
                <c:pt idx="2">
                  <c:v>1.180430372572016</c:v>
                </c:pt>
                <c:pt idx="3">
                  <c:v>1.2616129183131517</c:v>
                </c:pt>
                <c:pt idx="4">
                  <c:v>1.2553237929319656</c:v>
                </c:pt>
                <c:pt idx="5">
                  <c:v>1.3863600643596645</c:v>
                </c:pt>
                <c:pt idx="6">
                  <c:v>1.6507961536353346</c:v>
                </c:pt>
                <c:pt idx="7">
                  <c:v>1.7465119046631175</c:v>
                </c:pt>
                <c:pt idx="8">
                  <c:v>1.8056322198314616</c:v>
                </c:pt>
                <c:pt idx="9">
                  <c:v>1.8351197580086296</c:v>
                </c:pt>
                <c:pt idx="10">
                  <c:v>2.0183232510488374</c:v>
                </c:pt>
                <c:pt idx="11">
                  <c:v>2.1089604161598343</c:v>
                </c:pt>
                <c:pt idx="12">
                  <c:v>1.9707123909610926</c:v>
                </c:pt>
                <c:pt idx="13">
                  <c:v>1.9292820487114724</c:v>
                </c:pt>
                <c:pt idx="14">
                  <c:v>1.8998231480253793</c:v>
                </c:pt>
                <c:pt idx="15">
                  <c:v>2.3967291588886965</c:v>
                </c:pt>
                <c:pt idx="16">
                  <c:v>2.520483239283426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D949-4BAC-837C-E8C249571688}"/>
            </c:ext>
          </c:extLst>
        </c:ser>
        <c:ser>
          <c:idx val="4"/>
          <c:order val="4"/>
          <c:tx>
            <c:strRef>
              <c:f>'CP 4525'!$BD$14:$BG$14</c:f>
              <c:strCache>
                <c:ptCount val="1"/>
                <c:pt idx="0">
                  <c:v>Confidence Interval (Exponential model)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9525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6"/>
            <c:dispRSqr val="0"/>
            <c:dispEq val="0"/>
          </c:trendline>
          <c:xVal>
            <c:numRef>
              <c:f>'CP 4525'!$V$16:$V$32</c:f>
              <c:numCache>
                <c:formatCode>0.00</c:formatCode>
                <c:ptCount val="17"/>
                <c:pt idx="0">
                  <c:v>24.073669091594212</c:v>
                </c:pt>
                <c:pt idx="1">
                  <c:v>27.785857803236084</c:v>
                </c:pt>
                <c:pt idx="2">
                  <c:v>30.618329653497284</c:v>
                </c:pt>
                <c:pt idx="3">
                  <c:v>35.774406734990897</c:v>
                </c:pt>
                <c:pt idx="4">
                  <c:v>35.379628749393568</c:v>
                </c:pt>
                <c:pt idx="5">
                  <c:v>43.46835052382179</c:v>
                </c:pt>
                <c:pt idx="6">
                  <c:v>59.261110741858971</c:v>
                </c:pt>
                <c:pt idx="7">
                  <c:v>64.926268554156621</c:v>
                </c:pt>
                <c:pt idx="8">
                  <c:v>68.415909693907579</c:v>
                </c:pt>
                <c:pt idx="9">
                  <c:v>70.150008329294394</c:v>
                </c:pt>
                <c:pt idx="10">
                  <c:v>80.706094548116269</c:v>
                </c:pt>
                <c:pt idx="11">
                  <c:v>85.712787930121834</c:v>
                </c:pt>
                <c:pt idx="12">
                  <c:v>78.011018295420897</c:v>
                </c:pt>
                <c:pt idx="13">
                  <c:v>75.634516433714438</c:v>
                </c:pt>
                <c:pt idx="14">
                  <c:v>73.929525169216518</c:v>
                </c:pt>
                <c:pt idx="15">
                  <c:v>100.38271461953862</c:v>
                </c:pt>
                <c:pt idx="16">
                  <c:v>106.12298548519477</c:v>
                </c:pt>
              </c:numCache>
            </c:numRef>
          </c:xVal>
          <c:yVal>
            <c:numRef>
              <c:f>'CP 4525'!$BE$16:$BE$32</c:f>
              <c:numCache>
                <c:formatCode>0.00</c:formatCode>
                <c:ptCount val="17"/>
                <c:pt idx="0">
                  <c:v>1.4273504322991677</c:v>
                </c:pt>
                <c:pt idx="1">
                  <c:v>1.4601895738023427</c:v>
                </c:pt>
                <c:pt idx="2">
                  <c:v>1.4865835868170645</c:v>
                </c:pt>
                <c:pt idx="3">
                  <c:v>1.5378472564568302</c:v>
                </c:pt>
                <c:pt idx="4">
                  <c:v>1.5337670801896</c:v>
                </c:pt>
                <c:pt idx="5">
                  <c:v>1.62306687633474</c:v>
                </c:pt>
                <c:pt idx="6">
                  <c:v>1.8402506030739081</c:v>
                </c:pt>
                <c:pt idx="7">
                  <c:v>1.9354808129303243</c:v>
                </c:pt>
                <c:pt idx="8">
                  <c:v>1.9991423039535725</c:v>
                </c:pt>
                <c:pt idx="9">
                  <c:v>2.0321828320014803</c:v>
                </c:pt>
                <c:pt idx="10">
                  <c:v>2.2524054527693398</c:v>
                </c:pt>
                <c:pt idx="11">
                  <c:v>2.3675659774112914</c:v>
                </c:pt>
                <c:pt idx="12">
                  <c:v>2.1931818522112536</c:v>
                </c:pt>
                <c:pt idx="13">
                  <c:v>2.1426257451038393</c:v>
                </c:pt>
                <c:pt idx="14">
                  <c:v>2.1073446906743687</c:v>
                </c:pt>
                <c:pt idx="15">
                  <c:v>2.7416860046659579</c:v>
                </c:pt>
                <c:pt idx="16">
                  <c:v>2.9028100242138266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D949-4BAC-837C-E8C24957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309416"/>
        <c:axId val="635314008"/>
      </c:scatterChart>
      <c:valAx>
        <c:axId val="635309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n-GB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z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14008"/>
        <c:crosses val="autoZero"/>
        <c:crossBetween val="midCat"/>
      </c:valAx>
      <c:valAx>
        <c:axId val="63531400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defRPr>
                </a:pPr>
                <a:r>
                  <a:rPr lang="el-GR" sz="1050" b="1">
                    <a:solidFill>
                      <a:sysClr val="windowText" lastClr="000000"/>
                    </a:solidFill>
                    <a:latin typeface="CMU Serif" panose="02000603000000000000" pitchFamily="2" charset="0"/>
                    <a:ea typeface="CMU Serif" panose="02000603000000000000" pitchFamily="2" charset="0"/>
                    <a:cs typeface="CMU Serif" panose="02000603000000000000" pitchFamily="2" charset="0"/>
                  </a:rPr>
                  <a:t>η</a:t>
                </a:r>
                <a:endParaRPr lang="en-GB" sz="1050" b="1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endParaRPr>
              </a:p>
            </c:rich>
          </c:tx>
          <c:layout>
            <c:manualLayout>
              <c:xMode val="edge"/>
              <c:yMode val="edge"/>
              <c:x val="1.0701183216489157E-3"/>
              <c:y val="0.423988426505844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ysClr val="windowText" lastClr="000000"/>
                  </a:solidFill>
                  <a:latin typeface="CMU Serif" panose="02000603000000000000" pitchFamily="2" charset="0"/>
                  <a:ea typeface="CMU Serif" panose="02000603000000000000" pitchFamily="2" charset="0"/>
                  <a:cs typeface="CMU Serif" panose="02000603000000000000" pitchFamily="2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MU Sans Serif" panose="02000603000000000000" pitchFamily="2" charset="0"/>
                <a:ea typeface="CMU Sans Serif" panose="02000603000000000000" pitchFamily="2" charset="0"/>
                <a:cs typeface="CMU Sans Serif" panose="02000603000000000000" pitchFamily="2" charset="0"/>
              </a:defRPr>
            </a:pPr>
            <a:endParaRPr lang="en-US"/>
          </a:p>
        </c:txPr>
        <c:crossAx val="635309416"/>
        <c:crosses val="autoZero"/>
        <c:crossBetween val="midCat"/>
        <c:min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0264680115641629"/>
          <c:y val="6.0575842544783196E-2"/>
          <c:w val="0.76297588537648264"/>
          <c:h val="7.149726358811638E-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_xlchart.v1.0</cx:f>
      </cx:strDim>
      <cx:numDim type="size">
        <cx:f dir="row"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DDAFC8F8-0539-4641-A99A-25BB124DBF99}">
          <cx:dataLabels pos="ctr">
            <cx:visibility seriesName="0" categoryName="1" value="0"/>
            <cx:dataLabel idx="0">
              <cx:visibility seriesName="0" categoryName="0" value="1"/>
              <cx:separator>, </cx:separator>
            </cx:dataLabel>
            <cx:dataLabel idx="1">
              <cx:visibility seriesName="0" categoryName="0" value="1"/>
              <cx:separator>, </cx:separator>
            </cx:dataLabel>
            <cx:dataLabel idx="2">
              <cx:visibility seriesName="0" categoryName="0" value="1"/>
              <cx:separator>, </cx:separator>
            </cx:dataLabel>
            <cx:dataLabel idx="3">
              <cx:visibility seriesName="0" categoryName="0" value="1"/>
              <cx:separator>, </cx:separator>
            </cx:dataLabel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_xlchart.v1.27</cx:f>
      </cx:strDim>
      <cx:numDim type="size">
        <cx:f dir="row">_xlchart.v1.28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928F-4D40-AD08-A9EA5419B53C}">
          <cx:tx>
            <cx:txData>
              <cx:f>_xlchart.v1.26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_xlchart.v1.33</cx:f>
      </cx:strDim>
      <cx:numDim type="size">
        <cx:f dir="row">_xlchart.v1.34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A6DD-4863-8AC0-43B7AC6E8D9B}">
          <cx:tx>
            <cx:txData>
              <cx:f>_xlchart.v1.32</cx:f>
              <cx:v>Variance</cx:v>
            </cx:txData>
          </cx:tx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_xlchart.v1.30</cx:f>
      </cx:strDim>
      <cx:numDim type="size">
        <cx:f dir="row">_xlchart.v1.31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4B26-452F-BA7E-CADD81E25C47}">
          <cx:tx>
            <cx:txData>
              <cx:f>_xlchart.v1.29</cx:f>
              <cx:v>Coefficient of Determination</cx:v>
            </cx:txData>
          </cx:tx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_xlchart.v1.36</cx:f>
      </cx:strDim>
      <cx:numDim type="size">
        <cx:f dir="row">_xlchart.v1.37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73DA-496C-A1CA-3F5FEB085F55}">
          <cx:tx>
            <cx:txData>
              <cx:f>_xlchart.v1.35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_xlchart.v1.39</cx:f>
      </cx:strDim>
      <cx:numDim type="size">
        <cx:f dir="row">_xlchart.v1.40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FDB7-49B2-9FB8-AC33B24336E1}">
          <cx:tx>
            <cx:txData>
              <cx:f>_xlchart.v1.38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_xlchart.v1.42</cx:f>
      </cx:strDim>
      <cx:numDim type="size">
        <cx:f dir="row">_xlchart.v1.43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8239-4364-A730-5BCFF5799479}">
          <cx:tx>
            <cx:txData>
              <cx:f>_xlchart.v1.41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_xlchart.v1.45</cx:f>
      </cx:strDim>
      <cx:numDim type="size">
        <cx:f dir="row">_xlchart.v1.46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6EF0-4D22-9ECC-7D70D4F20BF4}">
          <cx:tx>
            <cx:txData>
              <cx:f>_xlchart.v1.44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_xlchart.v1.48</cx:f>
      </cx:strDim>
      <cx:numDim type="size">
        <cx:f dir="row">_xlchart.v1.49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AAC3-419E-A945-FB43F129F3E0}">
          <cx:tx>
            <cx:txData>
              <cx:f>_xlchart.v1.47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_xlchart.v1.51</cx:f>
      </cx:strDim>
      <cx:numDim type="size">
        <cx:f dir="row">_xlchart.v1.52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6455-411D-A65A-24AE96115CB0}">
          <cx:tx>
            <cx:txData>
              <cx:f>_xlchart.v1.50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1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_xlchart.v1.57</cx:f>
      </cx:strDim>
      <cx:numDim type="size">
        <cx:f dir="row">_xlchart.v1.58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0FE9-4E26-9483-1D4DB0BD3556}">
          <cx:tx>
            <cx:txData>
              <cx:f>_xlchart.v1.56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_xlchart.v1.3</cx:f>
      </cx:strDim>
      <cx:numDim type="size">
        <cx:f dir="row">_xlchart.v1.4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DDAFC8F8-0539-4641-A99A-25BB124DBF99}">
          <cx:tx>
            <cx:txData>
              <cx:f>_xlchart.v1.2</cx:f>
              <cx:v/>
            </cx:txData>
          </cx:tx>
          <cx:dataLabels pos="ctr">
            <cx:visibility seriesName="0" categoryName="1" value="0"/>
            <cx:dataLabel idx="0">
              <cx:visibility seriesName="0" categoryName="0" value="1"/>
              <cx:separator>, </cx:separator>
            </cx:dataLabel>
            <cx:dataLabel idx="1">
              <cx:visibility seriesName="0" categoryName="0" value="1"/>
              <cx:separator>, </cx:separator>
            </cx:dataLabel>
            <cx:dataLabel idx="2">
              <cx:visibility seriesName="0" categoryName="0" value="1"/>
              <cx:separator>, </cx:separator>
            </cx:dataLabel>
            <cx:dataLabel idx="3">
              <cx:visibility seriesName="0" categoryName="0" value="1"/>
              <cx:separator>, </cx:separator>
            </cx:dataLabel>
          </cx:dataLabels>
          <cx:dataId val="0"/>
          <cx:layoutPr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_xlchart.v1.54</cx:f>
      </cx:strDim>
      <cx:numDim type="size">
        <cx:f dir="row">_xlchart.v1.55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36DC-4E35-9547-6690AFC2DB1E}">
          <cx:tx>
            <cx:txData>
              <cx:f>_xlchart.v1.53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_xlchart.v1.60</cx:f>
      </cx:strDim>
      <cx:numDim type="size">
        <cx:f dir="row">_xlchart.v1.61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DF8B-4FE2-9944-33549D45E001}">
          <cx:tx>
            <cx:txData>
              <cx:f>_xlchart.v1.59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_xlchart.v1.63</cx:f>
      </cx:strDim>
      <cx:numDim type="size">
        <cx:f dir="row">_xlchart.v1.64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3EB6-473C-BF16-C3174AF203EE}">
          <cx:tx>
            <cx:txData>
              <cx:f>_xlchart.v1.62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_xlchart.v1.66</cx:f>
      </cx:strDim>
      <cx:numDim type="size">
        <cx:f dir="row">_xlchart.v1.67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0F72-4461-8673-8A97C38BA66B}">
          <cx:tx>
            <cx:txData>
              <cx:f>_xlchart.v1.65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_xlchart.v1.69</cx:f>
      </cx:strDim>
      <cx:numDim type="size">
        <cx:f dir="row">_xlchart.v1.70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0289-4178-95D1-4D454A54931F}">
          <cx:tx>
            <cx:txData>
              <cx:f>_xlchart.v1.68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_xlchart.v1.72</cx:f>
      </cx:strDim>
      <cx:numDim type="size">
        <cx:f dir="row">_xlchart.v1.73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2639-4280-9AD2-610DE06DEE81}">
          <cx:tx>
            <cx:txData>
              <cx:f>_xlchart.v1.71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_xlchart.v1.75</cx:f>
      </cx:strDim>
      <cx:numDim type="size">
        <cx:f dir="row">_xlchart.v1.76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0AA7-40D1-AB4E-5B4C91E55A76}">
          <cx:tx>
            <cx:txData>
              <cx:f>_xlchart.v1.74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_xlchart.v1.78</cx:f>
      </cx:strDim>
      <cx:numDim type="size">
        <cx:f dir="row">_xlchart.v1.79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15D2-4D36-ABA0-19C1876C5BD2}">
          <cx:tx>
            <cx:txData>
              <cx:f>_xlchart.v1.77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_xlchart.v1.81</cx:f>
      </cx:strDim>
      <cx:numDim type="size">
        <cx:f dir="row">_xlchart.v1.82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E4DE-4680-BD75-A38313D879B2}">
          <cx:tx>
            <cx:txData>
              <cx:f>_xlchart.v1.80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2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_xlchart.v1.84</cx:f>
      </cx:strDim>
      <cx:numDim type="size">
        <cx:f dir="row">_xlchart.v1.85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41A2-4565-8FD3-647E328B0590}">
          <cx:tx>
            <cx:txData>
              <cx:f>_xlchart.v1.83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_xlchart.v1.9</cx:f>
      </cx:strDim>
      <cx:numDim type="size">
        <cx:f dir="row">_xlchart.v1.10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7945-47EB-B394-8CFF1BDE9A2A}">
          <cx:tx>
            <cx:txData>
              <cx:f>_xlchart.v1.8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_xlchart.v1.87</cx:f>
      </cx:strDim>
      <cx:numDim type="size">
        <cx:f dir="row">_xlchart.v1.88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D2F0-45E9-96D2-D7BFD1F43B69}">
          <cx:tx>
            <cx:txData>
              <cx:f>_xlchart.v1.86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_xlchart.v1.93</cx:f>
      </cx:strDim>
      <cx:numDim type="size">
        <cx:f dir="row">_xlchart.v1.94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F0E1-4345-B9E8-6F64CA5F9962}">
          <cx:tx>
            <cx:txData>
              <cx:f>_xlchart.v1.92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_xlchart.v1.90</cx:f>
      </cx:strDim>
      <cx:numDim type="size">
        <cx:f dir="row">_xlchart.v1.91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8C1F-4B5B-8453-2D0D63C995F0}">
          <cx:tx>
            <cx:txData>
              <cx:f>_xlchart.v1.89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_xlchart.v1.96</cx:f>
      </cx:strDim>
      <cx:numDim type="size">
        <cx:f dir="row">_xlchart.v1.97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8141-4C70-A9C4-6DCD2AF9EAFA}">
          <cx:tx>
            <cx:txData>
              <cx:f>_xlchart.v1.95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_xlchart.v1.99</cx:f>
      </cx:strDim>
      <cx:numDim type="size">
        <cx:f dir="row">_xlchart.v1.100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4E69-4DC8-909A-89B54241620C}">
          <cx:tx>
            <cx:txData>
              <cx:f>_xlchart.v1.98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_xlchart.v1.102</cx:f>
      </cx:strDim>
      <cx:numDim type="size">
        <cx:f dir="row">_xlchart.v1.103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2BB5-475A-B434-4C5830755775}">
          <cx:tx>
            <cx:txData>
              <cx:f>_xlchart.v1.101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_xlchart.v1.105</cx:f>
      </cx:strDim>
      <cx:numDim type="size">
        <cx:f dir="row">_xlchart.v1.106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FD56-45F9-92BF-D4B297B1DD02}">
          <cx:tx>
            <cx:txData>
              <cx:f>_xlchart.v1.104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_xlchart.v1.108</cx:f>
      </cx:strDim>
      <cx:numDim type="size">
        <cx:f dir="row">_xlchart.v1.109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A7BD-430A-BB71-E48680AF30E5}">
          <cx:tx>
            <cx:txData>
              <cx:f>_xlchart.v1.107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_xlchart.v1.111</cx:f>
      </cx:strDim>
      <cx:numDim type="size">
        <cx:f dir="row">_xlchart.v1.112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0095-4024-ABE8-FD439BA2AFD4}">
          <cx:tx>
            <cx:txData>
              <cx:f>_xlchart.v1.110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3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_xlchart.v1.117</cx:f>
      </cx:strDim>
      <cx:numDim type="size">
        <cx:f dir="row">_xlchart.v1.118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34DD-4879-8A9D-BC64064A76A4}">
          <cx:tx>
            <cx:txData>
              <cx:f>_xlchart.v1.116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_xlchart.v1.6</cx:f>
      </cx:strDim>
      <cx:numDim type="size">
        <cx:f dir="row">_xlchart.v1.7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0EB1-4F2F-98E5-E84F99D19BA7}">
          <cx:tx>
            <cx:txData>
              <cx:f>_xlchart.v1.5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4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_xlchart.v1.114</cx:f>
      </cx:strDim>
      <cx:numDim type="size">
        <cx:f dir="row">_xlchart.v1.115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2DA7-494D-B45C-698B2DAE3097}">
          <cx:tx>
            <cx:txData>
              <cx:f>_xlchart.v1.113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4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_xlchart.v1.120</cx:f>
      </cx:strDim>
      <cx:numDim type="size">
        <cx:f dir="row">_xlchart.v1.121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BB58-42C2-8ED6-6843D059D0A2}">
          <cx:tx>
            <cx:txData>
              <cx:f>_xlchart.v1.119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4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_xlchart.v1.123</cx:f>
      </cx:strDim>
      <cx:numDim type="size">
        <cx:f dir="row">_xlchart.v1.124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6BF4-4377-B3E7-9E31040A9FD8}">
          <cx:tx>
            <cx:txData>
              <cx:f>_xlchart.v1.122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4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_xlchart.v1.126</cx:f>
      </cx:strDim>
      <cx:numDim type="size">
        <cx:f dir="row">_xlchart.v1.127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1-AD82-4721-9128-3FE313F81DAE}">
          <cx:tx>
            <cx:txData>
              <cx:f>_xlchart.v1.125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4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_xlchart.v1.129</cx:f>
      </cx:strDim>
      <cx:numDim type="size">
        <cx:f dir="row">_xlchart.v1.130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1518-48E8-B280-7701E1A62566}">
          <cx:tx>
            <cx:txData>
              <cx:f>_xlchart.v1.128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4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_xlchart.v1.132</cx:f>
      </cx:strDim>
      <cx:numDim type="size">
        <cx:f dir="row">_xlchart.v1.133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6542-44B2-9E27-DBB96C98AB3D}">
          <cx:tx>
            <cx:txData>
              <cx:f>_xlchart.v1.131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4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_xlchart.v1.135</cx:f>
      </cx:strDim>
      <cx:numDim type="size">
        <cx:f dir="row">_xlchart.v1.136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3D52-40EE-AF29-055FCBA4BD45}">
          <cx:tx>
            <cx:txData>
              <cx:f>_xlchart.v1.134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_xlchart.v1.12</cx:f>
      </cx:strDim>
      <cx:numDim type="size">
        <cx:f dir="row">_xlchart.v1.13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C234-4728-B77E-1FAF5587AFD4}">
          <cx:tx>
            <cx:txData>
              <cx:f>_xlchart.v1.11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_xlchart.v1.15</cx:f>
      </cx:strDim>
      <cx:numDim type="size">
        <cx:f dir="row">_xlchart.v1.16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FFDF-4CD1-9379-2E2697804F66}">
          <cx:tx>
            <cx:txData>
              <cx:f>_xlchart.v1.14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_xlchart.v1.21</cx:f>
      </cx:strDim>
      <cx:numDim type="size">
        <cx:f dir="row">_xlchart.v1.22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DD3D-4753-91CB-06D2C3F4FA15}">
          <cx:tx>
            <cx:txData>
              <cx:f>_xlchart.v1.20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_xlchart.v1.18</cx:f>
      </cx:strDim>
      <cx:numDim type="size">
        <cx:f dir="row">_xlchart.v1.19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Coefficient of Determination (R</a:t>
            </a:r>
            <a:r>
              <a:rPr lang="en-US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1-1684-4B75-91DA-4A3C4473058B}">
          <cx:tx>
            <cx:txData>
              <cx:f>_xlchart.v1.17</cx:f>
              <cx:v>Coefficient of Determination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_xlchart.v1.24</cx:f>
      </cx:strDim>
      <cx:numDim type="size">
        <cx:f dir="row">_xlchart.v1.25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Variance (</a:t>
            </a:r>
            <a:r>
              <a:rPr lang="el-GR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σ</a:t>
            </a:r>
            <a:r>
              <a:rPr lang="pt-BR" sz="1800" b="1" i="0" u="none" strike="noStrike" baseline="3000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2</a:t>
            </a:r>
            <a:r>
              <a:rPr lang="en-US" sz="1800" b="1" i="0" u="none" strike="noStrike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Calibri" panose="020F0502020204030204"/>
              </a:rPr>
              <a:t>)</a:t>
            </a:r>
          </a:p>
        </cx:rich>
      </cx:tx>
    </cx:title>
    <cx:plotArea>
      <cx:plotAreaRegion>
        <cx:series layoutId="sunburst" uniqueId="{00000000-5D82-4C66-861F-A05A43606623}">
          <cx:tx>
            <cx:txData>
              <cx:f>_xlchart.v1.23</cx:f>
              <cx:v>Variance</cx:v>
            </cx:txData>
          </cx:tx>
          <cx:dataLabels>
            <cx:visibility seriesName="0" categoryName="0" value="1"/>
            <cx:separator>, </cx:separator>
          </cx:dataLabels>
          <cx:dataId val="0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200"/>
          </a:pPr>
          <a:endParaRPr lang="en-US" sz="1200" b="0" i="0" u="none" strike="noStrike" baseline="0">
            <a:solidFill>
              <a:sysClr val="windowText" lastClr="000000">
                <a:lumMod val="75000"/>
                <a:lumOff val="2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75000"/>
            <a:lumOff val="2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chemeClr val="bg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/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P 5565'!A1"/><Relationship Id="rId13" Type="http://schemas.openxmlformats.org/officeDocument/2006/relationships/hyperlink" Target="#'CP 4525'!A1"/><Relationship Id="rId18" Type="http://schemas.openxmlformats.org/officeDocument/2006/relationships/hyperlink" Target="#'CP 5555'!A1"/><Relationship Id="rId26" Type="http://schemas.openxmlformats.org/officeDocument/2006/relationships/hyperlink" Target="#PBAN_AP_Al!A1"/><Relationship Id="rId3" Type="http://schemas.openxmlformats.org/officeDocument/2006/relationships/hyperlink" Target="#'Model 1B'!A1"/><Relationship Id="rId21" Type="http://schemas.openxmlformats.org/officeDocument/2006/relationships/hyperlink" Target="#'Model DB 1'!A1"/><Relationship Id="rId7" Type="http://schemas.openxmlformats.org/officeDocument/2006/relationships/hyperlink" Target="#'Model 2C'!A1"/><Relationship Id="rId12" Type="http://schemas.openxmlformats.org/officeDocument/2006/relationships/hyperlink" Target="#'Model 3D'!A1"/><Relationship Id="rId17" Type="http://schemas.openxmlformats.org/officeDocument/2006/relationships/hyperlink" Target="#'CP 5542'!A1"/><Relationship Id="rId25" Type="http://schemas.openxmlformats.org/officeDocument/2006/relationships/hyperlink" Target="#'RAW DATA'!A1"/><Relationship Id="rId2" Type="http://schemas.openxmlformats.org/officeDocument/2006/relationships/hyperlink" Target="#'Model 1A'!A1"/><Relationship Id="rId16" Type="http://schemas.openxmlformats.org/officeDocument/2006/relationships/hyperlink" Target="#'CP 5051'!A1"/><Relationship Id="rId20" Type="http://schemas.openxmlformats.org/officeDocument/2006/relationships/hyperlink" Target="#'CP General Model'!A1"/><Relationship Id="rId1" Type="http://schemas.openxmlformats.org/officeDocument/2006/relationships/image" Target="../media/image1.png"/><Relationship Id="rId6" Type="http://schemas.openxmlformats.org/officeDocument/2006/relationships/hyperlink" Target="#'Model 2B'!A1"/><Relationship Id="rId11" Type="http://schemas.openxmlformats.org/officeDocument/2006/relationships/hyperlink" Target="#'Model 3C'!A1"/><Relationship Id="rId24" Type="http://schemas.openxmlformats.org/officeDocument/2006/relationships/hyperlink" Target="#'DB General Model'!A1"/><Relationship Id="rId5" Type="http://schemas.openxmlformats.org/officeDocument/2006/relationships/hyperlink" Target="#'Model 2A'!A1"/><Relationship Id="rId15" Type="http://schemas.openxmlformats.org/officeDocument/2006/relationships/hyperlink" Target="#'CP 4869'!A1"/><Relationship Id="rId23" Type="http://schemas.openxmlformats.org/officeDocument/2006/relationships/hyperlink" Target="#'Model DB 3'!A1"/><Relationship Id="rId10" Type="http://schemas.openxmlformats.org/officeDocument/2006/relationships/hyperlink" Target="#'Model 3B'!A1"/><Relationship Id="rId19" Type="http://schemas.openxmlformats.org/officeDocument/2006/relationships/hyperlink" Target="#Inputs!A1"/><Relationship Id="rId4" Type="http://schemas.openxmlformats.org/officeDocument/2006/relationships/hyperlink" Target="#'Model 1C'!A1"/><Relationship Id="rId9" Type="http://schemas.openxmlformats.org/officeDocument/2006/relationships/hyperlink" Target="#'Model 3A'!A1"/><Relationship Id="rId14" Type="http://schemas.openxmlformats.org/officeDocument/2006/relationships/hyperlink" Target="#'CP 4685'!A1"/><Relationship Id="rId22" Type="http://schemas.openxmlformats.org/officeDocument/2006/relationships/hyperlink" Target="#'Model DB 2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microsoft.com/office/2014/relationships/chartEx" Target="../charts/chartEx13.xml"/><Relationship Id="rId7" Type="http://schemas.openxmlformats.org/officeDocument/2006/relationships/chart" Target="../charts/chart25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microsoft.com/office/2014/relationships/chartEx" Target="../charts/chartEx1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microsoft.com/office/2014/relationships/chartEx" Target="../charts/chartEx15.xml"/><Relationship Id="rId7" Type="http://schemas.openxmlformats.org/officeDocument/2006/relationships/chart" Target="../charts/chart29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microsoft.com/office/2014/relationships/chartEx" Target="../charts/chartEx1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microsoft.com/office/2014/relationships/chartEx" Target="../charts/chartEx17.xml"/><Relationship Id="rId7" Type="http://schemas.openxmlformats.org/officeDocument/2006/relationships/chart" Target="../charts/chart33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microsoft.com/office/2014/relationships/chartEx" Target="../charts/chartEx1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7" Type="http://schemas.openxmlformats.org/officeDocument/2006/relationships/chart" Target="../charts/chart37.xml"/><Relationship Id="rId2" Type="http://schemas.microsoft.com/office/2014/relationships/chartEx" Target="../charts/chartEx20.xml"/><Relationship Id="rId1" Type="http://schemas.microsoft.com/office/2014/relationships/chartEx" Target="../charts/chartEx19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microsoft.com/office/2014/relationships/chartEx" Target="../charts/chartEx21.xml"/><Relationship Id="rId7" Type="http://schemas.openxmlformats.org/officeDocument/2006/relationships/chart" Target="../charts/chart40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microsoft.com/office/2014/relationships/chartEx" Target="../charts/chartEx2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7" Type="http://schemas.openxmlformats.org/officeDocument/2006/relationships/chart" Target="../charts/chart44.xml"/><Relationship Id="rId2" Type="http://schemas.microsoft.com/office/2014/relationships/chartEx" Target="../charts/chartEx24.xml"/><Relationship Id="rId1" Type="http://schemas.microsoft.com/office/2014/relationships/chartEx" Target="../charts/chartEx23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7" Type="http://schemas.openxmlformats.org/officeDocument/2006/relationships/chart" Target="../charts/chart47.xml"/><Relationship Id="rId2" Type="http://schemas.microsoft.com/office/2014/relationships/chartEx" Target="../charts/chartEx26.xml"/><Relationship Id="rId1" Type="http://schemas.microsoft.com/office/2014/relationships/chartEx" Target="../charts/chartEx25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7" Type="http://schemas.openxmlformats.org/officeDocument/2006/relationships/chart" Target="../charts/chart50.xml"/><Relationship Id="rId2" Type="http://schemas.microsoft.com/office/2014/relationships/chartEx" Target="../charts/chartEx28.xml"/><Relationship Id="rId1" Type="http://schemas.microsoft.com/office/2014/relationships/chartEx" Target="../charts/chartEx27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microsoft.com/office/2014/relationships/chartEx" Target="../charts/chartEx29.xml"/><Relationship Id="rId7" Type="http://schemas.openxmlformats.org/officeDocument/2006/relationships/chart" Target="../charts/chart53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microsoft.com/office/2014/relationships/chartEx" Target="../charts/chartEx3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7" Type="http://schemas.openxmlformats.org/officeDocument/2006/relationships/chart" Target="../charts/chart57.xml"/><Relationship Id="rId2" Type="http://schemas.microsoft.com/office/2014/relationships/chartEx" Target="../charts/chartEx32.xml"/><Relationship Id="rId1" Type="http://schemas.microsoft.com/office/2014/relationships/chartEx" Target="../charts/chartEx3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microsoft.com/office/2014/relationships/chartEx" Target="../charts/chartEx33.xml"/><Relationship Id="rId7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microsoft.com/office/2014/relationships/chartEx" Target="../charts/chartEx34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microsoft.com/office/2014/relationships/chartEx" Target="../charts/chartEx35.xml"/><Relationship Id="rId7" Type="http://schemas.openxmlformats.org/officeDocument/2006/relationships/chart" Target="../charts/chart64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microsoft.com/office/2014/relationships/chartEx" Target="../charts/chartEx3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7" Type="http://schemas.openxmlformats.org/officeDocument/2006/relationships/chart" Target="../charts/chart68.xml"/><Relationship Id="rId2" Type="http://schemas.microsoft.com/office/2014/relationships/chartEx" Target="../charts/chartEx38.xml"/><Relationship Id="rId1" Type="http://schemas.microsoft.com/office/2014/relationships/chartEx" Target="../charts/chartEx37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microsoft.com/office/2014/relationships/chartEx" Target="../charts/chartEx39.xml"/><Relationship Id="rId7" Type="http://schemas.openxmlformats.org/officeDocument/2006/relationships/chart" Target="../charts/chart71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microsoft.com/office/2014/relationships/chartEx" Target="../charts/chartEx4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7" Type="http://schemas.openxmlformats.org/officeDocument/2006/relationships/chart" Target="../charts/chart75.xml"/><Relationship Id="rId2" Type="http://schemas.microsoft.com/office/2014/relationships/chartEx" Target="../charts/chartEx42.xml"/><Relationship Id="rId1" Type="http://schemas.microsoft.com/office/2014/relationships/chartEx" Target="../charts/chartEx41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7" Type="http://schemas.openxmlformats.org/officeDocument/2006/relationships/chart" Target="../charts/chart78.xml"/><Relationship Id="rId2" Type="http://schemas.microsoft.com/office/2014/relationships/chartEx" Target="../charts/chartEx44.xml"/><Relationship Id="rId1" Type="http://schemas.microsoft.com/office/2014/relationships/chartEx" Target="../charts/chartEx43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microsoft.com/office/2014/relationships/chartEx" Target="../charts/chartEx45.xml"/><Relationship Id="rId7" Type="http://schemas.openxmlformats.org/officeDocument/2006/relationships/chart" Target="../charts/chart81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80.xml"/><Relationship Id="rId5" Type="http://schemas.openxmlformats.org/officeDocument/2006/relationships/chart" Target="../charts/chart79.xml"/><Relationship Id="rId4" Type="http://schemas.microsoft.com/office/2014/relationships/chartEx" Target="../charts/chartEx4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openxmlformats.org/officeDocument/2006/relationships/hyperlink" Target="#Menu!A1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microsoft.com/office/2014/relationships/chartEx" Target="../charts/chartEx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microsoft.com/office/2014/relationships/chartEx" Target="../charts/chartEx5.xml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microsoft.com/office/2014/relationships/chartEx" Target="../charts/chartEx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microsoft.com/office/2014/relationships/chartEx" Target="../charts/chartEx7.xml"/><Relationship Id="rId7" Type="http://schemas.openxmlformats.org/officeDocument/2006/relationships/chart" Target="../charts/chart13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microsoft.com/office/2014/relationships/chartEx" Target="../charts/chartEx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microsoft.com/office/2014/relationships/chartEx" Target="../charts/chartEx9.xml"/><Relationship Id="rId7" Type="http://schemas.openxmlformats.org/officeDocument/2006/relationships/chart" Target="../charts/chart17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microsoft.com/office/2014/relationships/chartEx" Target="../charts/chartEx1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microsoft.com/office/2014/relationships/chartEx" Target="../charts/chartEx11.xml"/><Relationship Id="rId7" Type="http://schemas.openxmlformats.org/officeDocument/2006/relationships/chart" Target="../charts/chart21.xml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microsoft.com/office/2014/relationships/chartEx" Target="../charts/chartEx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133351</xdr:rowOff>
    </xdr:from>
    <xdr:to>
      <xdr:col>2</xdr:col>
      <xdr:colOff>374788</xdr:colOff>
      <xdr:row>6</xdr:row>
      <xdr:rowOff>76200</xdr:rowOff>
    </xdr:to>
    <xdr:pic>
      <xdr:nvPicPr>
        <xdr:cNvPr id="2" name="Picture 1" descr="Icon&#10;&#10;Description automatically generated">
          <a:extLst>
            <a:ext uri="{FF2B5EF4-FFF2-40B4-BE49-F238E27FC236}">
              <a16:creationId xmlns:a16="http://schemas.microsoft.com/office/drawing/2014/main" id="{07A273C8-D3F8-4BC8-A5A8-59F596791156}"/>
            </a:ext>
          </a:extLst>
        </xdr:cNvPr>
        <xdr:cNvPicPr/>
      </xdr:nvPicPr>
      <xdr:blipFill>
        <a:blip xmlns:r="http://schemas.openxmlformats.org/officeDocument/2006/relationships" r:embed="rId1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23851"/>
          <a:ext cx="1266825" cy="1276349"/>
        </a:xfrm>
        <a:prstGeom prst="rect">
          <a:avLst/>
        </a:prstGeom>
      </xdr:spPr>
    </xdr:pic>
    <xdr:clientData/>
  </xdr:twoCellAnchor>
  <xdr:twoCellAnchor>
    <xdr:from>
      <xdr:col>0</xdr:col>
      <xdr:colOff>306834</xdr:colOff>
      <xdr:row>10</xdr:row>
      <xdr:rowOff>179241</xdr:rowOff>
    </xdr:from>
    <xdr:to>
      <xdr:col>2</xdr:col>
      <xdr:colOff>175773</xdr:colOff>
      <xdr:row>13</xdr:row>
      <xdr:rowOff>42130</xdr:rowOff>
    </xdr:to>
    <xdr:sp macro="" textlink="">
      <xdr:nvSpPr>
        <xdr:cNvPr id="24" name="Rectangle: Rounded Corners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B0B58-86E3-4FFA-82E3-3D0C7742B839}"/>
            </a:ext>
          </a:extLst>
        </xdr:cNvPr>
        <xdr:cNvSpPr/>
      </xdr:nvSpPr>
      <xdr:spPr>
        <a:xfrm>
          <a:off x="306834" y="2484291"/>
          <a:ext cx="1050039" cy="577264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1A</a:t>
          </a:r>
        </a:p>
        <a:p>
          <a:pPr algn="ctr"/>
          <a:r>
            <a:rPr lang="en-GB" sz="1200" b="0" baseline="0"/>
            <a:t>(70-75% AP)</a:t>
          </a:r>
          <a:endParaRPr lang="en-GB" sz="1200" b="0"/>
        </a:p>
      </xdr:txBody>
    </xdr:sp>
    <xdr:clientData/>
  </xdr:twoCellAnchor>
  <xdr:twoCellAnchor>
    <xdr:from>
      <xdr:col>2</xdr:col>
      <xdr:colOff>256762</xdr:colOff>
      <xdr:row>10</xdr:row>
      <xdr:rowOff>166797</xdr:rowOff>
    </xdr:from>
    <xdr:to>
      <xdr:col>4</xdr:col>
      <xdr:colOff>167115</xdr:colOff>
      <xdr:row>13</xdr:row>
      <xdr:rowOff>24653</xdr:rowOff>
    </xdr:to>
    <xdr:sp macro="" textlink="">
      <xdr:nvSpPr>
        <xdr:cNvPr id="25" name="Rectangle: Rounded Corners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1EFB20-EA2E-4254-A8B5-C16F9F8B2BF3}"/>
            </a:ext>
          </a:extLst>
        </xdr:cNvPr>
        <xdr:cNvSpPr/>
      </xdr:nvSpPr>
      <xdr:spPr>
        <a:xfrm>
          <a:off x="1437862" y="2471847"/>
          <a:ext cx="1053353" cy="572231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1B</a:t>
          </a:r>
        </a:p>
        <a:p>
          <a:pPr algn="ctr"/>
          <a:r>
            <a:rPr lang="en-GB" sz="1200" b="0" baseline="0"/>
            <a:t>(75-80% AP)</a:t>
          </a:r>
          <a:endParaRPr lang="en-GB" sz="1200" b="0"/>
        </a:p>
      </xdr:txBody>
    </xdr:sp>
    <xdr:clientData/>
  </xdr:twoCellAnchor>
  <xdr:twoCellAnchor>
    <xdr:from>
      <xdr:col>4</xdr:col>
      <xdr:colOff>256762</xdr:colOff>
      <xdr:row>10</xdr:row>
      <xdr:rowOff>166797</xdr:rowOff>
    </xdr:from>
    <xdr:to>
      <xdr:col>6</xdr:col>
      <xdr:colOff>167115</xdr:colOff>
      <xdr:row>13</xdr:row>
      <xdr:rowOff>24653</xdr:rowOff>
    </xdr:to>
    <xdr:sp macro="" textlink="">
      <xdr:nvSpPr>
        <xdr:cNvPr id="26" name="Rectangle: Rounded Corners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652F91-5B7D-4CD8-8A7A-AAE22EA7E700}"/>
            </a:ext>
          </a:extLst>
        </xdr:cNvPr>
        <xdr:cNvSpPr/>
      </xdr:nvSpPr>
      <xdr:spPr>
        <a:xfrm>
          <a:off x="2580862" y="2471847"/>
          <a:ext cx="1053353" cy="572231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1C</a:t>
          </a:r>
        </a:p>
        <a:p>
          <a:pPr algn="ctr"/>
          <a:r>
            <a:rPr lang="en-GB" sz="1200" b="0" baseline="0"/>
            <a:t>(80-85% AP)</a:t>
          </a:r>
          <a:endParaRPr lang="en-GB" sz="1200" b="0"/>
        </a:p>
      </xdr:txBody>
    </xdr:sp>
    <xdr:clientData/>
  </xdr:twoCellAnchor>
  <xdr:twoCellAnchor>
    <xdr:from>
      <xdr:col>6</xdr:col>
      <xdr:colOff>256763</xdr:colOff>
      <xdr:row>10</xdr:row>
      <xdr:rowOff>166797</xdr:rowOff>
    </xdr:from>
    <xdr:to>
      <xdr:col>8</xdr:col>
      <xdr:colOff>167116</xdr:colOff>
      <xdr:row>13</xdr:row>
      <xdr:rowOff>24653</xdr:rowOff>
    </xdr:to>
    <xdr:sp macro="" textlink="">
      <xdr:nvSpPr>
        <xdr:cNvPr id="27" name="Rectangle: Rounded Corners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55A8640-1C92-4904-B698-EE04D33974D1}"/>
            </a:ext>
          </a:extLst>
        </xdr:cNvPr>
        <xdr:cNvSpPr/>
      </xdr:nvSpPr>
      <xdr:spPr>
        <a:xfrm>
          <a:off x="3723863" y="2471847"/>
          <a:ext cx="1053353" cy="572231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2A</a:t>
          </a:r>
        </a:p>
        <a:p>
          <a:pPr algn="ctr"/>
          <a:r>
            <a:rPr lang="en-GB" sz="1200" b="0" baseline="0"/>
            <a:t>(AP 200µm)</a:t>
          </a:r>
          <a:endParaRPr lang="en-GB" sz="1200" b="0"/>
        </a:p>
      </xdr:txBody>
    </xdr:sp>
    <xdr:clientData/>
  </xdr:twoCellAnchor>
  <xdr:twoCellAnchor>
    <xdr:from>
      <xdr:col>8</xdr:col>
      <xdr:colOff>256762</xdr:colOff>
      <xdr:row>10</xdr:row>
      <xdr:rowOff>166797</xdr:rowOff>
    </xdr:from>
    <xdr:to>
      <xdr:col>10</xdr:col>
      <xdr:colOff>167114</xdr:colOff>
      <xdr:row>13</xdr:row>
      <xdr:rowOff>24653</xdr:rowOff>
    </xdr:to>
    <xdr:sp macro="" textlink="">
      <xdr:nvSpPr>
        <xdr:cNvPr id="28" name="Rectangle: Rounded Corners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F338642-FC42-4975-B4F2-591315D26755}"/>
            </a:ext>
          </a:extLst>
        </xdr:cNvPr>
        <xdr:cNvSpPr/>
      </xdr:nvSpPr>
      <xdr:spPr>
        <a:xfrm>
          <a:off x="4866862" y="2471847"/>
          <a:ext cx="1053352" cy="572231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2B</a:t>
          </a:r>
        </a:p>
        <a:p>
          <a:pPr algn="ctr"/>
          <a:r>
            <a:rPr lang="en-GB" sz="12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(AP 20µm)</a:t>
          </a:r>
          <a:endParaRPr lang="en-GB" sz="1200">
            <a:effectLst/>
          </a:endParaRPr>
        </a:p>
      </xdr:txBody>
    </xdr:sp>
    <xdr:clientData/>
  </xdr:twoCellAnchor>
  <xdr:twoCellAnchor>
    <xdr:from>
      <xdr:col>10</xdr:col>
      <xdr:colOff>264557</xdr:colOff>
      <xdr:row>10</xdr:row>
      <xdr:rowOff>166797</xdr:rowOff>
    </xdr:from>
    <xdr:to>
      <xdr:col>12</xdr:col>
      <xdr:colOff>167356</xdr:colOff>
      <xdr:row>13</xdr:row>
      <xdr:rowOff>24653</xdr:rowOff>
    </xdr:to>
    <xdr:sp macro="" textlink="">
      <xdr:nvSpPr>
        <xdr:cNvPr id="29" name="Rectangle: Rounded Corners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364B212-BA16-49E2-8442-A732C1C09867}"/>
            </a:ext>
          </a:extLst>
        </xdr:cNvPr>
        <xdr:cNvSpPr/>
      </xdr:nvSpPr>
      <xdr:spPr>
        <a:xfrm>
          <a:off x="6017657" y="2471847"/>
          <a:ext cx="1045799" cy="572231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2C</a:t>
          </a:r>
        </a:p>
        <a:p>
          <a:pPr algn="ctr"/>
          <a:r>
            <a:rPr lang="en-GB" sz="12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(AP 5µm)</a:t>
          </a:r>
          <a:endParaRPr lang="en-GB" sz="1200">
            <a:effectLst/>
          </a:endParaRPr>
        </a:p>
      </xdr:txBody>
    </xdr:sp>
    <xdr:clientData/>
  </xdr:twoCellAnchor>
  <xdr:twoCellAnchor>
    <xdr:from>
      <xdr:col>12</xdr:col>
      <xdr:colOff>256762</xdr:colOff>
      <xdr:row>9</xdr:row>
      <xdr:rowOff>0</xdr:rowOff>
    </xdr:from>
    <xdr:to>
      <xdr:col>14</xdr:col>
      <xdr:colOff>168534</xdr:colOff>
      <xdr:row>10</xdr:row>
      <xdr:rowOff>114546</xdr:rowOff>
    </xdr:to>
    <xdr:sp macro="" textlink="">
      <xdr:nvSpPr>
        <xdr:cNvPr id="32" name="Rectangle: Rounded Corner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5B9B0A4-485F-4215-9D15-6EF532DF71B1}"/>
            </a:ext>
          </a:extLst>
        </xdr:cNvPr>
        <xdr:cNvSpPr/>
      </xdr:nvSpPr>
      <xdr:spPr>
        <a:xfrm>
          <a:off x="7156175" y="2343978"/>
          <a:ext cx="1054772" cy="354742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CP</a:t>
          </a:r>
          <a:r>
            <a:rPr lang="en-GB" sz="1200" b="1" baseline="0"/>
            <a:t> 5565</a:t>
          </a:r>
          <a:endParaRPr lang="en-GB" sz="1200" b="1"/>
        </a:p>
      </xdr:txBody>
    </xdr:sp>
    <xdr:clientData/>
  </xdr:twoCellAnchor>
  <xdr:twoCellAnchor>
    <xdr:from>
      <xdr:col>12</xdr:col>
      <xdr:colOff>256762</xdr:colOff>
      <xdr:row>10</xdr:row>
      <xdr:rowOff>166797</xdr:rowOff>
    </xdr:from>
    <xdr:to>
      <xdr:col>14</xdr:col>
      <xdr:colOff>167115</xdr:colOff>
      <xdr:row>13</xdr:row>
      <xdr:rowOff>24653</xdr:rowOff>
    </xdr:to>
    <xdr:sp macro="" textlink="">
      <xdr:nvSpPr>
        <xdr:cNvPr id="33" name="Rectangle: Rounded Corners 3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3F5EA5D-DFFF-46CD-8C5D-896B1F78B4A5}"/>
            </a:ext>
          </a:extLst>
        </xdr:cNvPr>
        <xdr:cNvSpPr/>
      </xdr:nvSpPr>
      <xdr:spPr>
        <a:xfrm>
          <a:off x="7152862" y="2471847"/>
          <a:ext cx="1053353" cy="572231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3A</a:t>
          </a:r>
        </a:p>
        <a:p>
          <a:pPr algn="ctr"/>
          <a:r>
            <a:rPr lang="en-GB" sz="1200" b="0" baseline="0"/>
            <a:t>(1625K)</a:t>
          </a:r>
          <a:endParaRPr lang="en-GB" sz="1200" b="0"/>
        </a:p>
      </xdr:txBody>
    </xdr:sp>
    <xdr:clientData/>
  </xdr:twoCellAnchor>
  <xdr:twoCellAnchor>
    <xdr:from>
      <xdr:col>14</xdr:col>
      <xdr:colOff>256762</xdr:colOff>
      <xdr:row>10</xdr:row>
      <xdr:rowOff>166797</xdr:rowOff>
    </xdr:from>
    <xdr:to>
      <xdr:col>16</xdr:col>
      <xdr:colOff>167114</xdr:colOff>
      <xdr:row>13</xdr:row>
      <xdr:rowOff>24653</xdr:rowOff>
    </xdr:to>
    <xdr:sp macro="" textlink="">
      <xdr:nvSpPr>
        <xdr:cNvPr id="34" name="Rectangle: Rounded Corners 3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1B42E43-ED20-40B9-908E-BE2A200B021F}"/>
            </a:ext>
          </a:extLst>
        </xdr:cNvPr>
        <xdr:cNvSpPr/>
      </xdr:nvSpPr>
      <xdr:spPr>
        <a:xfrm>
          <a:off x="8295862" y="2471847"/>
          <a:ext cx="1053352" cy="572231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3B</a:t>
          </a:r>
        </a:p>
        <a:p>
          <a:pPr algn="ctr"/>
          <a:r>
            <a:rPr lang="en-GB" sz="1200" b="0" baseline="0"/>
            <a:t>(1725K)</a:t>
          </a:r>
          <a:endParaRPr lang="en-GB" sz="1200" b="0"/>
        </a:p>
      </xdr:txBody>
    </xdr:sp>
    <xdr:clientData/>
  </xdr:twoCellAnchor>
  <xdr:twoCellAnchor>
    <xdr:from>
      <xdr:col>16</xdr:col>
      <xdr:colOff>256763</xdr:colOff>
      <xdr:row>10</xdr:row>
      <xdr:rowOff>166797</xdr:rowOff>
    </xdr:from>
    <xdr:to>
      <xdr:col>18</xdr:col>
      <xdr:colOff>167115</xdr:colOff>
      <xdr:row>13</xdr:row>
      <xdr:rowOff>24653</xdr:rowOff>
    </xdr:to>
    <xdr:sp macro="" textlink="">
      <xdr:nvSpPr>
        <xdr:cNvPr id="35" name="Rectangle: Rounded Corners 3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4BE4E1E-01E1-410D-88D7-635E7CA24267}"/>
            </a:ext>
          </a:extLst>
        </xdr:cNvPr>
        <xdr:cNvSpPr/>
      </xdr:nvSpPr>
      <xdr:spPr>
        <a:xfrm>
          <a:off x="9438863" y="2471847"/>
          <a:ext cx="1053352" cy="572231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3C</a:t>
          </a:r>
        </a:p>
        <a:p>
          <a:pPr algn="ctr"/>
          <a:r>
            <a:rPr lang="en-GB" sz="1200" b="0" baseline="0"/>
            <a:t>(2000K)</a:t>
          </a:r>
          <a:endParaRPr lang="en-GB" sz="1200" b="0"/>
        </a:p>
      </xdr:txBody>
    </xdr:sp>
    <xdr:clientData/>
  </xdr:twoCellAnchor>
  <xdr:twoCellAnchor>
    <xdr:from>
      <xdr:col>18</xdr:col>
      <xdr:colOff>256762</xdr:colOff>
      <xdr:row>10</xdr:row>
      <xdr:rowOff>166797</xdr:rowOff>
    </xdr:from>
    <xdr:to>
      <xdr:col>20</xdr:col>
      <xdr:colOff>167115</xdr:colOff>
      <xdr:row>13</xdr:row>
      <xdr:rowOff>24653</xdr:rowOff>
    </xdr:to>
    <xdr:sp macro="" textlink="">
      <xdr:nvSpPr>
        <xdr:cNvPr id="36" name="Rectangle: Rounded Corners 3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3F10C36-5A7E-4B3B-83E4-49559B00B457}"/>
            </a:ext>
          </a:extLst>
        </xdr:cNvPr>
        <xdr:cNvSpPr/>
      </xdr:nvSpPr>
      <xdr:spPr>
        <a:xfrm>
          <a:off x="10581862" y="2471847"/>
          <a:ext cx="1053353" cy="572231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3D</a:t>
          </a:r>
        </a:p>
        <a:p>
          <a:pPr algn="ctr"/>
          <a:r>
            <a:rPr lang="en-GB" sz="1200" b="0" baseline="0"/>
            <a:t>(2500K)</a:t>
          </a:r>
          <a:endParaRPr lang="en-GB" sz="1200" b="0"/>
        </a:p>
      </xdr:txBody>
    </xdr:sp>
    <xdr:clientData/>
  </xdr:twoCellAnchor>
  <xdr:twoCellAnchor>
    <xdr:from>
      <xdr:col>0</xdr:col>
      <xdr:colOff>298175</xdr:colOff>
      <xdr:row>9</xdr:row>
      <xdr:rowOff>0</xdr:rowOff>
    </xdr:from>
    <xdr:to>
      <xdr:col>2</xdr:col>
      <xdr:colOff>170471</xdr:colOff>
      <xdr:row>10</xdr:row>
      <xdr:rowOff>112165</xdr:rowOff>
    </xdr:to>
    <xdr:sp macro="" textlink="">
      <xdr:nvSpPr>
        <xdr:cNvPr id="37" name="Rectangle: Rounded Corners 3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FAAB1B3-3BA5-4D1E-BB27-90445C2CD2B9}"/>
            </a:ext>
          </a:extLst>
        </xdr:cNvPr>
        <xdr:cNvSpPr/>
      </xdr:nvSpPr>
      <xdr:spPr>
        <a:xfrm>
          <a:off x="298175" y="2343978"/>
          <a:ext cx="1056709" cy="352361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CP</a:t>
          </a:r>
          <a:r>
            <a:rPr lang="en-GB" sz="1200" b="1" baseline="0"/>
            <a:t> 4525</a:t>
          </a:r>
          <a:endParaRPr lang="en-GB" sz="1200" b="1"/>
        </a:p>
      </xdr:txBody>
    </xdr:sp>
    <xdr:clientData/>
  </xdr:twoCellAnchor>
  <xdr:twoCellAnchor>
    <xdr:from>
      <xdr:col>2</xdr:col>
      <xdr:colOff>256762</xdr:colOff>
      <xdr:row>9</xdr:row>
      <xdr:rowOff>0</xdr:rowOff>
    </xdr:from>
    <xdr:to>
      <xdr:col>4</xdr:col>
      <xdr:colOff>170472</xdr:colOff>
      <xdr:row>10</xdr:row>
      <xdr:rowOff>107842</xdr:rowOff>
    </xdr:to>
    <xdr:sp macro="" textlink="">
      <xdr:nvSpPr>
        <xdr:cNvPr id="38" name="Rectangle: Rounded Corners 3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C45C9194-821D-4F48-8E30-2EBDFD00149D}"/>
            </a:ext>
          </a:extLst>
        </xdr:cNvPr>
        <xdr:cNvSpPr/>
      </xdr:nvSpPr>
      <xdr:spPr>
        <a:xfrm>
          <a:off x="1441175" y="2343978"/>
          <a:ext cx="1056710" cy="348038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CP</a:t>
          </a:r>
          <a:r>
            <a:rPr lang="en-GB" sz="1200" b="1" baseline="0"/>
            <a:t> 4685</a:t>
          </a:r>
          <a:endParaRPr lang="en-GB" sz="1200" b="1"/>
        </a:p>
      </xdr:txBody>
    </xdr:sp>
    <xdr:clientData/>
  </xdr:twoCellAnchor>
  <xdr:twoCellAnchor>
    <xdr:from>
      <xdr:col>4</xdr:col>
      <xdr:colOff>256763</xdr:colOff>
      <xdr:row>9</xdr:row>
      <xdr:rowOff>0</xdr:rowOff>
    </xdr:from>
    <xdr:to>
      <xdr:col>6</xdr:col>
      <xdr:colOff>169051</xdr:colOff>
      <xdr:row>10</xdr:row>
      <xdr:rowOff>104815</xdr:rowOff>
    </xdr:to>
    <xdr:sp macro="" textlink="">
      <xdr:nvSpPr>
        <xdr:cNvPr id="39" name="Rectangle: Rounded Corners 3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BAD6B64D-C158-4EBA-9CC8-1AF1996862B2}"/>
            </a:ext>
          </a:extLst>
        </xdr:cNvPr>
        <xdr:cNvSpPr/>
      </xdr:nvSpPr>
      <xdr:spPr>
        <a:xfrm>
          <a:off x="2584176" y="2343978"/>
          <a:ext cx="1055288" cy="345011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CP</a:t>
          </a:r>
          <a:r>
            <a:rPr lang="en-GB" sz="1200" b="1" baseline="0"/>
            <a:t> 4869</a:t>
          </a:r>
          <a:endParaRPr lang="en-GB" sz="1200" b="1"/>
        </a:p>
      </xdr:txBody>
    </xdr:sp>
    <xdr:clientData/>
  </xdr:twoCellAnchor>
  <xdr:twoCellAnchor>
    <xdr:from>
      <xdr:col>6</xdr:col>
      <xdr:colOff>256762</xdr:colOff>
      <xdr:row>9</xdr:row>
      <xdr:rowOff>0</xdr:rowOff>
    </xdr:from>
    <xdr:to>
      <xdr:col>8</xdr:col>
      <xdr:colOff>169050</xdr:colOff>
      <xdr:row>10</xdr:row>
      <xdr:rowOff>109138</xdr:rowOff>
    </xdr:to>
    <xdr:sp macro="" textlink="">
      <xdr:nvSpPr>
        <xdr:cNvPr id="40" name="Rectangle: Rounded Corners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59619FA-64EF-4F5E-AEC2-5371D56D352E}"/>
            </a:ext>
          </a:extLst>
        </xdr:cNvPr>
        <xdr:cNvSpPr/>
      </xdr:nvSpPr>
      <xdr:spPr>
        <a:xfrm>
          <a:off x="3727175" y="2343978"/>
          <a:ext cx="1055288" cy="349334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CP</a:t>
          </a:r>
          <a:r>
            <a:rPr lang="en-GB" sz="1200" b="1" baseline="0"/>
            <a:t> 5051</a:t>
          </a:r>
          <a:endParaRPr lang="en-GB" sz="1200" b="1"/>
        </a:p>
      </xdr:txBody>
    </xdr:sp>
    <xdr:clientData/>
  </xdr:twoCellAnchor>
  <xdr:twoCellAnchor>
    <xdr:from>
      <xdr:col>8</xdr:col>
      <xdr:colOff>256762</xdr:colOff>
      <xdr:row>9</xdr:row>
      <xdr:rowOff>0</xdr:rowOff>
    </xdr:from>
    <xdr:to>
      <xdr:col>10</xdr:col>
      <xdr:colOff>169052</xdr:colOff>
      <xdr:row>10</xdr:row>
      <xdr:rowOff>114544</xdr:rowOff>
    </xdr:to>
    <xdr:sp macro="" textlink="">
      <xdr:nvSpPr>
        <xdr:cNvPr id="41" name="Rectangle: Rounded Corners 4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82B7BB72-2B51-4345-AD08-32FABBC7C61C}"/>
            </a:ext>
          </a:extLst>
        </xdr:cNvPr>
        <xdr:cNvSpPr/>
      </xdr:nvSpPr>
      <xdr:spPr>
        <a:xfrm>
          <a:off x="4870175" y="2343978"/>
          <a:ext cx="1055290" cy="354740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CP</a:t>
          </a:r>
          <a:r>
            <a:rPr lang="en-GB" sz="1200" b="1" baseline="0"/>
            <a:t> 5542</a:t>
          </a:r>
          <a:endParaRPr lang="en-GB" sz="1200" b="1"/>
        </a:p>
      </xdr:txBody>
    </xdr:sp>
    <xdr:clientData/>
  </xdr:twoCellAnchor>
  <xdr:twoCellAnchor>
    <xdr:from>
      <xdr:col>10</xdr:col>
      <xdr:colOff>256762</xdr:colOff>
      <xdr:row>9</xdr:row>
      <xdr:rowOff>0</xdr:rowOff>
    </xdr:from>
    <xdr:to>
      <xdr:col>12</xdr:col>
      <xdr:colOff>169051</xdr:colOff>
      <xdr:row>10</xdr:row>
      <xdr:rowOff>116922</xdr:rowOff>
    </xdr:to>
    <xdr:sp macro="" textlink="">
      <xdr:nvSpPr>
        <xdr:cNvPr id="42" name="Rectangle: Rounded Corners 4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83C9352-1C4D-48C7-A7A4-79E4B30DC650}"/>
            </a:ext>
          </a:extLst>
        </xdr:cNvPr>
        <xdr:cNvSpPr/>
      </xdr:nvSpPr>
      <xdr:spPr>
        <a:xfrm>
          <a:off x="6013175" y="2343978"/>
          <a:ext cx="1055289" cy="357118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CP</a:t>
          </a:r>
          <a:r>
            <a:rPr lang="en-GB" sz="1200" b="1" baseline="0"/>
            <a:t> 5555</a:t>
          </a:r>
          <a:endParaRPr lang="en-GB" sz="1200" b="1"/>
        </a:p>
      </xdr:txBody>
    </xdr:sp>
    <xdr:clientData/>
  </xdr:twoCellAnchor>
  <xdr:twoCellAnchor>
    <xdr:from>
      <xdr:col>13</xdr:col>
      <xdr:colOff>466725</xdr:colOff>
      <xdr:row>1</xdr:row>
      <xdr:rowOff>95250</xdr:rowOff>
    </xdr:from>
    <xdr:to>
      <xdr:col>16</xdr:col>
      <xdr:colOff>180975</xdr:colOff>
      <xdr:row>2</xdr:row>
      <xdr:rowOff>171450</xdr:rowOff>
    </xdr:to>
    <xdr:sp macro="" textlink="">
      <xdr:nvSpPr>
        <xdr:cNvPr id="45" name="Rectangle: Rounded Corners 4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4D2A1A9-CDA2-4184-9AB5-356ADEBF0F8C}"/>
            </a:ext>
          </a:extLst>
        </xdr:cNvPr>
        <xdr:cNvSpPr/>
      </xdr:nvSpPr>
      <xdr:spPr>
        <a:xfrm>
          <a:off x="7934325" y="285750"/>
          <a:ext cx="1428750" cy="342900"/>
        </a:xfrm>
        <a:prstGeom prst="roundRect">
          <a:avLst/>
        </a:prstGeom>
        <a:solidFill>
          <a:schemeClr val="accent4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/>
            <a:t>INPUTS</a:t>
          </a:r>
          <a:endParaRPr lang="en-GB" sz="1100" b="1"/>
        </a:p>
      </xdr:txBody>
    </xdr:sp>
    <xdr:clientData/>
  </xdr:twoCellAnchor>
  <xdr:twoCellAnchor>
    <xdr:from>
      <xdr:col>16</xdr:col>
      <xdr:colOff>428625</xdr:colOff>
      <xdr:row>1</xdr:row>
      <xdr:rowOff>100629</xdr:rowOff>
    </xdr:from>
    <xdr:to>
      <xdr:col>20</xdr:col>
      <xdr:colOff>182440</xdr:colOff>
      <xdr:row>3</xdr:row>
      <xdr:rowOff>188429</xdr:rowOff>
    </xdr:to>
    <xdr:sp macro="" textlink="">
      <xdr:nvSpPr>
        <xdr:cNvPr id="46" name="Rectangle: Rounded Corners 4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8A82EEE-C60A-4313-8A20-DE1BD9F94173}"/>
            </a:ext>
          </a:extLst>
        </xdr:cNvPr>
        <xdr:cNvSpPr/>
      </xdr:nvSpPr>
      <xdr:spPr>
        <a:xfrm>
          <a:off x="9606243" y="291129"/>
          <a:ext cx="2039815" cy="625682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General</a:t>
          </a:r>
          <a:r>
            <a:rPr lang="en-GB" sz="1200" b="1" baseline="0"/>
            <a:t> Model for Composite Propellants (AP/HTPB)</a:t>
          </a:r>
          <a:endParaRPr lang="en-GB" sz="1200" b="1"/>
        </a:p>
      </xdr:txBody>
    </xdr:sp>
    <xdr:clientData/>
  </xdr:twoCellAnchor>
  <xdr:twoCellAnchor>
    <xdr:from>
      <xdr:col>0</xdr:col>
      <xdr:colOff>298175</xdr:colOff>
      <xdr:row>13</xdr:row>
      <xdr:rowOff>114300</xdr:rowOff>
    </xdr:from>
    <xdr:to>
      <xdr:col>2</xdr:col>
      <xdr:colOff>167114</xdr:colOff>
      <xdr:row>16</xdr:row>
      <xdr:rowOff>120248</xdr:rowOff>
    </xdr:to>
    <xdr:sp macro="" textlink="">
      <xdr:nvSpPr>
        <xdr:cNvPr id="47" name="Rectangle: Rounded Corners 4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9A9E338-8E97-4433-8CBF-87E21CFE7DD9}"/>
            </a:ext>
          </a:extLst>
        </xdr:cNvPr>
        <xdr:cNvSpPr/>
      </xdr:nvSpPr>
      <xdr:spPr>
        <a:xfrm>
          <a:off x="298175" y="3133725"/>
          <a:ext cx="1050039" cy="577448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DB 1</a:t>
          </a:r>
        </a:p>
        <a:p>
          <a:pPr algn="ctr"/>
          <a:r>
            <a:rPr lang="en-GB" sz="1200" b="0" baseline="0"/>
            <a:t>(High Energy)</a:t>
          </a:r>
          <a:endParaRPr lang="en-GB" sz="1200" b="0"/>
        </a:p>
      </xdr:txBody>
    </xdr:sp>
    <xdr:clientData/>
  </xdr:twoCellAnchor>
  <xdr:twoCellAnchor>
    <xdr:from>
      <xdr:col>2</xdr:col>
      <xdr:colOff>256763</xdr:colOff>
      <xdr:row>13</xdr:row>
      <xdr:rowOff>114300</xdr:rowOff>
    </xdr:from>
    <xdr:to>
      <xdr:col>4</xdr:col>
      <xdr:colOff>167115</xdr:colOff>
      <xdr:row>16</xdr:row>
      <xdr:rowOff>120248</xdr:rowOff>
    </xdr:to>
    <xdr:sp macro="" textlink="">
      <xdr:nvSpPr>
        <xdr:cNvPr id="48" name="Rectangle: Rounded Corners 4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9E1115BA-8C4A-479D-AB1D-C1BE70BF8D01}"/>
            </a:ext>
          </a:extLst>
        </xdr:cNvPr>
        <xdr:cNvSpPr/>
      </xdr:nvSpPr>
      <xdr:spPr>
        <a:xfrm>
          <a:off x="1437863" y="3133725"/>
          <a:ext cx="1053352" cy="577448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</a:t>
          </a:r>
          <a:r>
            <a:rPr lang="en-GB" sz="1200" b="1" baseline="0"/>
            <a:t> DB 2</a:t>
          </a:r>
        </a:p>
        <a:p>
          <a:pPr algn="ctr"/>
          <a:r>
            <a:rPr lang="en-GB" sz="1200" b="0" baseline="0"/>
            <a:t>(Reference)</a:t>
          </a:r>
          <a:endParaRPr lang="en-GB" sz="1200" b="0"/>
        </a:p>
      </xdr:txBody>
    </xdr:sp>
    <xdr:clientData/>
  </xdr:twoCellAnchor>
  <xdr:twoCellAnchor>
    <xdr:from>
      <xdr:col>4</xdr:col>
      <xdr:colOff>256763</xdr:colOff>
      <xdr:row>13</xdr:row>
      <xdr:rowOff>114300</xdr:rowOff>
    </xdr:from>
    <xdr:to>
      <xdr:col>6</xdr:col>
      <xdr:colOff>167115</xdr:colOff>
      <xdr:row>16</xdr:row>
      <xdr:rowOff>120248</xdr:rowOff>
    </xdr:to>
    <xdr:sp macro="" textlink="">
      <xdr:nvSpPr>
        <xdr:cNvPr id="49" name="Rectangle: Rounded Corners 4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BE60EA7-6A6E-450E-8DEB-C79D4F10F43D}"/>
            </a:ext>
          </a:extLst>
        </xdr:cNvPr>
        <xdr:cNvSpPr/>
      </xdr:nvSpPr>
      <xdr:spPr>
        <a:xfrm>
          <a:off x="2580863" y="3133725"/>
          <a:ext cx="1053352" cy="577448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Model DB 3</a:t>
          </a:r>
          <a:endParaRPr lang="en-GB" sz="1200" b="1" baseline="0"/>
        </a:p>
        <a:p>
          <a:pPr algn="ctr"/>
          <a:r>
            <a:rPr lang="en-GB" sz="1200" b="0" baseline="0"/>
            <a:t>(Low Energy)</a:t>
          </a:r>
          <a:endParaRPr lang="en-GB" sz="1200" b="0"/>
        </a:p>
      </xdr:txBody>
    </xdr:sp>
    <xdr:clientData/>
  </xdr:twoCellAnchor>
  <xdr:twoCellAnchor>
    <xdr:from>
      <xdr:col>16</xdr:col>
      <xdr:colOff>457200</xdr:colOff>
      <xdr:row>4</xdr:row>
      <xdr:rowOff>0</xdr:rowOff>
    </xdr:from>
    <xdr:to>
      <xdr:col>20</xdr:col>
      <xdr:colOff>211015</xdr:colOff>
      <xdr:row>6</xdr:row>
      <xdr:rowOff>87800</xdr:rowOff>
    </xdr:to>
    <xdr:sp macro="" textlink="">
      <xdr:nvSpPr>
        <xdr:cNvPr id="50" name="Rectangle: Rounded Corners 4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41C6589B-1FE9-4084-9F96-55343F7D8BF4}"/>
            </a:ext>
          </a:extLst>
        </xdr:cNvPr>
        <xdr:cNvSpPr/>
      </xdr:nvSpPr>
      <xdr:spPr>
        <a:xfrm>
          <a:off x="9634818" y="997324"/>
          <a:ext cx="2039815" cy="625682"/>
        </a:xfrm>
        <a:prstGeom prst="round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General</a:t>
          </a:r>
          <a:r>
            <a:rPr lang="en-GB" sz="1200" b="1" baseline="0"/>
            <a:t> Model for Double-Base Propellants</a:t>
          </a:r>
          <a:endParaRPr lang="en-GB" sz="1200" b="1"/>
        </a:p>
      </xdr:txBody>
    </xdr:sp>
    <xdr:clientData/>
  </xdr:twoCellAnchor>
  <xdr:twoCellAnchor>
    <xdr:from>
      <xdr:col>13</xdr:col>
      <xdr:colOff>466725</xdr:colOff>
      <xdr:row>2</xdr:row>
      <xdr:rowOff>238125</xdr:rowOff>
    </xdr:from>
    <xdr:to>
      <xdr:col>16</xdr:col>
      <xdr:colOff>180975</xdr:colOff>
      <xdr:row>4</xdr:row>
      <xdr:rowOff>47625</xdr:rowOff>
    </xdr:to>
    <xdr:sp macro="" textlink="">
      <xdr:nvSpPr>
        <xdr:cNvPr id="51" name="Rectangle: Rounded Corners 5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5B5A655D-FC5E-423A-ABE1-9FF16B344F58}"/>
            </a:ext>
          </a:extLst>
        </xdr:cNvPr>
        <xdr:cNvSpPr/>
      </xdr:nvSpPr>
      <xdr:spPr>
        <a:xfrm>
          <a:off x="7934325" y="695325"/>
          <a:ext cx="1428750" cy="342900"/>
        </a:xfrm>
        <a:prstGeom prst="round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/>
            <a:t>RAW</a:t>
          </a:r>
          <a:r>
            <a:rPr lang="en-GB" sz="1400" b="1" baseline="0"/>
            <a:t> DATA</a:t>
          </a:r>
          <a:endParaRPr lang="en-GB" sz="1100" b="1"/>
        </a:p>
      </xdr:txBody>
    </xdr:sp>
    <xdr:clientData/>
  </xdr:twoCellAnchor>
  <xdr:twoCellAnchor>
    <xdr:from>
      <xdr:col>6</xdr:col>
      <xdr:colOff>261257</xdr:colOff>
      <xdr:row>13</xdr:row>
      <xdr:rowOff>114300</xdr:rowOff>
    </xdr:from>
    <xdr:to>
      <xdr:col>8</xdr:col>
      <xdr:colOff>171609</xdr:colOff>
      <xdr:row>16</xdr:row>
      <xdr:rowOff>120248</xdr:rowOff>
    </xdr:to>
    <xdr:sp macro="" textlink="">
      <xdr:nvSpPr>
        <xdr:cNvPr id="31" name="Rectangle: Rounded Corners 3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62E6CEE9-F302-4CF5-B35A-5E7E7AEB4DC8}"/>
            </a:ext>
          </a:extLst>
        </xdr:cNvPr>
        <xdr:cNvSpPr/>
      </xdr:nvSpPr>
      <xdr:spPr>
        <a:xfrm>
          <a:off x="3728357" y="3140529"/>
          <a:ext cx="1053352" cy="577448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1"/>
            <a:t>Test</a:t>
          </a:r>
          <a:endParaRPr lang="en-GB" sz="1200" b="1" baseline="0"/>
        </a:p>
        <a:p>
          <a:pPr algn="ctr"/>
          <a:r>
            <a:rPr lang="en-GB" sz="1150" b="0" baseline="0"/>
            <a:t>(PBAN/AP/Al)</a:t>
          </a:r>
          <a:endParaRPr lang="en-GB" sz="1150" b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104775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2484C1-55CC-4675-8C65-406D5C6F89DA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766" y="347009"/>
          <a:ext cx="1161149" cy="1196041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69BCABB-8333-46C7-8DC1-CA9731CC85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3AC2EBCF-43BE-4FF9-B691-13C90634E9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139073-8268-4116-902F-C96F991DC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127535</xdr:colOff>
      <xdr:row>43</xdr:row>
      <xdr:rowOff>269050</xdr:rowOff>
    </xdr:from>
    <xdr:to>
      <xdr:col>15</xdr:col>
      <xdr:colOff>141143</xdr:colOff>
      <xdr:row>55</xdr:row>
      <xdr:rowOff>64078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E1E54F1-AA94-4BC7-BF0E-571FEC50F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67235</xdr:colOff>
      <xdr:row>56</xdr:row>
      <xdr:rowOff>257735</xdr:rowOff>
    </xdr:from>
    <xdr:to>
      <xdr:col>15</xdr:col>
      <xdr:colOff>80843</xdr:colOff>
      <xdr:row>68</xdr:row>
      <xdr:rowOff>52762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662126C-D4EE-4A31-9A15-30F473D69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82826</xdr:colOff>
      <xdr:row>69</xdr:row>
      <xdr:rowOff>256761</xdr:rowOff>
    </xdr:from>
    <xdr:to>
      <xdr:col>15</xdr:col>
      <xdr:colOff>96434</xdr:colOff>
      <xdr:row>81</xdr:row>
      <xdr:rowOff>51788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BE107CC-7809-49FE-8672-53AC131E0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108885</xdr:rowOff>
    </xdr:from>
    <xdr:to>
      <xdr:col>2</xdr:col>
      <xdr:colOff>598715</xdr:colOff>
      <xdr:row>7</xdr:row>
      <xdr:rowOff>120651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C15D49-5625-4446-B566-D8A95B0BB755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766" y="347010"/>
          <a:ext cx="1161149" cy="1154766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EDD85A38-782C-4885-A674-DE90712F835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5B00025F-0C19-4944-8413-FC5D94C703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7BBE2E4-8026-446C-926A-969323BD6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119506</xdr:colOff>
      <xdr:row>43</xdr:row>
      <xdr:rowOff>217715</xdr:rowOff>
    </xdr:from>
    <xdr:to>
      <xdr:col>15</xdr:col>
      <xdr:colOff>134889</xdr:colOff>
      <xdr:row>55</xdr:row>
      <xdr:rowOff>19524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169615C-191F-472C-B461-9376BCB0F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124665</xdr:colOff>
      <xdr:row>56</xdr:row>
      <xdr:rowOff>268941</xdr:rowOff>
    </xdr:from>
    <xdr:to>
      <xdr:col>15</xdr:col>
      <xdr:colOff>140048</xdr:colOff>
      <xdr:row>68</xdr:row>
      <xdr:rowOff>70749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4301EB6-EE96-4755-87CB-27F8EA4A6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103654</xdr:colOff>
      <xdr:row>69</xdr:row>
      <xdr:rowOff>235323</xdr:rowOff>
    </xdr:from>
    <xdr:to>
      <xdr:col>15</xdr:col>
      <xdr:colOff>119037</xdr:colOff>
      <xdr:row>81</xdr:row>
      <xdr:rowOff>37131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E22079C-499A-42B8-AA73-DE0014BB6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8</xdr:row>
      <xdr:rowOff>29193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2490EB-D904-4B6C-9707-C640AD2221F7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766" y="347009"/>
          <a:ext cx="1161149" cy="1253809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CF3C8BC-80EB-4E51-97DD-F0452C14ED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8C7E0D68-B806-4D3D-BE13-EC87AFC5A8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007DDA-6F6F-49A6-8AF5-6872FA24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81643</xdr:colOff>
      <xdr:row>43</xdr:row>
      <xdr:rowOff>253804</xdr:rowOff>
    </xdr:from>
    <xdr:to>
      <xdr:col>15</xdr:col>
      <xdr:colOff>99391</xdr:colOff>
      <xdr:row>55</xdr:row>
      <xdr:rowOff>57978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7C93A3-71B9-4364-8AB7-1ACE7E1E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104775</xdr:colOff>
      <xdr:row>56</xdr:row>
      <xdr:rowOff>247650</xdr:rowOff>
    </xdr:from>
    <xdr:to>
      <xdr:col>15</xdr:col>
      <xdr:colOff>122523</xdr:colOff>
      <xdr:row>68</xdr:row>
      <xdr:rowOff>51824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73DE57C-ED35-437F-866F-21F46037A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121227</xdr:colOff>
      <xdr:row>69</xdr:row>
      <xdr:rowOff>242455</xdr:rowOff>
    </xdr:from>
    <xdr:to>
      <xdr:col>15</xdr:col>
      <xdr:colOff>138975</xdr:colOff>
      <xdr:row>81</xdr:row>
      <xdr:rowOff>46629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EB35BAE9-90BE-4D34-80C4-182D6A6B5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13705</xdr:colOff>
      <xdr:row>26</xdr:row>
      <xdr:rowOff>228703</xdr:rowOff>
    </xdr:from>
    <xdr:to>
      <xdr:col>12</xdr:col>
      <xdr:colOff>974918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41EE2C7-42C3-406F-9205-AAC6D722805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080" y="6781903"/>
              <a:ext cx="3980638" cy="2335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289952</xdr:colOff>
      <xdr:row>23</xdr:row>
      <xdr:rowOff>280135</xdr:rowOff>
    </xdr:from>
    <xdr:to>
      <xdr:col>17</xdr:col>
      <xdr:colOff>11205</xdr:colOff>
      <xdr:row>35</xdr:row>
      <xdr:rowOff>77291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768AD33E-D242-4C95-8092-3E9E64AFC8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3352" y="6004660"/>
              <a:ext cx="4445653" cy="3111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11206</xdr:colOff>
      <xdr:row>1</xdr:row>
      <xdr:rowOff>78441</xdr:rowOff>
    </xdr:from>
    <xdr:to>
      <xdr:col>2</xdr:col>
      <xdr:colOff>563775</xdr:colOff>
      <xdr:row>7</xdr:row>
      <xdr:rowOff>74186</xdr:rowOff>
    </xdr:to>
    <xdr:pic>
      <xdr:nvPicPr>
        <xdr:cNvPr id="7" name="Picture 6" descr="Icon&#10;&#10;Description automatically generated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8E54D4-8692-4171-BE51-5CF064378A9C}"/>
            </a:ext>
          </a:extLst>
        </xdr:cNvPr>
        <xdr:cNvPicPr/>
      </xdr:nvPicPr>
      <xdr:blipFill>
        <a:blip xmlns:r="http://schemas.openxmlformats.org/officeDocument/2006/relationships" r:embed="rId4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4" y="313765"/>
          <a:ext cx="1157686" cy="1194774"/>
        </a:xfrm>
        <a:prstGeom prst="rect">
          <a:avLst/>
        </a:prstGeom>
      </xdr:spPr>
    </xdr:pic>
    <xdr:clientData/>
  </xdr:twoCellAnchor>
  <xdr:twoCellAnchor>
    <xdr:from>
      <xdr:col>11</xdr:col>
      <xdr:colOff>87920</xdr:colOff>
      <xdr:row>44</xdr:row>
      <xdr:rowOff>25292</xdr:rowOff>
    </xdr:from>
    <xdr:to>
      <xdr:col>15</xdr:col>
      <xdr:colOff>89162</xdr:colOff>
      <xdr:row>55</xdr:row>
      <xdr:rowOff>1950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0110153-D6DA-4783-B135-DB59C6081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84044</xdr:colOff>
      <xdr:row>57</xdr:row>
      <xdr:rowOff>12326</xdr:rowOff>
    </xdr:from>
    <xdr:to>
      <xdr:col>15</xdr:col>
      <xdr:colOff>85286</xdr:colOff>
      <xdr:row>67</xdr:row>
      <xdr:rowOff>269131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1BD2AE4-8549-4026-9E5E-E92FB523B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78441</xdr:colOff>
      <xdr:row>70</xdr:row>
      <xdr:rowOff>22411</xdr:rowOff>
    </xdr:from>
    <xdr:to>
      <xdr:col>15</xdr:col>
      <xdr:colOff>79683</xdr:colOff>
      <xdr:row>80</xdr:row>
      <xdr:rowOff>272396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9DA139A-69B9-46EF-8788-BA635B0A4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85725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17232-640C-4747-AEC3-03FD278C0B81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766" y="347009"/>
          <a:ext cx="1161149" cy="1176991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A34E15DE-399A-42F1-A95E-EF8D8AA720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6338DF31-1ACC-4DCA-9AAA-76F0904119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A28702-95B9-4347-BAD8-B07A539CE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127535</xdr:colOff>
      <xdr:row>43</xdr:row>
      <xdr:rowOff>269050</xdr:rowOff>
    </xdr:from>
    <xdr:to>
      <xdr:col>15</xdr:col>
      <xdr:colOff>141143</xdr:colOff>
      <xdr:row>55</xdr:row>
      <xdr:rowOff>64078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3787CD9-1318-4F7D-A695-BC98CD2A2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67235</xdr:colOff>
      <xdr:row>56</xdr:row>
      <xdr:rowOff>257735</xdr:rowOff>
    </xdr:from>
    <xdr:to>
      <xdr:col>15</xdr:col>
      <xdr:colOff>80843</xdr:colOff>
      <xdr:row>68</xdr:row>
      <xdr:rowOff>52762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2B884D6-6CAF-45EA-A0C8-8F1B4AFF5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82826</xdr:colOff>
      <xdr:row>69</xdr:row>
      <xdr:rowOff>256761</xdr:rowOff>
    </xdr:from>
    <xdr:to>
      <xdr:col>15</xdr:col>
      <xdr:colOff>96434</xdr:colOff>
      <xdr:row>81</xdr:row>
      <xdr:rowOff>51788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AF5EFDE-180A-4293-9FD0-37D93D8A9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13705</xdr:colOff>
      <xdr:row>26</xdr:row>
      <xdr:rowOff>228703</xdr:rowOff>
    </xdr:from>
    <xdr:to>
      <xdr:col>12</xdr:col>
      <xdr:colOff>974918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641F053F-B676-4958-93A5-25CA0AF89AF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080" y="6781903"/>
              <a:ext cx="3980638" cy="2335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289952</xdr:colOff>
      <xdr:row>23</xdr:row>
      <xdr:rowOff>280135</xdr:rowOff>
    </xdr:from>
    <xdr:to>
      <xdr:col>17</xdr:col>
      <xdr:colOff>11205</xdr:colOff>
      <xdr:row>35</xdr:row>
      <xdr:rowOff>77291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F14777E2-85E6-473A-BCAF-075087A2B3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3352" y="6004660"/>
              <a:ext cx="4445653" cy="3111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9525</xdr:colOff>
      <xdr:row>1</xdr:row>
      <xdr:rowOff>114300</xdr:rowOff>
    </xdr:from>
    <xdr:to>
      <xdr:col>2</xdr:col>
      <xdr:colOff>562094</xdr:colOff>
      <xdr:row>7</xdr:row>
      <xdr:rowOff>76200</xdr:rowOff>
    </xdr:to>
    <xdr:pic>
      <xdr:nvPicPr>
        <xdr:cNvPr id="4" name="Picture 3" descr="Icon&#10;&#10;Description automatically generated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A9B065-0C20-45AE-BCF2-EEF41C600ADE}"/>
            </a:ext>
          </a:extLst>
        </xdr:cNvPr>
        <xdr:cNvPicPr/>
      </xdr:nvPicPr>
      <xdr:blipFill>
        <a:blip xmlns:r="http://schemas.openxmlformats.org/officeDocument/2006/relationships" r:embed="rId4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52425"/>
          <a:ext cx="1162169" cy="1162050"/>
        </a:xfrm>
        <a:prstGeom prst="rect">
          <a:avLst/>
        </a:prstGeom>
      </xdr:spPr>
    </xdr:pic>
    <xdr:clientData/>
  </xdr:twoCellAnchor>
  <xdr:twoCellAnchor>
    <xdr:from>
      <xdr:col>11</xdr:col>
      <xdr:colOff>81496</xdr:colOff>
      <xdr:row>44</xdr:row>
      <xdr:rowOff>6114</xdr:rowOff>
    </xdr:from>
    <xdr:to>
      <xdr:col>15</xdr:col>
      <xdr:colOff>68355</xdr:colOff>
      <xdr:row>54</xdr:row>
      <xdr:rowOff>268943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32D2CE-B17A-4C7D-ACC0-7B3F872D2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57979</xdr:colOff>
      <xdr:row>56</xdr:row>
      <xdr:rowOff>265043</xdr:rowOff>
    </xdr:from>
    <xdr:to>
      <xdr:col>15</xdr:col>
      <xdr:colOff>44838</xdr:colOff>
      <xdr:row>67</xdr:row>
      <xdr:rowOff>254546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FC6BEC5-5BAE-4A5E-B6E0-3A80D3F0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66675</xdr:colOff>
      <xdr:row>70</xdr:row>
      <xdr:rowOff>0</xdr:rowOff>
    </xdr:from>
    <xdr:to>
      <xdr:col>15</xdr:col>
      <xdr:colOff>53534</xdr:colOff>
      <xdr:row>80</xdr:row>
      <xdr:rowOff>265728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93B2461-70B0-4BAA-8F97-DDDF365A0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13705</xdr:colOff>
      <xdr:row>26</xdr:row>
      <xdr:rowOff>228703</xdr:rowOff>
    </xdr:from>
    <xdr:to>
      <xdr:col>12</xdr:col>
      <xdr:colOff>974918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4233A19-2023-4404-B453-5AAB49F2186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080" y="6781903"/>
              <a:ext cx="3980638" cy="2335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289952</xdr:colOff>
      <xdr:row>23</xdr:row>
      <xdr:rowOff>280135</xdr:rowOff>
    </xdr:from>
    <xdr:to>
      <xdr:col>17</xdr:col>
      <xdr:colOff>11205</xdr:colOff>
      <xdr:row>35</xdr:row>
      <xdr:rowOff>77291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C6C752F3-BB4B-4B2A-92B7-B742241EAD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3352" y="6004660"/>
              <a:ext cx="4445653" cy="3111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9525</xdr:colOff>
      <xdr:row>1</xdr:row>
      <xdr:rowOff>114300</xdr:rowOff>
    </xdr:from>
    <xdr:to>
      <xdr:col>2</xdr:col>
      <xdr:colOff>562094</xdr:colOff>
      <xdr:row>7</xdr:row>
      <xdr:rowOff>133350</xdr:rowOff>
    </xdr:to>
    <xdr:pic>
      <xdr:nvPicPr>
        <xdr:cNvPr id="4" name="Picture 3" descr="Icon&#10;&#10;Description automatically generated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14D500-F1C6-4ADF-B3D3-95825ACD4C89}"/>
            </a:ext>
          </a:extLst>
        </xdr:cNvPr>
        <xdr:cNvPicPr/>
      </xdr:nvPicPr>
      <xdr:blipFill>
        <a:blip xmlns:r="http://schemas.openxmlformats.org/officeDocument/2006/relationships" r:embed="rId4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52425"/>
          <a:ext cx="1162169" cy="1162050"/>
        </a:xfrm>
        <a:prstGeom prst="rect">
          <a:avLst/>
        </a:prstGeom>
      </xdr:spPr>
    </xdr:pic>
    <xdr:clientData/>
  </xdr:twoCellAnchor>
  <xdr:twoCellAnchor>
    <xdr:from>
      <xdr:col>11</xdr:col>
      <xdr:colOff>81496</xdr:colOff>
      <xdr:row>44</xdr:row>
      <xdr:rowOff>6114</xdr:rowOff>
    </xdr:from>
    <xdr:to>
      <xdr:col>15</xdr:col>
      <xdr:colOff>68355</xdr:colOff>
      <xdr:row>54</xdr:row>
      <xdr:rowOff>268943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9A365C-F69B-4285-AB80-676DD419E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57979</xdr:colOff>
      <xdr:row>56</xdr:row>
      <xdr:rowOff>265043</xdr:rowOff>
    </xdr:from>
    <xdr:to>
      <xdr:col>15</xdr:col>
      <xdr:colOff>44838</xdr:colOff>
      <xdr:row>67</xdr:row>
      <xdr:rowOff>254546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178818-A78E-4980-81E6-097375226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66675</xdr:colOff>
      <xdr:row>70</xdr:row>
      <xdr:rowOff>0</xdr:rowOff>
    </xdr:from>
    <xdr:to>
      <xdr:col>15</xdr:col>
      <xdr:colOff>53534</xdr:colOff>
      <xdr:row>80</xdr:row>
      <xdr:rowOff>265728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1028D65-7E0E-457C-814B-4BFB726F6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13705</xdr:colOff>
      <xdr:row>26</xdr:row>
      <xdr:rowOff>228703</xdr:rowOff>
    </xdr:from>
    <xdr:to>
      <xdr:col>12</xdr:col>
      <xdr:colOff>974918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A946FC3C-7805-4877-AEF4-80DBD73270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080" y="6781903"/>
              <a:ext cx="3980638" cy="2335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289952</xdr:colOff>
      <xdr:row>23</xdr:row>
      <xdr:rowOff>280135</xdr:rowOff>
    </xdr:from>
    <xdr:to>
      <xdr:col>17</xdr:col>
      <xdr:colOff>11205</xdr:colOff>
      <xdr:row>35</xdr:row>
      <xdr:rowOff>77291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9463FD6A-A63F-4AE6-8940-79373E48C0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3352" y="6004660"/>
              <a:ext cx="4445653" cy="3111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</xdr:row>
      <xdr:rowOff>108856</xdr:rowOff>
    </xdr:from>
    <xdr:to>
      <xdr:col>2</xdr:col>
      <xdr:colOff>552569</xdr:colOff>
      <xdr:row>7</xdr:row>
      <xdr:rowOff>68035</xdr:rowOff>
    </xdr:to>
    <xdr:pic>
      <xdr:nvPicPr>
        <xdr:cNvPr id="10" name="Picture 9" descr="Icon&#10;&#10;Description automatically generated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B4A14E-428F-43D0-8812-FDF346CB66C3}"/>
            </a:ext>
          </a:extLst>
        </xdr:cNvPr>
        <xdr:cNvPicPr/>
      </xdr:nvPicPr>
      <xdr:blipFill>
        <a:blip xmlns:r="http://schemas.openxmlformats.org/officeDocument/2006/relationships" r:embed="rId4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21" y="353785"/>
          <a:ext cx="1164891" cy="1170214"/>
        </a:xfrm>
        <a:prstGeom prst="rect">
          <a:avLst/>
        </a:prstGeom>
      </xdr:spPr>
    </xdr:pic>
    <xdr:clientData/>
  </xdr:twoCellAnchor>
  <xdr:twoCellAnchor>
    <xdr:from>
      <xdr:col>11</xdr:col>
      <xdr:colOff>87920</xdr:colOff>
      <xdr:row>44</xdr:row>
      <xdr:rowOff>25292</xdr:rowOff>
    </xdr:from>
    <xdr:to>
      <xdr:col>15</xdr:col>
      <xdr:colOff>89162</xdr:colOff>
      <xdr:row>55</xdr:row>
      <xdr:rowOff>1950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A914DEE-B1BE-464C-A51B-AB3219A8E8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84044</xdr:colOff>
      <xdr:row>57</xdr:row>
      <xdr:rowOff>12326</xdr:rowOff>
    </xdr:from>
    <xdr:to>
      <xdr:col>15</xdr:col>
      <xdr:colOff>85286</xdr:colOff>
      <xdr:row>67</xdr:row>
      <xdr:rowOff>269131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BAE80DA-4A32-42C8-B758-71F446081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78441</xdr:colOff>
      <xdr:row>70</xdr:row>
      <xdr:rowOff>22411</xdr:rowOff>
    </xdr:from>
    <xdr:to>
      <xdr:col>15</xdr:col>
      <xdr:colOff>79683</xdr:colOff>
      <xdr:row>80</xdr:row>
      <xdr:rowOff>272396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20122FD-981A-4E2B-8F70-E7D516677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95250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41464A-C557-4653-9FB9-76AE29F80BBA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91" y="347009"/>
          <a:ext cx="1170674" cy="1176991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2759DC63-F79B-459A-8583-912B2EB210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78FD70C9-341E-4C09-AB65-5555D4F50E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6AA69E-C724-4F40-890F-BB0AA3247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61633</xdr:colOff>
      <xdr:row>43</xdr:row>
      <xdr:rowOff>271932</xdr:rowOff>
    </xdr:from>
    <xdr:to>
      <xdr:col>15</xdr:col>
      <xdr:colOff>78441</xdr:colOff>
      <xdr:row>55</xdr:row>
      <xdr:rowOff>67238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5F9B07A-612D-40B5-AFF9-71ED3A6F9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76200</xdr:colOff>
      <xdr:row>56</xdr:row>
      <xdr:rowOff>266700</xdr:rowOff>
    </xdr:from>
    <xdr:to>
      <xdr:col>15</xdr:col>
      <xdr:colOff>93008</xdr:colOff>
      <xdr:row>68</xdr:row>
      <xdr:rowOff>62006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78A98E0-0B83-45E6-94BA-33994AFCB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81642</xdr:colOff>
      <xdr:row>69</xdr:row>
      <xdr:rowOff>258536</xdr:rowOff>
    </xdr:from>
    <xdr:to>
      <xdr:col>15</xdr:col>
      <xdr:colOff>98450</xdr:colOff>
      <xdr:row>81</xdr:row>
      <xdr:rowOff>53842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57755EC-2029-45FE-81CB-16AA18885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13705</xdr:colOff>
      <xdr:row>26</xdr:row>
      <xdr:rowOff>228703</xdr:rowOff>
    </xdr:from>
    <xdr:to>
      <xdr:col>12</xdr:col>
      <xdr:colOff>974918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568E78CA-BAB2-4704-92C7-5AAE52F1D3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080" y="6781903"/>
              <a:ext cx="3980638" cy="2335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289952</xdr:colOff>
      <xdr:row>23</xdr:row>
      <xdr:rowOff>280135</xdr:rowOff>
    </xdr:from>
    <xdr:to>
      <xdr:col>17</xdr:col>
      <xdr:colOff>11205</xdr:colOff>
      <xdr:row>35</xdr:row>
      <xdr:rowOff>77291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F1E288A6-24A5-4544-9CCD-362DF96E6A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3352" y="6004660"/>
              <a:ext cx="4445653" cy="3111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</xdr:row>
      <xdr:rowOff>123266</xdr:rowOff>
    </xdr:from>
    <xdr:to>
      <xdr:col>2</xdr:col>
      <xdr:colOff>552569</xdr:colOff>
      <xdr:row>7</xdr:row>
      <xdr:rowOff>100855</xdr:rowOff>
    </xdr:to>
    <xdr:pic>
      <xdr:nvPicPr>
        <xdr:cNvPr id="4" name="Picture 3" descr="Icon&#10;&#10;Description automatically generated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C79A6A-0124-4621-B557-8B8050257D78}"/>
            </a:ext>
          </a:extLst>
        </xdr:cNvPr>
        <xdr:cNvPicPr/>
      </xdr:nvPicPr>
      <xdr:blipFill>
        <a:blip xmlns:r="http://schemas.openxmlformats.org/officeDocument/2006/relationships" r:embed="rId4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8" y="358590"/>
          <a:ext cx="1157686" cy="1176618"/>
        </a:xfrm>
        <a:prstGeom prst="rect">
          <a:avLst/>
        </a:prstGeom>
      </xdr:spPr>
    </xdr:pic>
    <xdr:clientData/>
  </xdr:twoCellAnchor>
  <xdr:twoCellAnchor>
    <xdr:from>
      <xdr:col>11</xdr:col>
      <xdr:colOff>87920</xdr:colOff>
      <xdr:row>44</xdr:row>
      <xdr:rowOff>25292</xdr:rowOff>
    </xdr:from>
    <xdr:to>
      <xdr:col>15</xdr:col>
      <xdr:colOff>89162</xdr:colOff>
      <xdr:row>55</xdr:row>
      <xdr:rowOff>1950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1D503A-E71B-4532-95E3-D45481C9A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84044</xdr:colOff>
      <xdr:row>57</xdr:row>
      <xdr:rowOff>12326</xdr:rowOff>
    </xdr:from>
    <xdr:to>
      <xdr:col>15</xdr:col>
      <xdr:colOff>85286</xdr:colOff>
      <xdr:row>67</xdr:row>
      <xdr:rowOff>269131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EA54B4A-DB05-4980-BC6E-984945F4D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78441</xdr:colOff>
      <xdr:row>70</xdr:row>
      <xdr:rowOff>22411</xdr:rowOff>
    </xdr:from>
    <xdr:to>
      <xdr:col>15</xdr:col>
      <xdr:colOff>79683</xdr:colOff>
      <xdr:row>80</xdr:row>
      <xdr:rowOff>272396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E8FB83-64B8-4539-BB4B-51CD4F7CA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29849</xdr:colOff>
      <xdr:row>1</xdr:row>
      <xdr:rowOff>108884</xdr:rowOff>
    </xdr:from>
    <xdr:to>
      <xdr:col>1</xdr:col>
      <xdr:colOff>1187534</xdr:colOff>
      <xdr:row>6</xdr:row>
      <xdr:rowOff>291563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E01A26-2A77-4133-AB48-97ED584289BB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258" y="299384"/>
          <a:ext cx="1157685" cy="113950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69273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D65183-A2D9-4BCC-9BE8-CA73D262F4D8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02" y="351339"/>
          <a:ext cx="1157686" cy="1172661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A9D5EA8E-6879-403C-AF74-73EDDA7D91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11F29BB-C9E4-4AB4-AB84-1963789FA4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546E94-7AA0-4601-94F5-2433AF91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97299</xdr:colOff>
      <xdr:row>43</xdr:row>
      <xdr:rowOff>244928</xdr:rowOff>
    </xdr:from>
    <xdr:to>
      <xdr:col>15</xdr:col>
      <xdr:colOff>114079</xdr:colOff>
      <xdr:row>55</xdr:row>
      <xdr:rowOff>32363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85840A-0173-448D-B416-CBABA8D3F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76200</xdr:colOff>
      <xdr:row>56</xdr:row>
      <xdr:rowOff>266700</xdr:rowOff>
    </xdr:from>
    <xdr:to>
      <xdr:col>15</xdr:col>
      <xdr:colOff>92980</xdr:colOff>
      <xdr:row>68</xdr:row>
      <xdr:rowOff>54135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DB33625-0C24-4C09-8161-FB7E50EB7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95250</xdr:colOff>
      <xdr:row>69</xdr:row>
      <xdr:rowOff>231322</xdr:rowOff>
    </xdr:from>
    <xdr:to>
      <xdr:col>15</xdr:col>
      <xdr:colOff>112030</xdr:colOff>
      <xdr:row>81</xdr:row>
      <xdr:rowOff>18757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2FBCDCA-0C0C-43C5-80E8-7ECCB4453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34637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DAD89F-7021-4BBF-A148-FC7DB267047F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02" y="351339"/>
          <a:ext cx="1157686" cy="1138025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3B8CB02E-D801-4C96-9C62-9B1B892C4F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E616DEAD-9A49-4ED1-8558-2A3C3F53A71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E66E39C-446B-4517-8B94-41184FA62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127535</xdr:colOff>
      <xdr:row>43</xdr:row>
      <xdr:rowOff>269050</xdr:rowOff>
    </xdr:from>
    <xdr:to>
      <xdr:col>15</xdr:col>
      <xdr:colOff>141143</xdr:colOff>
      <xdr:row>55</xdr:row>
      <xdr:rowOff>64078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3567E2-E722-4FE4-8418-D81A66233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67235</xdr:colOff>
      <xdr:row>56</xdr:row>
      <xdr:rowOff>257735</xdr:rowOff>
    </xdr:from>
    <xdr:to>
      <xdr:col>15</xdr:col>
      <xdr:colOff>80843</xdr:colOff>
      <xdr:row>68</xdr:row>
      <xdr:rowOff>52762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660205F-7BBE-4F5A-9B31-AAE3F9C21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82826</xdr:colOff>
      <xdr:row>69</xdr:row>
      <xdr:rowOff>256761</xdr:rowOff>
    </xdr:from>
    <xdr:to>
      <xdr:col>15</xdr:col>
      <xdr:colOff>96434</xdr:colOff>
      <xdr:row>81</xdr:row>
      <xdr:rowOff>51788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F59576D-505F-4357-B000-28280D445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13705</xdr:colOff>
      <xdr:row>26</xdr:row>
      <xdr:rowOff>228703</xdr:rowOff>
    </xdr:from>
    <xdr:to>
      <xdr:col>12</xdr:col>
      <xdr:colOff>974918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AF3B6FD-A836-44EB-9B1E-BF611FCA18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080" y="6781903"/>
              <a:ext cx="3980638" cy="2335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289952</xdr:colOff>
      <xdr:row>23</xdr:row>
      <xdr:rowOff>280135</xdr:rowOff>
    </xdr:from>
    <xdr:to>
      <xdr:col>17</xdr:col>
      <xdr:colOff>11205</xdr:colOff>
      <xdr:row>35</xdr:row>
      <xdr:rowOff>77291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35E2DC9-3053-4B73-B9B4-730B29A9D7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3352" y="6004660"/>
              <a:ext cx="4445653" cy="3111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9525</xdr:colOff>
      <xdr:row>1</xdr:row>
      <xdr:rowOff>114300</xdr:rowOff>
    </xdr:from>
    <xdr:to>
      <xdr:col>2</xdr:col>
      <xdr:colOff>562094</xdr:colOff>
      <xdr:row>7</xdr:row>
      <xdr:rowOff>133350</xdr:rowOff>
    </xdr:to>
    <xdr:pic>
      <xdr:nvPicPr>
        <xdr:cNvPr id="4" name="Picture 3" descr="Icon&#10;&#10;Description automatically generated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80E831-ABC1-46FE-9B4F-83CAE8116C22}"/>
            </a:ext>
          </a:extLst>
        </xdr:cNvPr>
        <xdr:cNvPicPr/>
      </xdr:nvPicPr>
      <xdr:blipFill>
        <a:blip xmlns:r="http://schemas.openxmlformats.org/officeDocument/2006/relationships" r:embed="rId4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52425"/>
          <a:ext cx="1162169" cy="1162050"/>
        </a:xfrm>
        <a:prstGeom prst="rect">
          <a:avLst/>
        </a:prstGeom>
      </xdr:spPr>
    </xdr:pic>
    <xdr:clientData/>
  </xdr:twoCellAnchor>
  <xdr:twoCellAnchor>
    <xdr:from>
      <xdr:col>11</xdr:col>
      <xdr:colOff>81496</xdr:colOff>
      <xdr:row>44</xdr:row>
      <xdr:rowOff>6114</xdr:rowOff>
    </xdr:from>
    <xdr:to>
      <xdr:col>15</xdr:col>
      <xdr:colOff>68355</xdr:colOff>
      <xdr:row>54</xdr:row>
      <xdr:rowOff>268943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2B78DF6-3AE6-4866-AB29-EB3641B12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57979</xdr:colOff>
      <xdr:row>56</xdr:row>
      <xdr:rowOff>265043</xdr:rowOff>
    </xdr:from>
    <xdr:to>
      <xdr:col>15</xdr:col>
      <xdr:colOff>44838</xdr:colOff>
      <xdr:row>67</xdr:row>
      <xdr:rowOff>254546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C7C3D7-693A-40A0-BCC3-25E81A89A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66675</xdr:colOff>
      <xdr:row>70</xdr:row>
      <xdr:rowOff>0</xdr:rowOff>
    </xdr:from>
    <xdr:to>
      <xdr:col>15</xdr:col>
      <xdr:colOff>53534</xdr:colOff>
      <xdr:row>80</xdr:row>
      <xdr:rowOff>265728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28ED687-2F32-4074-81FE-D83C82A4D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86591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9EEC0F-6D83-48F1-9E39-F691D64F0CDF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02" y="351339"/>
          <a:ext cx="1157686" cy="1189979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8BEAF0D4-F8A6-4AED-8B7E-9512DB8035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1F5D8220-0194-4E5A-AB5E-93B38407C0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293995-8190-4D0F-84D7-BF730181F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97299</xdr:colOff>
      <xdr:row>43</xdr:row>
      <xdr:rowOff>244928</xdr:rowOff>
    </xdr:from>
    <xdr:to>
      <xdr:col>15</xdr:col>
      <xdr:colOff>114079</xdr:colOff>
      <xdr:row>55</xdr:row>
      <xdr:rowOff>32363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BDAB91-26D1-4D64-9FD7-20BD866B8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109818</xdr:colOff>
      <xdr:row>56</xdr:row>
      <xdr:rowOff>266701</xdr:rowOff>
    </xdr:from>
    <xdr:to>
      <xdr:col>15</xdr:col>
      <xdr:colOff>126598</xdr:colOff>
      <xdr:row>68</xdr:row>
      <xdr:rowOff>54136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2AA51AC-5594-41DD-93C9-2F051035C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95250</xdr:colOff>
      <xdr:row>69</xdr:row>
      <xdr:rowOff>231322</xdr:rowOff>
    </xdr:from>
    <xdr:to>
      <xdr:col>15</xdr:col>
      <xdr:colOff>112030</xdr:colOff>
      <xdr:row>81</xdr:row>
      <xdr:rowOff>18757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42A7DF9-4475-4EB9-9497-1DA60C4D8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13705</xdr:colOff>
      <xdr:row>26</xdr:row>
      <xdr:rowOff>228703</xdr:rowOff>
    </xdr:from>
    <xdr:to>
      <xdr:col>12</xdr:col>
      <xdr:colOff>974918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3706F46-347B-4EC0-B877-AD5EAE7D46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080" y="6781903"/>
              <a:ext cx="3980638" cy="2335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289952</xdr:colOff>
      <xdr:row>23</xdr:row>
      <xdr:rowOff>280135</xdr:rowOff>
    </xdr:from>
    <xdr:to>
      <xdr:col>17</xdr:col>
      <xdr:colOff>11205</xdr:colOff>
      <xdr:row>35</xdr:row>
      <xdr:rowOff>77291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201DD11D-32CF-425A-8669-F23F5BA93B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3352" y="6004660"/>
              <a:ext cx="4445653" cy="3111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9525</xdr:colOff>
      <xdr:row>1</xdr:row>
      <xdr:rowOff>75642</xdr:rowOff>
    </xdr:from>
    <xdr:to>
      <xdr:col>2</xdr:col>
      <xdr:colOff>562094</xdr:colOff>
      <xdr:row>7</xdr:row>
      <xdr:rowOff>85726</xdr:rowOff>
    </xdr:to>
    <xdr:pic>
      <xdr:nvPicPr>
        <xdr:cNvPr id="4" name="Picture 3" descr="Icon&#10;&#10;Description automatically generated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FF10EC-4A16-4E64-837C-74073C58C6B9}"/>
            </a:ext>
          </a:extLst>
        </xdr:cNvPr>
        <xdr:cNvPicPr/>
      </xdr:nvPicPr>
      <xdr:blipFill>
        <a:blip xmlns:r="http://schemas.openxmlformats.org/officeDocument/2006/relationships" r:embed="rId4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13767"/>
          <a:ext cx="1162169" cy="1210234"/>
        </a:xfrm>
        <a:prstGeom prst="rect">
          <a:avLst/>
        </a:prstGeom>
      </xdr:spPr>
    </xdr:pic>
    <xdr:clientData/>
  </xdr:twoCellAnchor>
  <xdr:twoCellAnchor>
    <xdr:from>
      <xdr:col>11</xdr:col>
      <xdr:colOff>87920</xdr:colOff>
      <xdr:row>44</xdr:row>
      <xdr:rowOff>25292</xdr:rowOff>
    </xdr:from>
    <xdr:to>
      <xdr:col>15</xdr:col>
      <xdr:colOff>89162</xdr:colOff>
      <xdr:row>55</xdr:row>
      <xdr:rowOff>1950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A3BB46-9056-4E33-9037-7C96521EA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84044</xdr:colOff>
      <xdr:row>57</xdr:row>
      <xdr:rowOff>12326</xdr:rowOff>
    </xdr:from>
    <xdr:to>
      <xdr:col>15</xdr:col>
      <xdr:colOff>85286</xdr:colOff>
      <xdr:row>67</xdr:row>
      <xdr:rowOff>269131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0935B1-E2FC-4D18-8A66-C7E31D937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78441</xdr:colOff>
      <xdr:row>70</xdr:row>
      <xdr:rowOff>22411</xdr:rowOff>
    </xdr:from>
    <xdr:to>
      <xdr:col>15</xdr:col>
      <xdr:colOff>79683</xdr:colOff>
      <xdr:row>80</xdr:row>
      <xdr:rowOff>272396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586165-AA3E-4B5B-9A6B-C4FC25FE9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13705</xdr:colOff>
      <xdr:row>26</xdr:row>
      <xdr:rowOff>228703</xdr:rowOff>
    </xdr:from>
    <xdr:to>
      <xdr:col>12</xdr:col>
      <xdr:colOff>974918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FFD2CB43-F071-4D26-B587-7D0484F21D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080" y="6781903"/>
              <a:ext cx="3980638" cy="2335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289952</xdr:colOff>
      <xdr:row>23</xdr:row>
      <xdr:rowOff>280135</xdr:rowOff>
    </xdr:from>
    <xdr:to>
      <xdr:col>17</xdr:col>
      <xdr:colOff>11205</xdr:colOff>
      <xdr:row>35</xdr:row>
      <xdr:rowOff>77291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AC8400A0-6322-49D8-AC6A-D40801036AD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3352" y="6004660"/>
              <a:ext cx="4445653" cy="3111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9525</xdr:colOff>
      <xdr:row>1</xdr:row>
      <xdr:rowOff>75642</xdr:rowOff>
    </xdr:from>
    <xdr:to>
      <xdr:col>2</xdr:col>
      <xdr:colOff>562094</xdr:colOff>
      <xdr:row>7</xdr:row>
      <xdr:rowOff>95250</xdr:rowOff>
    </xdr:to>
    <xdr:pic>
      <xdr:nvPicPr>
        <xdr:cNvPr id="4" name="Picture 3" descr="Icon&#10;&#10;Description automatically generated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3DB4A6-8E46-4202-B5C6-A9A0C5C81EDD}"/>
            </a:ext>
          </a:extLst>
        </xdr:cNvPr>
        <xdr:cNvPicPr/>
      </xdr:nvPicPr>
      <xdr:blipFill>
        <a:blip xmlns:r="http://schemas.openxmlformats.org/officeDocument/2006/relationships" r:embed="rId4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13767"/>
          <a:ext cx="1162169" cy="1219758"/>
        </a:xfrm>
        <a:prstGeom prst="rect">
          <a:avLst/>
        </a:prstGeom>
      </xdr:spPr>
    </xdr:pic>
    <xdr:clientData/>
  </xdr:twoCellAnchor>
  <xdr:twoCellAnchor>
    <xdr:from>
      <xdr:col>11</xdr:col>
      <xdr:colOff>87920</xdr:colOff>
      <xdr:row>44</xdr:row>
      <xdr:rowOff>25292</xdr:rowOff>
    </xdr:from>
    <xdr:to>
      <xdr:col>15</xdr:col>
      <xdr:colOff>89162</xdr:colOff>
      <xdr:row>55</xdr:row>
      <xdr:rowOff>1950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207113-52B6-4701-9A6B-A944880A6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84044</xdr:colOff>
      <xdr:row>57</xdr:row>
      <xdr:rowOff>12326</xdr:rowOff>
    </xdr:from>
    <xdr:to>
      <xdr:col>15</xdr:col>
      <xdr:colOff>85286</xdr:colOff>
      <xdr:row>67</xdr:row>
      <xdr:rowOff>269131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7C13366-203A-4D2F-A494-931B44693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78441</xdr:colOff>
      <xdr:row>70</xdr:row>
      <xdr:rowOff>22411</xdr:rowOff>
    </xdr:from>
    <xdr:to>
      <xdr:col>15</xdr:col>
      <xdr:colOff>79683</xdr:colOff>
      <xdr:row>80</xdr:row>
      <xdr:rowOff>272396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F5E1BA8-1167-493D-9FBD-B1B88ED07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161925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30C440-79F4-4744-B42E-279C30AE7C1D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766" y="347009"/>
          <a:ext cx="1161149" cy="1196041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C7D71A06-FBDB-46F8-B768-8A954D6189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4DDF8F05-A629-4DFA-8906-27BF2F6FBE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247AB3-4EE1-4FD0-8D1D-E25C2F7B2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127535</xdr:colOff>
      <xdr:row>43</xdr:row>
      <xdr:rowOff>269050</xdr:rowOff>
    </xdr:from>
    <xdr:to>
      <xdr:col>15</xdr:col>
      <xdr:colOff>141143</xdr:colOff>
      <xdr:row>55</xdr:row>
      <xdr:rowOff>64078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6C2D6A-234F-4EA4-AD27-FADF4D306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67235</xdr:colOff>
      <xdr:row>56</xdr:row>
      <xdr:rowOff>257735</xdr:rowOff>
    </xdr:from>
    <xdr:to>
      <xdr:col>15</xdr:col>
      <xdr:colOff>80843</xdr:colOff>
      <xdr:row>68</xdr:row>
      <xdr:rowOff>52762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846587A-1790-409A-9079-176B526CC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82826</xdr:colOff>
      <xdr:row>69</xdr:row>
      <xdr:rowOff>256761</xdr:rowOff>
    </xdr:from>
    <xdr:to>
      <xdr:col>15</xdr:col>
      <xdr:colOff>96434</xdr:colOff>
      <xdr:row>81</xdr:row>
      <xdr:rowOff>51788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9B5FE5-8313-4AB2-B6C4-AE1B2AA58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47168</xdr:colOff>
      <xdr:row>1</xdr:row>
      <xdr:rowOff>108884</xdr:rowOff>
    </xdr:from>
    <xdr:ext cx="1157685" cy="1155343"/>
    <xdr:pic>
      <xdr:nvPicPr>
        <xdr:cNvPr id="3" name="Picture 2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B414DB-B15A-4B17-9636-EE0B4A077DC1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577" y="299384"/>
          <a:ext cx="1157685" cy="1155343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13705</xdr:colOff>
      <xdr:row>26</xdr:row>
      <xdr:rowOff>228703</xdr:rowOff>
    </xdr:from>
    <xdr:to>
      <xdr:col>12</xdr:col>
      <xdr:colOff>974918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2A2F595D-9D2C-48B9-AE86-F29AC081C1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7080" y="6781903"/>
              <a:ext cx="3980638" cy="2335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289952</xdr:colOff>
      <xdr:row>23</xdr:row>
      <xdr:rowOff>280135</xdr:rowOff>
    </xdr:from>
    <xdr:to>
      <xdr:col>17</xdr:col>
      <xdr:colOff>11205</xdr:colOff>
      <xdr:row>35</xdr:row>
      <xdr:rowOff>77291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32634EE-E520-4620-B38A-FEC2DCD2EE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3352" y="6004660"/>
              <a:ext cx="4445653" cy="31118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11</xdr:col>
      <xdr:colOff>196953</xdr:colOff>
      <xdr:row>43</xdr:row>
      <xdr:rowOff>243581</xdr:rowOff>
    </xdr:from>
    <xdr:to>
      <xdr:col>15</xdr:col>
      <xdr:colOff>125928</xdr:colOff>
      <xdr:row>54</xdr:row>
      <xdr:rowOff>276240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A7B0B45-7324-4614-BC4B-1ED36E02B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170771</xdr:colOff>
      <xdr:row>56</xdr:row>
      <xdr:rowOff>254535</xdr:rowOff>
    </xdr:from>
    <xdr:to>
      <xdr:col>15</xdr:col>
      <xdr:colOff>125845</xdr:colOff>
      <xdr:row>68</xdr:row>
      <xdr:rowOff>38183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9FEA3C7-A191-46F2-A91C-C724C52C3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166684</xdr:colOff>
      <xdr:row>70</xdr:row>
      <xdr:rowOff>0</xdr:rowOff>
    </xdr:from>
    <xdr:to>
      <xdr:col>15</xdr:col>
      <xdr:colOff>174146</xdr:colOff>
      <xdr:row>80</xdr:row>
      <xdr:rowOff>250868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44ECB72-8435-4183-A088-BBB99DFAE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552569</xdr:colOff>
      <xdr:row>7</xdr:row>
      <xdr:rowOff>187925</xdr:rowOff>
    </xdr:to>
    <xdr:pic>
      <xdr:nvPicPr>
        <xdr:cNvPr id="19" name="Picture 18" descr="Icon&#10;&#10;Description automatically generated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2B26471-AB78-4A98-A21E-1AE851058F8F}"/>
            </a:ext>
          </a:extLst>
        </xdr:cNvPr>
        <xdr:cNvPicPr/>
      </xdr:nvPicPr>
      <xdr:blipFill>
        <a:blip xmlns:r="http://schemas.openxmlformats.org/officeDocument/2006/relationships" r:embed="rId7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8" y="470647"/>
          <a:ext cx="1157686" cy="11516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48243</xdr:rowOff>
    </xdr:to>
    <xdr:pic>
      <xdr:nvPicPr>
        <xdr:cNvPr id="6" name="Picture 5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E4B09F-C0AB-4E9D-89F8-CFBC998C7141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766" y="347009"/>
          <a:ext cx="1161149" cy="1139509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49019CF3-5C97-45D3-BD13-3A7734754C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D570753C-FA75-4512-9BAF-C0663C5E346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11</xdr:col>
      <xdr:colOff>82818</xdr:colOff>
      <xdr:row>43</xdr:row>
      <xdr:rowOff>255443</xdr:rowOff>
    </xdr:from>
    <xdr:to>
      <xdr:col>15</xdr:col>
      <xdr:colOff>71437</xdr:colOff>
      <xdr:row>55</xdr:row>
      <xdr:rowOff>35718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D57D90-1E5A-4B60-BCFC-50B258F7A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89647</xdr:colOff>
      <xdr:row>56</xdr:row>
      <xdr:rowOff>246529</xdr:rowOff>
    </xdr:from>
    <xdr:to>
      <xdr:col>15</xdr:col>
      <xdr:colOff>78266</xdr:colOff>
      <xdr:row>68</xdr:row>
      <xdr:rowOff>26803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6B18991-51FD-4868-B11D-ED4F85672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80596</xdr:colOff>
      <xdr:row>69</xdr:row>
      <xdr:rowOff>256443</xdr:rowOff>
    </xdr:from>
    <xdr:to>
      <xdr:col>15</xdr:col>
      <xdr:colOff>69215</xdr:colOff>
      <xdr:row>81</xdr:row>
      <xdr:rowOff>36717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839186D-25A9-4A10-B081-56EB8BA3D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105393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36522A-D678-48B3-9EE0-413C56F06FAE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766" y="347009"/>
          <a:ext cx="1161149" cy="1139509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2BCE0FD3-419F-4467-9D1C-28A9FD1DBB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4B284F7-9FEA-4507-A284-CC4CBCFD24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11</xdr:col>
      <xdr:colOff>138035</xdr:colOff>
      <xdr:row>43</xdr:row>
      <xdr:rowOff>264204</xdr:rowOff>
    </xdr:from>
    <xdr:to>
      <xdr:col>15</xdr:col>
      <xdr:colOff>145677</xdr:colOff>
      <xdr:row>55</xdr:row>
      <xdr:rowOff>47257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D2CF3BE-37A9-4B9B-B9CB-D0E476ACF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A83F799-3CA7-44A9-837C-BA16C4C2E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122464</xdr:colOff>
      <xdr:row>56</xdr:row>
      <xdr:rowOff>244929</xdr:rowOff>
    </xdr:from>
    <xdr:to>
      <xdr:col>15</xdr:col>
      <xdr:colOff>130106</xdr:colOff>
      <xdr:row>68</xdr:row>
      <xdr:rowOff>27982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E54A26D-3FA5-4671-8F08-31ADA8E51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100853</xdr:colOff>
      <xdr:row>69</xdr:row>
      <xdr:rowOff>268941</xdr:rowOff>
    </xdr:from>
    <xdr:to>
      <xdr:col>15</xdr:col>
      <xdr:colOff>108495</xdr:colOff>
      <xdr:row>81</xdr:row>
      <xdr:rowOff>51994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350281-B874-488B-8259-C73FE874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162543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98933A-C075-4D65-A169-E976DD11DBFD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766" y="347009"/>
          <a:ext cx="1161149" cy="1196659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46C93A1-326B-4513-882E-F8DAD34798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1E6B0E-B0B7-4158-BFE0-CB3CFDF9F4C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9B4249-1776-4C16-A43E-3C2437949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61633</xdr:colOff>
      <xdr:row>43</xdr:row>
      <xdr:rowOff>271932</xdr:rowOff>
    </xdr:from>
    <xdr:to>
      <xdr:col>15</xdr:col>
      <xdr:colOff>78441</xdr:colOff>
      <xdr:row>55</xdr:row>
      <xdr:rowOff>67238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8B526B-1110-45CD-BE09-B0FDA11C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76200</xdr:colOff>
      <xdr:row>56</xdr:row>
      <xdr:rowOff>266700</xdr:rowOff>
    </xdr:from>
    <xdr:to>
      <xdr:col>15</xdr:col>
      <xdr:colOff>93008</xdr:colOff>
      <xdr:row>68</xdr:row>
      <xdr:rowOff>62006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647F0CD-8F8C-4782-B2E5-EAC90A825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81642</xdr:colOff>
      <xdr:row>69</xdr:row>
      <xdr:rowOff>258536</xdr:rowOff>
    </xdr:from>
    <xdr:to>
      <xdr:col>15</xdr:col>
      <xdr:colOff>98450</xdr:colOff>
      <xdr:row>81</xdr:row>
      <xdr:rowOff>53842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9EE0456-9D47-4AD4-9F3B-503E8B5DB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108884</xdr:rowOff>
    </xdr:from>
    <xdr:to>
      <xdr:col>2</xdr:col>
      <xdr:colOff>598715</xdr:colOff>
      <xdr:row>7</xdr:row>
      <xdr:rowOff>78441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3C2582-627D-4DD2-953A-DE73D511E302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284" y="344208"/>
          <a:ext cx="1156666" cy="1168586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7EB69333-912B-4D4C-B9D5-898B59ABA3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BF39407B-C7CB-4C73-8989-A650217DD08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B603D8-16B2-4FF3-90ED-BAAB75C58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97299</xdr:colOff>
      <xdr:row>43</xdr:row>
      <xdr:rowOff>244928</xdr:rowOff>
    </xdr:from>
    <xdr:to>
      <xdr:col>15</xdr:col>
      <xdr:colOff>114079</xdr:colOff>
      <xdr:row>55</xdr:row>
      <xdr:rowOff>32363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2F965B3-5614-4D00-927D-2E63FB887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76200</xdr:colOff>
      <xdr:row>56</xdr:row>
      <xdr:rowOff>266700</xdr:rowOff>
    </xdr:from>
    <xdr:to>
      <xdr:col>15</xdr:col>
      <xdr:colOff>92980</xdr:colOff>
      <xdr:row>68</xdr:row>
      <xdr:rowOff>54135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EDD7B13-4050-43DB-9035-6CE5CD176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95250</xdr:colOff>
      <xdr:row>69</xdr:row>
      <xdr:rowOff>231322</xdr:rowOff>
    </xdr:from>
    <xdr:to>
      <xdr:col>15</xdr:col>
      <xdr:colOff>112030</xdr:colOff>
      <xdr:row>81</xdr:row>
      <xdr:rowOff>18757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B14FE1F-B073-479F-BAE5-07998F4BE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47166</xdr:colOff>
      <xdr:row>1</xdr:row>
      <xdr:rowOff>108885</xdr:rowOff>
    </xdr:from>
    <xdr:to>
      <xdr:col>2</xdr:col>
      <xdr:colOff>598715</xdr:colOff>
      <xdr:row>7</xdr:row>
      <xdr:rowOff>63501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29CA34-83E2-42DC-A9DE-BF6C8878EA2B}"/>
            </a:ext>
          </a:extLst>
        </xdr:cNvPr>
        <xdr:cNvPicPr/>
      </xdr:nvPicPr>
      <xdr:blipFill>
        <a:blip xmlns:r="http://schemas.openxmlformats.org/officeDocument/2006/relationships" r:embed="rId2" cstate="print">
          <a:alphaModFix/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16" y="347010"/>
          <a:ext cx="1154799" cy="1161116"/>
        </a:xfrm>
        <a:prstGeom prst="rect">
          <a:avLst/>
        </a:prstGeom>
      </xdr:spPr>
    </xdr:pic>
    <xdr:clientData/>
  </xdr:twoCellAnchor>
  <xdr:twoCellAnchor>
    <xdr:from>
      <xdr:col>11</xdr:col>
      <xdr:colOff>12298</xdr:colOff>
      <xdr:row>26</xdr:row>
      <xdr:rowOff>228704</xdr:rowOff>
    </xdr:from>
    <xdr:to>
      <xdr:col>13</xdr:col>
      <xdr:colOff>0</xdr:colOff>
      <xdr:row>35</xdr:row>
      <xdr:rowOff>78441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8E458086-9F0D-48E2-8167-B4055AA6E9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65673" y="6781904"/>
              <a:ext cx="3997727" cy="23357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291353</xdr:colOff>
      <xdr:row>24</xdr:row>
      <xdr:rowOff>0</xdr:rowOff>
    </xdr:from>
    <xdr:to>
      <xdr:col>17</xdr:col>
      <xdr:colOff>10115</xdr:colOff>
      <xdr:row>35</xdr:row>
      <xdr:rowOff>77303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FE7711EC-6D84-4F2E-8313-6D1FDE4F21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54753" y="6000750"/>
              <a:ext cx="4443162" cy="31157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26</xdr:col>
      <xdr:colOff>832756</xdr:colOff>
      <xdr:row>43</xdr:row>
      <xdr:rowOff>273381</xdr:rowOff>
    </xdr:from>
    <xdr:to>
      <xdr:col>26</xdr:col>
      <xdr:colOff>832756</xdr:colOff>
      <xdr:row>55</xdr:row>
      <xdr:rowOff>28372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1B1730-B265-42A6-9ED1-AC53ECFC0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103909</xdr:colOff>
      <xdr:row>43</xdr:row>
      <xdr:rowOff>225136</xdr:rowOff>
    </xdr:from>
    <xdr:to>
      <xdr:col>15</xdr:col>
      <xdr:colOff>122891</xdr:colOff>
      <xdr:row>55</xdr:row>
      <xdr:rowOff>26246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91A4D91-540A-4528-BD32-6615CEB9F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100853</xdr:colOff>
      <xdr:row>56</xdr:row>
      <xdr:rowOff>257735</xdr:rowOff>
    </xdr:from>
    <xdr:to>
      <xdr:col>15</xdr:col>
      <xdr:colOff>119835</xdr:colOff>
      <xdr:row>68</xdr:row>
      <xdr:rowOff>58844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DE90F38-1D16-4E4C-9005-FE09AA919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89646</xdr:colOff>
      <xdr:row>69</xdr:row>
      <xdr:rowOff>235324</xdr:rowOff>
    </xdr:from>
    <xdr:to>
      <xdr:col>15</xdr:col>
      <xdr:colOff>108628</xdr:colOff>
      <xdr:row>81</xdr:row>
      <xdr:rowOff>36433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B685E0B-3742-4883-8435-D34E6A9C7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esis%20calculations_v.10%20(tentativ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osive data 2"/>
      <sheetName val="Sheet13"/>
      <sheetName val="Fritz Data"/>
      <sheetName val="Table"/>
      <sheetName val="Table_original"/>
      <sheetName val="Table_SI"/>
      <sheetName val="X-flow"/>
      <sheetName val="Sheet6"/>
      <sheetName val="Sheet1"/>
      <sheetName val="Sheet2"/>
      <sheetName val="Sheet3"/>
      <sheetName val="Sheet4"/>
      <sheetName val="Sheet5"/>
      <sheetName val="Erosive data"/>
      <sheetName val="Gráficos"/>
      <sheetName val="Sheet7"/>
    </sheetNames>
    <sheetDataSet>
      <sheetData sheetId="0">
        <row r="15">
          <cell r="L15" t="str">
            <v>+-15%</v>
          </cell>
          <cell r="M15" t="str">
            <v>+-15%</v>
          </cell>
        </row>
        <row r="17">
          <cell r="H17">
            <v>24.07454392604636</v>
          </cell>
          <cell r="I17">
            <v>1.4038015562787101</v>
          </cell>
          <cell r="L17">
            <v>1.0658597850914935</v>
          </cell>
          <cell r="M17">
            <v>1.4420455915943735</v>
          </cell>
        </row>
        <row r="18">
          <cell r="H18">
            <v>27.784822544494418</v>
          </cell>
          <cell r="I18">
            <v>1.37506569700882</v>
          </cell>
          <cell r="L18">
            <v>1.1036892175921251</v>
          </cell>
          <cell r="M18">
            <v>1.4932265885069929</v>
          </cell>
        </row>
        <row r="19">
          <cell r="H19">
            <v>30.618226302515964</v>
          </cell>
          <cell r="I19">
            <v>1.5379010675129801</v>
          </cell>
          <cell r="L19">
            <v>1.1334798315650469</v>
          </cell>
          <cell r="M19">
            <v>1.5335315368232987</v>
          </cell>
        </row>
        <row r="20">
          <cell r="H20">
            <v>35.772992756535416</v>
          </cell>
          <cell r="I20">
            <v>1.64326498840626</v>
          </cell>
          <cell r="L20">
            <v>1.1897547606687204</v>
          </cell>
          <cell r="M20">
            <v>1.6096682056106215</v>
          </cell>
        </row>
        <row r="21">
          <cell r="H21">
            <v>35.381049048195841</v>
          </cell>
          <cell r="I21">
            <v>1.4133802656783101</v>
          </cell>
          <cell r="L21">
            <v>1.1853794467453018</v>
          </cell>
          <cell r="M21">
            <v>1.6037486632436437</v>
          </cell>
        </row>
        <row r="22">
          <cell r="H22">
            <v>43.469444132174495</v>
          </cell>
          <cell r="I22">
            <v>1.72947202835813</v>
          </cell>
          <cell r="L22">
            <v>1.2790195979447871</v>
          </cell>
          <cell r="M22">
            <v>1.730438279572359</v>
          </cell>
        </row>
        <row r="23">
          <cell r="H23">
            <v>59.261712486755741</v>
          </cell>
          <cell r="I23">
            <v>1.73905073775773</v>
          </cell>
          <cell r="L23">
            <v>1.4837032639998466</v>
          </cell>
          <cell r="M23">
            <v>2.0073632395292043</v>
          </cell>
        </row>
        <row r="24">
          <cell r="H24">
            <v>64.926022946565524</v>
          </cell>
          <cell r="I24">
            <v>1.5379010675129801</v>
          </cell>
          <cell r="L24">
            <v>1.5648432922015627</v>
          </cell>
          <cell r="M24">
            <v>2.1171409247432909</v>
          </cell>
        </row>
        <row r="25">
          <cell r="H25">
            <v>68.416795329219212</v>
          </cell>
          <cell r="I25">
            <v>1.60495095759456</v>
          </cell>
          <cell r="L25">
            <v>1.6170426343871447</v>
          </cell>
          <cell r="M25">
            <v>2.1877635641708428</v>
          </cell>
        </row>
        <row r="26">
          <cell r="H26">
            <v>70.148843861054203</v>
          </cell>
          <cell r="I26">
            <v>1.90188583933299</v>
          </cell>
          <cell r="L26">
            <v>1.6435856099653505</v>
          </cell>
          <cell r="M26">
            <v>2.2236746487766506</v>
          </cell>
        </row>
        <row r="27">
          <cell r="H27">
            <v>80.705789888110431</v>
          </cell>
          <cell r="I27">
            <v>2.12219225605469</v>
          </cell>
          <cell r="L27">
            <v>1.815054501154842</v>
          </cell>
          <cell r="M27">
            <v>2.4556619721506685</v>
          </cell>
        </row>
        <row r="28">
          <cell r="H28">
            <v>85.711601484674873</v>
          </cell>
          <cell r="I28">
            <v>2.1700851307304201</v>
          </cell>
          <cell r="L28">
            <v>1.9025024993243864</v>
          </cell>
          <cell r="M28">
            <v>2.5739739696741699</v>
          </cell>
        </row>
        <row r="29">
          <cell r="H29">
            <v>78.009843598721702</v>
          </cell>
          <cell r="I29">
            <v>2.1892422806007201</v>
          </cell>
          <cell r="L29">
            <v>1.7696355126614038</v>
          </cell>
          <cell r="M29">
            <v>2.3942127524242522</v>
          </cell>
        </row>
        <row r="30">
          <cell r="H30">
            <v>75.635135479977862</v>
          </cell>
          <cell r="I30">
            <v>2.22755631141241</v>
          </cell>
          <cell r="L30">
            <v>1.7305708825945296</v>
          </cell>
          <cell r="M30">
            <v>2.3413606058631871</v>
          </cell>
        </row>
        <row r="31">
          <cell r="H31">
            <v>73.929581879663672</v>
          </cell>
          <cell r="I31">
            <v>2.1509279808601298</v>
          </cell>
          <cell r="L31">
            <v>1.7030472393045131</v>
          </cell>
          <cell r="M31">
            <v>2.3041227355296354</v>
          </cell>
        </row>
        <row r="32">
          <cell r="H32">
            <v>100.38382037554459</v>
          </cell>
          <cell r="I32">
            <v>2.2562919017534</v>
          </cell>
          <cell r="L32">
            <v>2.1838491435532421</v>
          </cell>
          <cell r="M32">
            <v>2.9546194295132095</v>
          </cell>
        </row>
        <row r="33">
          <cell r="H33">
            <v>106.12353905189356</v>
          </cell>
          <cell r="I33">
            <v>2.74479787880143</v>
          </cell>
          <cell r="L33">
            <v>2.3049116306249577</v>
          </cell>
          <cell r="M33">
            <v>3.1184098531984721</v>
          </cell>
        </row>
        <row r="65">
          <cell r="L65" t="str">
            <v>EXPONENTIAL</v>
          </cell>
          <cell r="N65" t="str">
            <v>POWER</v>
          </cell>
        </row>
        <row r="68">
          <cell r="H68">
            <v>0.59533298501618859</v>
          </cell>
          <cell r="I68">
            <v>1.2067039911572</v>
          </cell>
          <cell r="L68">
            <v>0.85680796172250573</v>
          </cell>
          <cell r="M68">
            <v>1.1592107717422135</v>
          </cell>
          <cell r="N68">
            <v>0.81985670062230265</v>
          </cell>
          <cell r="O68">
            <v>1.1092178890772328</v>
          </cell>
        </row>
        <row r="69">
          <cell r="H69">
            <v>3.9090052186025339</v>
          </cell>
          <cell r="I69">
            <v>1.1229046179904101</v>
          </cell>
          <cell r="L69">
            <v>0.89571028621739124</v>
          </cell>
          <cell r="M69">
            <v>1.2118433284117645</v>
          </cell>
          <cell r="N69">
            <v>1.0492689151945651</v>
          </cell>
          <cell r="O69">
            <v>1.4195991205573526</v>
          </cell>
        </row>
        <row r="70">
          <cell r="H70">
            <v>4.8772722073387591</v>
          </cell>
          <cell r="I70">
            <v>1.17318449285068</v>
          </cell>
          <cell r="L70">
            <v>0.90740764926255824</v>
          </cell>
          <cell r="M70">
            <v>1.2276691725316964</v>
          </cell>
          <cell r="N70">
            <v>1.0801571023769365</v>
          </cell>
          <cell r="O70">
            <v>1.4613890208629139</v>
          </cell>
        </row>
        <row r="71">
          <cell r="H71">
            <v>8.0324399397770456</v>
          </cell>
          <cell r="I71">
            <v>1.2402238031639701</v>
          </cell>
          <cell r="L71">
            <v>0.94659472480716655</v>
          </cell>
          <cell r="M71">
            <v>1.2806869806214605</v>
          </cell>
          <cell r="N71">
            <v>1.1531675877841365</v>
          </cell>
          <cell r="O71">
            <v>1.5601679128844199</v>
          </cell>
        </row>
        <row r="72">
          <cell r="H72">
            <v>11.693315080071304</v>
          </cell>
          <cell r="I72">
            <v>1.2290504279283001</v>
          </cell>
          <cell r="L72">
            <v>0.99418844537208884</v>
          </cell>
          <cell r="M72">
            <v>1.3450784849151789</v>
          </cell>
          <cell r="N72">
            <v>1.211360889574852</v>
          </cell>
          <cell r="O72">
            <v>1.6389000270718583</v>
          </cell>
        </row>
        <row r="73">
          <cell r="H73">
            <v>14.069990680945448</v>
          </cell>
          <cell r="I73">
            <v>1.29050273692351</v>
          </cell>
          <cell r="L73">
            <v>1.0263603933303149</v>
          </cell>
          <cell r="M73">
            <v>1.3886052380351319</v>
          </cell>
          <cell r="N73">
            <v>1.2411041849760363</v>
          </cell>
          <cell r="O73">
            <v>1.6791409561440489</v>
          </cell>
        </row>
        <row r="74">
          <cell r="H74">
            <v>15.823079196712321</v>
          </cell>
          <cell r="I74">
            <v>1.3463686720011301</v>
          </cell>
          <cell r="L74">
            <v>1.0507564482992477</v>
          </cell>
          <cell r="M74">
            <v>1.4216116653460409</v>
          </cell>
          <cell r="N74">
            <v>1.2603581437944276</v>
          </cell>
          <cell r="O74">
            <v>1.7051904298395197</v>
          </cell>
        </row>
        <row r="75">
          <cell r="H75">
            <v>36.723316503196898</v>
          </cell>
          <cell r="I75">
            <v>1.4636872297741901</v>
          </cell>
          <cell r="L75">
            <v>1.3903750232401282</v>
          </cell>
          <cell r="M75">
            <v>1.8810956196778206</v>
          </cell>
          <cell r="N75">
            <v>1.4074429634170202</v>
          </cell>
          <cell r="O75">
            <v>1.9041875387406741</v>
          </cell>
        </row>
        <row r="76">
          <cell r="H76">
            <v>38.003163988617025</v>
          </cell>
          <cell r="I76">
            <v>1.5083797896161399</v>
          </cell>
          <cell r="L76">
            <v>1.4144255372910672</v>
          </cell>
          <cell r="M76">
            <v>1.9136345504526202</v>
          </cell>
          <cell r="N76">
            <v>1.4137782353616097</v>
          </cell>
          <cell r="O76">
            <v>1.9127587890186484</v>
          </cell>
        </row>
        <row r="77">
          <cell r="H77">
            <v>44.296509080642835</v>
          </cell>
          <cell r="I77">
            <v>1.4804469789274599</v>
          </cell>
          <cell r="L77">
            <v>1.538879096794165</v>
          </cell>
          <cell r="M77">
            <v>2.0820128956626935</v>
          </cell>
          <cell r="N77">
            <v>1.4424672553387987</v>
          </cell>
          <cell r="O77">
            <v>1.9515733454583746</v>
          </cell>
        </row>
        <row r="78">
          <cell r="H78">
            <v>47.750567542292714</v>
          </cell>
          <cell r="I78">
            <v>1.70949725000564</v>
          </cell>
          <cell r="L78">
            <v>1.611779221873203</v>
          </cell>
          <cell r="M78">
            <v>2.1806424766519803</v>
          </cell>
          <cell r="N78">
            <v>1.456736519594946</v>
          </cell>
          <cell r="O78">
            <v>1.9708788206284562</v>
          </cell>
        </row>
        <row r="79">
          <cell r="H79">
            <v>52.847679317656173</v>
          </cell>
          <cell r="I79">
            <v>1.64245793969235</v>
          </cell>
          <cell r="L79">
            <v>1.7257124390412946</v>
          </cell>
          <cell r="M79">
            <v>2.3347874175264574</v>
          </cell>
          <cell r="N79">
            <v>1.4762354148638017</v>
          </cell>
          <cell r="O79">
            <v>1.9972596789333785</v>
          </cell>
        </row>
        <row r="80">
          <cell r="H80">
            <v>41.296870258292209</v>
          </cell>
          <cell r="I80">
            <v>1.8491620876996799</v>
          </cell>
          <cell r="L80">
            <v>1.4782502605335117</v>
          </cell>
          <cell r="M80">
            <v>1.999985646604163</v>
          </cell>
          <cell r="N80">
            <v>1.4292679611058023</v>
          </cell>
          <cell r="O80">
            <v>1.9337154767902029</v>
          </cell>
        </row>
        <row r="81">
          <cell r="H81">
            <v>31.787682732114789</v>
          </cell>
          <cell r="I81">
            <v>1.9217879287806801</v>
          </cell>
          <cell r="L81">
            <v>1.3013940279331118</v>
          </cell>
          <cell r="M81">
            <v>1.7607095672036217</v>
          </cell>
          <cell r="N81">
            <v>1.3810616298971043</v>
          </cell>
          <cell r="O81">
            <v>1.8684951463313764</v>
          </cell>
        </row>
        <row r="82">
          <cell r="H82">
            <v>41.045177646681914</v>
          </cell>
          <cell r="I82">
            <v>2.1620112613942899</v>
          </cell>
          <cell r="L82">
            <v>1.4732729920605221</v>
          </cell>
          <cell r="M82">
            <v>1.9932516951407062</v>
          </cell>
          <cell r="N82">
            <v>1.4281229163080538</v>
          </cell>
          <cell r="O82">
            <v>1.9321662985344257</v>
          </cell>
        </row>
        <row r="83">
          <cell r="H83">
            <v>49.460367574253752</v>
          </cell>
          <cell r="I83">
            <v>2.2569832255461399</v>
          </cell>
          <cell r="L83">
            <v>1.6491334959435271</v>
          </cell>
          <cell r="M83">
            <v>2.2311806121588895</v>
          </cell>
          <cell r="N83">
            <v>1.4634707906955617</v>
          </cell>
          <cell r="O83">
            <v>1.979989893293995</v>
          </cell>
        </row>
        <row r="84">
          <cell r="H84">
            <v>35.435812454569167</v>
          </cell>
          <cell r="I84">
            <v>1.7150837807733501</v>
          </cell>
          <cell r="L84">
            <v>1.3665932408526251</v>
          </cell>
          <cell r="M84">
            <v>1.8489202670359046</v>
          </cell>
          <cell r="N84">
            <v>1.4008731761091464</v>
          </cell>
          <cell r="O84">
            <v>1.895299002971198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9AB5B-B7F5-45AE-8C6A-AB4F22E3514F}">
  <sheetPr>
    <tabColor rgb="FF600000"/>
  </sheetPr>
  <dimension ref="D2:V15"/>
  <sheetViews>
    <sheetView tabSelected="1" zoomScaleNormal="100" workbookViewId="0">
      <selection activeCell="V6" sqref="V6"/>
    </sheetView>
  </sheetViews>
  <sheetFormatPr defaultRowHeight="15" x14ac:dyDescent="0.25"/>
  <cols>
    <col min="1" max="1" width="9.140625" style="7" customWidth="1"/>
    <col min="2" max="22" width="8.5703125" style="7" customWidth="1"/>
    <col min="23" max="16384" width="9.140625" style="7"/>
  </cols>
  <sheetData>
    <row r="2" spans="4:22" ht="21" customHeight="1" x14ac:dyDescent="0.25">
      <c r="D2" s="70" t="s">
        <v>139</v>
      </c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</row>
    <row r="3" spans="4:22" ht="21" customHeight="1" x14ac:dyDescent="0.25">
      <c r="D3" s="70" t="s">
        <v>95</v>
      </c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</row>
    <row r="4" spans="4:22" ht="21" customHeight="1" x14ac:dyDescent="0.3">
      <c r="D4" s="70" t="s">
        <v>99</v>
      </c>
      <c r="E4" s="71"/>
      <c r="F4" s="71"/>
      <c r="G4" s="71"/>
      <c r="H4" s="71"/>
      <c r="I4" s="71"/>
      <c r="J4" s="71"/>
      <c r="K4" s="71"/>
      <c r="L4" s="71"/>
      <c r="M4" s="71"/>
      <c r="N4" s="72"/>
      <c r="O4" s="72"/>
      <c r="P4" s="73"/>
      <c r="Q4" s="32"/>
      <c r="R4" s="32"/>
      <c r="S4" s="32"/>
      <c r="T4" s="32"/>
      <c r="U4" s="32"/>
      <c r="V4" s="32"/>
    </row>
    <row r="5" spans="4:22" ht="21" customHeight="1" x14ac:dyDescent="0.3">
      <c r="D5" s="70" t="s">
        <v>96</v>
      </c>
      <c r="E5" s="71"/>
      <c r="F5" s="71"/>
      <c r="G5" s="71"/>
      <c r="H5" s="71"/>
      <c r="I5" s="71"/>
      <c r="J5" s="71"/>
      <c r="K5" s="71"/>
      <c r="L5" s="71"/>
      <c r="M5" s="71"/>
      <c r="N5" s="72"/>
      <c r="O5" s="72"/>
      <c r="P5" s="73"/>
      <c r="T5" s="32"/>
      <c r="U5" s="32"/>
      <c r="V5" s="32"/>
    </row>
    <row r="6" spans="4:22" ht="21" customHeight="1" x14ac:dyDescent="0.25">
      <c r="D6" s="70" t="s">
        <v>97</v>
      </c>
      <c r="E6" s="74"/>
      <c r="F6" s="74"/>
      <c r="G6" s="74"/>
      <c r="H6" s="74"/>
      <c r="I6" s="74"/>
      <c r="J6" s="74"/>
      <c r="K6" s="74"/>
      <c r="L6" s="74"/>
      <c r="M6" s="74"/>
      <c r="N6" s="75"/>
      <c r="O6" s="75"/>
      <c r="P6" s="32"/>
      <c r="T6" s="32"/>
      <c r="U6" s="32"/>
      <c r="V6" s="32"/>
    </row>
    <row r="7" spans="4:22" ht="21" customHeight="1" x14ac:dyDescent="0.25">
      <c r="D7" s="70" t="s">
        <v>98</v>
      </c>
      <c r="E7" s="74"/>
      <c r="F7" s="74"/>
      <c r="G7" s="74"/>
      <c r="H7" s="74"/>
      <c r="I7" s="74"/>
      <c r="J7" s="74"/>
      <c r="K7" s="74"/>
      <c r="L7" s="74"/>
      <c r="M7" s="74"/>
      <c r="N7" s="75"/>
      <c r="O7" s="75"/>
      <c r="P7" s="32"/>
      <c r="T7" s="32"/>
      <c r="U7" s="32"/>
      <c r="V7" s="32"/>
    </row>
    <row r="8" spans="4:22" ht="10.5" customHeight="1" x14ac:dyDescent="0.25">
      <c r="P8" s="32"/>
      <c r="T8" s="32"/>
      <c r="U8" s="32"/>
      <c r="V8" s="32"/>
    </row>
    <row r="9" spans="4:22" ht="11.25" customHeight="1" x14ac:dyDescent="0.3">
      <c r="P9" s="32"/>
      <c r="Q9" s="10"/>
      <c r="R9" s="76"/>
      <c r="S9" s="10"/>
      <c r="T9" s="32"/>
      <c r="U9" s="32"/>
      <c r="V9" s="32"/>
    </row>
    <row r="10" spans="4:22" ht="18.75" x14ac:dyDescent="0.3">
      <c r="P10" s="32"/>
      <c r="Q10" s="10"/>
      <c r="R10" s="10"/>
      <c r="S10" s="10"/>
      <c r="T10" s="32"/>
      <c r="U10" s="32"/>
      <c r="V10" s="32"/>
    </row>
    <row r="11" spans="4:22" ht="18.75" x14ac:dyDescent="0.3">
      <c r="P11" s="32"/>
      <c r="Q11" s="10"/>
      <c r="R11" s="76"/>
      <c r="S11" s="10"/>
      <c r="T11" s="32"/>
      <c r="U11" s="32"/>
      <c r="V11" s="32"/>
    </row>
    <row r="12" spans="4:22" ht="18.75" x14ac:dyDescent="0.3">
      <c r="P12" s="32"/>
      <c r="Q12" s="10"/>
      <c r="R12" s="76"/>
      <c r="S12" s="10"/>
      <c r="T12" s="32"/>
      <c r="U12" s="32"/>
      <c r="V12" s="32"/>
    </row>
    <row r="13" spans="4:22" ht="18.75" x14ac:dyDescent="0.3">
      <c r="P13" s="32"/>
      <c r="Q13" s="10"/>
      <c r="R13" s="76"/>
      <c r="S13" s="10"/>
      <c r="T13" s="32"/>
      <c r="U13" s="32"/>
      <c r="V13" s="32"/>
    </row>
    <row r="14" spans="4:22" x14ac:dyDescent="0.25">
      <c r="P14" s="32"/>
      <c r="Q14" s="32"/>
      <c r="R14" s="32"/>
      <c r="S14" s="32"/>
      <c r="T14" s="32"/>
      <c r="U14" s="32"/>
      <c r="V14" s="32"/>
    </row>
    <row r="15" spans="4:22" x14ac:dyDescent="0.25">
      <c r="P15" s="32"/>
      <c r="Q15" s="32"/>
      <c r="R15" s="32"/>
      <c r="S15" s="32"/>
      <c r="T15" s="32"/>
      <c r="U15" s="32"/>
      <c r="V15" s="32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4EFF1-926D-4C9D-B259-CF2871A0D09A}">
  <sheetPr>
    <tabColor theme="4" tint="-0.249977111117893"/>
  </sheetPr>
  <dimension ref="A2:CI294"/>
  <sheetViews>
    <sheetView zoomScale="40" zoomScaleNormal="40" workbookViewId="0">
      <selection activeCell="Z54" sqref="Z54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128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99"/>
      <c r="V14" s="99"/>
      <c r="W14" s="99"/>
      <c r="X14" s="99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46" t="s">
        <v>8</v>
      </c>
      <c r="O16" s="146" t="s">
        <v>9</v>
      </c>
      <c r="P16" s="146" t="s">
        <v>10</v>
      </c>
      <c r="Q16" s="146" t="s">
        <v>56</v>
      </c>
      <c r="R16" s="24"/>
      <c r="S16" s="34"/>
      <c r="T16" s="24"/>
      <c r="U16" s="129">
        <f>'RAW DATA'!N11</f>
        <v>47.83</v>
      </c>
      <c r="V16" s="129">
        <f>'RAW DATA'!O11</f>
        <v>4.8787129514707743</v>
      </c>
      <c r="W16" s="129">
        <f>'RAW DATA'!P11</f>
        <v>1.31</v>
      </c>
      <c r="X16" s="131"/>
      <c r="Y16" s="83"/>
      <c r="Z16" s="84"/>
      <c r="AA16" s="30">
        <f>(($D$18*V16)+1)*(1+$H$23)</f>
        <v>0.89271313189012658</v>
      </c>
      <c r="AB16" s="30">
        <f t="shared" ref="AB16:AB26" si="0">(($D$18*V16)+1)*(1+$H$24)</f>
        <v>1.2077883549101711</v>
      </c>
      <c r="AC16" s="85">
        <f t="shared" ref="AC16:AC26" si="1">(EXP($E$18*V16))*(1+$H$23)</f>
        <v>0.88210806212282977</v>
      </c>
      <c r="AD16" s="85">
        <f t="shared" ref="AD16:AD26" si="2">(EXP($E$18*V16))*(1+$H$24)</f>
        <v>1.1934403193426519</v>
      </c>
      <c r="AE16" s="30">
        <f t="shared" ref="AE16:AE26" si="3">($F$18*(V16^$G$18))*(1+$H$23)</f>
        <v>0.9826876916915056</v>
      </c>
      <c r="AF16" s="30">
        <f t="shared" ref="AF16:AF26" si="4">($F$18*(V16^$G$18))*(1+$H$24)</f>
        <v>1.3295186417002722</v>
      </c>
      <c r="AG16" s="84"/>
      <c r="AH16" s="77"/>
      <c r="AI16" s="45"/>
      <c r="AJ16" s="30">
        <f t="shared" ref="AJ16:AJ26" si="5">($D$18*V16)+1</f>
        <v>1.0502507434001489</v>
      </c>
      <c r="AK16" s="30">
        <f t="shared" ref="AK16:AK26" si="6">EXP($E$18*V16)</f>
        <v>1.0377741907327409</v>
      </c>
      <c r="AL16" s="30">
        <f t="shared" ref="AL16:AL26" si="7">$F$18*(V16^$G$18)</f>
        <v>1.156103166695889</v>
      </c>
      <c r="AM16" s="85">
        <f t="shared" ref="AM16:AM26" si="8">V16*$H$21+1</f>
        <v>1.1122103978838278</v>
      </c>
      <c r="AN16" s="30">
        <f>(W16-AJ16)^2</f>
        <v>6.7469676304175316E-2</v>
      </c>
      <c r="AO16" s="30">
        <f>(W16-AK16)^2</f>
        <v>7.4106891231214153E-2</v>
      </c>
      <c r="AP16" s="30">
        <f>(W16-AL16)^2</f>
        <v>2.3684235301033352E-2</v>
      </c>
      <c r="AQ16" s="85">
        <f>(W16-AM16)^2</f>
        <v>3.912072670527373E-2</v>
      </c>
      <c r="AR16" s="86"/>
      <c r="AS16" s="87"/>
      <c r="AT16" s="60"/>
      <c r="AU16" s="30">
        <f t="shared" ref="AU16:AV26" si="9">V16^2</f>
        <v>23.801840062848672</v>
      </c>
      <c r="AV16" s="30">
        <f t="shared" si="9"/>
        <v>1.7161000000000002</v>
      </c>
      <c r="AW16" s="30">
        <f t="shared" ref="AW16:AW26" si="10">V16*W16</f>
        <v>6.3911139664267145</v>
      </c>
      <c r="AX16" s="85">
        <f t="shared" ref="AX16:AX26" si="11">(V16-$M$25)^2</f>
        <v>2043.2609491605622</v>
      </c>
      <c r="AY16" s="62"/>
      <c r="AZ16" s="30">
        <f t="shared" ref="AZ16:AZ26" si="12">AJ16-BB16</f>
        <v>0.85635209738777185</v>
      </c>
      <c r="BA16" s="30">
        <f t="shared" ref="BA16:BA26" si="13">AJ16+BB16</f>
        <v>1.244149389412526</v>
      </c>
      <c r="BB16" s="30">
        <f t="shared" ref="BB16:BB26" si="14">$N$22*($N$20*SQRT((1/$H$26)+(AX16/$M$26)))</f>
        <v>0.19389864601237708</v>
      </c>
      <c r="BC16" s="56">
        <f>(BA16-AZ16)/(2*AJ16)</f>
        <v>0.1846212889929858</v>
      </c>
      <c r="BD16" s="30">
        <f t="shared" ref="BD16:BD26" si="15">AK16-BF16</f>
        <v>0.78433772843538352</v>
      </c>
      <c r="BE16" s="30">
        <f t="shared" ref="BE16:BE26" si="16">AK16+BF16</f>
        <v>1.2912106530300984</v>
      </c>
      <c r="BF16" s="30">
        <f t="shared" ref="BF16:BF26" si="17">$O$22*($O$20*SQRT((1/$H$26)+(AX16/$M$26)))</f>
        <v>0.25343646229735739</v>
      </c>
      <c r="BG16" s="56">
        <f t="shared" ref="BG16:BG26" si="18">(BE16-BD16)/(2*AK16)</f>
        <v>0.24421156795045523</v>
      </c>
      <c r="BH16" s="30">
        <f t="shared" ref="BH16:BH26" si="19">AL16-BJ16</f>
        <v>1.0123429452680728</v>
      </c>
      <c r="BI16" s="30">
        <f t="shared" ref="BI16:BI26" si="20">AL16+BJ16</f>
        <v>1.2998633881237052</v>
      </c>
      <c r="BJ16" s="30">
        <f t="shared" ref="BJ16:BJ26" si="21">$P$22*($P$20*SQRT((1/$H$26)+(AX16/$M$26)))</f>
        <v>0.14376022142781625</v>
      </c>
      <c r="BK16" s="56">
        <f t="shared" ref="BK16:BK26" si="22">(BI16-BH16)/(2*AL16)</f>
        <v>0.12434895567207808</v>
      </c>
      <c r="BL16" s="30">
        <f t="shared" ref="BL16:BL26" si="23">AM16-BN16</f>
        <v>0.17854237913493487</v>
      </c>
      <c r="BM16" s="30">
        <f t="shared" ref="BM16:BM26" si="24">AM16+BN16</f>
        <v>2.0458784166327209</v>
      </c>
      <c r="BN16" s="30">
        <f t="shared" ref="BN16:BN26" si="25">$Q$22*($Q$20*SQRT((1/$H$26)+(AX16/$M$26)))</f>
        <v>0.93366801874889294</v>
      </c>
      <c r="BO16" s="56">
        <f t="shared" ref="BO16:BO26" si="26">(BM16-BL16)/(2*AM16)</f>
        <v>0.83947067976109335</v>
      </c>
      <c r="BP16" s="59"/>
      <c r="BQ16" s="30">
        <f t="shared" ref="BQ16:BQ28" si="27">AJ16-BS16</f>
        <v>0.62576187208048828</v>
      </c>
      <c r="BR16" s="30">
        <f t="shared" ref="BR16:BR28" si="28">AJ16+BS16</f>
        <v>1.4747396147198095</v>
      </c>
      <c r="BS16" s="30">
        <f t="shared" ref="BS16:BS28" si="29">$N$22*SQRT(($N$20^2)+((($N$20*SQRT((1/$H$26)+(AX16/$M$26))))^2))</f>
        <v>0.42448887131966062</v>
      </c>
      <c r="BT16" s="56">
        <f t="shared" ref="BT16:BT28" si="30">(BR16-BQ16)/(2*AJ16)</f>
        <v>0.40417859638489112</v>
      </c>
      <c r="BU16" s="30">
        <f t="shared" ref="BU16:BU28" si="31">AK16-BW16</f>
        <v>0.48294330333713864</v>
      </c>
      <c r="BV16" s="30">
        <f t="shared" ref="BV16:BV28" si="32">AK16+BW16</f>
        <v>1.5926050781283432</v>
      </c>
      <c r="BW16" s="30">
        <f t="shared" ref="BW16:BW28" si="33">$O$22*SQRT(($O$20^2)+((($O$20*SQRT((1/$H$26)+(AX16/$M$26))))^2))</f>
        <v>0.55483088739560227</v>
      </c>
      <c r="BX16" s="56">
        <f t="shared" ref="BX16:BX28" si="34">(BV16-BU16)/(2*AK16)</f>
        <v>0.53463546535480222</v>
      </c>
      <c r="BY16" s="30">
        <f t="shared" ref="BY16:BY28" si="35">AL16-CA16</f>
        <v>0.84137887444547887</v>
      </c>
      <c r="BZ16" s="30">
        <f t="shared" ref="BZ16:BZ28" si="36">AL16+CA16</f>
        <v>1.4708274589462991</v>
      </c>
      <c r="CA16" s="30">
        <f t="shared" ref="CA16:CA28" si="37">$P$22*SQRT(($P$20^2)+((($P$20*SQRT((1/$H$26)+(AX16/$M$26))))^2))</f>
        <v>0.31472429225041015</v>
      </c>
      <c r="CB16" s="56">
        <f t="shared" ref="CB16:CB28" si="38">(BZ16-BY16)/(2*AL16)</f>
        <v>0.27222855305368937</v>
      </c>
      <c r="CC16" s="30">
        <f t="shared" ref="CC16:CC28" si="39">AM16-CE16</f>
        <v>-0.93180430576027229</v>
      </c>
      <c r="CD16" s="30">
        <f t="shared" ref="CD16:CD32" si="40">AM16+CE16</f>
        <v>3.1562251015279279</v>
      </c>
      <c r="CE16" s="30">
        <f t="shared" ref="CE16:CE32" si="41">$Q$22*SQRT(($Q$20^2)+((($Q$20*SQRT((1/$H$26)+(AX16/$M$26))))^2))</f>
        <v>2.0440147036441001</v>
      </c>
      <c r="CF16" s="56">
        <f t="shared" ref="CF16:CF32" si="42">(CD16-CC16)/(2*AM16)</f>
        <v>1.8377949959227056</v>
      </c>
      <c r="CG16" s="66"/>
      <c r="CH16" s="60"/>
    </row>
    <row r="17" spans="1:87" s="12" customFormat="1" ht="21.95" customHeight="1" x14ac:dyDescent="0.25">
      <c r="A17" s="11"/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INPUTS!J15</f>
        <v>0.85970000000000002</v>
      </c>
      <c r="O17" s="128">
        <f>INPUTS!K15</f>
        <v>0.91169999999999995</v>
      </c>
      <c r="P17" s="128">
        <f>INPUTS!L15</f>
        <v>0.74580000000000002</v>
      </c>
      <c r="Q17" s="128" t="s">
        <v>7</v>
      </c>
      <c r="R17" s="24"/>
      <c r="S17" s="34"/>
      <c r="T17" s="24"/>
      <c r="U17" s="129">
        <f>'RAW DATA'!N12</f>
        <v>103.48</v>
      </c>
      <c r="V17" s="129">
        <f>'RAW DATA'!O12</f>
        <v>23.726091765378754</v>
      </c>
      <c r="W17" s="129">
        <f>'RAW DATA'!P12</f>
        <v>1.23</v>
      </c>
      <c r="X17" s="131"/>
      <c r="Y17" s="83"/>
      <c r="Z17" s="84"/>
      <c r="AA17" s="30">
        <f t="shared" ref="AA17:AA26" si="43">(($D$18*V17)+1)*(1+$H$23)</f>
        <v>1.0577219334058909</v>
      </c>
      <c r="AB17" s="30">
        <f t="shared" si="0"/>
        <v>1.4310355569609112</v>
      </c>
      <c r="AC17" s="85">
        <f t="shared" si="1"/>
        <v>1.0179587207239538</v>
      </c>
      <c r="AD17" s="85">
        <f t="shared" si="2"/>
        <v>1.3772382692147609</v>
      </c>
      <c r="AE17" s="30">
        <f t="shared" si="3"/>
        <v>1.2479847270374185</v>
      </c>
      <c r="AF17" s="30">
        <f t="shared" si="4"/>
        <v>1.6884499248153306</v>
      </c>
      <c r="AG17" s="84"/>
      <c r="AH17" s="77"/>
      <c r="AI17" s="45"/>
      <c r="AJ17" s="30">
        <f t="shared" si="5"/>
        <v>1.2443787451834012</v>
      </c>
      <c r="AK17" s="30">
        <f t="shared" si="6"/>
        <v>1.1975984949693574</v>
      </c>
      <c r="AL17" s="30">
        <f t="shared" si="7"/>
        <v>1.4682173259263747</v>
      </c>
      <c r="AM17" s="85">
        <f t="shared" si="8"/>
        <v>1.5457001106037114</v>
      </c>
      <c r="AN17" s="30">
        <f>(W17-AJ17)^2</f>
        <v>2.0674831304918348E-4</v>
      </c>
      <c r="AO17" s="30">
        <f t="shared" ref="AO17:AO26" si="44">(W17-AK17)^2</f>
        <v>1.0498575282507539E-3</v>
      </c>
      <c r="AP17" s="30">
        <f t="shared" ref="AP17:AP26" si="45">(W17-AL17)^2</f>
        <v>5.6747494371512622E-2</v>
      </c>
      <c r="AQ17" s="85">
        <f t="shared" ref="AQ17:AQ26" si="46">(W17-AM17)^2</f>
        <v>9.9666559835195609E-2</v>
      </c>
      <c r="AR17" s="86"/>
      <c r="AS17" s="87"/>
      <c r="AT17" s="60"/>
      <c r="AU17" s="30">
        <f t="shared" si="9"/>
        <v>562.92743045917359</v>
      </c>
      <c r="AV17" s="30">
        <f t="shared" si="9"/>
        <v>1.5128999999999999</v>
      </c>
      <c r="AW17" s="30">
        <f t="shared" si="10"/>
        <v>29.183092871415866</v>
      </c>
      <c r="AX17" s="85">
        <f t="shared" si="11"/>
        <v>694.58946422088127</v>
      </c>
      <c r="AY17" s="63"/>
      <c r="AZ17" s="30">
        <f t="shared" si="12"/>
        <v>1.0983065640212766</v>
      </c>
      <c r="BA17" s="30">
        <f t="shared" si="13"/>
        <v>1.3904509263455258</v>
      </c>
      <c r="BB17" s="30">
        <f t="shared" si="14"/>
        <v>0.14607218116212464</v>
      </c>
      <c r="BC17" s="56">
        <f t="shared" ref="BC17:BC26" si="47">(BA17-AZ17)/(2*AJ17)</f>
        <v>0.11738562855362493</v>
      </c>
      <c r="BD17" s="30">
        <f>AK17-BF17</f>
        <v>1.0066739186759033</v>
      </c>
      <c r="BE17" s="30">
        <f t="shared" si="16"/>
        <v>1.3885230712628116</v>
      </c>
      <c r="BF17" s="30">
        <f t="shared" si="17"/>
        <v>0.19092457629345419</v>
      </c>
      <c r="BG17" s="56">
        <f t="shared" si="18"/>
        <v>0.15942285924327193</v>
      </c>
      <c r="BH17" s="30">
        <f t="shared" si="19"/>
        <v>1.3599165742699104</v>
      </c>
      <c r="BI17" s="30">
        <f t="shared" si="20"/>
        <v>1.5765180775828389</v>
      </c>
      <c r="BJ17" s="30">
        <f t="shared" si="21"/>
        <v>0.10830075165646426</v>
      </c>
      <c r="BK17" s="56">
        <f t="shared" si="22"/>
        <v>7.3763433889551519E-2</v>
      </c>
      <c r="BL17" s="30">
        <f t="shared" si="23"/>
        <v>0.84232787575445633</v>
      </c>
      <c r="BM17" s="30">
        <f t="shared" si="24"/>
        <v>2.2490723454529666</v>
      </c>
      <c r="BN17" s="30">
        <f t="shared" si="25"/>
        <v>0.70337223484925504</v>
      </c>
      <c r="BO17" s="56">
        <f t="shared" si="26"/>
        <v>0.45505090542727317</v>
      </c>
      <c r="BP17" s="59"/>
      <c r="BQ17" s="30">
        <f t="shared" si="27"/>
        <v>0.83949456537605582</v>
      </c>
      <c r="BR17" s="30">
        <f t="shared" si="28"/>
        <v>1.6492629249907464</v>
      </c>
      <c r="BS17" s="30">
        <f t="shared" si="29"/>
        <v>0.40488417980734537</v>
      </c>
      <c r="BT17" s="56">
        <f t="shared" si="30"/>
        <v>0.32537053640181868</v>
      </c>
      <c r="BU17" s="30">
        <f t="shared" si="31"/>
        <v>0.66839204468815894</v>
      </c>
      <c r="BV17" s="30">
        <f t="shared" si="32"/>
        <v>1.7268049452505561</v>
      </c>
      <c r="BW17" s="30">
        <f t="shared" si="33"/>
        <v>0.5292064502811985</v>
      </c>
      <c r="BX17" s="56">
        <f t="shared" si="34"/>
        <v>0.44188970886669265</v>
      </c>
      <c r="BY17" s="30">
        <f t="shared" si="35"/>
        <v>1.1680283326622944</v>
      </c>
      <c r="BZ17" s="30">
        <f t="shared" si="36"/>
        <v>1.7684063191904549</v>
      </c>
      <c r="CA17" s="30">
        <f t="shared" si="37"/>
        <v>0.30018899326408022</v>
      </c>
      <c r="CB17" s="56">
        <f t="shared" si="38"/>
        <v>0.20445814659943165</v>
      </c>
      <c r="CC17" s="30">
        <f t="shared" si="39"/>
        <v>-0.40391334858137329</v>
      </c>
      <c r="CD17" s="30">
        <f t="shared" si="40"/>
        <v>3.495313569788796</v>
      </c>
      <c r="CE17" s="30">
        <f t="shared" si="41"/>
        <v>1.9496134591850847</v>
      </c>
      <c r="CF17" s="56">
        <f t="shared" si="42"/>
        <v>1.2613141745998937</v>
      </c>
      <c r="CG17" s="66"/>
      <c r="CH17" s="60"/>
    </row>
    <row r="18" spans="1:87" s="12" customFormat="1" ht="21.95" customHeight="1" x14ac:dyDescent="0.25">
      <c r="A18" s="11"/>
      <c r="B18" s="79"/>
      <c r="C18" s="80"/>
      <c r="D18" s="88">
        <f>INPUTS!E15</f>
        <v>1.03E-2</v>
      </c>
      <c r="E18" s="88">
        <f>INPUTS!F15</f>
        <v>7.6E-3</v>
      </c>
      <c r="F18" s="88">
        <f>INPUTS!G15</f>
        <v>0.90990000000000004</v>
      </c>
      <c r="G18" s="88">
        <f>INPUTS!H15</f>
        <v>0.15110000000000001</v>
      </c>
      <c r="H18" s="80"/>
      <c r="I18" s="80"/>
      <c r="K18" s="79"/>
      <c r="L18" s="31" t="s">
        <v>72</v>
      </c>
      <c r="M18" s="9" t="s">
        <v>71</v>
      </c>
      <c r="N18" s="30">
        <f>SUM(AN16:AN26)</f>
        <v>0.2872216052510419</v>
      </c>
      <c r="O18" s="30">
        <f>SUM(AO16:AO26)</f>
        <v>0.49068835063191779</v>
      </c>
      <c r="P18" s="30">
        <f>SUM(AP16:AP26)</f>
        <v>0.13785625694965969</v>
      </c>
      <c r="Q18" s="30">
        <f>SUM(AQ16:AQ26)</f>
        <v>6.659667067327657</v>
      </c>
      <c r="R18" s="24"/>
      <c r="S18" s="34"/>
      <c r="T18" s="24"/>
      <c r="U18" s="129">
        <f>'RAW DATA'!N13</f>
        <v>86.96</v>
      </c>
      <c r="V18" s="129">
        <f>'RAW DATA'!O13</f>
        <v>18.411309903400962</v>
      </c>
      <c r="W18" s="129">
        <f>'RAW DATA'!P13</f>
        <v>1.3</v>
      </c>
      <c r="X18" s="131"/>
      <c r="Y18" s="83"/>
      <c r="Z18" s="84"/>
      <c r="AA18" s="30">
        <f t="shared" si="43"/>
        <v>1.0111910182042754</v>
      </c>
      <c r="AB18" s="30">
        <f t="shared" si="0"/>
        <v>1.3680819658057843</v>
      </c>
      <c r="AC18" s="85">
        <f t="shared" si="1"/>
        <v>0.97766033574885347</v>
      </c>
      <c r="AD18" s="85">
        <f t="shared" si="2"/>
        <v>1.3227169248366841</v>
      </c>
      <c r="AE18" s="30">
        <f t="shared" si="3"/>
        <v>1.2010660389335996</v>
      </c>
      <c r="AF18" s="30">
        <f t="shared" si="4"/>
        <v>1.6249716997336936</v>
      </c>
      <c r="AG18" s="84"/>
      <c r="AH18" s="77"/>
      <c r="AI18" s="45"/>
      <c r="AJ18" s="30">
        <f t="shared" si="5"/>
        <v>1.18963649200503</v>
      </c>
      <c r="AK18" s="30">
        <f t="shared" si="6"/>
        <v>1.1501886302927689</v>
      </c>
      <c r="AL18" s="30">
        <f t="shared" si="7"/>
        <v>1.4130188693336467</v>
      </c>
      <c r="AM18" s="85">
        <f t="shared" si="8"/>
        <v>1.4234601277782222</v>
      </c>
      <c r="AN18" s="30">
        <f t="shared" ref="AN18:AN26" si="48">(W18-AJ18)^2</f>
        <v>1.2180103896955825E-2</v>
      </c>
      <c r="AO18" s="30">
        <f t="shared" si="44"/>
        <v>2.2443446493556708E-2</v>
      </c>
      <c r="AP18" s="30">
        <f t="shared" si="45"/>
        <v>1.2773264825455904E-2</v>
      </c>
      <c r="AQ18" s="85">
        <f t="shared" si="46"/>
        <v>1.5242403151014935E-2</v>
      </c>
      <c r="AR18" s="86"/>
      <c r="AS18" s="87"/>
      <c r="AT18" s="60"/>
      <c r="AU18" s="30">
        <f t="shared" si="9"/>
        <v>338.97633235907034</v>
      </c>
      <c r="AV18" s="30">
        <f t="shared" si="9"/>
        <v>1.6900000000000002</v>
      </c>
      <c r="AW18" s="30">
        <f t="shared" si="10"/>
        <v>23.934702874421252</v>
      </c>
      <c r="AX18" s="85">
        <f t="shared" si="11"/>
        <v>1002.9792159628124</v>
      </c>
      <c r="AY18" s="89"/>
      <c r="AZ18" s="30">
        <f t="shared" si="12"/>
        <v>1.0313486738034245</v>
      </c>
      <c r="BA18" s="30">
        <f t="shared" si="13"/>
        <v>1.3479243102066354</v>
      </c>
      <c r="BB18" s="30">
        <f t="shared" si="14"/>
        <v>0.15828781820160534</v>
      </c>
      <c r="BC18" s="56">
        <f t="shared" si="47"/>
        <v>0.13305561763226087</v>
      </c>
      <c r="BD18" s="30">
        <f t="shared" si="15"/>
        <v>0.94329752767402542</v>
      </c>
      <c r="BE18" s="30">
        <f t="shared" si="16"/>
        <v>1.3570797329115123</v>
      </c>
      <c r="BF18" s="30">
        <f t="shared" si="17"/>
        <v>0.20689110261874338</v>
      </c>
      <c r="BG18" s="56">
        <f t="shared" si="18"/>
        <v>0.17987580225521912</v>
      </c>
      <c r="BH18" s="30">
        <f t="shared" si="19"/>
        <v>1.2956612071634006</v>
      </c>
      <c r="BI18" s="30">
        <f t="shared" si="20"/>
        <v>1.5303765315038929</v>
      </c>
      <c r="BJ18" s="30">
        <f t="shared" si="21"/>
        <v>0.11735766217024618</v>
      </c>
      <c r="BK18" s="56">
        <f t="shared" si="22"/>
        <v>8.3054561207374256E-2</v>
      </c>
      <c r="BL18" s="30">
        <f t="shared" si="23"/>
        <v>0.6612667001720075</v>
      </c>
      <c r="BM18" s="30">
        <f t="shared" si="24"/>
        <v>2.185653555384437</v>
      </c>
      <c r="BN18" s="30">
        <f t="shared" si="25"/>
        <v>0.76219342760621467</v>
      </c>
      <c r="BO18" s="56">
        <f t="shared" si="26"/>
        <v>0.53545119580965594</v>
      </c>
      <c r="BP18" s="59"/>
      <c r="BQ18" s="30">
        <f t="shared" si="27"/>
        <v>0.78018667781551221</v>
      </c>
      <c r="BR18" s="30">
        <f t="shared" si="28"/>
        <v>1.5990863061945477</v>
      </c>
      <c r="BS18" s="30">
        <f t="shared" si="29"/>
        <v>0.40944981418951781</v>
      </c>
      <c r="BT18" s="56">
        <f t="shared" si="30"/>
        <v>0.34418061058250266</v>
      </c>
      <c r="BU18" s="30">
        <f t="shared" si="31"/>
        <v>0.61501463846469895</v>
      </c>
      <c r="BV18" s="30">
        <f t="shared" si="32"/>
        <v>1.6853626221208389</v>
      </c>
      <c r="BW18" s="30">
        <f t="shared" si="33"/>
        <v>0.53517399182806991</v>
      </c>
      <c r="BX18" s="56">
        <f t="shared" si="34"/>
        <v>0.46529236834122323</v>
      </c>
      <c r="BY18" s="30">
        <f t="shared" si="35"/>
        <v>1.1094448260795957</v>
      </c>
      <c r="BZ18" s="30">
        <f t="shared" si="36"/>
        <v>1.7165929125876978</v>
      </c>
      <c r="CA18" s="30">
        <f t="shared" si="37"/>
        <v>0.30357404325405107</v>
      </c>
      <c r="CB18" s="56">
        <f t="shared" si="38"/>
        <v>0.21484075679556272</v>
      </c>
      <c r="CC18" s="30">
        <f t="shared" si="39"/>
        <v>-0.54813794499546198</v>
      </c>
      <c r="CD18" s="30">
        <f t="shared" si="40"/>
        <v>3.3950582005519063</v>
      </c>
      <c r="CE18" s="30">
        <f t="shared" si="41"/>
        <v>1.9715980727736842</v>
      </c>
      <c r="CF18" s="56">
        <f t="shared" si="42"/>
        <v>1.3850743229815727</v>
      </c>
      <c r="CG18" s="66"/>
      <c r="CH18" s="60"/>
    </row>
    <row r="19" spans="1:87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2.8722160525104189E-2</v>
      </c>
      <c r="O19" s="30">
        <f>O18/(H26-1)</f>
        <v>4.9068835063191776E-2</v>
      </c>
      <c r="P19" s="30">
        <f>P18/(H26-2)</f>
        <v>1.5317361883295522E-2</v>
      </c>
      <c r="Q19" s="30">
        <f>Q18/(H26-1)</f>
        <v>0.6659667067327657</v>
      </c>
      <c r="R19" s="24"/>
      <c r="S19" s="34"/>
      <c r="T19" s="24"/>
      <c r="U19" s="129">
        <f>'RAW DATA'!N14</f>
        <v>80</v>
      </c>
      <c r="V19" s="129">
        <f>'RAW DATA'!O14</f>
        <v>16.112976948919126</v>
      </c>
      <c r="W19" s="129">
        <f>'RAW DATA'!P14</f>
        <v>1.39</v>
      </c>
      <c r="X19" s="131"/>
      <c r="Y19" s="83"/>
      <c r="Z19" s="84"/>
      <c r="AA19" s="30">
        <f t="shared" si="43"/>
        <v>0.9910691131877869</v>
      </c>
      <c r="AB19" s="30">
        <f t="shared" si="0"/>
        <v>1.3408582119599468</v>
      </c>
      <c r="AC19" s="85">
        <f t="shared" si="1"/>
        <v>0.96073150079388792</v>
      </c>
      <c r="AD19" s="85">
        <f t="shared" si="2"/>
        <v>1.2998132069564365</v>
      </c>
      <c r="AE19" s="30">
        <f t="shared" si="3"/>
        <v>1.1771094654081988</v>
      </c>
      <c r="AF19" s="30">
        <f t="shared" si="4"/>
        <v>1.5925598649640336</v>
      </c>
      <c r="AG19" s="84"/>
      <c r="AH19" s="77"/>
      <c r="AI19" s="45"/>
      <c r="AJ19" s="30">
        <f t="shared" si="5"/>
        <v>1.165963662573867</v>
      </c>
      <c r="AK19" s="30">
        <f t="shared" si="6"/>
        <v>1.1302723538751622</v>
      </c>
      <c r="AL19" s="30">
        <f t="shared" si="7"/>
        <v>1.3848346651861163</v>
      </c>
      <c r="AM19" s="85">
        <f t="shared" si="8"/>
        <v>1.3705984698251399</v>
      </c>
      <c r="AN19" s="30">
        <f t="shared" si="48"/>
        <v>5.0192280487316096E-2</v>
      </c>
      <c r="AO19" s="30">
        <f t="shared" si="44"/>
        <v>6.7458450161548902E-2</v>
      </c>
      <c r="AP19" s="30">
        <f t="shared" si="45"/>
        <v>2.6680683739517853E-5</v>
      </c>
      <c r="AQ19" s="85">
        <f t="shared" si="46"/>
        <v>3.7641937312600369E-4</v>
      </c>
      <c r="AR19" s="86"/>
      <c r="AS19" s="87"/>
      <c r="AT19" s="60"/>
      <c r="AU19" s="30">
        <f t="shared" si="9"/>
        <v>259.62802615639913</v>
      </c>
      <c r="AV19" s="30">
        <f t="shared" si="9"/>
        <v>1.9320999999999997</v>
      </c>
      <c r="AW19" s="30">
        <f t="shared" si="10"/>
        <v>22.397037958997583</v>
      </c>
      <c r="AX19" s="85">
        <f t="shared" si="11"/>
        <v>1153.8372568845205</v>
      </c>
      <c r="AY19" s="89"/>
      <c r="AZ19" s="30">
        <f t="shared" si="12"/>
        <v>1.0020314201635487</v>
      </c>
      <c r="BA19" s="30">
        <f t="shared" si="13"/>
        <v>1.3298959049841852</v>
      </c>
      <c r="BB19" s="30">
        <f t="shared" si="14"/>
        <v>0.16393224241031831</v>
      </c>
      <c r="BC19" s="56">
        <f t="shared" si="47"/>
        <v>0.14059807151145473</v>
      </c>
      <c r="BD19" s="30">
        <f t="shared" si="15"/>
        <v>0.91600367058434717</v>
      </c>
      <c r="BE19" s="30">
        <f t="shared" si="16"/>
        <v>1.3445410371659774</v>
      </c>
      <c r="BF19" s="30">
        <f t="shared" si="17"/>
        <v>0.21426868329081505</v>
      </c>
      <c r="BG19" s="56">
        <f t="shared" si="18"/>
        <v>0.18957261279212084</v>
      </c>
      <c r="BH19" s="30">
        <f t="shared" si="19"/>
        <v>1.2632921172997249</v>
      </c>
      <c r="BI19" s="30">
        <f t="shared" si="20"/>
        <v>1.5063772130725077</v>
      </c>
      <c r="BJ19" s="30">
        <f t="shared" si="21"/>
        <v>0.12154254788639146</v>
      </c>
      <c r="BK19" s="56">
        <f t="shared" si="22"/>
        <v>8.7766829457620904E-2</v>
      </c>
      <c r="BL19" s="30">
        <f t="shared" si="23"/>
        <v>0.58122579947376984</v>
      </c>
      <c r="BM19" s="30">
        <f t="shared" si="24"/>
        <v>2.15997114017651</v>
      </c>
      <c r="BN19" s="30">
        <f t="shared" si="25"/>
        <v>0.78937267035137004</v>
      </c>
      <c r="BO19" s="56">
        <f t="shared" si="26"/>
        <v>0.57593284082104501</v>
      </c>
      <c r="BP19" s="59"/>
      <c r="BQ19" s="30">
        <f t="shared" si="27"/>
        <v>0.75429887533735629</v>
      </c>
      <c r="BR19" s="30">
        <f t="shared" si="28"/>
        <v>1.5776284498103776</v>
      </c>
      <c r="BS19" s="30">
        <f t="shared" si="29"/>
        <v>0.41166478723651073</v>
      </c>
      <c r="BT19" s="56">
        <f t="shared" si="30"/>
        <v>0.35306828201468982</v>
      </c>
      <c r="BU19" s="30">
        <f t="shared" si="31"/>
        <v>0.59220326739502327</v>
      </c>
      <c r="BV19" s="30">
        <f t="shared" si="32"/>
        <v>1.6683414403553012</v>
      </c>
      <c r="BW19" s="30">
        <f t="shared" si="33"/>
        <v>0.53806908648013896</v>
      </c>
      <c r="BX19" s="56">
        <f t="shared" si="34"/>
        <v>0.47605259443474657</v>
      </c>
      <c r="BY19" s="30">
        <f t="shared" si="35"/>
        <v>1.0796183979029608</v>
      </c>
      <c r="BZ19" s="30">
        <f t="shared" si="36"/>
        <v>1.6900509324692718</v>
      </c>
      <c r="CA19" s="30">
        <f t="shared" si="37"/>
        <v>0.30521626728315554</v>
      </c>
      <c r="CB19" s="56">
        <f t="shared" si="38"/>
        <v>0.22039906636951184</v>
      </c>
      <c r="CC19" s="30">
        <f t="shared" si="39"/>
        <v>-0.61166522408050406</v>
      </c>
      <c r="CD19" s="30">
        <f t="shared" si="40"/>
        <v>3.3528621637307836</v>
      </c>
      <c r="CE19" s="30">
        <f t="shared" si="41"/>
        <v>1.9822636939056439</v>
      </c>
      <c r="CF19" s="56">
        <f t="shared" si="42"/>
        <v>1.4462760155850309</v>
      </c>
      <c r="CG19" s="66"/>
      <c r="CH19" s="60"/>
    </row>
    <row r="20" spans="1:87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0.16947613556222066</v>
      </c>
      <c r="O20" s="30">
        <f>SQRT(O18/(H26-G31))</f>
        <v>0.22151486420371833</v>
      </c>
      <c r="P20" s="30">
        <f>SQRT(P18/(H26-G32))</f>
        <v>0.1237633301236498</v>
      </c>
      <c r="Q20" s="30">
        <f>SQRT(Q18/(H26-G33))</f>
        <v>0.8160678321884558</v>
      </c>
      <c r="R20" s="24"/>
      <c r="S20" s="34"/>
      <c r="T20" s="24"/>
      <c r="U20" s="129">
        <f>'RAW DATA'!N15</f>
        <v>145.22</v>
      </c>
      <c r="V20" s="129">
        <f>'RAW DATA'!O15</f>
        <v>36.467201086153601</v>
      </c>
      <c r="W20" s="129">
        <f>'RAW DATA'!P15</f>
        <v>1.59</v>
      </c>
      <c r="X20" s="131"/>
      <c r="Y20" s="83"/>
      <c r="Z20" s="84"/>
      <c r="AA20" s="30">
        <f t="shared" si="43"/>
        <v>1.1692703455092748</v>
      </c>
      <c r="AB20" s="30">
        <f t="shared" si="0"/>
        <v>1.5819539968654892</v>
      </c>
      <c r="AC20" s="85">
        <f t="shared" si="1"/>
        <v>1.1214604384157945</v>
      </c>
      <c r="AD20" s="85">
        <f t="shared" si="2"/>
        <v>1.5172700049154866</v>
      </c>
      <c r="AE20" s="30">
        <f t="shared" si="3"/>
        <v>1.3317295858718763</v>
      </c>
      <c r="AF20" s="30">
        <f t="shared" si="4"/>
        <v>1.8017517926501854</v>
      </c>
      <c r="AG20" s="84"/>
      <c r="AH20" s="77"/>
      <c r="AI20" s="45"/>
      <c r="AJ20" s="30">
        <f t="shared" si="5"/>
        <v>1.3756121711873821</v>
      </c>
      <c r="AK20" s="30">
        <f>EXP($E$18*V20)</f>
        <v>1.3193652216656406</v>
      </c>
      <c r="AL20" s="30">
        <f t="shared" si="7"/>
        <v>1.5667406892610309</v>
      </c>
      <c r="AM20" s="85">
        <f t="shared" si="8"/>
        <v>1.8387456249815328</v>
      </c>
      <c r="AN20" s="30">
        <f t="shared" si="48"/>
        <v>4.596214114298839E-2</v>
      </c>
      <c r="AO20" s="30">
        <f t="shared" si="44"/>
        <v>7.3243183244087878E-2</v>
      </c>
      <c r="AP20" s="30">
        <f t="shared" si="45"/>
        <v>5.4099553605192524E-4</v>
      </c>
      <c r="AQ20" s="85">
        <f t="shared" si="46"/>
        <v>6.1874385947453328E-2</v>
      </c>
      <c r="AR20" s="86"/>
      <c r="AS20" s="87"/>
      <c r="AT20" s="60"/>
      <c r="AU20" s="30">
        <f t="shared" si="9"/>
        <v>1329.8567550579623</v>
      </c>
      <c r="AV20" s="30">
        <f t="shared" si="9"/>
        <v>2.5281000000000002</v>
      </c>
      <c r="AW20" s="30">
        <f t="shared" si="10"/>
        <v>57.982849726984227</v>
      </c>
      <c r="AX20" s="85">
        <f>(V20-$M$25)^2</f>
        <v>185.33979598561055</v>
      </c>
      <c r="AY20" s="63"/>
      <c r="AZ20" s="30">
        <f t="shared" si="12"/>
        <v>1.2523337838425583</v>
      </c>
      <c r="BA20" s="30">
        <f t="shared" si="13"/>
        <v>1.4988905585322059</v>
      </c>
      <c r="BB20" s="30">
        <f t="shared" si="14"/>
        <v>0.12327838734482377</v>
      </c>
      <c r="BC20" s="56">
        <f t="shared" si="47"/>
        <v>8.9617110059744542E-2</v>
      </c>
      <c r="BD20" s="30">
        <f t="shared" si="15"/>
        <v>1.1582334190000299</v>
      </c>
      <c r="BE20" s="30">
        <f t="shared" si="16"/>
        <v>1.4804970243312514</v>
      </c>
      <c r="BF20" s="30">
        <f t="shared" si="17"/>
        <v>0.16113180266561067</v>
      </c>
      <c r="BG20" s="56">
        <f t="shared" si="18"/>
        <v>0.12212827806859192</v>
      </c>
      <c r="BH20" s="30">
        <f t="shared" si="19"/>
        <v>1.4753396989682741</v>
      </c>
      <c r="BI20" s="30">
        <f t="shared" si="20"/>
        <v>1.6581416795537878</v>
      </c>
      <c r="BJ20" s="30">
        <f t="shared" si="21"/>
        <v>9.1400990292756779E-2</v>
      </c>
      <c r="BK20" s="56">
        <f t="shared" si="22"/>
        <v>5.8338301238520227E-2</v>
      </c>
      <c r="BL20" s="30">
        <f t="shared" si="23"/>
        <v>1.2451309193922377</v>
      </c>
      <c r="BM20" s="30">
        <f t="shared" si="24"/>
        <v>2.4323603305708277</v>
      </c>
      <c r="BN20" s="30">
        <f t="shared" si="25"/>
        <v>0.59361470558929508</v>
      </c>
      <c r="BO20" s="56">
        <f t="shared" si="26"/>
        <v>0.32283677389865001</v>
      </c>
      <c r="BP20" s="59"/>
      <c r="BQ20" s="30">
        <f t="shared" si="27"/>
        <v>0.97838216510130271</v>
      </c>
      <c r="BR20" s="30">
        <f t="shared" si="28"/>
        <v>1.7728421772734615</v>
      </c>
      <c r="BS20" s="30">
        <f t="shared" si="29"/>
        <v>0.39723000608607933</v>
      </c>
      <c r="BT20" s="56">
        <f t="shared" si="30"/>
        <v>0.2887659868138589</v>
      </c>
      <c r="BU20" s="30">
        <f t="shared" si="31"/>
        <v>0.80016320797861629</v>
      </c>
      <c r="BV20" s="30">
        <f t="shared" si="32"/>
        <v>1.838567235352665</v>
      </c>
      <c r="BW20" s="30">
        <f t="shared" si="33"/>
        <v>0.51920201368702434</v>
      </c>
      <c r="BX20" s="56">
        <f t="shared" si="34"/>
        <v>0.39352410171275742</v>
      </c>
      <c r="BY20" s="30">
        <f t="shared" si="35"/>
        <v>1.272226649028577</v>
      </c>
      <c r="BZ20" s="30">
        <f t="shared" si="36"/>
        <v>1.8612547294934849</v>
      </c>
      <c r="CA20" s="30">
        <f t="shared" si="37"/>
        <v>0.29451404023245392</v>
      </c>
      <c r="CB20" s="56">
        <f t="shared" si="38"/>
        <v>0.1879788035449341</v>
      </c>
      <c r="CC20" s="30">
        <f t="shared" si="39"/>
        <v>-7.4011170371881096E-2</v>
      </c>
      <c r="CD20" s="30">
        <f t="shared" si="40"/>
        <v>3.7515024203349467</v>
      </c>
      <c r="CE20" s="30">
        <f t="shared" si="41"/>
        <v>1.9127567953534139</v>
      </c>
      <c r="CF20" s="56">
        <f t="shared" si="42"/>
        <v>1.0402509022272313</v>
      </c>
      <c r="CG20" s="66"/>
      <c r="CH20" s="60"/>
    </row>
    <row r="21" spans="1:87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AVERAGE(BC16:BC26)</f>
        <v>0.1082354556584615</v>
      </c>
      <c r="O21" s="33">
        <f>AVERAGE(BG16:BG26)</f>
        <v>0.14314523379413771</v>
      </c>
      <c r="P21" s="33">
        <f>AVERAGE(BK16:BK26)</f>
        <v>7.5223731456561777E-2</v>
      </c>
      <c r="Q21" s="33">
        <f>AVERAGE(BO16:BO26)</f>
        <v>0.39835011932830561</v>
      </c>
      <c r="R21" s="24"/>
      <c r="S21" s="34"/>
      <c r="T21" s="24"/>
      <c r="U21" s="129">
        <f>'RAW DATA'!N16</f>
        <v>162.61000000000001</v>
      </c>
      <c r="V21" s="129">
        <f>'RAW DATA'!O16</f>
        <v>41.548665380463916</v>
      </c>
      <c r="W21" s="129">
        <f>'RAW DATA'!P16</f>
        <v>1.56</v>
      </c>
      <c r="X21" s="131"/>
      <c r="Y21" s="83"/>
      <c r="Z21" s="84"/>
      <c r="AA21" s="30">
        <f t="shared" si="43"/>
        <v>1.2137585654059615</v>
      </c>
      <c r="AB21" s="30">
        <f t="shared" si="0"/>
        <v>1.642143941431595</v>
      </c>
      <c r="AC21" s="85">
        <f t="shared" si="1"/>
        <v>1.1656174275927309</v>
      </c>
      <c r="AD21" s="85">
        <f t="shared" si="2"/>
        <v>1.57701181380193</v>
      </c>
      <c r="AE21" s="30">
        <f t="shared" si="3"/>
        <v>1.3582401532257198</v>
      </c>
      <c r="AF21" s="30">
        <f t="shared" si="4"/>
        <v>1.8376190308347973</v>
      </c>
      <c r="AG21" s="84"/>
      <c r="AH21" s="77"/>
      <c r="AI21" s="45"/>
      <c r="AJ21" s="30">
        <f t="shared" si="5"/>
        <v>1.4279512534187784</v>
      </c>
      <c r="AK21" s="30">
        <f t="shared" si="6"/>
        <v>1.3713146206973306</v>
      </c>
      <c r="AL21" s="30">
        <f t="shared" si="7"/>
        <v>1.5979295920302585</v>
      </c>
      <c r="AM21" s="85">
        <f t="shared" si="8"/>
        <v>1.9556193037506699</v>
      </c>
      <c r="AN21" s="30">
        <f t="shared" si="48"/>
        <v>1.7436871473671702E-2</v>
      </c>
      <c r="AO21" s="30">
        <f t="shared" si="44"/>
        <v>3.5602172362592256E-2</v>
      </c>
      <c r="AP21" s="30">
        <f t="shared" si="45"/>
        <v>1.4386539515818472E-3</v>
      </c>
      <c r="AQ21" s="85">
        <f t="shared" si="46"/>
        <v>0.15651463350016481</v>
      </c>
      <c r="AR21" s="86"/>
      <c r="AS21" s="87"/>
      <c r="AT21" s="60"/>
      <c r="AU21" s="30">
        <f t="shared" si="9"/>
        <v>1726.2915948977607</v>
      </c>
      <c r="AV21" s="30">
        <f t="shared" si="9"/>
        <v>2.4336000000000002</v>
      </c>
      <c r="AW21" s="30">
        <f t="shared" si="10"/>
        <v>64.815917993523712</v>
      </c>
      <c r="AX21" s="85">
        <f t="shared" si="11"/>
        <v>72.803413463995341</v>
      </c>
      <c r="AY21" s="63"/>
      <c r="AZ21" s="30">
        <f t="shared" si="12"/>
        <v>1.3103042367102518</v>
      </c>
      <c r="BA21" s="30">
        <f t="shared" si="13"/>
        <v>1.545598270127305</v>
      </c>
      <c r="BB21" s="30">
        <f t="shared" si="14"/>
        <v>0.11764701670852667</v>
      </c>
      <c r="BC21" s="56">
        <f t="shared" si="47"/>
        <v>8.2388678483847386E-2</v>
      </c>
      <c r="BD21" s="30">
        <f t="shared" si="15"/>
        <v>1.2175433369486868</v>
      </c>
      <c r="BE21" s="30">
        <f t="shared" si="16"/>
        <v>1.5250859044459744</v>
      </c>
      <c r="BF21" s="30">
        <f t="shared" si="17"/>
        <v>0.15377128374864385</v>
      </c>
      <c r="BG21" s="56">
        <f t="shared" si="18"/>
        <v>0.11213421152794913</v>
      </c>
      <c r="BH21" s="30">
        <f t="shared" si="19"/>
        <v>1.5107038092815734</v>
      </c>
      <c r="BI21" s="30">
        <f t="shared" si="20"/>
        <v>1.6851553747789436</v>
      </c>
      <c r="BJ21" s="30">
        <f t="shared" si="21"/>
        <v>8.7225782748685046E-2</v>
      </c>
      <c r="BK21" s="56">
        <f t="shared" si="22"/>
        <v>5.4586749743998339E-2</v>
      </c>
      <c r="BL21" s="30">
        <f t="shared" si="23"/>
        <v>1.3891209848559811</v>
      </c>
      <c r="BM21" s="30">
        <f t="shared" si="24"/>
        <v>2.522117622645359</v>
      </c>
      <c r="BN21" s="30">
        <f t="shared" si="25"/>
        <v>0.56649831889468882</v>
      </c>
      <c r="BO21" s="56">
        <f t="shared" si="26"/>
        <v>0.28967719729919078</v>
      </c>
      <c r="BP21" s="59"/>
      <c r="BQ21" s="30">
        <f t="shared" si="27"/>
        <v>1.0324326856002464</v>
      </c>
      <c r="BR21" s="30">
        <f t="shared" si="28"/>
        <v>1.8234698212373104</v>
      </c>
      <c r="BS21" s="30">
        <f t="shared" si="29"/>
        <v>0.3955185678185319</v>
      </c>
      <c r="BT21" s="56">
        <f t="shared" si="30"/>
        <v>0.27698324216011416</v>
      </c>
      <c r="BU21" s="30">
        <f t="shared" si="31"/>
        <v>0.85434955331647011</v>
      </c>
      <c r="BV21" s="30">
        <f t="shared" si="32"/>
        <v>1.8882796880781911</v>
      </c>
      <c r="BW21" s="30">
        <f t="shared" si="33"/>
        <v>0.51696506738086045</v>
      </c>
      <c r="BX21" s="56">
        <f t="shared" si="34"/>
        <v>0.37698501830161879</v>
      </c>
      <c r="BY21" s="30">
        <f t="shared" si="35"/>
        <v>1.3046844453633994</v>
      </c>
      <c r="BZ21" s="30">
        <f t="shared" si="36"/>
        <v>1.8911747386971176</v>
      </c>
      <c r="CA21" s="30">
        <f t="shared" si="37"/>
        <v>0.29324514666685897</v>
      </c>
      <c r="CB21" s="56">
        <f t="shared" si="38"/>
        <v>0.18351568687971714</v>
      </c>
      <c r="CC21" s="30">
        <f t="shared" si="39"/>
        <v>5.110349000973291E-2</v>
      </c>
      <c r="CD21" s="30">
        <f t="shared" si="40"/>
        <v>3.8601351174916072</v>
      </c>
      <c r="CE21" s="30">
        <f t="shared" si="41"/>
        <v>1.904515813740937</v>
      </c>
      <c r="CF21" s="56">
        <f t="shared" si="42"/>
        <v>0.97386838536942155</v>
      </c>
      <c r="CG21" s="66"/>
      <c r="CH21" s="60"/>
    </row>
    <row r="22" spans="1:87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2.2281388519862744</v>
      </c>
      <c r="O22" s="4">
        <f>TINV((1-H25),(H26-G31))</f>
        <v>2.2281388519862744</v>
      </c>
      <c r="P22" s="4">
        <f>TINV((1-H25),(H26-G32))</f>
        <v>2.2621571627982049</v>
      </c>
      <c r="Q22" s="4">
        <f>TINV((1-H25),(H26-G33))</f>
        <v>2.2281388519862744</v>
      </c>
      <c r="R22" s="79"/>
      <c r="S22" s="11"/>
      <c r="T22" s="24"/>
      <c r="U22" s="129">
        <f>'RAW DATA'!N17</f>
        <v>215.65</v>
      </c>
      <c r="V22" s="129">
        <f>'RAW DATA'!O17</f>
        <v>56.431485507190885</v>
      </c>
      <c r="W22" s="129">
        <f>'RAW DATA'!P17</f>
        <v>1.61</v>
      </c>
      <c r="X22" s="131"/>
      <c r="Y22" s="83"/>
      <c r="Z22" s="84"/>
      <c r="AA22" s="30">
        <f t="shared" si="43"/>
        <v>1.344057655615456</v>
      </c>
      <c r="AB22" s="30">
        <f t="shared" si="0"/>
        <v>1.8184309458326757</v>
      </c>
      <c r="AC22" s="85">
        <f t="shared" si="1"/>
        <v>1.3052053182046597</v>
      </c>
      <c r="AD22" s="85">
        <f t="shared" si="2"/>
        <v>1.7658660187474806</v>
      </c>
      <c r="AE22" s="30">
        <f t="shared" si="3"/>
        <v>1.4225498257960689</v>
      </c>
      <c r="AF22" s="30">
        <f t="shared" si="4"/>
        <v>1.9246262349005636</v>
      </c>
      <c r="AG22" s="84"/>
      <c r="AH22" s="77"/>
      <c r="AI22" s="45"/>
      <c r="AJ22" s="30">
        <f t="shared" si="5"/>
        <v>1.581244300724066</v>
      </c>
      <c r="AK22" s="30">
        <f t="shared" si="6"/>
        <v>1.5355356684760701</v>
      </c>
      <c r="AL22" s="30">
        <f t="shared" si="7"/>
        <v>1.6735880303483164</v>
      </c>
      <c r="AM22" s="85">
        <f t="shared" si="8"/>
        <v>2.29792416666539</v>
      </c>
      <c r="AN22" s="30">
        <f t="shared" si="48"/>
        <v>8.2689024084795881E-4</v>
      </c>
      <c r="AO22" s="30">
        <f t="shared" si="44"/>
        <v>5.5449366693057474E-3</v>
      </c>
      <c r="AP22" s="30">
        <f t="shared" si="45"/>
        <v>4.0434376035783925E-3</v>
      </c>
      <c r="AQ22" s="85">
        <f t="shared" si="46"/>
        <v>0.47323965908227117</v>
      </c>
      <c r="AR22" s="86"/>
      <c r="AS22" s="87"/>
      <c r="AT22" s="60"/>
      <c r="AU22" s="30">
        <f t="shared" si="9"/>
        <v>3184.5125565482949</v>
      </c>
      <c r="AV22" s="30">
        <f t="shared" si="9"/>
        <v>2.5921000000000003</v>
      </c>
      <c r="AW22" s="30">
        <f t="shared" si="10"/>
        <v>90.854691666577324</v>
      </c>
      <c r="AX22" s="85">
        <f t="shared" si="11"/>
        <v>40.326671980636881</v>
      </c>
      <c r="AY22" s="63"/>
      <c r="AZ22" s="30">
        <f t="shared" si="12"/>
        <v>1.4652732677973648</v>
      </c>
      <c r="BA22" s="30">
        <f t="shared" si="13"/>
        <v>1.6972153336507672</v>
      </c>
      <c r="BB22" s="30">
        <f t="shared" si="14"/>
        <v>0.11597103292670122</v>
      </c>
      <c r="BC22" s="56">
        <f t="shared" si="47"/>
        <v>7.3341629040874337E-2</v>
      </c>
      <c r="BD22" s="30">
        <f t="shared" si="15"/>
        <v>1.383954990021836</v>
      </c>
      <c r="BE22" s="30">
        <f t="shared" si="16"/>
        <v>1.6871163469303043</v>
      </c>
      <c r="BF22" s="30">
        <f t="shared" si="17"/>
        <v>0.15158067845423415</v>
      </c>
      <c r="BG22" s="56">
        <f t="shared" si="18"/>
        <v>9.8715179051926019E-2</v>
      </c>
      <c r="BH22" s="30">
        <f t="shared" si="19"/>
        <v>1.5876048545210293</v>
      </c>
      <c r="BI22" s="30">
        <f t="shared" si="20"/>
        <v>1.7595712061756035</v>
      </c>
      <c r="BJ22" s="30">
        <f t="shared" si="21"/>
        <v>8.5983175827287178E-2</v>
      </c>
      <c r="BK22" s="56">
        <f t="shared" si="22"/>
        <v>5.1376548032189141E-2</v>
      </c>
      <c r="BL22" s="30">
        <f t="shared" si="23"/>
        <v>1.7394961076163131</v>
      </c>
      <c r="BM22" s="30">
        <f t="shared" si="24"/>
        <v>2.8563522257144669</v>
      </c>
      <c r="BN22" s="30">
        <f t="shared" si="25"/>
        <v>0.55842805904907677</v>
      </c>
      <c r="BO22" s="56">
        <f t="shared" si="26"/>
        <v>0.24301413734615718</v>
      </c>
      <c r="BP22" s="59"/>
      <c r="BQ22" s="30">
        <f t="shared" si="27"/>
        <v>1.1862210135283713</v>
      </c>
      <c r="BR22" s="30">
        <f t="shared" si="28"/>
        <v>1.9762675879197606</v>
      </c>
      <c r="BS22" s="30">
        <f t="shared" si="29"/>
        <v>0.39502328719569468</v>
      </c>
      <c r="BT22" s="56">
        <f t="shared" si="30"/>
        <v>0.24981799903709376</v>
      </c>
      <c r="BU22" s="30">
        <f t="shared" si="31"/>
        <v>1.0192179607930607</v>
      </c>
      <c r="BV22" s="30">
        <f t="shared" si="32"/>
        <v>2.0518533761590794</v>
      </c>
      <c r="BW22" s="30">
        <f t="shared" si="33"/>
        <v>0.51631770768300944</v>
      </c>
      <c r="BX22" s="56">
        <f t="shared" si="34"/>
        <v>0.33624598782223314</v>
      </c>
      <c r="BY22" s="30">
        <f t="shared" si="35"/>
        <v>1.380710094352972</v>
      </c>
      <c r="BZ22" s="30">
        <f t="shared" si="36"/>
        <v>1.9664659663436608</v>
      </c>
      <c r="CA22" s="30">
        <f t="shared" si="37"/>
        <v>0.29287793599534434</v>
      </c>
      <c r="CB22" s="56">
        <f t="shared" si="38"/>
        <v>0.17500001833449361</v>
      </c>
      <c r="CC22" s="30">
        <f t="shared" si="39"/>
        <v>0.39579324672004756</v>
      </c>
      <c r="CD22" s="30">
        <f t="shared" si="40"/>
        <v>4.2000550866107327</v>
      </c>
      <c r="CE22" s="30">
        <f t="shared" si="41"/>
        <v>1.9021309199453424</v>
      </c>
      <c r="CF22" s="56">
        <f t="shared" si="42"/>
        <v>0.82776052732218797</v>
      </c>
      <c r="CG22" s="66"/>
      <c r="CH22" s="60"/>
    </row>
    <row r="23" spans="1:87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0.95687147685502905</v>
      </c>
      <c r="O23" s="6">
        <f>(Q18-O18)/Q18</f>
        <v>0.92631938718990381</v>
      </c>
      <c r="P23" s="6">
        <f>(Q18-P18)/Q18</f>
        <v>0.97929982752051026</v>
      </c>
      <c r="Q23" s="6" t="s">
        <v>7</v>
      </c>
      <c r="R23" s="45"/>
      <c r="S23" s="91"/>
      <c r="T23" s="24"/>
      <c r="U23" s="129">
        <f>'RAW DATA'!N18</f>
        <v>260.87</v>
      </c>
      <c r="V23" s="129">
        <f>'RAW DATA'!O18</f>
        <v>68.542129165671099</v>
      </c>
      <c r="W23" s="129">
        <f>'RAW DATA'!P18</f>
        <v>1.84</v>
      </c>
      <c r="X23" s="131"/>
      <c r="Y23" s="83"/>
      <c r="Z23" s="84"/>
      <c r="AA23" s="30">
        <f t="shared" si="43"/>
        <v>1.4500863408454503</v>
      </c>
      <c r="AB23" s="30">
        <f t="shared" si="0"/>
        <v>1.9618815199673738</v>
      </c>
      <c r="AC23" s="85">
        <f t="shared" si="1"/>
        <v>1.4310397130720613</v>
      </c>
      <c r="AD23" s="85">
        <f t="shared" si="2"/>
        <v>1.9361125529798477</v>
      </c>
      <c r="AE23" s="30">
        <f t="shared" si="3"/>
        <v>1.4649600542906878</v>
      </c>
      <c r="AF23" s="30">
        <f t="shared" si="4"/>
        <v>1.98200477933446</v>
      </c>
      <c r="AG23" s="84"/>
      <c r="AH23" s="77"/>
      <c r="AI23" s="45"/>
      <c r="AJ23" s="30">
        <f t="shared" si="5"/>
        <v>1.7059839304064122</v>
      </c>
      <c r="AK23" s="30">
        <f t="shared" si="6"/>
        <v>1.6835761330259547</v>
      </c>
      <c r="AL23" s="30">
        <f t="shared" si="7"/>
        <v>1.723482416812574</v>
      </c>
      <c r="AM23" s="85">
        <f t="shared" si="8"/>
        <v>2.5764689708104354</v>
      </c>
      <c r="AN23" s="30">
        <f t="shared" si="48"/>
        <v>1.7960306909313401E-2</v>
      </c>
      <c r="AO23" s="30">
        <f t="shared" si="44"/>
        <v>2.4468426159113859E-2</v>
      </c>
      <c r="AP23" s="30">
        <f t="shared" si="45"/>
        <v>1.3576347191838764E-2</v>
      </c>
      <c r="AQ23" s="85">
        <f t="shared" si="46"/>
        <v>0.54238654496658179</v>
      </c>
      <c r="AR23" s="86"/>
      <c r="AS23" s="87"/>
      <c r="AT23" s="60"/>
      <c r="AU23" s="30">
        <f t="shared" si="9"/>
        <v>4698.0234705635403</v>
      </c>
      <c r="AV23" s="30">
        <f t="shared" si="9"/>
        <v>3.3856000000000002</v>
      </c>
      <c r="AW23" s="30">
        <f t="shared" si="10"/>
        <v>126.11751766483482</v>
      </c>
      <c r="AX23" s="85">
        <f t="shared" si="11"/>
        <v>340.80749281153521</v>
      </c>
      <c r="AY23" s="92"/>
      <c r="AZ23" s="30">
        <f t="shared" si="12"/>
        <v>1.5753245198197339</v>
      </c>
      <c r="BA23" s="30">
        <f t="shared" si="13"/>
        <v>1.8366433409930905</v>
      </c>
      <c r="BB23" s="30">
        <f t="shared" si="14"/>
        <v>0.13065941058667827</v>
      </c>
      <c r="BC23" s="56">
        <f t="shared" si="47"/>
        <v>7.6588887068562039E-2</v>
      </c>
      <c r="BD23" s="30">
        <f t="shared" si="15"/>
        <v>1.5127969168429192</v>
      </c>
      <c r="BE23" s="30">
        <f t="shared" si="16"/>
        <v>1.8543553492089901</v>
      </c>
      <c r="BF23" s="30">
        <f t="shared" si="17"/>
        <v>0.17077921618303549</v>
      </c>
      <c r="BG23" s="56">
        <f t="shared" si="18"/>
        <v>0.10143836850198605</v>
      </c>
      <c r="BH23" s="30">
        <f t="shared" si="19"/>
        <v>1.6266089925578744</v>
      </c>
      <c r="BI23" s="30">
        <f t="shared" si="20"/>
        <v>1.8203558410672736</v>
      </c>
      <c r="BJ23" s="30">
        <f t="shared" si="21"/>
        <v>9.6873424254699608E-2</v>
      </c>
      <c r="BK23" s="56">
        <f t="shared" si="22"/>
        <v>5.6207956234249422E-2</v>
      </c>
      <c r="BL23" s="30">
        <f t="shared" si="23"/>
        <v>1.947312885803143</v>
      </c>
      <c r="BM23" s="30">
        <f t="shared" si="24"/>
        <v>3.2056250558177277</v>
      </c>
      <c r="BN23" s="30">
        <f t="shared" si="25"/>
        <v>0.62915608500729236</v>
      </c>
      <c r="BO23" s="56">
        <f t="shared" si="26"/>
        <v>0.24419315432678765</v>
      </c>
      <c r="BP23" s="59"/>
      <c r="BQ23" s="30">
        <f t="shared" si="27"/>
        <v>1.3064016503642857</v>
      </c>
      <c r="BR23" s="30">
        <f t="shared" si="28"/>
        <v>2.1055662104485386</v>
      </c>
      <c r="BS23" s="30">
        <f t="shared" si="29"/>
        <v>0.39958228004212654</v>
      </c>
      <c r="BT23" s="56">
        <f t="shared" si="30"/>
        <v>0.2342239413397845</v>
      </c>
      <c r="BU23" s="30">
        <f t="shared" si="31"/>
        <v>1.1612995646577349</v>
      </c>
      <c r="BV23" s="30">
        <f t="shared" si="32"/>
        <v>2.2058527013941744</v>
      </c>
      <c r="BW23" s="30">
        <f t="shared" si="33"/>
        <v>0.52227656836821967</v>
      </c>
      <c r="BX23" s="56">
        <f t="shared" si="34"/>
        <v>0.3102185628098163</v>
      </c>
      <c r="BY23" s="30">
        <f t="shared" si="35"/>
        <v>1.4272243549908272</v>
      </c>
      <c r="BZ23" s="30">
        <f t="shared" si="36"/>
        <v>2.0197404786343207</v>
      </c>
      <c r="CA23" s="30">
        <f t="shared" si="37"/>
        <v>0.29625806182174663</v>
      </c>
      <c r="CB23" s="56">
        <f t="shared" si="38"/>
        <v>0.17189503004599804</v>
      </c>
      <c r="CC23" s="30">
        <f t="shared" si="39"/>
        <v>0.65238541784801307</v>
      </c>
      <c r="CD23" s="30">
        <f t="shared" si="40"/>
        <v>4.5005525237728579</v>
      </c>
      <c r="CE23" s="30">
        <f t="shared" si="41"/>
        <v>1.9240835529624223</v>
      </c>
      <c r="CF23" s="56">
        <f t="shared" si="42"/>
        <v>0.74679088891072376</v>
      </c>
      <c r="CG23" s="66"/>
      <c r="CH23" s="93"/>
    </row>
    <row r="24" spans="1:87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S24" s="91"/>
      <c r="T24" s="24"/>
      <c r="U24" s="129">
        <f>'RAW DATA'!N19</f>
        <v>312.17</v>
      </c>
      <c r="V24" s="129">
        <f>'RAW DATA'!O19</f>
        <v>81.782981980509746</v>
      </c>
      <c r="W24" s="129">
        <f>'RAW DATA'!P19</f>
        <v>1.92</v>
      </c>
      <c r="X24" s="131"/>
      <c r="Y24" s="83"/>
      <c r="Z24" s="84"/>
      <c r="AA24" s="30">
        <f t="shared" si="43"/>
        <v>1.5660100072393628</v>
      </c>
      <c r="AB24" s="30">
        <f t="shared" si="0"/>
        <v>2.1187194215591378</v>
      </c>
      <c r="AC24" s="85">
        <f t="shared" si="1"/>
        <v>1.5825409216336688</v>
      </c>
      <c r="AD24" s="85">
        <f t="shared" si="2"/>
        <v>2.1410847763279048</v>
      </c>
      <c r="AE24" s="30">
        <f t="shared" si="3"/>
        <v>1.5045823443624085</v>
      </c>
      <c r="AF24" s="30">
        <f t="shared" si="4"/>
        <v>2.0356114070785525</v>
      </c>
      <c r="AG24" s="84"/>
      <c r="AH24" s="77"/>
      <c r="AI24" s="45"/>
      <c r="AJ24" s="30">
        <f t="shared" si="5"/>
        <v>1.8423647143992503</v>
      </c>
      <c r="AK24" s="30">
        <f t="shared" si="6"/>
        <v>1.8618128489807868</v>
      </c>
      <c r="AL24" s="30">
        <f t="shared" si="7"/>
        <v>1.7700968757204807</v>
      </c>
      <c r="AM24" s="85">
        <f t="shared" si="8"/>
        <v>2.881008585551724</v>
      </c>
      <c r="AN24" s="30">
        <f t="shared" si="48"/>
        <v>6.0272375703099602E-3</v>
      </c>
      <c r="AO24" s="30">
        <f t="shared" si="44"/>
        <v>3.3857445437327147E-3</v>
      </c>
      <c r="AP24" s="30">
        <f t="shared" si="45"/>
        <v>2.247094666876099E-2</v>
      </c>
      <c r="AQ24" s="85">
        <f t="shared" si="46"/>
        <v>0.92353750150412539</v>
      </c>
      <c r="AR24" s="86"/>
      <c r="AS24" s="87"/>
      <c r="AT24" s="60"/>
      <c r="AU24" s="30">
        <f t="shared" si="9"/>
        <v>6688.4561416243814</v>
      </c>
      <c r="AV24" s="30">
        <f t="shared" si="9"/>
        <v>3.6863999999999999</v>
      </c>
      <c r="AW24" s="30">
        <f t="shared" si="10"/>
        <v>157.02332540257871</v>
      </c>
      <c r="AX24" s="85">
        <f t="shared" si="11"/>
        <v>1005.0057062531728</v>
      </c>
      <c r="AY24" s="92"/>
      <c r="AZ24" s="30">
        <f t="shared" si="12"/>
        <v>1.6839997410399072</v>
      </c>
      <c r="BA24" s="30">
        <f t="shared" si="13"/>
        <v>2.0007296877585934</v>
      </c>
      <c r="BB24" s="30">
        <f t="shared" si="14"/>
        <v>0.15836497335934308</v>
      </c>
      <c r="BC24" s="56">
        <f t="shared" si="47"/>
        <v>8.5957450292887302E-2</v>
      </c>
      <c r="BD24" s="30">
        <f t="shared" si="15"/>
        <v>1.6548209002208909</v>
      </c>
      <c r="BE24" s="30">
        <f t="shared" si="16"/>
        <v>2.0688047977406829</v>
      </c>
      <c r="BF24" s="30">
        <f t="shared" si="17"/>
        <v>0.20699194875989593</v>
      </c>
      <c r="BG24" s="56">
        <f t="shared" si="18"/>
        <v>0.11117763467644437</v>
      </c>
      <c r="BH24" s="30">
        <f t="shared" si="19"/>
        <v>1.652682009218029</v>
      </c>
      <c r="BI24" s="30">
        <f t="shared" si="20"/>
        <v>1.8875117422229324</v>
      </c>
      <c r="BJ24" s="30">
        <f t="shared" si="21"/>
        <v>0.11741486650245163</v>
      </c>
      <c r="BK24" s="56">
        <f t="shared" si="22"/>
        <v>6.6332452258953595E-2</v>
      </c>
      <c r="BL24" s="30">
        <f t="shared" si="23"/>
        <v>2.1184436375417173</v>
      </c>
      <c r="BM24" s="30">
        <f t="shared" si="24"/>
        <v>3.6435735335617307</v>
      </c>
      <c r="BN24" s="30">
        <f t="shared" si="25"/>
        <v>0.76256494801000674</v>
      </c>
      <c r="BO24" s="56">
        <f t="shared" si="26"/>
        <v>0.26468680164102071</v>
      </c>
      <c r="BP24" s="59"/>
      <c r="BQ24" s="30">
        <f t="shared" si="27"/>
        <v>1.4328850668758213</v>
      </c>
      <c r="BR24" s="30">
        <f t="shared" si="28"/>
        <v>2.2518443619226796</v>
      </c>
      <c r="BS24" s="30">
        <f t="shared" si="29"/>
        <v>0.40947964752342902</v>
      </c>
      <c r="BT24" s="56">
        <f t="shared" si="30"/>
        <v>0.2222576476433171</v>
      </c>
      <c r="BU24" s="30">
        <f t="shared" si="31"/>
        <v>1.3265998633032987</v>
      </c>
      <c r="BV24" s="30">
        <f t="shared" si="32"/>
        <v>2.3970258346582751</v>
      </c>
      <c r="BW24" s="30">
        <f t="shared" si="33"/>
        <v>0.5352129856774881</v>
      </c>
      <c r="BX24" s="56">
        <f t="shared" si="34"/>
        <v>0.28746873563069464</v>
      </c>
      <c r="BY24" s="30">
        <f t="shared" si="35"/>
        <v>1.466500713453341</v>
      </c>
      <c r="BZ24" s="30">
        <f t="shared" si="36"/>
        <v>2.0736930379876202</v>
      </c>
      <c r="CA24" s="30">
        <f t="shared" si="37"/>
        <v>0.30359616226713965</v>
      </c>
      <c r="CB24" s="56">
        <f t="shared" si="38"/>
        <v>0.17151386821332429</v>
      </c>
      <c r="CC24" s="30">
        <f t="shared" si="39"/>
        <v>0.90926685819179931</v>
      </c>
      <c r="CD24" s="30">
        <f t="shared" si="40"/>
        <v>4.8527503129116489</v>
      </c>
      <c r="CE24" s="30">
        <f t="shared" si="41"/>
        <v>1.9717417273599247</v>
      </c>
      <c r="CF24" s="56">
        <f t="shared" si="42"/>
        <v>0.68439286757013562</v>
      </c>
      <c r="CG24" s="66"/>
      <c r="CH24" s="60"/>
    </row>
    <row r="25" spans="1:87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V27</f>
        <v>50.081157013275245</v>
      </c>
      <c r="N25" s="90"/>
      <c r="O25" s="90"/>
      <c r="P25" s="19"/>
      <c r="Q25" s="20"/>
      <c r="R25" s="45"/>
      <c r="S25" s="91"/>
      <c r="T25" s="24"/>
      <c r="U25" s="129">
        <f>'RAW DATA'!N20</f>
        <v>387.83</v>
      </c>
      <c r="V25" s="129">
        <f>'RAW DATA'!O20</f>
        <v>100.54789056951806</v>
      </c>
      <c r="W25" s="129">
        <f>'RAW DATA'!P20</f>
        <v>1.84</v>
      </c>
      <c r="X25" s="131"/>
      <c r="Y25" s="83"/>
      <c r="Z25" s="84"/>
      <c r="AA25" s="30">
        <f t="shared" si="43"/>
        <v>1.7302967819361303</v>
      </c>
      <c r="AB25" s="30">
        <f t="shared" si="0"/>
        <v>2.3409897637959411</v>
      </c>
      <c r="AC25" s="85">
        <f t="shared" si="1"/>
        <v>1.825118723389439</v>
      </c>
      <c r="AD25" s="85">
        <f t="shared" si="2"/>
        <v>2.4692782728210054</v>
      </c>
      <c r="AE25" s="30">
        <f t="shared" si="3"/>
        <v>1.552283873153594</v>
      </c>
      <c r="AF25" s="30">
        <f t="shared" si="4"/>
        <v>2.1001487695607448</v>
      </c>
      <c r="AG25" s="84"/>
      <c r="AH25" s="77"/>
      <c r="AI25" s="45"/>
      <c r="AJ25" s="30">
        <f t="shared" si="5"/>
        <v>2.0356432728660359</v>
      </c>
      <c r="AK25" s="30">
        <f t="shared" si="6"/>
        <v>2.1471984981052223</v>
      </c>
      <c r="AL25" s="30">
        <f t="shared" si="7"/>
        <v>1.8262163213571694</v>
      </c>
      <c r="AM25" s="85">
        <f t="shared" si="8"/>
        <v>3.3126014830989154</v>
      </c>
      <c r="AN25" s="30">
        <f t="shared" si="48"/>
        <v>3.8276290217734134E-2</v>
      </c>
      <c r="AO25" s="30">
        <f t="shared" si="44"/>
        <v>9.4370917238104243E-2</v>
      </c>
      <c r="AP25" s="30">
        <f t="shared" si="45"/>
        <v>1.8998979692882713E-4</v>
      </c>
      <c r="AQ25" s="85">
        <f t="shared" si="46"/>
        <v>2.1685551280251252</v>
      </c>
      <c r="AR25" s="94"/>
      <c r="AS25" s="95"/>
      <c r="AT25" s="60"/>
      <c r="AU25" s="30">
        <f t="shared" si="9"/>
        <v>10109.878297979778</v>
      </c>
      <c r="AV25" s="30">
        <f t="shared" si="9"/>
        <v>3.3856000000000002</v>
      </c>
      <c r="AW25" s="30">
        <f t="shared" si="10"/>
        <v>185.00811864791325</v>
      </c>
      <c r="AX25" s="85">
        <f t="shared" si="11"/>
        <v>2546.8911958368044</v>
      </c>
      <c r="AY25" s="92"/>
      <c r="AZ25" s="30">
        <f t="shared" si="12"/>
        <v>1.8266732787964761</v>
      </c>
      <c r="BA25" s="30">
        <f t="shared" si="13"/>
        <v>2.2446132669355956</v>
      </c>
      <c r="BB25" s="30">
        <f t="shared" si="14"/>
        <v>0.20896999406955974</v>
      </c>
      <c r="BC25" s="56">
        <f t="shared" si="47"/>
        <v>0.10265550789522437</v>
      </c>
      <c r="BD25" s="30">
        <f t="shared" si="15"/>
        <v>1.8740629341781367</v>
      </c>
      <c r="BE25" s="30">
        <f t="shared" si="16"/>
        <v>2.4203340620323077</v>
      </c>
      <c r="BF25" s="30">
        <f t="shared" si="17"/>
        <v>0.2731355639270856</v>
      </c>
      <c r="BG25" s="56">
        <f t="shared" si="18"/>
        <v>0.12720554907620871</v>
      </c>
      <c r="BH25" s="30">
        <f t="shared" si="19"/>
        <v>1.6712819098126364</v>
      </c>
      <c r="BI25" s="30">
        <f t="shared" si="20"/>
        <v>1.9811507329017024</v>
      </c>
      <c r="BJ25" s="30">
        <f t="shared" si="21"/>
        <v>0.154934411544533</v>
      </c>
      <c r="BK25" s="56">
        <f t="shared" si="22"/>
        <v>8.4839024672275457E-2</v>
      </c>
      <c r="BL25" s="30">
        <f t="shared" si="23"/>
        <v>2.3063613449989342</v>
      </c>
      <c r="BM25" s="30">
        <f t="shared" si="24"/>
        <v>4.3188416211988967</v>
      </c>
      <c r="BN25" s="30">
        <f t="shared" si="25"/>
        <v>1.0062401380999815</v>
      </c>
      <c r="BO25" s="56">
        <f t="shared" si="26"/>
        <v>0.30376130157336362</v>
      </c>
      <c r="BP25" s="59"/>
      <c r="BQ25" s="30">
        <f t="shared" si="27"/>
        <v>1.604061791138381</v>
      </c>
      <c r="BR25" s="30">
        <f t="shared" si="28"/>
        <v>2.4672247545936905</v>
      </c>
      <c r="BS25" s="30">
        <f t="shared" si="29"/>
        <v>0.43158148172765481</v>
      </c>
      <c r="BT25" s="56">
        <f t="shared" si="30"/>
        <v>0.21201233412572321</v>
      </c>
      <c r="BU25" s="30">
        <f t="shared" si="31"/>
        <v>1.5830971690266971</v>
      </c>
      <c r="BV25" s="30">
        <f t="shared" si="32"/>
        <v>2.7112998271837476</v>
      </c>
      <c r="BW25" s="30">
        <f t="shared" si="33"/>
        <v>0.56410132907852528</v>
      </c>
      <c r="BX25" s="56">
        <f t="shared" si="34"/>
        <v>0.26271503523140122</v>
      </c>
      <c r="BY25" s="30">
        <f t="shared" si="35"/>
        <v>1.5062334300204645</v>
      </c>
      <c r="BZ25" s="30">
        <f t="shared" si="36"/>
        <v>2.1461992126938743</v>
      </c>
      <c r="CA25" s="30">
        <f t="shared" si="37"/>
        <v>0.31998289133670499</v>
      </c>
      <c r="CB25" s="56">
        <f t="shared" si="38"/>
        <v>0.17521631342058464</v>
      </c>
      <c r="CC25" s="30">
        <f t="shared" si="39"/>
        <v>1.2344341763109696</v>
      </c>
      <c r="CD25" s="30">
        <f t="shared" si="40"/>
        <v>5.3907687898868613</v>
      </c>
      <c r="CE25" s="30">
        <f t="shared" si="41"/>
        <v>2.0781673067879458</v>
      </c>
      <c r="CF25" s="56">
        <f t="shared" si="42"/>
        <v>0.62735204261390198</v>
      </c>
      <c r="CG25" s="66"/>
      <c r="CH25" s="60"/>
    </row>
    <row r="26" spans="1:87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INPUTS!D15</f>
        <v>11</v>
      </c>
      <c r="I26" s="79"/>
      <c r="K26" s="79"/>
      <c r="L26" s="146" t="s">
        <v>18</v>
      </c>
      <c r="M26" s="30">
        <f>SUM(AX16:AX26)</f>
        <v>11827.633283888801</v>
      </c>
      <c r="N26" s="90"/>
      <c r="O26" s="90"/>
      <c r="P26" s="99"/>
      <c r="Q26" s="21"/>
      <c r="R26" s="45"/>
      <c r="S26" s="91"/>
      <c r="T26" s="24"/>
      <c r="U26" s="129">
        <f>'RAW DATA'!N21</f>
        <v>395.65</v>
      </c>
      <c r="V26" s="129">
        <f>'RAW DATA'!O21</f>
        <v>102.44328188735069</v>
      </c>
      <c r="W26" s="129">
        <f>'RAW DATA'!P21</f>
        <v>1.88</v>
      </c>
      <c r="X26" s="131"/>
      <c r="Y26" s="83"/>
      <c r="Z26" s="84"/>
      <c r="AA26" s="30">
        <f t="shared" si="43"/>
        <v>1.7468909329237554</v>
      </c>
      <c r="AB26" s="30">
        <f t="shared" si="0"/>
        <v>2.3634406739556688</v>
      </c>
      <c r="AC26" s="85">
        <f t="shared" si="1"/>
        <v>1.8515997827538435</v>
      </c>
      <c r="AD26" s="85">
        <f t="shared" si="2"/>
        <v>2.5051055884316704</v>
      </c>
      <c r="AE26" s="30">
        <f t="shared" si="3"/>
        <v>1.5566703198493412</v>
      </c>
      <c r="AF26" s="30">
        <f t="shared" si="4"/>
        <v>2.1060833739138145</v>
      </c>
      <c r="AG26" s="84"/>
      <c r="AH26" s="77"/>
      <c r="AI26" s="45"/>
      <c r="AJ26" s="30">
        <f t="shared" si="5"/>
        <v>2.0551658034397122</v>
      </c>
      <c r="AK26" s="30">
        <f t="shared" si="6"/>
        <v>2.1783526855927571</v>
      </c>
      <c r="AL26" s="30">
        <f t="shared" si="7"/>
        <v>1.8313768468815779</v>
      </c>
      <c r="AM26" s="85">
        <f t="shared" si="8"/>
        <v>3.3561954834090657</v>
      </c>
      <c r="AN26" s="30">
        <f t="shared" si="48"/>
        <v>3.0683058694679938E-2</v>
      </c>
      <c r="AO26" s="30">
        <f t="shared" si="44"/>
        <v>8.9014325000410621E-2</v>
      </c>
      <c r="AP26" s="30">
        <f t="shared" si="45"/>
        <v>2.3642110191775135E-3</v>
      </c>
      <c r="AQ26" s="85">
        <f t="shared" si="46"/>
        <v>2.1791531052373254</v>
      </c>
      <c r="AR26" s="94"/>
      <c r="AS26" s="95"/>
      <c r="AT26" s="60"/>
      <c r="AU26" s="30">
        <f t="shared" si="9"/>
        <v>10494.626003851195</v>
      </c>
      <c r="AV26" s="30">
        <f t="shared" si="9"/>
        <v>3.5343999999999998</v>
      </c>
      <c r="AW26" s="30">
        <f t="shared" si="10"/>
        <v>192.5933699482193</v>
      </c>
      <c r="AX26" s="85">
        <f t="shared" si="11"/>
        <v>2741.7921213282707</v>
      </c>
      <c r="AY26" s="92"/>
      <c r="AZ26" s="30">
        <f t="shared" si="12"/>
        <v>1.8406473035806539</v>
      </c>
      <c r="BA26" s="30">
        <f t="shared" si="13"/>
        <v>2.2696843032987704</v>
      </c>
      <c r="BB26" s="30">
        <f t="shared" si="14"/>
        <v>0.21451849985905827</v>
      </c>
      <c r="BC26" s="56">
        <f t="shared" si="47"/>
        <v>0.10438014271161022</v>
      </c>
      <c r="BD26" s="30">
        <f t="shared" si="15"/>
        <v>1.8979649117753705</v>
      </c>
      <c r="BE26" s="30">
        <f t="shared" si="16"/>
        <v>2.4587404594101434</v>
      </c>
      <c r="BF26" s="30">
        <f t="shared" si="17"/>
        <v>0.28038777381738655</v>
      </c>
      <c r="BG26" s="56">
        <f t="shared" si="18"/>
        <v>0.12871550859134154</v>
      </c>
      <c r="BH26" s="30">
        <f t="shared" si="19"/>
        <v>1.6723286653995235</v>
      </c>
      <c r="BI26" s="30">
        <f t="shared" si="20"/>
        <v>1.9904250283636322</v>
      </c>
      <c r="BJ26" s="30">
        <f t="shared" si="21"/>
        <v>0.15904818148205443</v>
      </c>
      <c r="BK26" s="56">
        <f t="shared" si="22"/>
        <v>8.6846233615368446E-2</v>
      </c>
      <c r="BL26" s="30">
        <f t="shared" si="23"/>
        <v>2.3232379725267744</v>
      </c>
      <c r="BM26" s="30">
        <f t="shared" si="24"/>
        <v>4.389152994291357</v>
      </c>
      <c r="BN26" s="30">
        <f t="shared" si="25"/>
        <v>1.0329575108822915</v>
      </c>
      <c r="BO26" s="56">
        <f t="shared" si="26"/>
        <v>0.30777632470712391</v>
      </c>
      <c r="BP26" s="59"/>
      <c r="BQ26" s="30">
        <f t="shared" si="27"/>
        <v>1.6208706230259906</v>
      </c>
      <c r="BR26" s="30">
        <f t="shared" si="28"/>
        <v>2.4894609838534336</v>
      </c>
      <c r="BS26" s="30">
        <f t="shared" si="29"/>
        <v>0.43429518041372162</v>
      </c>
      <c r="BT26" s="56">
        <f t="shared" si="30"/>
        <v>0.21131880439371151</v>
      </c>
      <c r="BU26" s="30">
        <f t="shared" si="31"/>
        <v>1.6107043993338612</v>
      </c>
      <c r="BV26" s="30">
        <f t="shared" si="32"/>
        <v>2.7460009718516529</v>
      </c>
      <c r="BW26" s="30">
        <f t="shared" si="33"/>
        <v>0.56764828625889596</v>
      </c>
      <c r="BX26" s="56">
        <f t="shared" si="34"/>
        <v>0.26058603366352112</v>
      </c>
      <c r="BY26" s="30">
        <f t="shared" si="35"/>
        <v>1.5093819666423181</v>
      </c>
      <c r="BZ26" s="30">
        <f t="shared" si="36"/>
        <v>2.1533717271208377</v>
      </c>
      <c r="CA26" s="30">
        <f t="shared" si="37"/>
        <v>0.32199488023925993</v>
      </c>
      <c r="CB26" s="56">
        <f t="shared" si="38"/>
        <v>0.17582120293130524</v>
      </c>
      <c r="CC26" s="30">
        <f t="shared" si="39"/>
        <v>1.2649610731224201</v>
      </c>
      <c r="CD26" s="30">
        <f t="shared" si="40"/>
        <v>5.4474298936957108</v>
      </c>
      <c r="CE26" s="30">
        <f t="shared" si="41"/>
        <v>2.0912344102866456</v>
      </c>
      <c r="CF26" s="56">
        <f t="shared" si="42"/>
        <v>0.62309672384233949</v>
      </c>
      <c r="CG26" s="66"/>
      <c r="CH26" s="60"/>
    </row>
    <row r="27" spans="1:87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27"/>
      <c r="V27" s="102">
        <f>AVERAGE(V16:V26)</f>
        <v>50.081157013275245</v>
      </c>
      <c r="W27" s="27"/>
      <c r="X27" s="131"/>
      <c r="Y27" s="83"/>
      <c r="Z27" s="84"/>
      <c r="AA27" s="131"/>
      <c r="AB27" s="131"/>
      <c r="AC27" s="131"/>
      <c r="AD27" s="131"/>
      <c r="AE27" s="131"/>
      <c r="AF27" s="131"/>
      <c r="AG27" s="84"/>
      <c r="AH27" s="77"/>
      <c r="AI27" s="45"/>
      <c r="AJ27" s="131"/>
      <c r="AK27" s="131"/>
      <c r="AL27" s="131"/>
      <c r="AM27" s="131"/>
      <c r="AN27" s="131"/>
      <c r="AO27" s="131"/>
      <c r="AP27" s="131"/>
      <c r="AQ27" s="131"/>
      <c r="AR27" s="86"/>
      <c r="AS27" s="87"/>
      <c r="AT27" s="60"/>
      <c r="AU27" s="92"/>
      <c r="AV27" s="92"/>
      <c r="AW27" s="92"/>
      <c r="AX27" s="92"/>
      <c r="AY27" s="92"/>
      <c r="AZ27" s="92"/>
      <c r="BA27" s="92"/>
      <c r="BB27" s="92"/>
      <c r="BC27" s="59"/>
      <c r="BD27" s="92"/>
      <c r="BE27" s="92"/>
      <c r="BF27" s="92"/>
      <c r="BG27" s="59"/>
      <c r="BH27" s="92"/>
      <c r="BI27" s="92"/>
      <c r="BJ27" s="92"/>
      <c r="BK27" s="59"/>
      <c r="BL27" s="92"/>
      <c r="BM27" s="92"/>
      <c r="BN27" s="92"/>
      <c r="BO27" s="59"/>
      <c r="BP27" s="59"/>
      <c r="BQ27" s="167">
        <f t="shared" si="27"/>
        <v>-0.39440742702135667</v>
      </c>
      <c r="BR27" s="30">
        <f t="shared" si="28"/>
        <v>0.39440742702135667</v>
      </c>
      <c r="BS27" s="30">
        <f t="shared" si="29"/>
        <v>0.39440742702135667</v>
      </c>
      <c r="BT27" s="56" t="e">
        <f t="shared" si="30"/>
        <v>#DIV/0!</v>
      </c>
      <c r="BU27" s="30">
        <f t="shared" si="31"/>
        <v>-0.51551274371310074</v>
      </c>
      <c r="BV27" s="30">
        <f t="shared" si="32"/>
        <v>0.51551274371310074</v>
      </c>
      <c r="BW27" s="30">
        <f t="shared" si="33"/>
        <v>0.51551274371310074</v>
      </c>
      <c r="BX27" s="56" t="e">
        <f t="shared" si="34"/>
        <v>#DIV/0!</v>
      </c>
      <c r="BY27" s="30">
        <f t="shared" si="35"/>
        <v>-0.29242132530283987</v>
      </c>
      <c r="BZ27" s="30">
        <f t="shared" si="36"/>
        <v>0.29242132530283987</v>
      </c>
      <c r="CA27" s="30">
        <f t="shared" si="37"/>
        <v>0.29242132530283987</v>
      </c>
      <c r="CB27" s="56" t="e">
        <f t="shared" si="38"/>
        <v>#DIV/0!</v>
      </c>
      <c r="CC27" s="30">
        <f t="shared" si="39"/>
        <v>-1.8991654069795441</v>
      </c>
      <c r="CD27" s="30">
        <f t="shared" si="40"/>
        <v>1.8991654069795441</v>
      </c>
      <c r="CE27" s="30">
        <f t="shared" si="41"/>
        <v>1.8991654069795441</v>
      </c>
      <c r="CF27" s="56" t="e">
        <f t="shared" si="42"/>
        <v>#DIV/0!</v>
      </c>
      <c r="CG27" s="66"/>
      <c r="CH27" s="60"/>
    </row>
    <row r="28" spans="1:87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31"/>
      <c r="V28" s="131"/>
      <c r="W28" s="131"/>
      <c r="X28" s="131"/>
      <c r="Y28" s="83"/>
      <c r="Z28" s="84"/>
      <c r="AA28" s="131"/>
      <c r="AB28" s="131"/>
      <c r="AC28" s="131"/>
      <c r="AD28" s="131"/>
      <c r="AE28" s="131"/>
      <c r="AF28" s="131"/>
      <c r="AG28" s="84"/>
      <c r="AH28" s="77"/>
      <c r="AI28" s="45"/>
      <c r="AJ28" s="131"/>
      <c r="AK28" s="131"/>
      <c r="AL28" s="131"/>
      <c r="AM28" s="131"/>
      <c r="AN28" s="131"/>
      <c r="AO28" s="131"/>
      <c r="AP28" s="131"/>
      <c r="AQ28" s="131"/>
      <c r="AR28" s="86"/>
      <c r="AS28" s="87"/>
      <c r="AT28" s="60"/>
      <c r="AU28" s="92"/>
      <c r="AV28" s="92"/>
      <c r="AW28" s="92"/>
      <c r="AX28" s="92"/>
      <c r="AY28" s="92"/>
      <c r="AZ28" s="92"/>
      <c r="BA28" s="92"/>
      <c r="BB28" s="92"/>
      <c r="BC28" s="59"/>
      <c r="BD28" s="92"/>
      <c r="BE28" s="92"/>
      <c r="BF28" s="92"/>
      <c r="BG28" s="59"/>
      <c r="BH28" s="92"/>
      <c r="BI28" s="92"/>
      <c r="BJ28" s="92"/>
      <c r="BK28" s="59"/>
      <c r="BL28" s="92"/>
      <c r="BM28" s="92"/>
      <c r="BN28" s="92"/>
      <c r="BO28" s="59"/>
      <c r="BP28" s="59"/>
      <c r="BQ28" s="168">
        <f t="shared" si="27"/>
        <v>-0.39440742702135667</v>
      </c>
      <c r="BR28" s="155">
        <f t="shared" si="28"/>
        <v>0.39440742702135667</v>
      </c>
      <c r="BS28" s="155">
        <f t="shared" si="29"/>
        <v>0.39440742702135667</v>
      </c>
      <c r="BT28" s="157" t="e">
        <f t="shared" si="30"/>
        <v>#DIV/0!</v>
      </c>
      <c r="BU28" s="155">
        <f t="shared" si="31"/>
        <v>-0.51551274371310074</v>
      </c>
      <c r="BV28" s="155">
        <f t="shared" si="32"/>
        <v>0.51551274371310074</v>
      </c>
      <c r="BW28" s="155">
        <f t="shared" si="33"/>
        <v>0.51551274371310074</v>
      </c>
      <c r="BX28" s="157" t="e">
        <f t="shared" si="34"/>
        <v>#DIV/0!</v>
      </c>
      <c r="BY28" s="155">
        <f t="shared" si="35"/>
        <v>-0.29242132530283987</v>
      </c>
      <c r="BZ28" s="155">
        <f t="shared" si="36"/>
        <v>0.29242132530283987</v>
      </c>
      <c r="CA28" s="155">
        <f t="shared" si="37"/>
        <v>0.29242132530283987</v>
      </c>
      <c r="CB28" s="157" t="e">
        <f t="shared" si="38"/>
        <v>#DIV/0!</v>
      </c>
      <c r="CC28" s="155">
        <f t="shared" si="39"/>
        <v>-1.8991654069795441</v>
      </c>
      <c r="CD28" s="155">
        <f t="shared" si="40"/>
        <v>1.8991654069795441</v>
      </c>
      <c r="CE28" s="155">
        <f t="shared" si="41"/>
        <v>1.8991654069795441</v>
      </c>
      <c r="CF28" s="157" t="e">
        <f t="shared" si="42"/>
        <v>#DIV/0!</v>
      </c>
      <c r="CG28" s="66"/>
      <c r="CH28" s="60"/>
    </row>
    <row r="29" spans="1:87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34"/>
      <c r="U29" s="11"/>
      <c r="V29" s="11"/>
      <c r="W29" s="11"/>
      <c r="X29" s="132"/>
      <c r="Y29" s="83"/>
      <c r="Z29" s="77"/>
      <c r="AA29" s="132"/>
      <c r="AB29" s="132"/>
      <c r="AC29" s="132"/>
      <c r="AD29" s="132"/>
      <c r="AE29" s="132"/>
      <c r="AF29" s="132"/>
      <c r="AG29" s="77"/>
      <c r="AH29" s="77"/>
      <c r="AI29" s="91"/>
      <c r="AJ29" s="132"/>
      <c r="AK29" s="132"/>
      <c r="AL29" s="132"/>
      <c r="AM29" s="132"/>
      <c r="AN29" s="132"/>
      <c r="AO29" s="132"/>
      <c r="AP29" s="132"/>
      <c r="AQ29" s="132"/>
      <c r="AR29" s="87"/>
      <c r="AS29" s="87"/>
      <c r="AT29" s="91"/>
      <c r="AU29" s="132"/>
      <c r="AV29" s="132"/>
      <c r="AW29" s="132"/>
      <c r="AX29" s="132"/>
      <c r="AY29" s="132"/>
      <c r="AZ29" s="132"/>
      <c r="BA29" s="132"/>
      <c r="BB29" s="132"/>
      <c r="BC29" s="133"/>
      <c r="BD29" s="132"/>
      <c r="BE29" s="132"/>
      <c r="BF29" s="132"/>
      <c r="BG29" s="133"/>
      <c r="BH29" s="132"/>
      <c r="BI29" s="132"/>
      <c r="BJ29" s="132"/>
      <c r="BK29" s="133"/>
      <c r="BL29" s="132"/>
      <c r="BM29" s="132"/>
      <c r="BN29" s="132"/>
      <c r="BO29" s="133"/>
      <c r="BP29" s="133"/>
      <c r="BQ29" s="132"/>
      <c r="BR29" s="132"/>
      <c r="BS29" s="132"/>
      <c r="BT29" s="133"/>
      <c r="BU29" s="132"/>
      <c r="BV29" s="132"/>
      <c r="BW29" s="132"/>
      <c r="BX29" s="133"/>
      <c r="BY29" s="132"/>
      <c r="BZ29" s="132"/>
      <c r="CA29" s="132"/>
      <c r="CB29" s="133"/>
      <c r="CC29" s="132"/>
      <c r="CD29" s="132">
        <f t="shared" si="40"/>
        <v>1.8991654069795441</v>
      </c>
      <c r="CE29" s="132">
        <f t="shared" si="41"/>
        <v>1.8991654069795441</v>
      </c>
      <c r="CF29" s="133" t="e">
        <f t="shared" si="42"/>
        <v>#DIV/0!</v>
      </c>
      <c r="CG29" s="134"/>
      <c r="CH29" s="91"/>
      <c r="CI29" s="11"/>
    </row>
    <row r="30" spans="1:87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34"/>
      <c r="U30" s="132"/>
      <c r="V30" s="132"/>
      <c r="W30" s="132"/>
      <c r="X30" s="132"/>
      <c r="Y30" s="83"/>
      <c r="Z30" s="77"/>
      <c r="AA30" s="132"/>
      <c r="AB30" s="132"/>
      <c r="AC30" s="132"/>
      <c r="AD30" s="132"/>
      <c r="AE30" s="132"/>
      <c r="AF30" s="132"/>
      <c r="AG30" s="77"/>
      <c r="AH30" s="77"/>
      <c r="AI30" s="91"/>
      <c r="AJ30" s="132"/>
      <c r="AK30" s="132"/>
      <c r="AL30" s="132"/>
      <c r="AM30" s="132"/>
      <c r="AN30" s="132"/>
      <c r="AO30" s="132"/>
      <c r="AP30" s="132"/>
      <c r="AQ30" s="132"/>
      <c r="AR30" s="87"/>
      <c r="AS30" s="87"/>
      <c r="AT30" s="91"/>
      <c r="AU30" s="132"/>
      <c r="AV30" s="132"/>
      <c r="AW30" s="132"/>
      <c r="AX30" s="132"/>
      <c r="AY30" s="132"/>
      <c r="AZ30" s="132"/>
      <c r="BA30" s="132"/>
      <c r="BB30" s="132"/>
      <c r="BC30" s="133"/>
      <c r="BD30" s="132"/>
      <c r="BE30" s="132"/>
      <c r="BF30" s="132"/>
      <c r="BG30" s="133"/>
      <c r="BH30" s="132"/>
      <c r="BI30" s="132"/>
      <c r="BJ30" s="132"/>
      <c r="BK30" s="133"/>
      <c r="BL30" s="132"/>
      <c r="BM30" s="132"/>
      <c r="BN30" s="132"/>
      <c r="BO30" s="133"/>
      <c r="BP30" s="133"/>
      <c r="BQ30" s="132"/>
      <c r="BR30" s="132"/>
      <c r="BS30" s="132"/>
      <c r="BT30" s="133"/>
      <c r="BU30" s="132"/>
      <c r="BV30" s="132"/>
      <c r="BW30" s="132"/>
      <c r="BX30" s="133"/>
      <c r="BY30" s="132"/>
      <c r="BZ30" s="132"/>
      <c r="CA30" s="132"/>
      <c r="CB30" s="133"/>
      <c r="CC30" s="132"/>
      <c r="CD30" s="132">
        <f t="shared" si="40"/>
        <v>1.8991654069795441</v>
      </c>
      <c r="CE30" s="132">
        <f t="shared" si="41"/>
        <v>1.8991654069795441</v>
      </c>
      <c r="CF30" s="133" t="e">
        <f t="shared" si="42"/>
        <v>#DIV/0!</v>
      </c>
      <c r="CG30" s="134"/>
      <c r="CH30" s="91"/>
      <c r="CI30" s="11"/>
    </row>
    <row r="31" spans="1:87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34"/>
      <c r="U31" s="132"/>
      <c r="V31" s="132"/>
      <c r="W31" s="132"/>
      <c r="X31" s="132"/>
      <c r="Y31" s="83"/>
      <c r="Z31" s="77"/>
      <c r="AA31" s="132"/>
      <c r="AB31" s="132"/>
      <c r="AC31" s="132"/>
      <c r="AD31" s="132"/>
      <c r="AE31" s="132"/>
      <c r="AF31" s="132"/>
      <c r="AG31" s="77"/>
      <c r="AH31" s="77"/>
      <c r="AI31" s="91"/>
      <c r="AJ31" s="132"/>
      <c r="AK31" s="132"/>
      <c r="AL31" s="132"/>
      <c r="AM31" s="132"/>
      <c r="AN31" s="132"/>
      <c r="AO31" s="132"/>
      <c r="AP31" s="132"/>
      <c r="AQ31" s="132"/>
      <c r="AR31" s="87"/>
      <c r="AS31" s="87"/>
      <c r="AT31" s="91"/>
      <c r="AU31" s="132"/>
      <c r="AV31" s="132"/>
      <c r="AW31" s="132"/>
      <c r="AX31" s="132"/>
      <c r="AY31" s="132"/>
      <c r="AZ31" s="132"/>
      <c r="BA31" s="132"/>
      <c r="BB31" s="132"/>
      <c r="BC31" s="133"/>
      <c r="BD31" s="132"/>
      <c r="BE31" s="132"/>
      <c r="BF31" s="132"/>
      <c r="BG31" s="133"/>
      <c r="BH31" s="132"/>
      <c r="BI31" s="132"/>
      <c r="BJ31" s="132"/>
      <c r="BK31" s="133"/>
      <c r="BL31" s="132"/>
      <c r="BM31" s="132"/>
      <c r="BN31" s="132"/>
      <c r="BO31" s="133"/>
      <c r="BP31" s="133"/>
      <c r="BQ31" s="132"/>
      <c r="BR31" s="132"/>
      <c r="BS31" s="132"/>
      <c r="BT31" s="133"/>
      <c r="BU31" s="132"/>
      <c r="BV31" s="132"/>
      <c r="BW31" s="132"/>
      <c r="BX31" s="133"/>
      <c r="BY31" s="132"/>
      <c r="BZ31" s="132"/>
      <c r="CA31" s="132"/>
      <c r="CB31" s="133"/>
      <c r="CC31" s="132"/>
      <c r="CD31" s="132">
        <f t="shared" si="40"/>
        <v>1.8991654069795441</v>
      </c>
      <c r="CE31" s="132">
        <f t="shared" si="41"/>
        <v>1.8991654069795441</v>
      </c>
      <c r="CF31" s="133" t="e">
        <f t="shared" si="42"/>
        <v>#DIV/0!</v>
      </c>
      <c r="CG31" s="134"/>
      <c r="CH31" s="91"/>
      <c r="CI31" s="11"/>
    </row>
    <row r="32" spans="1:87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34"/>
      <c r="U32" s="132"/>
      <c r="V32" s="132"/>
      <c r="W32" s="132"/>
      <c r="X32" s="132"/>
      <c r="Y32" s="83"/>
      <c r="Z32" s="77"/>
      <c r="AA32" s="132"/>
      <c r="AB32" s="132"/>
      <c r="AC32" s="132"/>
      <c r="AD32" s="132"/>
      <c r="AE32" s="132"/>
      <c r="AF32" s="132"/>
      <c r="AG32" s="77"/>
      <c r="AH32" s="77"/>
      <c r="AI32" s="91"/>
      <c r="AJ32" s="132"/>
      <c r="AK32" s="132"/>
      <c r="AL32" s="132"/>
      <c r="AM32" s="132"/>
      <c r="AN32" s="132"/>
      <c r="AO32" s="132"/>
      <c r="AP32" s="132"/>
      <c r="AQ32" s="132"/>
      <c r="AR32" s="87"/>
      <c r="AS32" s="87"/>
      <c r="AT32" s="91"/>
      <c r="AU32" s="132"/>
      <c r="AV32" s="132"/>
      <c r="AW32" s="132"/>
      <c r="AX32" s="132"/>
      <c r="AY32" s="132"/>
      <c r="AZ32" s="132"/>
      <c r="BA32" s="132"/>
      <c r="BB32" s="132"/>
      <c r="BC32" s="133"/>
      <c r="BD32" s="132"/>
      <c r="BE32" s="132"/>
      <c r="BF32" s="132"/>
      <c r="BG32" s="133"/>
      <c r="BH32" s="132"/>
      <c r="BI32" s="132"/>
      <c r="BJ32" s="132"/>
      <c r="BK32" s="133"/>
      <c r="BL32" s="132"/>
      <c r="BM32" s="132"/>
      <c r="BN32" s="132"/>
      <c r="BO32" s="133"/>
      <c r="BP32" s="133"/>
      <c r="BQ32" s="132"/>
      <c r="BR32" s="132"/>
      <c r="BS32" s="132"/>
      <c r="BT32" s="133"/>
      <c r="BU32" s="132"/>
      <c r="BV32" s="132"/>
      <c r="BW32" s="132"/>
      <c r="BX32" s="133"/>
      <c r="BY32" s="132"/>
      <c r="BZ32" s="132"/>
      <c r="CA32" s="132"/>
      <c r="CB32" s="133"/>
      <c r="CC32" s="132"/>
      <c r="CD32" s="132">
        <f t="shared" si="40"/>
        <v>1.8991654069795441</v>
      </c>
      <c r="CE32" s="132">
        <f t="shared" si="41"/>
        <v>1.8991654069795441</v>
      </c>
      <c r="CF32" s="133" t="e">
        <f t="shared" si="42"/>
        <v>#DIV/0!</v>
      </c>
      <c r="CG32" s="134"/>
      <c r="CH32" s="91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U33" s="11"/>
      <c r="V33" s="11"/>
      <c r="W33" s="11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D3:O7"/>
    <mergeCell ref="C10:H14"/>
    <mergeCell ref="L10:Q14"/>
    <mergeCell ref="T10:X13"/>
    <mergeCell ref="Z10:AG13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3D340-ECEB-473B-81F6-B2E6BF4FA0E6}">
  <sheetPr>
    <tabColor theme="4" tint="-0.249977111117893"/>
  </sheetPr>
  <dimension ref="A2:CI294"/>
  <sheetViews>
    <sheetView zoomScale="40" zoomScaleNormal="40" workbookViewId="0">
      <selection activeCell="U106" sqref="U106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136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99"/>
      <c r="V14" s="99"/>
      <c r="W14" s="99"/>
      <c r="X14" s="99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46" t="s">
        <v>8</v>
      </c>
      <c r="O16" s="146" t="s">
        <v>9</v>
      </c>
      <c r="P16" s="146" t="s">
        <v>10</v>
      </c>
      <c r="Q16" s="146" t="s">
        <v>56</v>
      </c>
      <c r="R16" s="24"/>
      <c r="S16" s="34"/>
      <c r="T16" s="24"/>
      <c r="U16" s="129">
        <f>'RAW DATA'!Q11</f>
        <v>17.39</v>
      </c>
      <c r="V16" s="129">
        <f>'RAW DATA'!R11</f>
        <v>9.9999999999999995E-21</v>
      </c>
      <c r="W16" s="129">
        <f>'RAW DATA'!S11</f>
        <v>1.1299999999999999</v>
      </c>
      <c r="X16" s="131"/>
      <c r="Y16" s="83"/>
      <c r="Z16" s="84"/>
      <c r="AA16" s="30">
        <f>(($D$18*V16)+1)*(1+$H$23)</f>
        <v>0.85</v>
      </c>
      <c r="AB16" s="30">
        <f t="shared" ref="AB16:AB22" si="0">(($D$18*V16)+1)*(1+$H$24)</f>
        <v>1.1499999999999999</v>
      </c>
      <c r="AC16" s="85">
        <f t="shared" ref="AC16:AC22" si="1">(EXP($E$18*V16))*(1+$H$23)</f>
        <v>0.85</v>
      </c>
      <c r="AD16" s="85">
        <f t="shared" ref="AD16:AD22" si="2">(EXP($E$18*V16))*(1+$H$24)</f>
        <v>1.1499999999999999</v>
      </c>
      <c r="AE16" s="30">
        <f t="shared" ref="AE16:AE22" si="3">($F$18*(V16^$G$18))*(1+$H$23)</f>
        <v>0.95043256040685264</v>
      </c>
      <c r="AF16" s="30">
        <f t="shared" ref="AF16:AF22" si="4">($F$18*(V16^$G$18))*(1+$H$24)</f>
        <v>1.2858793464328007</v>
      </c>
      <c r="AG16" s="84"/>
      <c r="AH16" s="77"/>
      <c r="AI16" s="45"/>
      <c r="AJ16" s="30">
        <f t="shared" ref="AJ16:AJ22" si="5">($D$18*V16)+1</f>
        <v>1</v>
      </c>
      <c r="AK16" s="30">
        <f t="shared" ref="AK16:AK22" si="6">EXP($E$18*V16)</f>
        <v>1</v>
      </c>
      <c r="AL16" s="30">
        <f>$F$18*(V16^$G$18)</f>
        <v>1.1181559534198267</v>
      </c>
      <c r="AM16" s="85">
        <f t="shared" ref="AM16:AM22" si="7">V16*$H$21+1</f>
        <v>1</v>
      </c>
      <c r="AN16" s="30">
        <f>(W16-AJ16)^2</f>
        <v>1.6899999999999971E-2</v>
      </c>
      <c r="AO16" s="30">
        <f>(W16-AK16)^2</f>
        <v>1.6899999999999971E-2</v>
      </c>
      <c r="AP16" s="30">
        <f>(W16-AL16)^2</f>
        <v>1.4028143939331342E-4</v>
      </c>
      <c r="AQ16" s="85">
        <f>(W16-AM16)^2</f>
        <v>1.6899999999999971E-2</v>
      </c>
      <c r="AR16" s="86"/>
      <c r="AS16" s="87"/>
      <c r="AT16" s="60"/>
      <c r="AU16" s="30">
        <f t="shared" ref="AU16:AV22" si="8">V16^2</f>
        <v>9.9999999999999993E-41</v>
      </c>
      <c r="AV16" s="30">
        <f t="shared" si="8"/>
        <v>1.2768999999999997</v>
      </c>
      <c r="AW16" s="30">
        <f t="shared" ref="AW16:AW22" si="9">V16*W16</f>
        <v>1.1299999999999999E-20</v>
      </c>
      <c r="AX16" s="85">
        <f t="shared" ref="AX16:AX22" si="10">(V16-$M$25)^2</f>
        <v>266.73384638541171</v>
      </c>
      <c r="AY16" s="62"/>
      <c r="AZ16" s="30">
        <f t="shared" ref="AZ16:AZ22" si="11">AJ16-BB16</f>
        <v>0.83777667632778519</v>
      </c>
      <c r="BA16" s="30">
        <f t="shared" ref="BA16:BA22" si="12">AJ16+BB16</f>
        <v>1.1622233236722148</v>
      </c>
      <c r="BB16" s="30">
        <f t="shared" ref="BB16:BB22" si="13">$N$22*($N$20*SQRT((1/$H$26)+(AX16/$M$26)))</f>
        <v>0.16222332367221476</v>
      </c>
      <c r="BC16" s="56">
        <f>(BA16-AZ16)/(2*AJ16)</f>
        <v>0.16222332367221481</v>
      </c>
      <c r="BD16" s="30">
        <f t="shared" ref="BD16:BD22" si="14">AK16-BF16</f>
        <v>0.80091055408712208</v>
      </c>
      <c r="BE16" s="30">
        <f t="shared" ref="BE16:BE22" si="15">AK16+BF16</f>
        <v>1.199089445912878</v>
      </c>
      <c r="BF16" s="30">
        <f t="shared" ref="BF16:BF22" si="16">$O$22*($O$20*SQRT((1/$H$26)+(AX16/$M$26)))</f>
        <v>0.19908944591287794</v>
      </c>
      <c r="BG16" s="56">
        <f t="shared" ref="BG16:BG22" si="17">(BE16-BD16)/(2*AK16)</f>
        <v>0.19908944591287797</v>
      </c>
      <c r="BH16" s="30">
        <f t="shared" ref="BH16:BH22" si="18">AL16-BJ16</f>
        <v>0.79822376510713866</v>
      </c>
      <c r="BI16" s="30">
        <f t="shared" ref="BI16:BI22" si="19">AL16+BJ16</f>
        <v>1.4380881417325146</v>
      </c>
      <c r="BJ16" s="30">
        <f t="shared" ref="BJ16:BJ22" si="20">$P$22*($P$20*SQRT((1/$H$26)+(AX16/$M$26)))</f>
        <v>0.31993218831268799</v>
      </c>
      <c r="BK16" s="56">
        <f t="shared" ref="BK16:BK22" si="21">(BI16-BH16)/(2*AL16)</f>
        <v>0.28612483556894786</v>
      </c>
      <c r="BL16" s="30">
        <f t="shared" ref="BL16:BL22" si="22">AM16-BN16</f>
        <v>0.83389333553308309</v>
      </c>
      <c r="BM16" s="30">
        <f t="shared" ref="BM16:BM22" si="23">AM16+BN16</f>
        <v>1.1661066644669169</v>
      </c>
      <c r="BN16" s="30">
        <f t="shared" ref="BN16:BN22" si="24">$Q$22*($Q$20*SQRT((1/$H$26)+(AX16/$M$26)))</f>
        <v>0.16610666446691694</v>
      </c>
      <c r="BO16" s="56">
        <f t="shared" ref="BO16:BO22" si="25">(BM16-BL16)/(2*AM16)</f>
        <v>0.16610666446691691</v>
      </c>
      <c r="BP16" s="59"/>
      <c r="BQ16" s="30">
        <f t="shared" ref="BQ16:BQ28" si="26">AJ16-BS16</f>
        <v>0.70204816798409475</v>
      </c>
      <c r="BR16" s="30">
        <f t="shared" ref="BR16:BR28" si="27">AJ16+BS16</f>
        <v>1.2979518320159054</v>
      </c>
      <c r="BS16" s="30">
        <f t="shared" ref="BS16:BS28" si="28">$N$22*SQRT(($N$20^2)+((($N$20*SQRT((1/$H$26)+(AX16/$M$26))))^2))</f>
        <v>0.29795183201590525</v>
      </c>
      <c r="BT16" s="56">
        <f t="shared" ref="BT16:BT28" si="29">(BR16-BQ16)/(2*AJ16)</f>
        <v>0.2979518320159053</v>
      </c>
      <c r="BU16" s="30">
        <f t="shared" ref="BU16:BU28" si="30">AK16-BW16</f>
        <v>0.63433701269348663</v>
      </c>
      <c r="BV16" s="30">
        <f t="shared" ref="BV16:BV28" si="31">AK16+BW16</f>
        <v>1.3656629873065134</v>
      </c>
      <c r="BW16" s="30">
        <f t="shared" ref="BW16:BW28" si="32">$O$22*SQRT(($O$20^2)+((($O$20*SQRT((1/$H$26)+(AX16/$M$26))))^2))</f>
        <v>0.36566298730651331</v>
      </c>
      <c r="BX16" s="56">
        <f t="shared" ref="BX16:BX28" si="33">(BV16-BU16)/(2*AK16)</f>
        <v>0.36566298730651337</v>
      </c>
      <c r="BY16" s="30">
        <f t="shared" ref="BY16:BY28" si="34">AL16-CA16</f>
        <v>0.5305438920294836</v>
      </c>
      <c r="BZ16" s="30">
        <f t="shared" ref="BZ16:BZ28" si="35">AL16+CA16</f>
        <v>1.7057680148101697</v>
      </c>
      <c r="CA16" s="30">
        <f t="shared" ref="CA16:CA28" si="36">$P$22*SQRT(($P$20^2)+((($P$20*SQRT((1/$H$26)+(AX16/$M$26))))^2))</f>
        <v>0.58761206139034305</v>
      </c>
      <c r="CB16" s="56">
        <f t="shared" ref="CB16:CB28" si="37">(BZ16-BY16)/(2*AL16)</f>
        <v>0.525518877391977</v>
      </c>
      <c r="CC16" s="30">
        <f t="shared" ref="CC16:CC28" si="38">AM16-CE16</f>
        <v>0.694915725632824</v>
      </c>
      <c r="CD16" s="30">
        <f t="shared" ref="CD16:CD32" si="39">AM16+CE16</f>
        <v>1.305084274367176</v>
      </c>
      <c r="CE16" s="30">
        <f t="shared" ref="CE16:CE32" si="40">$Q$22*SQRT(($Q$20^2)+((($Q$20*SQRT((1/$H$26)+(AX16/$M$26))))^2))</f>
        <v>0.30508427436717594</v>
      </c>
      <c r="CF16" s="56">
        <f t="shared" ref="CF16:CF32" si="41">(CD16-CC16)/(2*AM16)</f>
        <v>0.305084274367176</v>
      </c>
      <c r="CG16" s="66"/>
      <c r="CH16" s="60"/>
    </row>
    <row r="17" spans="1:87" s="12" customFormat="1" ht="21.95" customHeight="1" x14ac:dyDescent="0.25">
      <c r="A17" s="11"/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INPUTS!J16</f>
        <v>0.93</v>
      </c>
      <c r="O17" s="128">
        <f>INPUTS!K16</f>
        <v>0.93899999999999995</v>
      </c>
      <c r="P17" s="128">
        <f>INPUTS!L16</f>
        <v>0.37840000000000001</v>
      </c>
      <c r="Q17" s="8" t="s">
        <v>7</v>
      </c>
      <c r="R17" s="24"/>
      <c r="S17" s="34"/>
      <c r="T17" s="24"/>
      <c r="U17" s="129">
        <f>'RAW DATA'!Q12</f>
        <v>67.83</v>
      </c>
      <c r="V17" s="129">
        <f>'RAW DATA'!R12</f>
        <v>11.994353873675774</v>
      </c>
      <c r="W17" s="129">
        <f>'RAW DATA'!S12</f>
        <v>1.42</v>
      </c>
      <c r="X17" s="131"/>
      <c r="Y17" s="83"/>
      <c r="Z17" s="84"/>
      <c r="AA17" s="30">
        <f t="shared" ref="AA17:AA22" si="42">(($D$18*V17)+1)*(1+$H$23)</f>
        <v>1.0742944174377369</v>
      </c>
      <c r="AB17" s="30">
        <f t="shared" si="0"/>
        <v>1.453457153003997</v>
      </c>
      <c r="AC17" s="85">
        <f t="shared" si="1"/>
        <v>1.0460104881628745</v>
      </c>
      <c r="AD17" s="85">
        <f t="shared" si="2"/>
        <v>1.4151906604556537</v>
      </c>
      <c r="AE17" s="30">
        <f t="shared" si="3"/>
        <v>1.223297211705852</v>
      </c>
      <c r="AF17" s="30">
        <f t="shared" si="4"/>
        <v>1.6550491687785056</v>
      </c>
      <c r="AG17" s="84"/>
      <c r="AH17" s="77"/>
      <c r="AI17" s="45"/>
      <c r="AJ17" s="30">
        <f t="shared" si="5"/>
        <v>1.2638757852208671</v>
      </c>
      <c r="AK17" s="30">
        <f t="shared" si="6"/>
        <v>1.2306005743092641</v>
      </c>
      <c r="AL17" s="30">
        <f t="shared" ref="AL17:AL22" si="43">$F$18*(V17^$G$18)</f>
        <v>1.4391731902421789</v>
      </c>
      <c r="AM17" s="85">
        <f t="shared" si="7"/>
        <v>1.2758701390945428</v>
      </c>
      <c r="AN17" s="30">
        <f>(W17-AJ17)^2</f>
        <v>2.4374770440400807E-2</v>
      </c>
      <c r="AO17" s="30">
        <f t="shared" ref="AO17:AO22" si="44">(W17-AK17)^2</f>
        <v>3.5872142451980581E-2</v>
      </c>
      <c r="AP17" s="30">
        <f>(W17-AL17)^2</f>
        <v>3.6761122406278824E-4</v>
      </c>
      <c r="AQ17" s="85">
        <f t="shared" ref="AQ17:AQ22" si="45">(W17-AM17)^2</f>
        <v>2.077341680462641E-2</v>
      </c>
      <c r="AR17" s="86"/>
      <c r="AS17" s="87"/>
      <c r="AT17" s="60"/>
      <c r="AU17" s="30">
        <f t="shared" si="8"/>
        <v>143.86452484696105</v>
      </c>
      <c r="AV17" s="30">
        <f t="shared" si="8"/>
        <v>2.0164</v>
      </c>
      <c r="AW17" s="30">
        <f t="shared" si="9"/>
        <v>17.031982500619598</v>
      </c>
      <c r="AX17" s="85">
        <f t="shared" si="10"/>
        <v>18.815073625955883</v>
      </c>
      <c r="AY17" s="63"/>
      <c r="AZ17" s="30">
        <f t="shared" si="11"/>
        <v>1.1631304192464154</v>
      </c>
      <c r="BA17" s="30">
        <f t="shared" si="12"/>
        <v>1.3646211511953188</v>
      </c>
      <c r="BB17" s="30">
        <f t="shared" si="13"/>
        <v>0.10074536597445172</v>
      </c>
      <c r="BC17" s="56">
        <f t="shared" ref="BC17:BC22" si="46">(BA17-AZ17)/(2*AJ17)</f>
        <v>7.9711445659864502E-2</v>
      </c>
      <c r="BD17" s="30">
        <f>AK17-BF17</f>
        <v>1.1069602824196023</v>
      </c>
      <c r="BE17" s="30">
        <f t="shared" si="15"/>
        <v>1.3542408661989258</v>
      </c>
      <c r="BF17" s="30">
        <f t="shared" si="16"/>
        <v>0.12364029188966172</v>
      </c>
      <c r="BG17" s="56">
        <f t="shared" si="17"/>
        <v>0.10047150510965837</v>
      </c>
      <c r="BH17" s="30">
        <f t="shared" si="18"/>
        <v>1.2404860676450875</v>
      </c>
      <c r="BI17" s="30">
        <f t="shared" si="19"/>
        <v>1.6378603128392704</v>
      </c>
      <c r="BJ17" s="30">
        <f t="shared" si="20"/>
        <v>0.19868712259709131</v>
      </c>
      <c r="BK17" s="56">
        <f t="shared" si="21"/>
        <v>0.13805643680984431</v>
      </c>
      <c r="BL17" s="30">
        <f t="shared" si="22"/>
        <v>1.1727131064083653</v>
      </c>
      <c r="BM17" s="30">
        <f t="shared" si="23"/>
        <v>1.3790271717807203</v>
      </c>
      <c r="BN17" s="30">
        <f t="shared" si="24"/>
        <v>0.10315703268617744</v>
      </c>
      <c r="BO17" s="56">
        <f t="shared" si="25"/>
        <v>8.0852297992792421E-2</v>
      </c>
      <c r="BP17" s="59"/>
      <c r="BQ17" s="30">
        <f t="shared" si="26"/>
        <v>0.99441611064283253</v>
      </c>
      <c r="BR17" s="30">
        <f t="shared" si="27"/>
        <v>1.5333354597989017</v>
      </c>
      <c r="BS17" s="30">
        <f t="shared" si="28"/>
        <v>0.26945967457803455</v>
      </c>
      <c r="BT17" s="56">
        <f t="shared" si="29"/>
        <v>0.21320107381513406</v>
      </c>
      <c r="BU17" s="30">
        <f t="shared" si="30"/>
        <v>0.8999047403612277</v>
      </c>
      <c r="BV17" s="30">
        <f t="shared" si="31"/>
        <v>1.5612964082573004</v>
      </c>
      <c r="BW17" s="30">
        <f t="shared" si="32"/>
        <v>0.33069583394803637</v>
      </c>
      <c r="BX17" s="56">
        <f t="shared" si="33"/>
        <v>0.26872718967619197</v>
      </c>
      <c r="BY17" s="30">
        <f t="shared" si="34"/>
        <v>0.9077525449349283</v>
      </c>
      <c r="BZ17" s="30">
        <f t="shared" si="35"/>
        <v>1.9705938355494297</v>
      </c>
      <c r="CA17" s="30">
        <f t="shared" si="36"/>
        <v>0.53142064530725064</v>
      </c>
      <c r="CB17" s="56">
        <f t="shared" si="37"/>
        <v>0.36925413071224955</v>
      </c>
      <c r="CC17" s="30">
        <f t="shared" si="38"/>
        <v>0.99996007425739619</v>
      </c>
      <c r="CD17" s="30">
        <f t="shared" si="39"/>
        <v>1.5517802039316895</v>
      </c>
      <c r="CE17" s="30">
        <f t="shared" si="40"/>
        <v>0.27591006483714664</v>
      </c>
      <c r="CF17" s="56">
        <f t="shared" si="41"/>
        <v>0.21625246675414317</v>
      </c>
      <c r="CG17" s="66"/>
      <c r="CH17" s="60"/>
    </row>
    <row r="18" spans="1:87" s="12" customFormat="1" ht="21.95" customHeight="1" x14ac:dyDescent="0.25">
      <c r="A18" s="11"/>
      <c r="B18" s="79"/>
      <c r="C18" s="80"/>
      <c r="D18" s="88">
        <f>INPUTS!E16</f>
        <v>2.1999999999999999E-2</v>
      </c>
      <c r="E18" s="88">
        <f>INPUTS!F16</f>
        <v>1.7299999999999999E-2</v>
      </c>
      <c r="F18" s="88">
        <f>INPUTS!G16</f>
        <v>1.4207000000000001</v>
      </c>
      <c r="G18" s="88">
        <f>INPUTS!H16</f>
        <v>5.1999999999999998E-3</v>
      </c>
      <c r="H18" s="80"/>
      <c r="I18" s="80"/>
      <c r="K18" s="79"/>
      <c r="L18" s="31" t="s">
        <v>72</v>
      </c>
      <c r="M18" s="9" t="s">
        <v>71</v>
      </c>
      <c r="N18" s="30">
        <f>SUM(AN16:AN22)</f>
        <v>6.2590561232513442E-2</v>
      </c>
      <c r="O18" s="30">
        <f>SUM(AO16:AO22)</f>
        <v>9.4271134024762254E-2</v>
      </c>
      <c r="P18" s="30">
        <f>SUM(AP16:AP22)</f>
        <v>0.18381911152864649</v>
      </c>
      <c r="Q18" s="30">
        <f>SUM(AQ16:AQ22)</f>
        <v>6.5623043790925456E-2</v>
      </c>
      <c r="R18" s="24"/>
      <c r="S18" s="34"/>
      <c r="T18" s="24"/>
      <c r="U18" s="129">
        <f>'RAW DATA'!Q13</f>
        <v>110.87</v>
      </c>
      <c r="V18" s="129">
        <f>'RAW DATA'!R13</f>
        <v>26.047419089625386</v>
      </c>
      <c r="W18" s="129">
        <f>'RAW DATA'!S13</f>
        <v>1.63</v>
      </c>
      <c r="X18" s="131"/>
      <c r="Y18" s="83"/>
      <c r="Z18" s="84"/>
      <c r="AA18" s="30">
        <f t="shared" si="42"/>
        <v>1.3370867369759944</v>
      </c>
      <c r="AB18" s="30">
        <f t="shared" si="0"/>
        <v>1.808999702967522</v>
      </c>
      <c r="AC18" s="85">
        <f t="shared" si="1"/>
        <v>1.3338925816530054</v>
      </c>
      <c r="AD18" s="85">
        <f t="shared" si="2"/>
        <v>1.8046781987070071</v>
      </c>
      <c r="AE18" s="30">
        <f t="shared" si="3"/>
        <v>1.2282401292199492</v>
      </c>
      <c r="AF18" s="30">
        <f t="shared" si="4"/>
        <v>1.6617366454152251</v>
      </c>
      <c r="AG18" s="84"/>
      <c r="AH18" s="77"/>
      <c r="AI18" s="45"/>
      <c r="AJ18" s="30">
        <f t="shared" si="5"/>
        <v>1.5730432199717583</v>
      </c>
      <c r="AK18" s="30">
        <f t="shared" si="6"/>
        <v>1.5692853901800063</v>
      </c>
      <c r="AL18" s="30">
        <f t="shared" si="43"/>
        <v>1.4449883873175873</v>
      </c>
      <c r="AM18" s="85">
        <f t="shared" si="7"/>
        <v>1.5990906390613837</v>
      </c>
      <c r="AN18" s="30">
        <f t="shared" ref="AN18:AN22" si="47">(W18-AJ18)^2</f>
        <v>3.2440747911854969E-3</v>
      </c>
      <c r="AO18" s="30">
        <f t="shared" si="44"/>
        <v>3.686263845594057E-3</v>
      </c>
      <c r="AP18" s="30">
        <f t="shared" ref="AP18:AP22" si="48">(W18-AL18)^2</f>
        <v>3.4229296827347058E-2</v>
      </c>
      <c r="AQ18" s="85">
        <f t="shared" si="45"/>
        <v>9.5538859363365183E-4</v>
      </c>
      <c r="AR18" s="86"/>
      <c r="AS18" s="87"/>
      <c r="AT18" s="60"/>
      <c r="AU18" s="30">
        <f t="shared" si="8"/>
        <v>678.46804123058098</v>
      </c>
      <c r="AV18" s="30">
        <f t="shared" si="8"/>
        <v>2.6568999999999998</v>
      </c>
      <c r="AW18" s="30">
        <f t="shared" si="9"/>
        <v>42.457293116089375</v>
      </c>
      <c r="AX18" s="85">
        <f t="shared" si="10"/>
        <v>94.389592718912667</v>
      </c>
      <c r="AY18" s="89"/>
      <c r="AZ18" s="30">
        <f t="shared" si="11"/>
        <v>1.4502513571625759</v>
      </c>
      <c r="BA18" s="30">
        <f t="shared" si="12"/>
        <v>1.6958350827809408</v>
      </c>
      <c r="BB18" s="30">
        <f t="shared" si="13"/>
        <v>0.1227918628091825</v>
      </c>
      <c r="BC18" s="56">
        <f t="shared" si="46"/>
        <v>7.8060069329428189E-2</v>
      </c>
      <c r="BD18" s="30">
        <f t="shared" si="14"/>
        <v>1.4185884165519322</v>
      </c>
      <c r="BE18" s="30">
        <f t="shared" si="15"/>
        <v>1.7199823638080804</v>
      </c>
      <c r="BF18" s="30">
        <f t="shared" si="16"/>
        <v>0.15069697362807405</v>
      </c>
      <c r="BG18" s="56">
        <f t="shared" si="17"/>
        <v>9.6029042627350444E-2</v>
      </c>
      <c r="BH18" s="30">
        <f t="shared" si="18"/>
        <v>1.2028217956941056</v>
      </c>
      <c r="BI18" s="30">
        <f t="shared" si="19"/>
        <v>1.6871549789410689</v>
      </c>
      <c r="BJ18" s="30">
        <f t="shared" si="20"/>
        <v>0.2421665916234817</v>
      </c>
      <c r="BK18" s="56">
        <f t="shared" si="21"/>
        <v>0.16759068359921495</v>
      </c>
      <c r="BL18" s="30">
        <f t="shared" si="22"/>
        <v>1.4733593552163713</v>
      </c>
      <c r="BM18" s="30">
        <f t="shared" si="23"/>
        <v>1.7248219229063961</v>
      </c>
      <c r="BN18" s="30">
        <f t="shared" si="24"/>
        <v>0.1257312838450125</v>
      </c>
      <c r="BO18" s="56">
        <f t="shared" si="25"/>
        <v>7.8626739956912481E-2</v>
      </c>
      <c r="BP18" s="59"/>
      <c r="BQ18" s="30">
        <f t="shared" si="26"/>
        <v>1.2945890423580564</v>
      </c>
      <c r="BR18" s="30">
        <f t="shared" si="27"/>
        <v>1.8514973975854603</v>
      </c>
      <c r="BS18" s="30">
        <f t="shared" si="28"/>
        <v>0.27845417761370206</v>
      </c>
      <c r="BT18" s="56">
        <f t="shared" si="29"/>
        <v>0.17701622821189947</v>
      </c>
      <c r="BU18" s="30">
        <f t="shared" si="30"/>
        <v>1.2275510040367812</v>
      </c>
      <c r="BV18" s="30">
        <f t="shared" si="31"/>
        <v>1.9110197763232315</v>
      </c>
      <c r="BW18" s="30">
        <f t="shared" si="32"/>
        <v>0.34173438614322521</v>
      </c>
      <c r="BX18" s="56">
        <f t="shared" si="33"/>
        <v>0.21776433291335631</v>
      </c>
      <c r="BY18" s="30">
        <f t="shared" si="34"/>
        <v>0.89582904097866056</v>
      </c>
      <c r="BZ18" s="30">
        <f t="shared" si="35"/>
        <v>1.9941477336565141</v>
      </c>
      <c r="CA18" s="30">
        <f t="shared" si="36"/>
        <v>0.54915934633892671</v>
      </c>
      <c r="CB18" s="56">
        <f t="shared" si="37"/>
        <v>0.38004412433954715</v>
      </c>
      <c r="CC18" s="30">
        <f t="shared" si="38"/>
        <v>1.313970758619601</v>
      </c>
      <c r="CD18" s="30">
        <f t="shared" si="39"/>
        <v>1.8842105195031664</v>
      </c>
      <c r="CE18" s="30">
        <f t="shared" si="40"/>
        <v>0.28511988044178271</v>
      </c>
      <c r="CF18" s="56">
        <f t="shared" si="41"/>
        <v>0.17830126290348319</v>
      </c>
      <c r="CG18" s="66"/>
      <c r="CH18" s="60"/>
    </row>
    <row r="19" spans="1:87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4">
        <f>N18/(H26-1)</f>
        <v>1.0431760205418908E-2</v>
      </c>
      <c r="O19" s="4">
        <f>O18/(H26-1)</f>
        <v>1.5711855670793709E-2</v>
      </c>
      <c r="P19" s="30">
        <f>P18/(H26-2)</f>
        <v>3.6763822305729298E-2</v>
      </c>
      <c r="Q19" s="4">
        <f>Q18/(H26-1)</f>
        <v>1.0937173965154243E-2</v>
      </c>
      <c r="R19" s="24"/>
      <c r="S19" s="34"/>
      <c r="T19" s="24"/>
      <c r="U19" s="129">
        <f>'RAW DATA'!Q14</f>
        <v>103.48</v>
      </c>
      <c r="V19" s="129">
        <f>'RAW DATA'!R14</f>
        <v>23.726091765378754</v>
      </c>
      <c r="W19" s="129">
        <f>'RAW DATA'!S14</f>
        <v>1.5</v>
      </c>
      <c r="X19" s="131"/>
      <c r="Y19" s="83"/>
      <c r="Z19" s="84"/>
      <c r="AA19" s="30">
        <f t="shared" si="42"/>
        <v>1.2936779160125826</v>
      </c>
      <c r="AB19" s="30">
        <f t="shared" si="0"/>
        <v>1.7502701216640824</v>
      </c>
      <c r="AC19" s="85">
        <f t="shared" si="1"/>
        <v>1.2813861966035267</v>
      </c>
      <c r="AD19" s="85">
        <f t="shared" si="2"/>
        <v>1.7336401483459478</v>
      </c>
      <c r="AE19" s="30">
        <f t="shared" si="3"/>
        <v>1.2276441041778787</v>
      </c>
      <c r="AF19" s="30">
        <f t="shared" si="4"/>
        <v>1.6609302585936006</v>
      </c>
      <c r="AG19" s="84"/>
      <c r="AH19" s="77"/>
      <c r="AI19" s="45"/>
      <c r="AJ19" s="30">
        <f t="shared" si="5"/>
        <v>1.5219740188383326</v>
      </c>
      <c r="AK19" s="30">
        <f t="shared" si="6"/>
        <v>1.5075131724747373</v>
      </c>
      <c r="AL19" s="30">
        <f t="shared" si="43"/>
        <v>1.4442871813857396</v>
      </c>
      <c r="AM19" s="85">
        <f t="shared" si="7"/>
        <v>1.5457001106037114</v>
      </c>
      <c r="AN19" s="30">
        <f t="shared" si="47"/>
        <v>4.8285750390739639E-4</v>
      </c>
      <c r="AO19" s="30">
        <f t="shared" si="44"/>
        <v>5.644776063514963E-5</v>
      </c>
      <c r="AP19" s="30">
        <f t="shared" si="48"/>
        <v>3.1039181579454759E-3</v>
      </c>
      <c r="AQ19" s="85">
        <f t="shared" si="45"/>
        <v>2.0885001091914528E-3</v>
      </c>
      <c r="AR19" s="86"/>
      <c r="AS19" s="87"/>
      <c r="AT19" s="60"/>
      <c r="AU19" s="30">
        <f t="shared" si="8"/>
        <v>562.92743045917359</v>
      </c>
      <c r="AV19" s="30">
        <f t="shared" si="8"/>
        <v>2.25</v>
      </c>
      <c r="AW19" s="30">
        <f t="shared" si="9"/>
        <v>35.589137648068132</v>
      </c>
      <c r="AX19" s="85">
        <f t="shared" si="10"/>
        <v>54.67276399492571</v>
      </c>
      <c r="AY19" s="89"/>
      <c r="AZ19" s="30">
        <f t="shared" si="11"/>
        <v>1.4102247101017891</v>
      </c>
      <c r="BA19" s="30">
        <f t="shared" si="12"/>
        <v>1.6337233275748761</v>
      </c>
      <c r="BB19" s="30">
        <f t="shared" si="13"/>
        <v>0.11174930873654358</v>
      </c>
      <c r="BC19" s="56">
        <f t="shared" si="46"/>
        <v>7.3423926659298505E-2</v>
      </c>
      <c r="BD19" s="30">
        <f t="shared" si="14"/>
        <v>1.3703682326850699</v>
      </c>
      <c r="BE19" s="30">
        <f t="shared" si="15"/>
        <v>1.6446581122644046</v>
      </c>
      <c r="BF19" s="30">
        <f t="shared" si="16"/>
        <v>0.13714493978966724</v>
      </c>
      <c r="BG19" s="56">
        <f t="shared" si="17"/>
        <v>9.0974289507885289E-2</v>
      </c>
      <c r="BH19" s="30">
        <f t="shared" si="18"/>
        <v>1.2238983983353273</v>
      </c>
      <c r="BI19" s="30">
        <f t="shared" si="19"/>
        <v>1.664675964436152</v>
      </c>
      <c r="BJ19" s="30">
        <f t="shared" si="20"/>
        <v>0.2203887830504124</v>
      </c>
      <c r="BK19" s="56">
        <f t="shared" si="21"/>
        <v>0.15259346332974963</v>
      </c>
      <c r="BL19" s="30">
        <f t="shared" si="22"/>
        <v>1.4312757201367921</v>
      </c>
      <c r="BM19" s="30">
        <f t="shared" si="23"/>
        <v>1.6601245010706307</v>
      </c>
      <c r="BN19" s="30">
        <f t="shared" si="24"/>
        <v>0.11442439046691939</v>
      </c>
      <c r="BO19" s="56">
        <f t="shared" si="25"/>
        <v>7.402754886407302E-2</v>
      </c>
      <c r="BP19" s="59"/>
      <c r="BQ19" s="30">
        <f t="shared" si="26"/>
        <v>1.2482098950721434</v>
      </c>
      <c r="BR19" s="30">
        <f t="shared" si="27"/>
        <v>1.7957381426045218</v>
      </c>
      <c r="BS19" s="30">
        <f t="shared" si="28"/>
        <v>0.27376412376618925</v>
      </c>
      <c r="BT19" s="56">
        <f t="shared" si="29"/>
        <v>0.17987437392337577</v>
      </c>
      <c r="BU19" s="30">
        <f t="shared" si="30"/>
        <v>1.1715346801245008</v>
      </c>
      <c r="BV19" s="30">
        <f t="shared" si="31"/>
        <v>1.8434916648249737</v>
      </c>
      <c r="BW19" s="30">
        <f t="shared" si="32"/>
        <v>0.33597849235023652</v>
      </c>
      <c r="BX19" s="56">
        <f t="shared" si="33"/>
        <v>0.22286935761807863</v>
      </c>
      <c r="BY19" s="30">
        <f t="shared" si="34"/>
        <v>0.90437742478996852</v>
      </c>
      <c r="BZ19" s="30">
        <f t="shared" si="35"/>
        <v>1.9841969379815108</v>
      </c>
      <c r="CA19" s="30">
        <f t="shared" si="36"/>
        <v>0.53990975659577112</v>
      </c>
      <c r="CB19" s="56">
        <f t="shared" si="37"/>
        <v>0.37382437755747983</v>
      </c>
      <c r="CC19" s="30">
        <f t="shared" si="38"/>
        <v>1.2653825556422937</v>
      </c>
      <c r="CD19" s="30">
        <f t="shared" si="39"/>
        <v>1.826017665565129</v>
      </c>
      <c r="CE19" s="30">
        <f t="shared" si="40"/>
        <v>0.28031755496141769</v>
      </c>
      <c r="CF19" s="56">
        <f t="shared" si="41"/>
        <v>0.18135313120468929</v>
      </c>
      <c r="CG19" s="66"/>
      <c r="CH19" s="60"/>
    </row>
    <row r="20" spans="1:87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0.10213598878661188</v>
      </c>
      <c r="O20" s="30">
        <f>SQRT(O18/(H26-G31))</f>
        <v>0.12534694121036105</v>
      </c>
      <c r="P20" s="30">
        <f>SQRT(P18/(H26-G32))</f>
        <v>0.19173894311205875</v>
      </c>
      <c r="Q20" s="30">
        <f>SQRT(Q18/(H26-G33))</f>
        <v>0.10458094456044199</v>
      </c>
      <c r="R20" s="24"/>
      <c r="S20" s="34"/>
      <c r="T20" s="24"/>
      <c r="U20" s="129">
        <f>'RAW DATA'!Q15</f>
        <v>70.430000000000007</v>
      </c>
      <c r="V20" s="129">
        <f>'RAW DATA'!R15</f>
        <v>12.885884296104603</v>
      </c>
      <c r="W20" s="129">
        <f>'RAW DATA'!S15</f>
        <v>1.27</v>
      </c>
      <c r="X20" s="131"/>
      <c r="Y20" s="83"/>
      <c r="Z20" s="84"/>
      <c r="AA20" s="30">
        <f t="shared" si="42"/>
        <v>1.0909660363371561</v>
      </c>
      <c r="AB20" s="30">
        <f t="shared" si="0"/>
        <v>1.4760128726914463</v>
      </c>
      <c r="AC20" s="85">
        <f t="shared" si="1"/>
        <v>1.0622686626345406</v>
      </c>
      <c r="AD20" s="85">
        <f t="shared" si="2"/>
        <v>1.4371870141526137</v>
      </c>
      <c r="AE20" s="30">
        <f t="shared" si="3"/>
        <v>1.2237533682395114</v>
      </c>
      <c r="AF20" s="30">
        <f t="shared" si="4"/>
        <v>1.6556663217358094</v>
      </c>
      <c r="AG20" s="84"/>
      <c r="AH20" s="77"/>
      <c r="AI20" s="45"/>
      <c r="AJ20" s="30">
        <f t="shared" si="5"/>
        <v>1.2834894545143012</v>
      </c>
      <c r="AK20" s="30">
        <f>EXP($E$18*V20)</f>
        <v>1.2497278383935773</v>
      </c>
      <c r="AL20" s="30">
        <f t="shared" si="43"/>
        <v>1.4397098449876604</v>
      </c>
      <c r="AM20" s="85">
        <f t="shared" si="7"/>
        <v>1.2963753388104058</v>
      </c>
      <c r="AN20" s="30">
        <f t="shared" si="47"/>
        <v>1.8196538309340018E-4</v>
      </c>
      <c r="AO20" s="30">
        <f t="shared" si="44"/>
        <v>4.1096053619692088E-4</v>
      </c>
      <c r="AP20" s="30">
        <f t="shared" si="48"/>
        <v>2.8801431485735721E-2</v>
      </c>
      <c r="AQ20" s="85">
        <f t="shared" si="45"/>
        <v>6.9565849736369682E-4</v>
      </c>
      <c r="AR20" s="86"/>
      <c r="AS20" s="87"/>
      <c r="AT20" s="60"/>
      <c r="AU20" s="30">
        <f t="shared" si="8"/>
        <v>166.04601409259521</v>
      </c>
      <c r="AV20" s="30">
        <f t="shared" si="8"/>
        <v>1.6129</v>
      </c>
      <c r="AW20" s="30">
        <f t="shared" si="9"/>
        <v>16.365073056052847</v>
      </c>
      <c r="AX20" s="85">
        <f>(V20-$M$25)^2</f>
        <v>11.875633766588878</v>
      </c>
      <c r="AY20" s="63"/>
      <c r="AZ20" s="30">
        <f t="shared" si="11"/>
        <v>1.1850155593061147</v>
      </c>
      <c r="BA20" s="30">
        <f t="shared" si="12"/>
        <v>1.3819633497224877</v>
      </c>
      <c r="BB20" s="30">
        <f t="shared" si="13"/>
        <v>9.8473895208186474E-2</v>
      </c>
      <c r="BC20" s="56">
        <f t="shared" si="46"/>
        <v>7.6723571714464187E-2</v>
      </c>
      <c r="BD20" s="30">
        <f t="shared" si="14"/>
        <v>1.1288752212107709</v>
      </c>
      <c r="BE20" s="30">
        <f t="shared" si="15"/>
        <v>1.3705804555763836</v>
      </c>
      <c r="BF20" s="30">
        <f t="shared" si="16"/>
        <v>0.12085261718280632</v>
      </c>
      <c r="BG20" s="56">
        <f t="shared" si="17"/>
        <v>9.6703148853715629E-2</v>
      </c>
      <c r="BH20" s="30">
        <f t="shared" si="18"/>
        <v>1.2455024519170577</v>
      </c>
      <c r="BI20" s="30">
        <f t="shared" si="19"/>
        <v>1.6339172380582632</v>
      </c>
      <c r="BJ20" s="30">
        <f t="shared" si="20"/>
        <v>0.1942073930706027</v>
      </c>
      <c r="BK20" s="56">
        <f t="shared" si="21"/>
        <v>0.13489342574598237</v>
      </c>
      <c r="BL20" s="30">
        <f t="shared" si="22"/>
        <v>1.1955441519019958</v>
      </c>
      <c r="BM20" s="30">
        <f t="shared" si="23"/>
        <v>1.3972065257188158</v>
      </c>
      <c r="BN20" s="30">
        <f t="shared" si="24"/>
        <v>0.10083118690840993</v>
      </c>
      <c r="BO20" s="56">
        <f t="shared" si="25"/>
        <v>7.7779315827571818E-2</v>
      </c>
      <c r="BP20" s="59"/>
      <c r="BQ20" s="30">
        <f t="shared" si="26"/>
        <v>1.014870774047274</v>
      </c>
      <c r="BR20" s="30">
        <f t="shared" si="27"/>
        <v>1.5521081349813284</v>
      </c>
      <c r="BS20" s="30">
        <f t="shared" si="28"/>
        <v>0.2686186804670273</v>
      </c>
      <c r="BT20" s="56">
        <f t="shared" si="29"/>
        <v>0.20928779704596639</v>
      </c>
      <c r="BU20" s="30">
        <f t="shared" si="30"/>
        <v>0.92006411898854412</v>
      </c>
      <c r="BV20" s="30">
        <f t="shared" si="31"/>
        <v>1.5793915577986104</v>
      </c>
      <c r="BW20" s="30">
        <f t="shared" si="32"/>
        <v>0.32966371940503314</v>
      </c>
      <c r="BX20" s="56">
        <f t="shared" si="33"/>
        <v>0.26378840998596048</v>
      </c>
      <c r="BY20" s="30">
        <f t="shared" si="34"/>
        <v>0.90994778415643907</v>
      </c>
      <c r="BZ20" s="30">
        <f t="shared" si="35"/>
        <v>1.9694719058188817</v>
      </c>
      <c r="CA20" s="30">
        <f t="shared" si="36"/>
        <v>0.52976206083122135</v>
      </c>
      <c r="CB20" s="56">
        <f t="shared" si="37"/>
        <v>0.36796446358659285</v>
      </c>
      <c r="CC20" s="30">
        <f t="shared" si="38"/>
        <v>1.0213264000028182</v>
      </c>
      <c r="CD20" s="30">
        <f t="shared" si="39"/>
        <v>1.5714242776179934</v>
      </c>
      <c r="CE20" s="30">
        <f t="shared" si="40"/>
        <v>0.27504893880758763</v>
      </c>
      <c r="CF20" s="56">
        <f t="shared" si="41"/>
        <v>0.21216767287472552</v>
      </c>
      <c r="CG20" s="66"/>
      <c r="CH20" s="60"/>
    </row>
    <row r="21" spans="1:87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AVERAGE(BC16:BC22)</f>
        <v>9.9443327675193122E-2</v>
      </c>
      <c r="O21" s="33">
        <f>AVERAGE(BG16:BG22)</f>
        <v>0.12264580764613435</v>
      </c>
      <c r="P21" s="33">
        <f>AVERAGE(BK16:BK22)</f>
        <v>0.18756912499083192</v>
      </c>
      <c r="Q21" s="33">
        <f>AVERAGE(BO16:BO22)</f>
        <v>0.100891350233466</v>
      </c>
      <c r="R21" s="24"/>
      <c r="S21" s="34"/>
      <c r="T21" s="24"/>
      <c r="U21" s="129">
        <f>'RAW DATA'!Q16</f>
        <v>46.09</v>
      </c>
      <c r="V21" s="129">
        <f>'RAW DATA'!R16</f>
        <v>4.2340991781027384</v>
      </c>
      <c r="W21" s="129">
        <f>'RAW DATA'!S16</f>
        <v>1.19</v>
      </c>
      <c r="X21" s="131"/>
      <c r="Y21" s="83"/>
      <c r="Z21" s="84"/>
      <c r="AA21" s="30">
        <f t="shared" si="42"/>
        <v>0.92917765463052127</v>
      </c>
      <c r="AB21" s="30">
        <f t="shared" si="0"/>
        <v>1.2571227092059993</v>
      </c>
      <c r="AC21" s="85">
        <f t="shared" si="1"/>
        <v>0.91459950066656959</v>
      </c>
      <c r="AD21" s="85">
        <f t="shared" si="2"/>
        <v>1.2373993244312411</v>
      </c>
      <c r="AE21" s="30">
        <f t="shared" si="3"/>
        <v>1.2166914705850163</v>
      </c>
      <c r="AF21" s="30">
        <f t="shared" si="4"/>
        <v>1.6461119896150218</v>
      </c>
      <c r="AG21" s="84"/>
      <c r="AH21" s="77"/>
      <c r="AI21" s="45"/>
      <c r="AJ21" s="30">
        <f t="shared" si="5"/>
        <v>1.0931501819182603</v>
      </c>
      <c r="AK21" s="30">
        <f t="shared" si="6"/>
        <v>1.0759994125489054</v>
      </c>
      <c r="AL21" s="30">
        <f t="shared" si="43"/>
        <v>1.431401730100019</v>
      </c>
      <c r="AM21" s="85">
        <f t="shared" si="7"/>
        <v>1.097384281096363</v>
      </c>
      <c r="AN21" s="30">
        <f t="shared" si="47"/>
        <v>9.3798872624660645E-3</v>
      </c>
      <c r="AO21" s="30">
        <f t="shared" si="44"/>
        <v>1.2996133939194653E-2</v>
      </c>
      <c r="AP21" s="30">
        <f t="shared" si="48"/>
        <v>5.8274795295282462E-2</v>
      </c>
      <c r="AQ21" s="85">
        <f t="shared" si="45"/>
        <v>8.5776713880374965E-3</v>
      </c>
      <c r="AR21" s="86"/>
      <c r="AS21" s="87"/>
      <c r="AT21" s="60"/>
      <c r="AU21" s="30">
        <f t="shared" si="8"/>
        <v>17.927595850010285</v>
      </c>
      <c r="AV21" s="30">
        <f t="shared" si="8"/>
        <v>1.4160999999999999</v>
      </c>
      <c r="AW21" s="30">
        <f t="shared" si="9"/>
        <v>5.0385780219422589</v>
      </c>
      <c r="AX21" s="85">
        <f t="shared" si="10"/>
        <v>146.35892457914233</v>
      </c>
      <c r="AY21" s="63"/>
      <c r="AZ21" s="30">
        <f t="shared" si="11"/>
        <v>0.95725772217881555</v>
      </c>
      <c r="BA21" s="30">
        <f t="shared" si="12"/>
        <v>1.2290426416577049</v>
      </c>
      <c r="BB21" s="30">
        <f t="shared" si="13"/>
        <v>0.13589245973944472</v>
      </c>
      <c r="BC21" s="56">
        <f t="shared" si="46"/>
        <v>0.12431270834258158</v>
      </c>
      <c r="BD21" s="30">
        <f t="shared" si="14"/>
        <v>0.90922466092360632</v>
      </c>
      <c r="BE21" s="30">
        <f t="shared" si="15"/>
        <v>1.2427741641742045</v>
      </c>
      <c r="BF21" s="30">
        <f t="shared" si="16"/>
        <v>0.16677475162529912</v>
      </c>
      <c r="BG21" s="56">
        <f t="shared" si="17"/>
        <v>0.15499520694925936</v>
      </c>
      <c r="BH21" s="30">
        <f t="shared" si="18"/>
        <v>1.1633985167798315</v>
      </c>
      <c r="BI21" s="30">
        <f t="shared" si="19"/>
        <v>1.6994049434202065</v>
      </c>
      <c r="BJ21" s="30">
        <f t="shared" si="20"/>
        <v>0.26800321332018751</v>
      </c>
      <c r="BK21" s="56">
        <f t="shared" si="21"/>
        <v>0.18723130459082288</v>
      </c>
      <c r="BL21" s="30">
        <f t="shared" si="22"/>
        <v>0.95823879509255139</v>
      </c>
      <c r="BM21" s="30">
        <f t="shared" si="23"/>
        <v>1.2365297671001745</v>
      </c>
      <c r="BN21" s="30">
        <f t="shared" si="24"/>
        <v>0.1391454860038116</v>
      </c>
      <c r="BO21" s="56">
        <f t="shared" si="25"/>
        <v>0.12679741126307692</v>
      </c>
      <c r="BP21" s="59"/>
      <c r="BQ21" s="30">
        <f t="shared" si="26"/>
        <v>0.80867584551441052</v>
      </c>
      <c r="BR21" s="30">
        <f t="shared" si="27"/>
        <v>1.3776245183221101</v>
      </c>
      <c r="BS21" s="30">
        <f t="shared" si="28"/>
        <v>0.28447433640384973</v>
      </c>
      <c r="BT21" s="56">
        <f t="shared" si="29"/>
        <v>0.26023353525373261</v>
      </c>
      <c r="BU21" s="30">
        <f t="shared" si="30"/>
        <v>0.72687675417264552</v>
      </c>
      <c r="BV21" s="30">
        <f t="shared" si="31"/>
        <v>1.4251220709251653</v>
      </c>
      <c r="BW21" s="30">
        <f t="shared" si="32"/>
        <v>0.34912265837625994</v>
      </c>
      <c r="BX21" s="56">
        <f t="shared" si="33"/>
        <v>0.32446361429625026</v>
      </c>
      <c r="BY21" s="30">
        <f t="shared" si="34"/>
        <v>0.87036959918164725</v>
      </c>
      <c r="BZ21" s="30">
        <f t="shared" si="35"/>
        <v>1.9924338610183909</v>
      </c>
      <c r="CA21" s="30">
        <f t="shared" si="36"/>
        <v>0.56103213091837179</v>
      </c>
      <c r="CB21" s="56">
        <f t="shared" si="37"/>
        <v>0.3919459639602153</v>
      </c>
      <c r="CC21" s="30">
        <f t="shared" si="38"/>
        <v>0.8061001298607382</v>
      </c>
      <c r="CD21" s="30">
        <f t="shared" si="39"/>
        <v>1.3886684323319878</v>
      </c>
      <c r="CE21" s="30">
        <f t="shared" si="40"/>
        <v>0.29128415123562473</v>
      </c>
      <c r="CF21" s="56">
        <f t="shared" si="41"/>
        <v>0.2654349586132323</v>
      </c>
      <c r="CG21" s="66"/>
      <c r="CH21" s="60"/>
    </row>
    <row r="22" spans="1:87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2.4469118511449688</v>
      </c>
      <c r="O22" s="4">
        <f>TINV((1-H25),(H26-G31))</f>
        <v>2.4469118511449688</v>
      </c>
      <c r="P22" s="4">
        <f>TINV((1-H25),(H26-G32))</f>
        <v>2.570581835636315</v>
      </c>
      <c r="Q22" s="4">
        <f>TINV((1-H25),(H26-G33))</f>
        <v>2.4469118511449688</v>
      </c>
      <c r="R22" s="79"/>
      <c r="S22" s="11"/>
      <c r="T22" s="24"/>
      <c r="U22" s="129">
        <f>'RAW DATA'!Q17</f>
        <v>141.74</v>
      </c>
      <c r="V22" s="129">
        <f>'RAW DATA'!R17</f>
        <v>35.436070873066278</v>
      </c>
      <c r="W22" s="129">
        <f>'RAW DATA'!S17</f>
        <v>1.69</v>
      </c>
      <c r="X22" s="131"/>
      <c r="Y22" s="83"/>
      <c r="Z22" s="84"/>
      <c r="AA22" s="30">
        <f t="shared" si="42"/>
        <v>1.5126545253263393</v>
      </c>
      <c r="AB22" s="30">
        <f t="shared" si="0"/>
        <v>2.0465325930885765</v>
      </c>
      <c r="AC22" s="85">
        <f t="shared" si="1"/>
        <v>1.5691359171467658</v>
      </c>
      <c r="AD22" s="85">
        <f t="shared" si="2"/>
        <v>2.1229485937868007</v>
      </c>
      <c r="AE22" s="30">
        <f t="shared" si="3"/>
        <v>1.2302076493082195</v>
      </c>
      <c r="AF22" s="30">
        <f t="shared" si="4"/>
        <v>1.6643985843581792</v>
      </c>
      <c r="AG22" s="84"/>
      <c r="AH22" s="77"/>
      <c r="AI22" s="45"/>
      <c r="AJ22" s="30">
        <f t="shared" si="5"/>
        <v>1.7795935592074581</v>
      </c>
      <c r="AK22" s="30">
        <f t="shared" si="6"/>
        <v>1.8460422554667835</v>
      </c>
      <c r="AL22" s="30">
        <f t="shared" si="43"/>
        <v>1.4473031168331993</v>
      </c>
      <c r="AM22" s="85">
        <f t="shared" si="7"/>
        <v>1.8150296300805244</v>
      </c>
      <c r="AN22" s="30">
        <f t="shared" si="47"/>
        <v>8.0270058514603088E-3</v>
      </c>
      <c r="AO22" s="30">
        <f t="shared" si="44"/>
        <v>2.434918549116093E-2</v>
      </c>
      <c r="AP22" s="30">
        <f t="shared" si="48"/>
        <v>5.8901777098879664E-2</v>
      </c>
      <c r="AQ22" s="85">
        <f t="shared" si="45"/>
        <v>1.563240839807279E-2</v>
      </c>
      <c r="AR22" s="86"/>
      <c r="AS22" s="87"/>
      <c r="AT22" s="60"/>
      <c r="AU22" s="30">
        <f t="shared" si="8"/>
        <v>1255.7151189209762</v>
      </c>
      <c r="AV22" s="30">
        <f t="shared" si="8"/>
        <v>2.8560999999999996</v>
      </c>
      <c r="AW22" s="30">
        <f t="shared" si="9"/>
        <v>59.886959775482005</v>
      </c>
      <c r="AX22" s="85">
        <f t="shared" si="10"/>
        <v>364.96596563147841</v>
      </c>
      <c r="AY22" s="63"/>
      <c r="AZ22" s="30">
        <f t="shared" si="11"/>
        <v>1.5987009911417474</v>
      </c>
      <c r="BA22" s="30">
        <f t="shared" si="12"/>
        <v>1.9604861272731688</v>
      </c>
      <c r="BB22" s="30">
        <f t="shared" si="13"/>
        <v>0.18089256806571072</v>
      </c>
      <c r="BC22" s="56">
        <f t="shared" si="46"/>
        <v>0.1016482483485</v>
      </c>
      <c r="BD22" s="30">
        <f t="shared" si="14"/>
        <v>1.6240408790264347</v>
      </c>
      <c r="BE22" s="30">
        <f t="shared" si="15"/>
        <v>2.0680436319071323</v>
      </c>
      <c r="BF22" s="30">
        <f t="shared" si="16"/>
        <v>0.2220013764403489</v>
      </c>
      <c r="BG22" s="56">
        <f t="shared" si="17"/>
        <v>0.1202580145621934</v>
      </c>
      <c r="BH22" s="30">
        <f t="shared" si="18"/>
        <v>1.0905519799393304</v>
      </c>
      <c r="BI22" s="30">
        <f t="shared" si="19"/>
        <v>1.8040542537270683</v>
      </c>
      <c r="BJ22" s="30">
        <f t="shared" si="20"/>
        <v>0.35675113689386895</v>
      </c>
      <c r="BK22" s="56">
        <f t="shared" si="21"/>
        <v>0.24649372529126135</v>
      </c>
      <c r="BL22" s="30">
        <f t="shared" si="22"/>
        <v>1.6298068123742171</v>
      </c>
      <c r="BM22" s="30">
        <f t="shared" si="23"/>
        <v>2.0002524477868318</v>
      </c>
      <c r="BN22" s="30">
        <f t="shared" si="24"/>
        <v>0.18522281770630744</v>
      </c>
      <c r="BO22" s="56">
        <f t="shared" si="25"/>
        <v>0.10204947326291849</v>
      </c>
      <c r="BP22" s="59"/>
      <c r="BQ22" s="30">
        <f t="shared" si="26"/>
        <v>1.4710793640076556</v>
      </c>
      <c r="BR22" s="30">
        <f t="shared" si="27"/>
        <v>2.0881077544072606</v>
      </c>
      <c r="BS22" s="30">
        <f t="shared" si="28"/>
        <v>0.3085141951998025</v>
      </c>
      <c r="BT22" s="56">
        <f t="shared" si="29"/>
        <v>0.17336216666079601</v>
      </c>
      <c r="BU22" s="30">
        <f t="shared" si="30"/>
        <v>1.4674165511710555</v>
      </c>
      <c r="BV22" s="30">
        <f t="shared" si="31"/>
        <v>2.2246679597625114</v>
      </c>
      <c r="BW22" s="30">
        <f t="shared" si="32"/>
        <v>0.37862570429572795</v>
      </c>
      <c r="BX22" s="56">
        <f t="shared" si="33"/>
        <v>0.20510132050037502</v>
      </c>
      <c r="BY22" s="30">
        <f t="shared" si="34"/>
        <v>0.83886026557440518</v>
      </c>
      <c r="BZ22" s="30">
        <f t="shared" si="35"/>
        <v>2.0557459680919936</v>
      </c>
      <c r="CA22" s="30">
        <f t="shared" si="36"/>
        <v>0.60844285125879416</v>
      </c>
      <c r="CB22" s="56">
        <f t="shared" si="37"/>
        <v>0.42039766527284889</v>
      </c>
      <c r="CC22" s="30">
        <f t="shared" si="38"/>
        <v>1.4991301481485571</v>
      </c>
      <c r="CD22" s="30">
        <f t="shared" si="39"/>
        <v>2.1309291120124918</v>
      </c>
      <c r="CE22" s="30">
        <f t="shared" si="40"/>
        <v>0.31589948193196737</v>
      </c>
      <c r="CF22" s="56">
        <f t="shared" si="41"/>
        <v>0.1740464600117588</v>
      </c>
      <c r="CG22" s="66"/>
      <c r="CH22" s="60"/>
    </row>
    <row r="23" spans="1:87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4.6210635521166644E-2</v>
      </c>
      <c r="O23" s="6">
        <f>(Q18-O18)/Q18</f>
        <v>-0.43655534060732398</v>
      </c>
      <c r="P23" s="6">
        <f>(Q18-P18)/Q18</f>
        <v>-1.8011366268576761</v>
      </c>
      <c r="Q23" s="6" t="s">
        <v>7</v>
      </c>
      <c r="R23" s="45"/>
      <c r="S23" s="91"/>
      <c r="T23" s="24"/>
      <c r="U23" s="27"/>
      <c r="V23" s="102">
        <f>AVERAGE(V16:V22)</f>
        <v>16.331988439421934</v>
      </c>
      <c r="W23" s="27"/>
      <c r="X23" s="131"/>
      <c r="Y23" s="83"/>
      <c r="Z23" s="84"/>
      <c r="AA23" s="131"/>
      <c r="AB23" s="131"/>
      <c r="AC23" s="131"/>
      <c r="AD23" s="131"/>
      <c r="AE23" s="131"/>
      <c r="AF23" s="131"/>
      <c r="AG23" s="84"/>
      <c r="AH23" s="77"/>
      <c r="AI23" s="45"/>
      <c r="AJ23" s="131"/>
      <c r="AK23" s="131"/>
      <c r="AL23" s="131"/>
      <c r="AM23" s="131"/>
      <c r="AN23" s="131"/>
      <c r="AO23" s="131"/>
      <c r="AP23" s="131"/>
      <c r="AQ23" s="131"/>
      <c r="AR23" s="86"/>
      <c r="AS23" s="87"/>
      <c r="AT23" s="60"/>
      <c r="AU23" s="92"/>
      <c r="AV23" s="92"/>
      <c r="AW23" s="92"/>
      <c r="AX23" s="92"/>
      <c r="AY23" s="92"/>
      <c r="AZ23" s="92"/>
      <c r="BA23" s="92"/>
      <c r="BB23" s="92"/>
      <c r="BC23" s="59"/>
      <c r="BD23" s="92"/>
      <c r="BE23" s="92"/>
      <c r="BF23" s="92"/>
      <c r="BG23" s="59"/>
      <c r="BH23" s="92"/>
      <c r="BI23" s="92"/>
      <c r="BJ23" s="92"/>
      <c r="BK23" s="59"/>
      <c r="BL23" s="92"/>
      <c r="BM23" s="92"/>
      <c r="BN23" s="92"/>
      <c r="BO23" s="59"/>
      <c r="BP23" s="59"/>
      <c r="BQ23" s="30">
        <f t="shared" si="26"/>
        <v>-0.26717332514065323</v>
      </c>
      <c r="BR23" s="30">
        <f t="shared" si="27"/>
        <v>0.26717332514065323</v>
      </c>
      <c r="BS23" s="30">
        <f t="shared" si="28"/>
        <v>0.26717332514065323</v>
      </c>
      <c r="BT23" s="56" t="e">
        <f t="shared" si="29"/>
        <v>#DIV/0!</v>
      </c>
      <c r="BU23" s="30">
        <f t="shared" si="30"/>
        <v>-0.32788989931208223</v>
      </c>
      <c r="BV23" s="30">
        <f t="shared" si="31"/>
        <v>0.32788989931208223</v>
      </c>
      <c r="BW23" s="30">
        <f t="shared" si="32"/>
        <v>0.32788989931208223</v>
      </c>
      <c r="BX23" s="56" t="e">
        <f t="shared" si="33"/>
        <v>#DIV/0!</v>
      </c>
      <c r="BY23" s="30">
        <f t="shared" si="34"/>
        <v>-0.52691157249213016</v>
      </c>
      <c r="BZ23" s="30">
        <f t="shared" si="35"/>
        <v>0.52691157249213016</v>
      </c>
      <c r="CA23" s="30">
        <f t="shared" si="36"/>
        <v>0.52691157249213016</v>
      </c>
      <c r="CB23" s="56" t="e">
        <f t="shared" si="37"/>
        <v>#DIV/0!</v>
      </c>
      <c r="CC23" s="30">
        <f t="shared" si="38"/>
        <v>-0.27356898421906861</v>
      </c>
      <c r="CD23" s="30">
        <f t="shared" si="39"/>
        <v>0.27356898421906861</v>
      </c>
      <c r="CE23" s="30">
        <f t="shared" si="40"/>
        <v>0.27356898421906861</v>
      </c>
      <c r="CF23" s="56" t="e">
        <f t="shared" si="41"/>
        <v>#DIV/0!</v>
      </c>
      <c r="CG23" s="66"/>
      <c r="CH23" s="93"/>
    </row>
    <row r="24" spans="1:87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S24" s="91"/>
      <c r="T24" s="24"/>
      <c r="U24" s="131"/>
      <c r="V24" s="131"/>
      <c r="W24" s="131"/>
      <c r="X24" s="131"/>
      <c r="Y24" s="83"/>
      <c r="Z24" s="84"/>
      <c r="AA24" s="131"/>
      <c r="AB24" s="131"/>
      <c r="AC24" s="131"/>
      <c r="AD24" s="131"/>
      <c r="AE24" s="131"/>
      <c r="AF24" s="131"/>
      <c r="AG24" s="84"/>
      <c r="AH24" s="77"/>
      <c r="AI24" s="45"/>
      <c r="AJ24" s="131"/>
      <c r="AK24" s="131"/>
      <c r="AL24" s="131"/>
      <c r="AM24" s="131"/>
      <c r="AN24" s="131"/>
      <c r="AO24" s="131"/>
      <c r="AP24" s="131"/>
      <c r="AQ24" s="131"/>
      <c r="AR24" s="86"/>
      <c r="AS24" s="87"/>
      <c r="AT24" s="60"/>
      <c r="AU24" s="92"/>
      <c r="AV24" s="92"/>
      <c r="AW24" s="92"/>
      <c r="AX24" s="92"/>
      <c r="AY24" s="92"/>
      <c r="AZ24" s="92"/>
      <c r="BA24" s="92"/>
      <c r="BB24" s="92"/>
      <c r="BC24" s="59"/>
      <c r="BD24" s="92"/>
      <c r="BE24" s="92"/>
      <c r="BF24" s="92"/>
      <c r="BG24" s="59"/>
      <c r="BH24" s="92"/>
      <c r="BI24" s="92"/>
      <c r="BJ24" s="92"/>
      <c r="BK24" s="59"/>
      <c r="BL24" s="92"/>
      <c r="BM24" s="92"/>
      <c r="BN24" s="92"/>
      <c r="BO24" s="59"/>
      <c r="BP24" s="59"/>
      <c r="BQ24" s="167">
        <f t="shared" si="26"/>
        <v>-0.26717332514065323</v>
      </c>
      <c r="BR24" s="30">
        <f t="shared" si="27"/>
        <v>0.26717332514065323</v>
      </c>
      <c r="BS24" s="30">
        <f t="shared" si="28"/>
        <v>0.26717332514065323</v>
      </c>
      <c r="BT24" s="56" t="e">
        <f t="shared" si="29"/>
        <v>#DIV/0!</v>
      </c>
      <c r="BU24" s="30">
        <f t="shared" si="30"/>
        <v>-0.32788989931208223</v>
      </c>
      <c r="BV24" s="30">
        <f t="shared" si="31"/>
        <v>0.32788989931208223</v>
      </c>
      <c r="BW24" s="30">
        <f t="shared" si="32"/>
        <v>0.32788989931208223</v>
      </c>
      <c r="BX24" s="56" t="e">
        <f t="shared" si="33"/>
        <v>#DIV/0!</v>
      </c>
      <c r="BY24" s="30">
        <f t="shared" si="34"/>
        <v>-0.52691157249213016</v>
      </c>
      <c r="BZ24" s="30">
        <f t="shared" si="35"/>
        <v>0.52691157249213016</v>
      </c>
      <c r="CA24" s="30">
        <f t="shared" si="36"/>
        <v>0.52691157249213016</v>
      </c>
      <c r="CB24" s="56" t="e">
        <f t="shared" si="37"/>
        <v>#DIV/0!</v>
      </c>
      <c r="CC24" s="30">
        <f t="shared" si="38"/>
        <v>-0.27356898421906861</v>
      </c>
      <c r="CD24" s="30">
        <f t="shared" si="39"/>
        <v>0.27356898421906861</v>
      </c>
      <c r="CE24" s="30">
        <f t="shared" si="40"/>
        <v>0.27356898421906861</v>
      </c>
      <c r="CF24" s="56" t="e">
        <f t="shared" si="41"/>
        <v>#DIV/0!</v>
      </c>
      <c r="CG24" s="66"/>
      <c r="CH24" s="60"/>
    </row>
    <row r="25" spans="1:87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V23</f>
        <v>16.331988439421934</v>
      </c>
      <c r="N25" s="90"/>
      <c r="O25" s="90"/>
      <c r="P25" s="19"/>
      <c r="Q25" s="20"/>
      <c r="R25" s="45"/>
      <c r="S25" s="91"/>
      <c r="T25" s="34"/>
      <c r="U25" s="132"/>
      <c r="V25" s="132"/>
      <c r="W25" s="132"/>
      <c r="X25" s="132"/>
      <c r="Y25" s="83"/>
      <c r="Z25" s="77"/>
      <c r="AA25" s="132"/>
      <c r="AB25" s="132"/>
      <c r="AC25" s="132"/>
      <c r="AD25" s="132"/>
      <c r="AE25" s="132"/>
      <c r="AF25" s="132"/>
      <c r="AG25" s="77"/>
      <c r="AH25" s="77"/>
      <c r="AI25" s="91"/>
      <c r="AJ25" s="132"/>
      <c r="AK25" s="132"/>
      <c r="AL25" s="132"/>
      <c r="AM25" s="132"/>
      <c r="AN25" s="132"/>
      <c r="AO25" s="132"/>
      <c r="AP25" s="132"/>
      <c r="AQ25" s="132"/>
      <c r="AR25" s="87"/>
      <c r="AS25" s="87"/>
      <c r="AT25" s="91"/>
      <c r="AU25" s="132"/>
      <c r="AV25" s="132"/>
      <c r="AW25" s="132"/>
      <c r="AX25" s="132"/>
      <c r="AY25" s="132"/>
      <c r="AZ25" s="132"/>
      <c r="BA25" s="132"/>
      <c r="BB25" s="132"/>
      <c r="BC25" s="133"/>
      <c r="BD25" s="132"/>
      <c r="BE25" s="132"/>
      <c r="BF25" s="132"/>
      <c r="BG25" s="133"/>
      <c r="BH25" s="132"/>
      <c r="BI25" s="132"/>
      <c r="BJ25" s="132"/>
      <c r="BK25" s="133"/>
      <c r="BL25" s="132"/>
      <c r="BM25" s="132"/>
      <c r="BN25" s="132"/>
      <c r="BO25" s="133"/>
      <c r="BP25" s="133"/>
      <c r="BQ25" s="167">
        <f t="shared" si="26"/>
        <v>-0.26717332514065323</v>
      </c>
      <c r="BR25" s="30">
        <f t="shared" si="27"/>
        <v>0.26717332514065323</v>
      </c>
      <c r="BS25" s="30">
        <f t="shared" si="28"/>
        <v>0.26717332514065323</v>
      </c>
      <c r="BT25" s="56" t="e">
        <f t="shared" si="29"/>
        <v>#DIV/0!</v>
      </c>
      <c r="BU25" s="30">
        <f t="shared" si="30"/>
        <v>-0.32788989931208223</v>
      </c>
      <c r="BV25" s="30">
        <f t="shared" si="31"/>
        <v>0.32788989931208223</v>
      </c>
      <c r="BW25" s="30">
        <f t="shared" si="32"/>
        <v>0.32788989931208223</v>
      </c>
      <c r="BX25" s="56" t="e">
        <f t="shared" si="33"/>
        <v>#DIV/0!</v>
      </c>
      <c r="BY25" s="30">
        <f t="shared" si="34"/>
        <v>-0.52691157249213016</v>
      </c>
      <c r="BZ25" s="30">
        <f t="shared" si="35"/>
        <v>0.52691157249213016</v>
      </c>
      <c r="CA25" s="30">
        <f t="shared" si="36"/>
        <v>0.52691157249213016</v>
      </c>
      <c r="CB25" s="56" t="e">
        <f t="shared" si="37"/>
        <v>#DIV/0!</v>
      </c>
      <c r="CC25" s="30">
        <f t="shared" si="38"/>
        <v>-0.27356898421906861</v>
      </c>
      <c r="CD25" s="30">
        <f t="shared" si="39"/>
        <v>0.27356898421906861</v>
      </c>
      <c r="CE25" s="30">
        <f t="shared" si="40"/>
        <v>0.27356898421906861</v>
      </c>
      <c r="CF25" s="56" t="e">
        <f t="shared" si="41"/>
        <v>#DIV/0!</v>
      </c>
      <c r="CG25" s="66"/>
      <c r="CH25" s="60"/>
    </row>
    <row r="26" spans="1:87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INPUTS!D16</f>
        <v>7</v>
      </c>
      <c r="I26" s="79"/>
      <c r="K26" s="79"/>
      <c r="L26" s="146" t="s">
        <v>18</v>
      </c>
      <c r="M26" s="30">
        <f>SUM(AX16:AX22)</f>
        <v>957.81180070241567</v>
      </c>
      <c r="N26" s="90"/>
      <c r="O26" s="90"/>
      <c r="P26" s="99"/>
      <c r="Q26" s="21"/>
      <c r="R26" s="45"/>
      <c r="S26" s="91"/>
      <c r="T26" s="34"/>
      <c r="U26" s="132"/>
      <c r="V26" s="132"/>
      <c r="W26" s="132"/>
      <c r="X26" s="132"/>
      <c r="Y26" s="83"/>
      <c r="Z26" s="77"/>
      <c r="AA26" s="132"/>
      <c r="AB26" s="132"/>
      <c r="AC26" s="132"/>
      <c r="AD26" s="132"/>
      <c r="AE26" s="132"/>
      <c r="AF26" s="132"/>
      <c r="AG26" s="77"/>
      <c r="AH26" s="77"/>
      <c r="AI26" s="91"/>
      <c r="AJ26" s="132"/>
      <c r="AK26" s="132"/>
      <c r="AL26" s="132"/>
      <c r="AM26" s="132"/>
      <c r="AN26" s="132"/>
      <c r="AO26" s="132"/>
      <c r="AP26" s="132"/>
      <c r="AQ26" s="132"/>
      <c r="AR26" s="87"/>
      <c r="AS26" s="87"/>
      <c r="AT26" s="91"/>
      <c r="AU26" s="132"/>
      <c r="AV26" s="132"/>
      <c r="AW26" s="132"/>
      <c r="AX26" s="132"/>
      <c r="AY26" s="132"/>
      <c r="AZ26" s="132"/>
      <c r="BA26" s="132"/>
      <c r="BB26" s="132"/>
      <c r="BC26" s="133"/>
      <c r="BD26" s="132"/>
      <c r="BE26" s="132"/>
      <c r="BF26" s="132"/>
      <c r="BG26" s="133"/>
      <c r="BH26" s="132"/>
      <c r="BI26" s="132"/>
      <c r="BJ26" s="132"/>
      <c r="BK26" s="133"/>
      <c r="BL26" s="132"/>
      <c r="BM26" s="132"/>
      <c r="BN26" s="132"/>
      <c r="BO26" s="133"/>
      <c r="BP26" s="133"/>
      <c r="BQ26" s="167">
        <f t="shared" si="26"/>
        <v>-0.26717332514065323</v>
      </c>
      <c r="BR26" s="30">
        <f t="shared" si="27"/>
        <v>0.26717332514065323</v>
      </c>
      <c r="BS26" s="30">
        <f t="shared" si="28"/>
        <v>0.26717332514065323</v>
      </c>
      <c r="BT26" s="56" t="e">
        <f t="shared" si="29"/>
        <v>#DIV/0!</v>
      </c>
      <c r="BU26" s="30">
        <f t="shared" si="30"/>
        <v>-0.32788989931208223</v>
      </c>
      <c r="BV26" s="30">
        <f t="shared" si="31"/>
        <v>0.32788989931208223</v>
      </c>
      <c r="BW26" s="30">
        <f t="shared" si="32"/>
        <v>0.32788989931208223</v>
      </c>
      <c r="BX26" s="56" t="e">
        <f t="shared" si="33"/>
        <v>#DIV/0!</v>
      </c>
      <c r="BY26" s="30">
        <f t="shared" si="34"/>
        <v>-0.52691157249213016</v>
      </c>
      <c r="BZ26" s="30">
        <f t="shared" si="35"/>
        <v>0.52691157249213016</v>
      </c>
      <c r="CA26" s="30">
        <f t="shared" si="36"/>
        <v>0.52691157249213016</v>
      </c>
      <c r="CB26" s="56" t="e">
        <f t="shared" si="37"/>
        <v>#DIV/0!</v>
      </c>
      <c r="CC26" s="30">
        <f t="shared" si="38"/>
        <v>-0.27356898421906861</v>
      </c>
      <c r="CD26" s="30">
        <f t="shared" si="39"/>
        <v>0.27356898421906861</v>
      </c>
      <c r="CE26" s="30">
        <f t="shared" si="40"/>
        <v>0.27356898421906861</v>
      </c>
      <c r="CF26" s="56" t="e">
        <f t="shared" si="41"/>
        <v>#DIV/0!</v>
      </c>
      <c r="CG26" s="66"/>
      <c r="CH26" s="60"/>
    </row>
    <row r="27" spans="1:87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34"/>
      <c r="U27" s="132"/>
      <c r="V27" s="132"/>
      <c r="W27" s="132"/>
      <c r="X27" s="132"/>
      <c r="Y27" s="83"/>
      <c r="Z27" s="77"/>
      <c r="AA27" s="132"/>
      <c r="AB27" s="132"/>
      <c r="AC27" s="132"/>
      <c r="AD27" s="132"/>
      <c r="AE27" s="132"/>
      <c r="AF27" s="132"/>
      <c r="AG27" s="77"/>
      <c r="AH27" s="77"/>
      <c r="AI27" s="91"/>
      <c r="AJ27" s="132"/>
      <c r="AK27" s="132"/>
      <c r="AL27" s="132"/>
      <c r="AM27" s="132"/>
      <c r="AN27" s="132"/>
      <c r="AO27" s="132"/>
      <c r="AP27" s="132"/>
      <c r="AQ27" s="132"/>
      <c r="AR27" s="87"/>
      <c r="AS27" s="87"/>
      <c r="AT27" s="91"/>
      <c r="AU27" s="132"/>
      <c r="AV27" s="132"/>
      <c r="AW27" s="132"/>
      <c r="AX27" s="132"/>
      <c r="AY27" s="132"/>
      <c r="AZ27" s="132"/>
      <c r="BA27" s="132"/>
      <c r="BB27" s="132"/>
      <c r="BC27" s="133"/>
      <c r="BD27" s="132"/>
      <c r="BE27" s="132"/>
      <c r="BF27" s="132"/>
      <c r="BG27" s="133"/>
      <c r="BH27" s="132"/>
      <c r="BI27" s="132"/>
      <c r="BJ27" s="132"/>
      <c r="BK27" s="133"/>
      <c r="BL27" s="132"/>
      <c r="BM27" s="132"/>
      <c r="BN27" s="132"/>
      <c r="BO27" s="133"/>
      <c r="BP27" s="133"/>
      <c r="BQ27" s="167">
        <f t="shared" si="26"/>
        <v>-0.26717332514065323</v>
      </c>
      <c r="BR27" s="30">
        <f t="shared" si="27"/>
        <v>0.26717332514065323</v>
      </c>
      <c r="BS27" s="30">
        <f t="shared" si="28"/>
        <v>0.26717332514065323</v>
      </c>
      <c r="BT27" s="56" t="e">
        <f t="shared" si="29"/>
        <v>#DIV/0!</v>
      </c>
      <c r="BU27" s="30">
        <f t="shared" si="30"/>
        <v>-0.32788989931208223</v>
      </c>
      <c r="BV27" s="30">
        <f t="shared" si="31"/>
        <v>0.32788989931208223</v>
      </c>
      <c r="BW27" s="30">
        <f t="shared" si="32"/>
        <v>0.32788989931208223</v>
      </c>
      <c r="BX27" s="56" t="e">
        <f t="shared" si="33"/>
        <v>#DIV/0!</v>
      </c>
      <c r="BY27" s="30">
        <f t="shared" si="34"/>
        <v>-0.52691157249213016</v>
      </c>
      <c r="BZ27" s="30">
        <f t="shared" si="35"/>
        <v>0.52691157249213016</v>
      </c>
      <c r="CA27" s="30">
        <f t="shared" si="36"/>
        <v>0.52691157249213016</v>
      </c>
      <c r="CB27" s="56" t="e">
        <f t="shared" si="37"/>
        <v>#DIV/0!</v>
      </c>
      <c r="CC27" s="30">
        <f t="shared" si="38"/>
        <v>-0.27356898421906861</v>
      </c>
      <c r="CD27" s="30">
        <f t="shared" si="39"/>
        <v>0.27356898421906861</v>
      </c>
      <c r="CE27" s="30">
        <f t="shared" si="40"/>
        <v>0.27356898421906861</v>
      </c>
      <c r="CF27" s="56" t="e">
        <f t="shared" si="41"/>
        <v>#DIV/0!</v>
      </c>
      <c r="CG27" s="66"/>
      <c r="CH27" s="60"/>
    </row>
    <row r="28" spans="1:87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34"/>
      <c r="U28" s="132"/>
      <c r="V28" s="132"/>
      <c r="W28" s="132"/>
      <c r="X28" s="132"/>
      <c r="Y28" s="83"/>
      <c r="Z28" s="77"/>
      <c r="AA28" s="132"/>
      <c r="AB28" s="132"/>
      <c r="AC28" s="132"/>
      <c r="AD28" s="132"/>
      <c r="AE28" s="132"/>
      <c r="AF28" s="132"/>
      <c r="AG28" s="77"/>
      <c r="AH28" s="77"/>
      <c r="AI28" s="91"/>
      <c r="AJ28" s="132"/>
      <c r="AK28" s="132"/>
      <c r="AL28" s="132"/>
      <c r="AM28" s="132"/>
      <c r="AN28" s="132"/>
      <c r="AO28" s="132"/>
      <c r="AP28" s="132"/>
      <c r="AQ28" s="132"/>
      <c r="AR28" s="87"/>
      <c r="AS28" s="87"/>
      <c r="AT28" s="91"/>
      <c r="AU28" s="132"/>
      <c r="AV28" s="132"/>
      <c r="AW28" s="132"/>
      <c r="AX28" s="132"/>
      <c r="AY28" s="132"/>
      <c r="AZ28" s="132"/>
      <c r="BA28" s="132"/>
      <c r="BB28" s="132"/>
      <c r="BC28" s="133"/>
      <c r="BD28" s="132"/>
      <c r="BE28" s="132"/>
      <c r="BF28" s="132"/>
      <c r="BG28" s="133"/>
      <c r="BH28" s="132"/>
      <c r="BI28" s="132"/>
      <c r="BJ28" s="132"/>
      <c r="BK28" s="133"/>
      <c r="BL28" s="132"/>
      <c r="BM28" s="132"/>
      <c r="BN28" s="132"/>
      <c r="BO28" s="133"/>
      <c r="BP28" s="133"/>
      <c r="BQ28" s="168">
        <f t="shared" si="26"/>
        <v>-0.26717332514065323</v>
      </c>
      <c r="BR28" s="155">
        <f t="shared" si="27"/>
        <v>0.26717332514065323</v>
      </c>
      <c r="BS28" s="155">
        <f t="shared" si="28"/>
        <v>0.26717332514065323</v>
      </c>
      <c r="BT28" s="157" t="e">
        <f t="shared" si="29"/>
        <v>#DIV/0!</v>
      </c>
      <c r="BU28" s="155">
        <f t="shared" si="30"/>
        <v>-0.32788989931208223</v>
      </c>
      <c r="BV28" s="155">
        <f t="shared" si="31"/>
        <v>0.32788989931208223</v>
      </c>
      <c r="BW28" s="155">
        <f t="shared" si="32"/>
        <v>0.32788989931208223</v>
      </c>
      <c r="BX28" s="157" t="e">
        <f t="shared" si="33"/>
        <v>#DIV/0!</v>
      </c>
      <c r="BY28" s="155">
        <f t="shared" si="34"/>
        <v>-0.52691157249213016</v>
      </c>
      <c r="BZ28" s="155">
        <f t="shared" si="35"/>
        <v>0.52691157249213016</v>
      </c>
      <c r="CA28" s="155">
        <f t="shared" si="36"/>
        <v>0.52691157249213016</v>
      </c>
      <c r="CB28" s="157" t="e">
        <f t="shared" si="37"/>
        <v>#DIV/0!</v>
      </c>
      <c r="CC28" s="155">
        <f t="shared" si="38"/>
        <v>-0.27356898421906861</v>
      </c>
      <c r="CD28" s="155">
        <f t="shared" si="39"/>
        <v>0.27356898421906861</v>
      </c>
      <c r="CE28" s="155">
        <f t="shared" si="40"/>
        <v>0.27356898421906861</v>
      </c>
      <c r="CF28" s="157" t="e">
        <f t="shared" si="41"/>
        <v>#DIV/0!</v>
      </c>
      <c r="CG28" s="66"/>
      <c r="CH28" s="60"/>
    </row>
    <row r="29" spans="1:87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34"/>
      <c r="U29" s="11"/>
      <c r="V29" s="11"/>
      <c r="W29" s="11"/>
      <c r="X29" s="132"/>
      <c r="Y29" s="83"/>
      <c r="Z29" s="77"/>
      <c r="AA29" s="132"/>
      <c r="AB29" s="132"/>
      <c r="AC29" s="132"/>
      <c r="AD29" s="132"/>
      <c r="AE29" s="132"/>
      <c r="AF29" s="132"/>
      <c r="AG29" s="77"/>
      <c r="AH29" s="77"/>
      <c r="AI29" s="91"/>
      <c r="AJ29" s="132"/>
      <c r="AK29" s="132"/>
      <c r="AL29" s="132"/>
      <c r="AM29" s="132"/>
      <c r="AN29" s="132"/>
      <c r="AO29" s="132"/>
      <c r="AP29" s="132"/>
      <c r="AQ29" s="132"/>
      <c r="AR29" s="87"/>
      <c r="AS29" s="87"/>
      <c r="AT29" s="91"/>
      <c r="AU29" s="132"/>
      <c r="AV29" s="132"/>
      <c r="AW29" s="132"/>
      <c r="AX29" s="132"/>
      <c r="AY29" s="132"/>
      <c r="AZ29" s="132"/>
      <c r="BA29" s="132"/>
      <c r="BB29" s="132"/>
      <c r="BC29" s="133"/>
      <c r="BD29" s="132"/>
      <c r="BE29" s="132"/>
      <c r="BF29" s="132"/>
      <c r="BG29" s="133"/>
      <c r="BH29" s="132"/>
      <c r="BI29" s="132"/>
      <c r="BJ29" s="132"/>
      <c r="BK29" s="133"/>
      <c r="BL29" s="132"/>
      <c r="BM29" s="132"/>
      <c r="BN29" s="132"/>
      <c r="BO29" s="133"/>
      <c r="BP29" s="133"/>
      <c r="BQ29" s="132"/>
      <c r="BR29" s="132"/>
      <c r="BS29" s="132"/>
      <c r="BT29" s="165"/>
      <c r="BU29" s="132"/>
      <c r="BV29" s="132"/>
      <c r="BW29" s="132"/>
      <c r="BX29" s="165"/>
      <c r="BY29" s="132"/>
      <c r="BZ29" s="132"/>
      <c r="CA29" s="132"/>
      <c r="CB29" s="165"/>
      <c r="CC29" s="132"/>
      <c r="CD29" s="132">
        <f t="shared" si="39"/>
        <v>0.27356898421906861</v>
      </c>
      <c r="CE29" s="132">
        <f t="shared" si="40"/>
        <v>0.27356898421906861</v>
      </c>
      <c r="CF29" s="165" t="e">
        <f t="shared" si="41"/>
        <v>#DIV/0!</v>
      </c>
      <c r="CG29" s="66"/>
      <c r="CH29" s="60"/>
      <c r="CI29" s="11"/>
    </row>
    <row r="30" spans="1:87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34"/>
      <c r="U30" s="132"/>
      <c r="V30" s="132"/>
      <c r="W30" s="132"/>
      <c r="X30" s="132"/>
      <c r="Y30" s="83"/>
      <c r="Z30" s="77"/>
      <c r="AA30" s="132"/>
      <c r="AB30" s="132"/>
      <c r="AC30" s="132"/>
      <c r="AD30" s="132"/>
      <c r="AE30" s="132"/>
      <c r="AF30" s="132"/>
      <c r="AG30" s="77"/>
      <c r="AH30" s="77"/>
      <c r="AI30" s="91"/>
      <c r="AJ30" s="132"/>
      <c r="AK30" s="132"/>
      <c r="AL30" s="132"/>
      <c r="AM30" s="132"/>
      <c r="AN30" s="132"/>
      <c r="AO30" s="132"/>
      <c r="AP30" s="132"/>
      <c r="AQ30" s="132"/>
      <c r="AR30" s="87"/>
      <c r="AS30" s="87"/>
      <c r="AT30" s="91"/>
      <c r="AU30" s="132"/>
      <c r="AV30" s="132"/>
      <c r="AW30" s="132"/>
      <c r="AX30" s="132"/>
      <c r="AY30" s="132"/>
      <c r="AZ30" s="132"/>
      <c r="BA30" s="132"/>
      <c r="BB30" s="132"/>
      <c r="BC30" s="133"/>
      <c r="BD30" s="132"/>
      <c r="BE30" s="132"/>
      <c r="BF30" s="132"/>
      <c r="BG30" s="133"/>
      <c r="BH30" s="132"/>
      <c r="BI30" s="132"/>
      <c r="BJ30" s="132"/>
      <c r="BK30" s="133"/>
      <c r="BL30" s="132"/>
      <c r="BM30" s="132"/>
      <c r="BN30" s="132"/>
      <c r="BO30" s="133"/>
      <c r="BP30" s="133"/>
      <c r="BQ30" s="132"/>
      <c r="BR30" s="132"/>
      <c r="BS30" s="132"/>
      <c r="BT30" s="165"/>
      <c r="BU30" s="132"/>
      <c r="BV30" s="132"/>
      <c r="BW30" s="132"/>
      <c r="BX30" s="165"/>
      <c r="BY30" s="132"/>
      <c r="BZ30" s="132"/>
      <c r="CA30" s="132"/>
      <c r="CB30" s="165"/>
      <c r="CC30" s="132"/>
      <c r="CD30" s="132">
        <f t="shared" si="39"/>
        <v>0.27356898421906861</v>
      </c>
      <c r="CE30" s="132">
        <f t="shared" si="40"/>
        <v>0.27356898421906861</v>
      </c>
      <c r="CF30" s="165" t="e">
        <f t="shared" si="41"/>
        <v>#DIV/0!</v>
      </c>
      <c r="CG30" s="66"/>
      <c r="CH30" s="60"/>
      <c r="CI30" s="11"/>
    </row>
    <row r="31" spans="1:87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34"/>
      <c r="U31" s="132"/>
      <c r="V31" s="132"/>
      <c r="W31" s="132"/>
      <c r="X31" s="132"/>
      <c r="Y31" s="83"/>
      <c r="Z31" s="77"/>
      <c r="AA31" s="132"/>
      <c r="AB31" s="132"/>
      <c r="AC31" s="132"/>
      <c r="AD31" s="132"/>
      <c r="AE31" s="132"/>
      <c r="AF31" s="132"/>
      <c r="AG31" s="77"/>
      <c r="AH31" s="77"/>
      <c r="AI31" s="91"/>
      <c r="AJ31" s="132"/>
      <c r="AK31" s="132"/>
      <c r="AL31" s="132"/>
      <c r="AM31" s="132"/>
      <c r="AN31" s="132"/>
      <c r="AO31" s="132"/>
      <c r="AP31" s="132"/>
      <c r="AQ31" s="132"/>
      <c r="AR31" s="87"/>
      <c r="AS31" s="87"/>
      <c r="AT31" s="91"/>
      <c r="AU31" s="132"/>
      <c r="AV31" s="132"/>
      <c r="AW31" s="132"/>
      <c r="AX31" s="132"/>
      <c r="AY31" s="132"/>
      <c r="AZ31" s="132"/>
      <c r="BA31" s="132"/>
      <c r="BB31" s="132"/>
      <c r="BC31" s="133"/>
      <c r="BD31" s="132"/>
      <c r="BE31" s="132"/>
      <c r="BF31" s="132"/>
      <c r="BG31" s="133"/>
      <c r="BH31" s="132"/>
      <c r="BI31" s="132"/>
      <c r="BJ31" s="132"/>
      <c r="BK31" s="133"/>
      <c r="BL31" s="132"/>
      <c r="BM31" s="132"/>
      <c r="BN31" s="132"/>
      <c r="BO31" s="133"/>
      <c r="BP31" s="133"/>
      <c r="BQ31" s="132"/>
      <c r="BR31" s="132"/>
      <c r="BS31" s="132"/>
      <c r="BT31" s="165"/>
      <c r="BU31" s="132"/>
      <c r="BV31" s="132"/>
      <c r="BW31" s="132"/>
      <c r="BX31" s="165"/>
      <c r="BY31" s="132"/>
      <c r="BZ31" s="132"/>
      <c r="CA31" s="132"/>
      <c r="CB31" s="165"/>
      <c r="CC31" s="132"/>
      <c r="CD31" s="132">
        <f t="shared" si="39"/>
        <v>0.27356898421906861</v>
      </c>
      <c r="CE31" s="132">
        <f t="shared" si="40"/>
        <v>0.27356898421906861</v>
      </c>
      <c r="CF31" s="165" t="e">
        <f t="shared" si="41"/>
        <v>#DIV/0!</v>
      </c>
      <c r="CG31" s="66"/>
      <c r="CH31" s="60"/>
      <c r="CI31" s="11"/>
    </row>
    <row r="32" spans="1:87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34"/>
      <c r="U32" s="132"/>
      <c r="V32" s="132"/>
      <c r="W32" s="132"/>
      <c r="X32" s="132"/>
      <c r="Y32" s="83"/>
      <c r="Z32" s="77"/>
      <c r="AA32" s="132"/>
      <c r="AB32" s="132"/>
      <c r="AC32" s="132"/>
      <c r="AD32" s="132"/>
      <c r="AE32" s="132"/>
      <c r="AF32" s="132"/>
      <c r="AG32" s="77"/>
      <c r="AH32" s="77"/>
      <c r="AI32" s="91"/>
      <c r="AJ32" s="132"/>
      <c r="AK32" s="132"/>
      <c r="AL32" s="132"/>
      <c r="AM32" s="132"/>
      <c r="AN32" s="132"/>
      <c r="AO32" s="132"/>
      <c r="AP32" s="132"/>
      <c r="AQ32" s="132"/>
      <c r="AR32" s="87"/>
      <c r="AS32" s="87"/>
      <c r="AT32" s="91"/>
      <c r="AU32" s="132"/>
      <c r="AV32" s="132"/>
      <c r="AW32" s="132"/>
      <c r="AX32" s="132"/>
      <c r="AY32" s="132"/>
      <c r="AZ32" s="132"/>
      <c r="BA32" s="132"/>
      <c r="BB32" s="132"/>
      <c r="BC32" s="133"/>
      <c r="BD32" s="132"/>
      <c r="BE32" s="132"/>
      <c r="BF32" s="132"/>
      <c r="BG32" s="133"/>
      <c r="BH32" s="132"/>
      <c r="BI32" s="132"/>
      <c r="BJ32" s="132"/>
      <c r="BK32" s="133"/>
      <c r="BL32" s="132"/>
      <c r="BM32" s="132"/>
      <c r="BN32" s="132"/>
      <c r="BO32" s="133"/>
      <c r="BP32" s="133"/>
      <c r="BQ32" s="132"/>
      <c r="BR32" s="132"/>
      <c r="BS32" s="132"/>
      <c r="BT32" s="165"/>
      <c r="BU32" s="132"/>
      <c r="BV32" s="132"/>
      <c r="BW32" s="132"/>
      <c r="BX32" s="165"/>
      <c r="BY32" s="132"/>
      <c r="BZ32" s="132"/>
      <c r="CA32" s="132"/>
      <c r="CB32" s="165"/>
      <c r="CC32" s="132"/>
      <c r="CD32" s="132">
        <f t="shared" si="39"/>
        <v>0.27356898421906861</v>
      </c>
      <c r="CE32" s="132">
        <f t="shared" si="40"/>
        <v>0.27356898421906861</v>
      </c>
      <c r="CF32" s="165" t="e">
        <f t="shared" si="41"/>
        <v>#DIV/0!</v>
      </c>
      <c r="CG32" s="66"/>
      <c r="CH32" s="60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U33" s="11"/>
      <c r="V33" s="11"/>
      <c r="W33" s="11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D3:O7"/>
    <mergeCell ref="C10:H14"/>
    <mergeCell ref="L10:Q14"/>
    <mergeCell ref="T10:X13"/>
    <mergeCell ref="Z10:AG13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8CA44-CEC5-4CF4-80BA-DE4DB1219FEB}">
  <sheetPr>
    <tabColor theme="4" tint="-0.249977111117893"/>
  </sheetPr>
  <dimension ref="A2:CR294"/>
  <sheetViews>
    <sheetView zoomScale="40" zoomScaleNormal="40" workbookViewId="0">
      <selection activeCell="V78" sqref="V78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130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99"/>
      <c r="V14" s="99"/>
      <c r="W14" s="99"/>
      <c r="X14" s="99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46" t="s">
        <v>8</v>
      </c>
      <c r="O16" s="146" t="s">
        <v>9</v>
      </c>
      <c r="P16" s="146" t="s">
        <v>10</v>
      </c>
      <c r="Q16" s="146" t="s">
        <v>56</v>
      </c>
      <c r="R16" s="24"/>
      <c r="S16" s="34"/>
      <c r="T16" s="24"/>
      <c r="U16" s="129">
        <f>'RAW DATA'!T11</f>
        <v>387.83</v>
      </c>
      <c r="V16" s="129">
        <f>'RAW DATA'!U11</f>
        <v>100.54789056951806</v>
      </c>
      <c r="W16" s="129">
        <f>'RAW DATA'!V11</f>
        <v>2.5499999999999998</v>
      </c>
      <c r="X16" s="131"/>
      <c r="Y16" s="83"/>
      <c r="Z16" s="84"/>
      <c r="AA16" s="30">
        <f>(($D$18*V16)+1)*(1+$H$23)</f>
        <v>2.3114635894279449</v>
      </c>
      <c r="AB16" s="30">
        <f t="shared" ref="AB16:AB27" si="0">(($D$18*V16)+1)*(1+$H$24)</f>
        <v>3.1272742680495726</v>
      </c>
      <c r="AC16" s="85">
        <f t="shared" ref="AC16:AC27" si="1">(EXP($E$18*V16))*(1+$H$23)</f>
        <v>2.5689772609546822</v>
      </c>
      <c r="AD16" s="85">
        <f t="shared" ref="AD16:AD27" si="2">(EXP($E$18*V16))*(1+$H$24)</f>
        <v>3.4756751177622167</v>
      </c>
      <c r="AE16" s="30">
        <f t="shared" ref="AE16:AE27" si="3">($F$18*(V16^$G$18))*(1+$H$23)</f>
        <v>2.1600241081358709</v>
      </c>
      <c r="AF16" s="30">
        <f t="shared" ref="AF16:AF27" si="4">($F$18*(V16^$G$18))*(1+$H$24)</f>
        <v>2.9223855580661779</v>
      </c>
      <c r="AG16" s="84"/>
      <c r="AH16" s="77"/>
      <c r="AI16" s="45"/>
      <c r="AJ16" s="30">
        <f t="shared" ref="AJ16:AJ27" si="5">($D$18*V16)+1</f>
        <v>2.719368928738759</v>
      </c>
      <c r="AK16" s="30">
        <f t="shared" ref="AK16:AK27" si="6">EXP($E$18*V16)</f>
        <v>3.0223261893584494</v>
      </c>
      <c r="AL16" s="30">
        <f t="shared" ref="AL16:AL26" si="7">$F$18*(V16^$G$18)</f>
        <v>2.5412048331010246</v>
      </c>
      <c r="AM16" s="85">
        <f t="shared" ref="AM16:AM27" si="8">V16*$H$21+1</f>
        <v>3.3126014830989154</v>
      </c>
      <c r="AN16" s="30">
        <f>(W16-AJ16)^2</f>
        <v>2.868583402211489E-2</v>
      </c>
      <c r="AO16" s="30">
        <f>(W16-AK16)^2</f>
        <v>0.22309202915387399</v>
      </c>
      <c r="AP16" s="30">
        <f>(W16-AL16)^2</f>
        <v>7.7354960780828911E-5</v>
      </c>
      <c r="AQ16" s="85">
        <f>(W16-AM16)^2</f>
        <v>0.58156102202466564</v>
      </c>
      <c r="AR16" s="86"/>
      <c r="AS16" s="87"/>
      <c r="AT16" s="60"/>
      <c r="AU16" s="30">
        <f t="shared" ref="AU16:AV27" si="9">V16^2</f>
        <v>10109.878297979778</v>
      </c>
      <c r="AV16" s="30">
        <f t="shared" si="9"/>
        <v>6.5024999999999995</v>
      </c>
      <c r="AW16" s="30">
        <f t="shared" ref="AW16:AW27" si="10">V16*W16</f>
        <v>256.39712095227105</v>
      </c>
      <c r="AX16" s="85">
        <f t="shared" ref="AX16:AX27" si="11">(V16-$M$25)^2</f>
        <v>2819.073784822795</v>
      </c>
      <c r="AY16" s="62"/>
      <c r="AZ16" s="30">
        <f t="shared" ref="AZ16:AZ27" si="12">AJ16-BB16</f>
        <v>2.2601121563521396</v>
      </c>
      <c r="BA16" s="30">
        <f t="shared" ref="BA16:BA27" si="13">AJ16+BB16</f>
        <v>3.1786257011253785</v>
      </c>
      <c r="BB16" s="30">
        <f t="shared" ref="BB16:BB27" si="14">$N$22*($N$20*SQRT((1/$H$26)+(AX16/$M$26)))</f>
        <v>0.45925677238661933</v>
      </c>
      <c r="BC16" s="56">
        <f>(BA16-AZ16)/(2*AJ16)</f>
        <v>0.16888358454533875</v>
      </c>
      <c r="BD16" s="30">
        <f t="shared" ref="BD16:BD27" si="15">AK16-BF16</f>
        <v>2.3788542901123146</v>
      </c>
      <c r="BE16" s="30">
        <f t="shared" ref="BE16:BE27" si="16">AK16+BF16</f>
        <v>3.6657980886045842</v>
      </c>
      <c r="BF16" s="30">
        <f t="shared" ref="BF16:BF27" si="17">$O$22*($O$20*SQRT((1/$H$26)+(AX16/$M$26)))</f>
        <v>0.64347189924613479</v>
      </c>
      <c r="BG16" s="56">
        <f t="shared" ref="BG16:BG27" si="18">(BE16-BD16)/(2*AK16)</f>
        <v>0.2129061719121472</v>
      </c>
      <c r="BH16" s="30">
        <f t="shared" ref="BH16:BH27" si="19">AL16-BJ16</f>
        <v>2.2143266536879409</v>
      </c>
      <c r="BI16" s="30">
        <f t="shared" ref="BI16:BI27" si="20">AL16+BJ16</f>
        <v>2.8680830125141084</v>
      </c>
      <c r="BJ16" s="30">
        <f t="shared" ref="BJ16:BJ27" si="21">$P$22*($P$20*SQRT((1/$H$26)+(AX16/$M$26)))</f>
        <v>0.32687817941308361</v>
      </c>
      <c r="BK16" s="56">
        <f t="shared" ref="BK16:BK27" si="22">(BI16-BH16)/(2*AL16)</f>
        <v>0.1286311812236699</v>
      </c>
      <c r="BL16" s="30">
        <f t="shared" ref="BL16:BL27" si="23">AM16-BN16</f>
        <v>2.6770376815037871</v>
      </c>
      <c r="BM16" s="30">
        <f t="shared" ref="BM16:BM27" si="24">AM16+BN16</f>
        <v>3.9481652846940438</v>
      </c>
      <c r="BN16" s="30">
        <f t="shared" ref="BN16:BN27" si="25">$Q$22*($Q$20*SQRT((1/$H$26)+(AX16/$M$26)))</f>
        <v>0.6355638015951286</v>
      </c>
      <c r="BO16" s="56">
        <f t="shared" ref="BO16:BO27" si="26">(BM16-BL16)/(2*AM16)</f>
        <v>0.19186243948685397</v>
      </c>
      <c r="BP16" s="59"/>
      <c r="BQ16" s="30">
        <f t="shared" ref="BQ16:BQ27" si="27">AJ16-BS16</f>
        <v>1.7868347987162272</v>
      </c>
      <c r="BR16" s="30">
        <f t="shared" ref="BR16:BR27" si="28">AJ16+BS16</f>
        <v>3.6519030587612908</v>
      </c>
      <c r="BS16" s="30">
        <f t="shared" ref="BS16:BS27" si="29">$N$22*SQRT(($N$20^2)+((($N$20*SQRT((1/$H$26)+(AX16/$M$26))))^2))</f>
        <v>0.93253413002253183</v>
      </c>
      <c r="BT16" s="56">
        <f t="shared" ref="BT16:BT27" si="30">(BR16-BQ16)/(2*AJ16)</f>
        <v>0.34292299223078948</v>
      </c>
      <c r="BU16" s="30">
        <f t="shared" ref="BU16:BU27" si="31">AK16-BW16</f>
        <v>1.7157379279832021</v>
      </c>
      <c r="BV16" s="30">
        <f t="shared" ref="BV16:BV27" si="32">AK16+BW16</f>
        <v>4.3289144507336967</v>
      </c>
      <c r="BW16" s="30">
        <f t="shared" ref="BW16:BW27" si="33">$O$22*SQRT(($O$20^2)+((($O$20*SQRT((1/$H$26)+(AX16/$M$26))))^2))</f>
        <v>1.3065882613752473</v>
      </c>
      <c r="BX16" s="56">
        <f t="shared" ref="BX16:BX27" si="34">(BV16-BU16)/(2*AK16)</f>
        <v>0.43231212632697247</v>
      </c>
      <c r="BY16" s="30">
        <f t="shared" ref="BY16:BY27" si="35">AL16-CA16</f>
        <v>1.87746925642516</v>
      </c>
      <c r="BZ16" s="30">
        <f t="shared" ref="BZ16:BZ27" si="36">AL16+CA16</f>
        <v>3.2049404097768894</v>
      </c>
      <c r="CA16" s="30">
        <f t="shared" ref="CA16:CA27" si="37">$P$22*SQRT(($P$20^2)+((($P$20*SQRT((1/$H$26)+(AX16/$M$26))))^2))</f>
        <v>0.66373557667586458</v>
      </c>
      <c r="CB16" s="56">
        <f t="shared" ref="CB16:CB27" si="38">(BZ16-BY16)/(2*AL16)</f>
        <v>0.26118932564200664</v>
      </c>
      <c r="CC16" s="30">
        <f t="shared" ref="CC16:CC27" si="39">AM16-CE16</f>
        <v>2.0220708422238318</v>
      </c>
      <c r="CD16" s="30">
        <f t="shared" ref="CD16:CD32" si="40">AM16+CE16</f>
        <v>4.6031321239739995</v>
      </c>
      <c r="CE16" s="30">
        <f t="shared" ref="CE16:CE32" si="41">$Q$22*SQRT(($Q$20^2)+((($Q$20*SQRT((1/$H$26)+(AX16/$M$26))))^2))</f>
        <v>1.2905306408750836</v>
      </c>
      <c r="CF16" s="56">
        <f t="shared" ref="CF16:CF32" si="42">(CD16-CC16)/(2*AM16)</f>
        <v>0.38958222033632656</v>
      </c>
      <c r="CG16" s="66"/>
      <c r="CH16" s="60"/>
    </row>
    <row r="17" spans="1:96" s="12" customFormat="1" ht="21.95" customHeight="1" x14ac:dyDescent="0.25">
      <c r="A17" s="11"/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INPUTS!J17</f>
        <v>0.62139999999999995</v>
      </c>
      <c r="O17" s="128">
        <f>INPUTS!K17</f>
        <v>0.87160000000000004</v>
      </c>
      <c r="P17" s="128">
        <f>INPUTS!L17</f>
        <v>0.78849999999999998</v>
      </c>
      <c r="Q17" s="128" t="s">
        <v>7</v>
      </c>
      <c r="R17" s="24"/>
      <c r="S17" s="34"/>
      <c r="T17" s="24"/>
      <c r="U17" s="129">
        <f>'RAW DATA'!T12</f>
        <v>306.95999999999998</v>
      </c>
      <c r="V17" s="129">
        <f>'RAW DATA'!U12</f>
        <v>80.459315504050451</v>
      </c>
      <c r="W17" s="129">
        <f>'RAW DATA'!V12</f>
        <v>2.59</v>
      </c>
      <c r="X17" s="131"/>
      <c r="Y17" s="83"/>
      <c r="Z17" s="84"/>
      <c r="AA17" s="30">
        <f t="shared" ref="AA17:AA27" si="43">(($D$18*V17)+1)*(1+$H$23)</f>
        <v>2.0194761508513732</v>
      </c>
      <c r="AB17" s="30">
        <f t="shared" si="0"/>
        <v>2.7322324393871518</v>
      </c>
      <c r="AC17" s="85">
        <f t="shared" si="1"/>
        <v>2.0596448006117809</v>
      </c>
      <c r="AD17" s="85">
        <f t="shared" si="2"/>
        <v>2.786578259651233</v>
      </c>
      <c r="AE17" s="30">
        <f t="shared" si="3"/>
        <v>2.0157296482602884</v>
      </c>
      <c r="AF17" s="30">
        <f t="shared" si="4"/>
        <v>2.7271636417639198</v>
      </c>
      <c r="AG17" s="84"/>
      <c r="AH17" s="77"/>
      <c r="AI17" s="45"/>
      <c r="AJ17" s="30">
        <f t="shared" si="5"/>
        <v>2.3758542951192627</v>
      </c>
      <c r="AK17" s="30">
        <f t="shared" si="6"/>
        <v>2.4231115301315072</v>
      </c>
      <c r="AL17" s="30">
        <f t="shared" si="7"/>
        <v>2.3714466450121043</v>
      </c>
      <c r="AM17" s="85">
        <f t="shared" si="8"/>
        <v>2.8505642565931604</v>
      </c>
      <c r="AN17" s="30">
        <f>(W17-AJ17)^2</f>
        <v>4.585838291886777E-2</v>
      </c>
      <c r="AO17" s="30">
        <f t="shared" ref="AO17:AO27" si="44">(W17-AK17)^2</f>
        <v>2.7851761375046798E-2</v>
      </c>
      <c r="AP17" s="30">
        <f t="shared" ref="AP17:AP27" si="45">(W17-AL17)^2</f>
        <v>4.7765568976465077E-2</v>
      </c>
      <c r="AQ17" s="85">
        <f t="shared" ref="AQ17:AQ27" si="46">(W17-AM17)^2</f>
        <v>6.7893731813946395E-2</v>
      </c>
      <c r="AR17" s="86"/>
      <c r="AS17" s="87"/>
      <c r="AT17" s="60"/>
      <c r="AU17" s="30">
        <f t="shared" si="9"/>
        <v>6473.7014513803333</v>
      </c>
      <c r="AV17" s="30">
        <f t="shared" si="9"/>
        <v>6.7080999999999991</v>
      </c>
      <c r="AW17" s="30">
        <f t="shared" si="10"/>
        <v>208.38962715549064</v>
      </c>
      <c r="AX17" s="85">
        <f t="shared" si="11"/>
        <v>1089.4208294117582</v>
      </c>
      <c r="AY17" s="63"/>
      <c r="AZ17" s="30">
        <f t="shared" si="12"/>
        <v>2.0364619469857494</v>
      </c>
      <c r="BA17" s="30">
        <f t="shared" si="13"/>
        <v>2.715246643252776</v>
      </c>
      <c r="BB17" s="30">
        <f t="shared" si="14"/>
        <v>0.33939234813351349</v>
      </c>
      <c r="BC17" s="56">
        <f t="shared" ref="BC17:BC27" si="47">(BA17-AZ17)/(2*AJ17)</f>
        <v>0.14285065747959788</v>
      </c>
      <c r="BD17" s="30">
        <f>AK17-BF17</f>
        <v>1.9475835641351145</v>
      </c>
      <c r="BE17" s="30">
        <f t="shared" si="16"/>
        <v>2.8986394961278998</v>
      </c>
      <c r="BF17" s="30">
        <f t="shared" si="17"/>
        <v>0.47552796599639258</v>
      </c>
      <c r="BG17" s="56">
        <f t="shared" si="18"/>
        <v>0.19624683390887288</v>
      </c>
      <c r="BH17" s="30">
        <f t="shared" si="19"/>
        <v>2.1298825363586973</v>
      </c>
      <c r="BI17" s="30">
        <f t="shared" si="20"/>
        <v>2.6130107536655114</v>
      </c>
      <c r="BJ17" s="30">
        <f t="shared" si="21"/>
        <v>0.24156410865340713</v>
      </c>
      <c r="BK17" s="56">
        <f t="shared" si="22"/>
        <v>0.10186360682475909</v>
      </c>
      <c r="BL17" s="30">
        <f t="shared" si="23"/>
        <v>2.3808804021971182</v>
      </c>
      <c r="BM17" s="30">
        <f t="shared" si="24"/>
        <v>3.3202481109892026</v>
      </c>
      <c r="BN17" s="30">
        <f t="shared" si="25"/>
        <v>0.46968385439604221</v>
      </c>
      <c r="BO17" s="56">
        <f t="shared" si="26"/>
        <v>0.16476873072048651</v>
      </c>
      <c r="BP17" s="59"/>
      <c r="BQ17" s="30">
        <f t="shared" si="27"/>
        <v>1.4961439526510811</v>
      </c>
      <c r="BR17" s="30">
        <f t="shared" si="28"/>
        <v>3.2555646375874443</v>
      </c>
      <c r="BS17" s="30">
        <f t="shared" si="29"/>
        <v>0.87971034246818158</v>
      </c>
      <c r="BT17" s="56">
        <f t="shared" si="30"/>
        <v>0.37027116699680529</v>
      </c>
      <c r="BU17" s="30">
        <f t="shared" si="31"/>
        <v>1.1905355097218815</v>
      </c>
      <c r="BV17" s="30">
        <f t="shared" si="32"/>
        <v>3.655687550541133</v>
      </c>
      <c r="BW17" s="30">
        <f t="shared" si="33"/>
        <v>1.2325760204096257</v>
      </c>
      <c r="BX17" s="56">
        <f t="shared" si="34"/>
        <v>0.50867490211758082</v>
      </c>
      <c r="BY17" s="30">
        <f t="shared" si="35"/>
        <v>1.7453086489135243</v>
      </c>
      <c r="BZ17" s="30">
        <f t="shared" si="36"/>
        <v>2.9975846411106843</v>
      </c>
      <c r="CA17" s="30">
        <f t="shared" si="37"/>
        <v>0.62613799609858012</v>
      </c>
      <c r="CB17" s="56">
        <f t="shared" si="38"/>
        <v>0.26403208244872156</v>
      </c>
      <c r="CC17" s="30">
        <f t="shared" si="39"/>
        <v>1.6331362660246318</v>
      </c>
      <c r="CD17" s="30">
        <f t="shared" si="40"/>
        <v>4.0679922471616887</v>
      </c>
      <c r="CE17" s="30">
        <f t="shared" si="41"/>
        <v>1.2174279905685286</v>
      </c>
      <c r="CF17" s="56">
        <f t="shared" si="42"/>
        <v>0.42708316002794905</v>
      </c>
      <c r="CG17" s="66"/>
      <c r="CH17" s="60"/>
    </row>
    <row r="18" spans="1:96" s="12" customFormat="1" ht="21.95" customHeight="1" x14ac:dyDescent="0.25">
      <c r="A18" s="11"/>
      <c r="B18" s="79"/>
      <c r="C18" s="80"/>
      <c r="D18" s="88">
        <f>INPUTS!E17</f>
        <v>1.7100000000000001E-2</v>
      </c>
      <c r="E18" s="88">
        <f>INPUTS!F17</f>
        <v>1.0999999999999999E-2</v>
      </c>
      <c r="F18" s="88">
        <f>INPUTS!G17</f>
        <v>0.60799999999999998</v>
      </c>
      <c r="G18" s="88">
        <f>INPUTS!H17</f>
        <v>0.31019999999999998</v>
      </c>
      <c r="H18" s="80"/>
      <c r="I18" s="80"/>
      <c r="K18" s="79"/>
      <c r="L18" s="31" t="s">
        <v>72</v>
      </c>
      <c r="M18" s="9" t="s">
        <v>71</v>
      </c>
      <c r="N18" s="30">
        <f>SUM(AN16:AN27)</f>
        <v>1.495712686651776</v>
      </c>
      <c r="O18" s="30">
        <f>SUM(AO16:AO27)</f>
        <v>2.9362715035744009</v>
      </c>
      <c r="P18" s="30">
        <f>SUM(AP16:AP27)</f>
        <v>0.67214959341957481</v>
      </c>
      <c r="Q18" s="30">
        <f>SUM(AQ16:AQ27)</f>
        <v>2.8645430068581987</v>
      </c>
      <c r="R18" s="24"/>
      <c r="S18" s="34"/>
      <c r="T18" s="24"/>
      <c r="U18" s="129">
        <f>'RAW DATA'!T13</f>
        <v>269.57</v>
      </c>
      <c r="V18" s="129">
        <f>'RAW DATA'!U13</f>
        <v>70.82190769410586</v>
      </c>
      <c r="W18" s="129">
        <f>'RAW DATA'!V13</f>
        <v>2.4700000000000002</v>
      </c>
      <c r="X18" s="131"/>
      <c r="Y18" s="83"/>
      <c r="Z18" s="84"/>
      <c r="AA18" s="30">
        <f t="shared" si="43"/>
        <v>1.8793964283338287</v>
      </c>
      <c r="AB18" s="30">
        <f t="shared" si="0"/>
        <v>2.5427128148045917</v>
      </c>
      <c r="AC18" s="85">
        <f t="shared" si="1"/>
        <v>1.8524740224806922</v>
      </c>
      <c r="AD18" s="85">
        <f t="shared" si="2"/>
        <v>2.5062883833562304</v>
      </c>
      <c r="AE18" s="30">
        <f t="shared" si="3"/>
        <v>1.9375124461836835</v>
      </c>
      <c r="AF18" s="30">
        <f t="shared" si="4"/>
        <v>2.6213403683661598</v>
      </c>
      <c r="AG18" s="84"/>
      <c r="AH18" s="77"/>
      <c r="AI18" s="45"/>
      <c r="AJ18" s="30">
        <f t="shared" si="5"/>
        <v>2.2110546215692102</v>
      </c>
      <c r="AK18" s="30">
        <f t="shared" si="6"/>
        <v>2.1793812029184614</v>
      </c>
      <c r="AL18" s="30">
        <f t="shared" si="7"/>
        <v>2.2794264072749217</v>
      </c>
      <c r="AM18" s="85">
        <f t="shared" si="8"/>
        <v>2.6289038769644346</v>
      </c>
      <c r="AN18" s="30">
        <f t="shared" ref="AN18:AN27" si="48">(W18-AJ18)^2</f>
        <v>6.7052709010665054E-2</v>
      </c>
      <c r="AO18" s="30">
        <f t="shared" si="44"/>
        <v>8.4459285217120636E-2</v>
      </c>
      <c r="AP18" s="30">
        <f t="shared" si="45"/>
        <v>3.6318294244144074E-2</v>
      </c>
      <c r="AQ18" s="85">
        <f t="shared" si="46"/>
        <v>2.5250442114328111E-2</v>
      </c>
      <c r="AR18" s="86"/>
      <c r="AS18" s="87"/>
      <c r="AT18" s="60"/>
      <c r="AU18" s="30">
        <f t="shared" si="9"/>
        <v>5015.742609432451</v>
      </c>
      <c r="AV18" s="30">
        <f t="shared" si="9"/>
        <v>6.1009000000000011</v>
      </c>
      <c r="AW18" s="30">
        <f t="shared" si="10"/>
        <v>174.9301120044415</v>
      </c>
      <c r="AX18" s="85">
        <f t="shared" si="11"/>
        <v>546.10865498038152</v>
      </c>
      <c r="AY18" s="89"/>
      <c r="AZ18" s="30">
        <f t="shared" si="12"/>
        <v>1.9193065563637646</v>
      </c>
      <c r="BA18" s="30">
        <f t="shared" si="13"/>
        <v>2.5028026867746558</v>
      </c>
      <c r="BB18" s="30">
        <f t="shared" si="14"/>
        <v>0.29174806520544549</v>
      </c>
      <c r="BC18" s="56">
        <f t="shared" si="47"/>
        <v>0.13194973220443951</v>
      </c>
      <c r="BD18" s="30">
        <f t="shared" si="15"/>
        <v>1.7706083923542359</v>
      </c>
      <c r="BE18" s="30">
        <f t="shared" si="16"/>
        <v>2.5881540134826868</v>
      </c>
      <c r="BF18" s="30">
        <f t="shared" si="17"/>
        <v>0.40877281056422554</v>
      </c>
      <c r="BG18" s="56">
        <f t="shared" si="18"/>
        <v>0.18756370387008386</v>
      </c>
      <c r="BH18" s="30">
        <f t="shared" si="19"/>
        <v>2.0717733422889513</v>
      </c>
      <c r="BI18" s="30">
        <f t="shared" si="20"/>
        <v>2.4870794722608922</v>
      </c>
      <c r="BJ18" s="30">
        <f t="shared" si="21"/>
        <v>0.20765306498597033</v>
      </c>
      <c r="BK18" s="56">
        <f t="shared" si="22"/>
        <v>9.1098823951163171E-2</v>
      </c>
      <c r="BL18" s="30">
        <f t="shared" si="23"/>
        <v>2.2251547749829852</v>
      </c>
      <c r="BM18" s="30">
        <f t="shared" si="24"/>
        <v>3.032652978945884</v>
      </c>
      <c r="BN18" s="30">
        <f t="shared" si="25"/>
        <v>0.40374910198144931</v>
      </c>
      <c r="BO18" s="56">
        <f t="shared" si="26"/>
        <v>0.15358077772233114</v>
      </c>
      <c r="BP18" s="59"/>
      <c r="BQ18" s="30">
        <f t="shared" si="27"/>
        <v>1.34860459158195</v>
      </c>
      <c r="BR18" s="30">
        <f t="shared" si="28"/>
        <v>3.0735046515564703</v>
      </c>
      <c r="BS18" s="30">
        <f t="shared" si="29"/>
        <v>0.86245002998726028</v>
      </c>
      <c r="BT18" s="56">
        <f t="shared" si="30"/>
        <v>0.39006274271739599</v>
      </c>
      <c r="BU18" s="30">
        <f t="shared" si="31"/>
        <v>0.9709888782569962</v>
      </c>
      <c r="BV18" s="30">
        <f t="shared" si="32"/>
        <v>3.3877735275799266</v>
      </c>
      <c r="BW18" s="30">
        <f t="shared" si="33"/>
        <v>1.2083923246614652</v>
      </c>
      <c r="BX18" s="56">
        <f t="shared" si="34"/>
        <v>0.55446579196116685</v>
      </c>
      <c r="BY18" s="30">
        <f t="shared" si="35"/>
        <v>1.6655735202027031</v>
      </c>
      <c r="BZ18" s="30">
        <f t="shared" si="36"/>
        <v>2.8932792943471402</v>
      </c>
      <c r="CA18" s="30">
        <f t="shared" si="37"/>
        <v>0.61385288707221863</v>
      </c>
      <c r="CB18" s="56">
        <f t="shared" si="38"/>
        <v>0.26930147212170191</v>
      </c>
      <c r="CC18" s="30">
        <f t="shared" si="39"/>
        <v>1.4353623709872738</v>
      </c>
      <c r="CD18" s="30">
        <f t="shared" si="40"/>
        <v>3.8224453829415954</v>
      </c>
      <c r="CE18" s="30">
        <f t="shared" si="41"/>
        <v>1.1935415059771608</v>
      </c>
      <c r="CF18" s="56">
        <f t="shared" si="42"/>
        <v>0.45400728282059882</v>
      </c>
      <c r="CG18" s="66"/>
      <c r="CH18" s="60"/>
    </row>
    <row r="19" spans="1:96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0.13597388060470691</v>
      </c>
      <c r="O19" s="30">
        <f>O18/(H26-1)</f>
        <v>0.26693377305221827</v>
      </c>
      <c r="P19" s="30">
        <f>P18/(H26-2)</f>
        <v>6.7214959341957481E-2</v>
      </c>
      <c r="Q19" s="30">
        <f>Q18/(H26-1)</f>
        <v>0.26041300062347261</v>
      </c>
      <c r="R19" s="24"/>
      <c r="S19" s="34"/>
      <c r="T19" s="24"/>
      <c r="U19" s="129">
        <f>'RAW DATA'!T14</f>
        <v>402.61</v>
      </c>
      <c r="V19" s="129">
        <f>'RAW DATA'!U14</f>
        <v>104.1239334081737</v>
      </c>
      <c r="W19" s="129">
        <f>'RAW DATA'!V14</f>
        <v>1.99</v>
      </c>
      <c r="X19" s="131"/>
      <c r="Y19" s="83"/>
      <c r="Z19" s="84"/>
      <c r="AA19" s="30">
        <f t="shared" si="43"/>
        <v>2.3634413720878045</v>
      </c>
      <c r="AB19" s="30">
        <f t="shared" si="0"/>
        <v>3.1975971504717355</v>
      </c>
      <c r="AC19" s="85">
        <f t="shared" si="1"/>
        <v>2.672045644342846</v>
      </c>
      <c r="AD19" s="85">
        <f t="shared" si="2"/>
        <v>3.6151205776403206</v>
      </c>
      <c r="AE19" s="30">
        <f t="shared" si="3"/>
        <v>2.1835678458957828</v>
      </c>
      <c r="AF19" s="30">
        <f t="shared" si="4"/>
        <v>2.9542388503295887</v>
      </c>
      <c r="AG19" s="84"/>
      <c r="AH19" s="77"/>
      <c r="AI19" s="45"/>
      <c r="AJ19" s="30">
        <f t="shared" si="5"/>
        <v>2.7805192612797702</v>
      </c>
      <c r="AK19" s="30">
        <f t="shared" si="6"/>
        <v>3.1435831109915835</v>
      </c>
      <c r="AL19" s="30">
        <f t="shared" si="7"/>
        <v>2.5689033481126859</v>
      </c>
      <c r="AM19" s="85">
        <f t="shared" si="8"/>
        <v>3.394850468387995</v>
      </c>
      <c r="AN19" s="30">
        <f t="shared" si="48"/>
        <v>0.62492070245431364</v>
      </c>
      <c r="AO19" s="30">
        <f t="shared" si="44"/>
        <v>1.3307539939650201</v>
      </c>
      <c r="AP19" s="30">
        <f t="shared" si="45"/>
        <v>0.33512908645607764</v>
      </c>
      <c r="AQ19" s="85">
        <f t="shared" si="46"/>
        <v>1.9736048385299689</v>
      </c>
      <c r="AR19" s="86"/>
      <c r="AS19" s="87"/>
      <c r="AT19" s="60"/>
      <c r="AU19" s="30">
        <f t="shared" si="9"/>
        <v>10841.79350838979</v>
      </c>
      <c r="AV19" s="30">
        <f t="shared" si="9"/>
        <v>3.9601000000000002</v>
      </c>
      <c r="AW19" s="30">
        <f t="shared" si="10"/>
        <v>207.20662748226565</v>
      </c>
      <c r="AX19" s="85">
        <f t="shared" si="11"/>
        <v>3211.6015033081035</v>
      </c>
      <c r="AY19" s="89"/>
      <c r="AZ19" s="30">
        <f t="shared" si="12"/>
        <v>2.2981898327908117</v>
      </c>
      <c r="BA19" s="30">
        <f t="shared" si="13"/>
        <v>3.2628486897687288</v>
      </c>
      <c r="BB19" s="30">
        <f t="shared" si="14"/>
        <v>0.48232942848895871</v>
      </c>
      <c r="BC19" s="56">
        <f t="shared" si="47"/>
        <v>0.17346739337707739</v>
      </c>
      <c r="BD19" s="30">
        <f t="shared" si="15"/>
        <v>2.4677837497775568</v>
      </c>
      <c r="BE19" s="30">
        <f t="shared" si="16"/>
        <v>3.8193824722056102</v>
      </c>
      <c r="BF19" s="30">
        <f t="shared" si="17"/>
        <v>0.67579936121402684</v>
      </c>
      <c r="BG19" s="56">
        <f t="shared" si="18"/>
        <v>0.2149774118747122</v>
      </c>
      <c r="BH19" s="30">
        <f t="shared" si="19"/>
        <v>2.225603096616128</v>
      </c>
      <c r="BI19" s="30">
        <f t="shared" si="20"/>
        <v>2.9122035996092439</v>
      </c>
      <c r="BJ19" s="30">
        <f t="shared" si="21"/>
        <v>0.34330025149655813</v>
      </c>
      <c r="BK19" s="56">
        <f t="shared" si="22"/>
        <v>0.13363688896617024</v>
      </c>
      <c r="BL19" s="30">
        <f t="shared" si="23"/>
        <v>2.7273565006918972</v>
      </c>
      <c r="BM19" s="30">
        <f t="shared" si="24"/>
        <v>4.0623444360840928</v>
      </c>
      <c r="BN19" s="30">
        <f t="shared" si="25"/>
        <v>0.66749396769609803</v>
      </c>
      <c r="BO19" s="56">
        <f t="shared" si="26"/>
        <v>0.19661954890550731</v>
      </c>
      <c r="BP19" s="59"/>
      <c r="BQ19" s="30">
        <f t="shared" si="27"/>
        <v>1.8364086754581774</v>
      </c>
      <c r="BR19" s="30">
        <f t="shared" si="28"/>
        <v>3.724629847101363</v>
      </c>
      <c r="BS19" s="30">
        <f t="shared" si="29"/>
        <v>0.94411058582159268</v>
      </c>
      <c r="BT19" s="56">
        <f t="shared" si="30"/>
        <v>0.33954470266357861</v>
      </c>
      <c r="BU19" s="30">
        <f t="shared" si="31"/>
        <v>1.820774895012619</v>
      </c>
      <c r="BV19" s="30">
        <f t="shared" si="32"/>
        <v>4.4663913269705482</v>
      </c>
      <c r="BW19" s="30">
        <f t="shared" si="33"/>
        <v>1.3228082159789645</v>
      </c>
      <c r="BX19" s="56">
        <f t="shared" si="34"/>
        <v>0.42079632358175828</v>
      </c>
      <c r="BY19" s="30">
        <f t="shared" si="35"/>
        <v>1.8969281742807724</v>
      </c>
      <c r="BZ19" s="30">
        <f t="shared" si="36"/>
        <v>3.2408785219445995</v>
      </c>
      <c r="CA19" s="30">
        <f t="shared" si="37"/>
        <v>0.67197517383191352</v>
      </c>
      <c r="CB19" s="56">
        <f t="shared" si="38"/>
        <v>0.26158055900608257</v>
      </c>
      <c r="CC19" s="30">
        <f t="shared" si="39"/>
        <v>2.0882992118159147</v>
      </c>
      <c r="CD19" s="30">
        <f t="shared" si="40"/>
        <v>4.7014017249600748</v>
      </c>
      <c r="CE19" s="30">
        <f t="shared" si="41"/>
        <v>1.3065512565720803</v>
      </c>
      <c r="CF19" s="56">
        <f t="shared" si="42"/>
        <v>0.3848626820940601</v>
      </c>
      <c r="CG19" s="66"/>
      <c r="CH19" s="60"/>
    </row>
    <row r="20" spans="1:96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0.36874636351387508</v>
      </c>
      <c r="O20" s="30">
        <f>SQRT(O18/(H26-G31))</f>
        <v>0.51665633940968758</v>
      </c>
      <c r="P20" s="30">
        <f>SQRT(P18/(H26-G32))</f>
        <v>0.2592584797879473</v>
      </c>
      <c r="Q20" s="30">
        <f>SQRT(Q18/(H26-G33))</f>
        <v>0.51030677109310696</v>
      </c>
      <c r="R20" s="24"/>
      <c r="S20" s="34"/>
      <c r="T20" s="24"/>
      <c r="U20" s="129">
        <f>'RAW DATA'!T15</f>
        <v>179.13</v>
      </c>
      <c r="V20" s="129">
        <f>'RAW DATA'!U15</f>
        <v>46.275903647922327</v>
      </c>
      <c r="W20" s="129">
        <f>'RAW DATA'!V15</f>
        <v>2.42</v>
      </c>
      <c r="X20" s="131"/>
      <c r="Y20" s="83"/>
      <c r="Z20" s="84"/>
      <c r="AA20" s="30">
        <f t="shared" si="43"/>
        <v>1.5226202595225509</v>
      </c>
      <c r="AB20" s="30">
        <f t="shared" si="0"/>
        <v>2.0600156452363922</v>
      </c>
      <c r="AC20" s="85">
        <f t="shared" si="1"/>
        <v>1.4141321347946052</v>
      </c>
      <c r="AD20" s="85">
        <f t="shared" si="2"/>
        <v>1.9132375941338775</v>
      </c>
      <c r="AE20" s="30">
        <f t="shared" si="3"/>
        <v>1.6979136411500326</v>
      </c>
      <c r="AF20" s="30">
        <f t="shared" si="4"/>
        <v>2.2971772792029852</v>
      </c>
      <c r="AG20" s="84"/>
      <c r="AH20" s="77"/>
      <c r="AI20" s="45"/>
      <c r="AJ20" s="30">
        <f t="shared" si="5"/>
        <v>1.7913179523794718</v>
      </c>
      <c r="AK20" s="30">
        <f>EXP($E$18*V20)</f>
        <v>1.6636848644642415</v>
      </c>
      <c r="AL20" s="30">
        <f t="shared" si="7"/>
        <v>1.997545460176509</v>
      </c>
      <c r="AM20" s="85">
        <f t="shared" si="8"/>
        <v>2.0643457839022137</v>
      </c>
      <c r="AN20" s="30">
        <f t="shared" si="48"/>
        <v>0.39524111700034004</v>
      </c>
      <c r="AO20" s="30">
        <f t="shared" si="44"/>
        <v>0.57201258424047274</v>
      </c>
      <c r="AP20" s="30">
        <f t="shared" si="45"/>
        <v>0.17846783821747747</v>
      </c>
      <c r="AQ20" s="85">
        <f t="shared" si="46"/>
        <v>0.12648992142813084</v>
      </c>
      <c r="AR20" s="86"/>
      <c r="AS20" s="87"/>
      <c r="AT20" s="60"/>
      <c r="AU20" s="30">
        <f t="shared" si="9"/>
        <v>2141.4592584317911</v>
      </c>
      <c r="AV20" s="30">
        <f t="shared" si="9"/>
        <v>5.8563999999999998</v>
      </c>
      <c r="AW20" s="30">
        <f t="shared" si="10"/>
        <v>111.98768682797203</v>
      </c>
      <c r="AX20" s="85">
        <f>(V20-$M$25)^2</f>
        <v>1.3854143780710488</v>
      </c>
      <c r="AY20" s="63"/>
      <c r="AZ20" s="30">
        <f t="shared" si="12"/>
        <v>1.5568641103063117</v>
      </c>
      <c r="BA20" s="30">
        <f t="shared" si="13"/>
        <v>2.0257717944526319</v>
      </c>
      <c r="BB20" s="30">
        <f t="shared" si="14"/>
        <v>0.23445384207316017</v>
      </c>
      <c r="BC20" s="56">
        <f t="shared" si="47"/>
        <v>0.13088343236985187</v>
      </c>
      <c r="BD20" s="30">
        <f t="shared" si="15"/>
        <v>1.3351878925842786</v>
      </c>
      <c r="BE20" s="30">
        <f t="shared" si="16"/>
        <v>1.9921818363442043</v>
      </c>
      <c r="BF20" s="30">
        <f t="shared" si="17"/>
        <v>0.3284969718799628</v>
      </c>
      <c r="BG20" s="56">
        <f t="shared" si="18"/>
        <v>0.19745143981083771</v>
      </c>
      <c r="BH20" s="30">
        <f t="shared" si="19"/>
        <v>1.8306718294295667</v>
      </c>
      <c r="BI20" s="30">
        <f t="shared" si="20"/>
        <v>2.1644190909234515</v>
      </c>
      <c r="BJ20" s="30">
        <f t="shared" si="21"/>
        <v>0.16687363074694228</v>
      </c>
      <c r="BK20" s="56">
        <f t="shared" si="22"/>
        <v>8.3539340692750458E-2</v>
      </c>
      <c r="BL20" s="30">
        <f t="shared" si="23"/>
        <v>1.7398859520041678</v>
      </c>
      <c r="BM20" s="30">
        <f t="shared" si="24"/>
        <v>2.3888056158002593</v>
      </c>
      <c r="BN20" s="30">
        <f t="shared" si="25"/>
        <v>0.32445983189804584</v>
      </c>
      <c r="BO20" s="56">
        <f t="shared" si="26"/>
        <v>0.15717319958128445</v>
      </c>
      <c r="BP20" s="59"/>
      <c r="BQ20" s="30">
        <f t="shared" si="27"/>
        <v>0.94652701685946294</v>
      </c>
      <c r="BR20" s="30">
        <f t="shared" si="28"/>
        <v>2.6361088878994807</v>
      </c>
      <c r="BS20" s="30">
        <f t="shared" si="29"/>
        <v>0.84479093552000883</v>
      </c>
      <c r="BT20" s="56">
        <f t="shared" si="30"/>
        <v>0.47160300849876646</v>
      </c>
      <c r="BU20" s="30">
        <f t="shared" si="31"/>
        <v>0.48003497527467687</v>
      </c>
      <c r="BV20" s="30">
        <f t="shared" si="32"/>
        <v>2.8473347536538061</v>
      </c>
      <c r="BW20" s="30">
        <f t="shared" si="33"/>
        <v>1.1836498891895646</v>
      </c>
      <c r="BX20" s="56">
        <f t="shared" si="34"/>
        <v>0.71146279831711812</v>
      </c>
      <c r="BY20" s="30">
        <f t="shared" si="35"/>
        <v>1.3962615170951249</v>
      </c>
      <c r="BZ20" s="30">
        <f t="shared" si="36"/>
        <v>2.5988294032578931</v>
      </c>
      <c r="CA20" s="30">
        <f t="shared" si="37"/>
        <v>0.60128394308138411</v>
      </c>
      <c r="CB20" s="56">
        <f t="shared" si="38"/>
        <v>0.30101139376735531</v>
      </c>
      <c r="CC20" s="30">
        <f t="shared" si="39"/>
        <v>0.89524263547829852</v>
      </c>
      <c r="CD20" s="30">
        <f t="shared" si="40"/>
        <v>3.2334489323261288</v>
      </c>
      <c r="CE20" s="30">
        <f t="shared" si="41"/>
        <v>1.1691031484239152</v>
      </c>
      <c r="CF20" s="56">
        <f t="shared" si="42"/>
        <v>0.566331066016455</v>
      </c>
      <c r="CG20" s="66"/>
      <c r="CH20" s="60"/>
    </row>
    <row r="21" spans="1:96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AVERAGE(BC16:BC27)</f>
        <v>0.1868317016597324</v>
      </c>
      <c r="O21" s="33">
        <f>AVERAGE(BG16:BG27)</f>
        <v>0.27196920168781891</v>
      </c>
      <c r="P21" s="33">
        <f>AVERAGE(BK16:BK27)</f>
        <v>0.12270585902386061</v>
      </c>
      <c r="Q21" s="33">
        <f>AVERAGE(BO16:BO27)</f>
        <v>0.22955292254962531</v>
      </c>
      <c r="R21" s="24"/>
      <c r="S21" s="34"/>
      <c r="T21" s="24"/>
      <c r="U21" s="129">
        <f>'RAW DATA'!T16</f>
        <v>121.74</v>
      </c>
      <c r="V21" s="129">
        <f>'RAW DATA'!U16</f>
        <v>29.406634214589289</v>
      </c>
      <c r="W21" s="129">
        <f>'RAW DATA'!V16</f>
        <v>1.94</v>
      </c>
      <c r="X21" s="131"/>
      <c r="Y21" s="83"/>
      <c r="Z21" s="84"/>
      <c r="AA21" s="30">
        <f t="shared" si="43"/>
        <v>1.2774254283090554</v>
      </c>
      <c r="AB21" s="30">
        <f t="shared" si="0"/>
        <v>1.7282814618298983</v>
      </c>
      <c r="AC21" s="85">
        <f t="shared" si="1"/>
        <v>1.1746309895944906</v>
      </c>
      <c r="AD21" s="85">
        <f t="shared" si="2"/>
        <v>1.5892066329807815</v>
      </c>
      <c r="AE21" s="30">
        <f t="shared" si="3"/>
        <v>1.475143408703167</v>
      </c>
      <c r="AF21" s="30">
        <f t="shared" si="4"/>
        <v>1.9957822588336962</v>
      </c>
      <c r="AG21" s="84"/>
      <c r="AH21" s="77"/>
      <c r="AI21" s="45"/>
      <c r="AJ21" s="30">
        <f t="shared" si="5"/>
        <v>1.5028534450694768</v>
      </c>
      <c r="AK21" s="30">
        <f t="shared" si="6"/>
        <v>1.3819188112876362</v>
      </c>
      <c r="AL21" s="30">
        <f t="shared" si="7"/>
        <v>1.7354628337684317</v>
      </c>
      <c r="AM21" s="85">
        <f t="shared" si="8"/>
        <v>1.6763525869355536</v>
      </c>
      <c r="AN21" s="30">
        <f t="shared" si="48"/>
        <v>0.19109711048762487</v>
      </c>
      <c r="AO21" s="30">
        <f t="shared" si="44"/>
        <v>0.31145461319460499</v>
      </c>
      <c r="AP21" s="30">
        <f t="shared" si="45"/>
        <v>4.1835452370040188E-2</v>
      </c>
      <c r="AQ21" s="85">
        <f t="shared" si="46"/>
        <v>6.9509958415574821E-2</v>
      </c>
      <c r="AR21" s="86"/>
      <c r="AS21" s="87"/>
      <c r="AT21" s="60"/>
      <c r="AU21" s="30">
        <f t="shared" si="9"/>
        <v>864.75013583065345</v>
      </c>
      <c r="AV21" s="30">
        <f t="shared" si="9"/>
        <v>3.7635999999999998</v>
      </c>
      <c r="AW21" s="30">
        <f t="shared" si="10"/>
        <v>57.048870376303221</v>
      </c>
      <c r="AX21" s="85">
        <f t="shared" si="11"/>
        <v>325.6691494948459</v>
      </c>
      <c r="AY21" s="63"/>
      <c r="AZ21" s="30">
        <f t="shared" si="12"/>
        <v>1.2328229699108126</v>
      </c>
      <c r="BA21" s="30">
        <f t="shared" si="13"/>
        <v>1.772883920228141</v>
      </c>
      <c r="BB21" s="30">
        <f t="shared" si="14"/>
        <v>0.27003047515866418</v>
      </c>
      <c r="BC21" s="56">
        <f t="shared" si="47"/>
        <v>0.17967851492410872</v>
      </c>
      <c r="BD21" s="30">
        <f t="shared" si="15"/>
        <v>1.0035748582921933</v>
      </c>
      <c r="BE21" s="30">
        <f t="shared" si="16"/>
        <v>1.760262764283079</v>
      </c>
      <c r="BF21" s="30">
        <f t="shared" si="17"/>
        <v>0.37834395299544288</v>
      </c>
      <c r="BG21" s="56">
        <f t="shared" si="18"/>
        <v>0.27378160707061494</v>
      </c>
      <c r="BH21" s="30">
        <f t="shared" si="19"/>
        <v>1.5432673661932523</v>
      </c>
      <c r="BI21" s="30">
        <f t="shared" si="20"/>
        <v>1.927658301343611</v>
      </c>
      <c r="BJ21" s="30">
        <f t="shared" si="21"/>
        <v>0.19219546757517947</v>
      </c>
      <c r="BK21" s="56">
        <f t="shared" si="22"/>
        <v>0.11074594271652642</v>
      </c>
      <c r="BL21" s="30">
        <f t="shared" si="23"/>
        <v>1.3026583799965601</v>
      </c>
      <c r="BM21" s="30">
        <f t="shared" si="24"/>
        <v>2.050046793874547</v>
      </c>
      <c r="BN21" s="30">
        <f t="shared" si="25"/>
        <v>0.37369420693899352</v>
      </c>
      <c r="BO21" s="56">
        <f t="shared" si="26"/>
        <v>0.22292100710276169</v>
      </c>
      <c r="BP21" s="59"/>
      <c r="BQ21" s="30">
        <f t="shared" si="27"/>
        <v>0.64750580919952294</v>
      </c>
      <c r="BR21" s="30">
        <f t="shared" si="28"/>
        <v>2.3582010809394305</v>
      </c>
      <c r="BS21" s="30">
        <f t="shared" si="29"/>
        <v>0.85534763586995388</v>
      </c>
      <c r="BT21" s="56">
        <f t="shared" si="30"/>
        <v>0.56914906684757349</v>
      </c>
      <c r="BU21" s="30">
        <f t="shared" si="31"/>
        <v>0.18347776292005724</v>
      </c>
      <c r="BV21" s="30">
        <f t="shared" si="32"/>
        <v>2.5803598596552151</v>
      </c>
      <c r="BW21" s="30">
        <f t="shared" si="33"/>
        <v>1.1984410483675789</v>
      </c>
      <c r="BX21" s="56">
        <f t="shared" si="34"/>
        <v>0.86722970885019113</v>
      </c>
      <c r="BY21" s="30">
        <f t="shared" si="35"/>
        <v>1.1266651092939783</v>
      </c>
      <c r="BZ21" s="30">
        <f t="shared" si="36"/>
        <v>2.344260558242885</v>
      </c>
      <c r="CA21" s="30">
        <f t="shared" si="37"/>
        <v>0.60879772447445324</v>
      </c>
      <c r="CB21" s="56">
        <f t="shared" si="38"/>
        <v>0.35079848016825188</v>
      </c>
      <c r="CC21" s="30">
        <f t="shared" si="39"/>
        <v>0.49264005872645922</v>
      </c>
      <c r="CD21" s="30">
        <f t="shared" si="40"/>
        <v>2.8600651151446481</v>
      </c>
      <c r="CE21" s="30">
        <f t="shared" si="41"/>
        <v>1.1837125282090943</v>
      </c>
      <c r="CF21" s="56">
        <f t="shared" si="42"/>
        <v>0.70612384138886508</v>
      </c>
      <c r="CG21" s="66"/>
      <c r="CH21" s="60"/>
    </row>
    <row r="22" spans="1:96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2.2009851600916384</v>
      </c>
      <c r="O22" s="4">
        <f>TINV((1-H25),(H26-G31))</f>
        <v>2.2009851600916384</v>
      </c>
      <c r="P22" s="4">
        <f>TINV((1-H25),(H26-G32))</f>
        <v>2.2281388519862744</v>
      </c>
      <c r="Q22" s="4">
        <f>TINV((1-H25),(H26-G33))</f>
        <v>2.2009851600916384</v>
      </c>
      <c r="R22" s="79"/>
      <c r="S22" s="11"/>
      <c r="T22" s="24"/>
      <c r="U22" s="129">
        <f>'RAW DATA'!T17</f>
        <v>112.17</v>
      </c>
      <c r="V22" s="129">
        <f>'RAW DATA'!U17</f>
        <v>26.452520147512978</v>
      </c>
      <c r="W22" s="129">
        <f>'RAW DATA'!V17</f>
        <v>1.67</v>
      </c>
      <c r="X22" s="131"/>
      <c r="Y22" s="83"/>
      <c r="Z22" s="84"/>
      <c r="AA22" s="30">
        <f t="shared" si="43"/>
        <v>1.2344873803441012</v>
      </c>
      <c r="AB22" s="30">
        <f t="shared" si="0"/>
        <v>1.6701888087008427</v>
      </c>
      <c r="AC22" s="85">
        <f t="shared" si="1"/>
        <v>1.13707456389913</v>
      </c>
      <c r="AD22" s="85">
        <f t="shared" si="2"/>
        <v>1.5383949982164697</v>
      </c>
      <c r="AE22" s="30">
        <f t="shared" si="3"/>
        <v>1.4274857616046561</v>
      </c>
      <c r="AF22" s="30">
        <f t="shared" si="4"/>
        <v>1.9313042657004169</v>
      </c>
      <c r="AG22" s="84"/>
      <c r="AH22" s="77"/>
      <c r="AI22" s="45"/>
      <c r="AJ22" s="30">
        <f t="shared" si="5"/>
        <v>1.452338094522472</v>
      </c>
      <c r="AK22" s="30">
        <f t="shared" si="6"/>
        <v>1.3377347810578</v>
      </c>
      <c r="AL22" s="30">
        <f t="shared" si="7"/>
        <v>1.6793950136525366</v>
      </c>
      <c r="AM22" s="85">
        <f t="shared" si="8"/>
        <v>1.6084079633927986</v>
      </c>
      <c r="AN22" s="30">
        <f t="shared" si="48"/>
        <v>4.7376705096108314E-2</v>
      </c>
      <c r="AO22" s="30">
        <f t="shared" si="44"/>
        <v>0.11040017571870807</v>
      </c>
      <c r="AP22" s="30">
        <f t="shared" si="45"/>
        <v>8.8266281531350964E-5</v>
      </c>
      <c r="AQ22" s="85">
        <f t="shared" si="46"/>
        <v>3.7935789734228325E-3</v>
      </c>
      <c r="AR22" s="86"/>
      <c r="AS22" s="87"/>
      <c r="AT22" s="60"/>
      <c r="AU22" s="30">
        <f t="shared" si="9"/>
        <v>699.73582215457998</v>
      </c>
      <c r="AV22" s="30">
        <f t="shared" si="9"/>
        <v>2.7888999999999999</v>
      </c>
      <c r="AW22" s="30">
        <f t="shared" si="10"/>
        <v>44.175708646346671</v>
      </c>
      <c r="AX22" s="85">
        <f t="shared" si="11"/>
        <v>441.01763048300643</v>
      </c>
      <c r="AY22" s="63"/>
      <c r="AZ22" s="30">
        <f t="shared" si="12"/>
        <v>1.1707345596523553</v>
      </c>
      <c r="BA22" s="30">
        <f t="shared" si="13"/>
        <v>1.7339416293925887</v>
      </c>
      <c r="BB22" s="30">
        <f t="shared" si="14"/>
        <v>0.28160353487011675</v>
      </c>
      <c r="BC22" s="56">
        <f t="shared" si="47"/>
        <v>0.19389668007207908</v>
      </c>
      <c r="BD22" s="30">
        <f t="shared" si="15"/>
        <v>0.94317563177049224</v>
      </c>
      <c r="BE22" s="30">
        <f t="shared" si="16"/>
        <v>1.7322939303451077</v>
      </c>
      <c r="BF22" s="30">
        <f t="shared" si="17"/>
        <v>0.39455914928730768</v>
      </c>
      <c r="BG22" s="56">
        <f t="shared" si="18"/>
        <v>0.29494572083661769</v>
      </c>
      <c r="BH22" s="30">
        <f t="shared" si="19"/>
        <v>1.4789623661027222</v>
      </c>
      <c r="BI22" s="30">
        <f t="shared" si="20"/>
        <v>1.879827661202351</v>
      </c>
      <c r="BJ22" s="30">
        <f t="shared" si="21"/>
        <v>0.20043264754981438</v>
      </c>
      <c r="BK22" s="56">
        <f t="shared" si="22"/>
        <v>0.11934812591463576</v>
      </c>
      <c r="BL22" s="30">
        <f t="shared" si="23"/>
        <v>1.21869784059028</v>
      </c>
      <c r="BM22" s="30">
        <f t="shared" si="24"/>
        <v>1.9981180861953172</v>
      </c>
      <c r="BN22" s="30">
        <f t="shared" si="25"/>
        <v>0.38971012280251865</v>
      </c>
      <c r="BO22" s="56">
        <f t="shared" si="26"/>
        <v>0.24229556907966218</v>
      </c>
      <c r="BP22" s="59"/>
      <c r="BQ22" s="30">
        <f t="shared" si="27"/>
        <v>0.59326669380815977</v>
      </c>
      <c r="BR22" s="30">
        <f t="shared" si="28"/>
        <v>2.3114094952367843</v>
      </c>
      <c r="BS22" s="30">
        <f t="shared" si="29"/>
        <v>0.85907140071431221</v>
      </c>
      <c r="BT22" s="56">
        <f t="shared" si="30"/>
        <v>0.59150923876080974</v>
      </c>
      <c r="BU22" s="30">
        <f t="shared" si="31"/>
        <v>0.13407630709997198</v>
      </c>
      <c r="BV22" s="30">
        <f t="shared" si="32"/>
        <v>2.541393255015628</v>
      </c>
      <c r="BW22" s="30">
        <f t="shared" si="33"/>
        <v>1.203658473957828</v>
      </c>
      <c r="BX22" s="56">
        <f t="shared" si="34"/>
        <v>0.89977362553588347</v>
      </c>
      <c r="BY22" s="30">
        <f t="shared" si="35"/>
        <v>1.0679468819417115</v>
      </c>
      <c r="BZ22" s="30">
        <f t="shared" si="36"/>
        <v>2.290843145363362</v>
      </c>
      <c r="CA22" s="30">
        <f t="shared" si="37"/>
        <v>0.61144813171082513</v>
      </c>
      <c r="CB22" s="56">
        <f t="shared" si="38"/>
        <v>0.36408833344156433</v>
      </c>
      <c r="CC22" s="30">
        <f t="shared" si="39"/>
        <v>0.4195421303594169</v>
      </c>
      <c r="CD22" s="30">
        <f t="shared" si="40"/>
        <v>2.7972737964261802</v>
      </c>
      <c r="CE22" s="30">
        <f t="shared" si="41"/>
        <v>1.1888658330333817</v>
      </c>
      <c r="CF22" s="56">
        <f t="shared" si="42"/>
        <v>0.73915689308424659</v>
      </c>
      <c r="CG22" s="66"/>
      <c r="CH22" s="60"/>
    </row>
    <row r="23" spans="1:96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0.47785294789752231</v>
      </c>
      <c r="O23" s="6">
        <f>(Q18-O18)/Q18</f>
        <v>-2.5040118631304217E-2</v>
      </c>
      <c r="P23" s="6">
        <f>(Q18-P18)/Q18</f>
        <v>0.76535538415365545</v>
      </c>
      <c r="Q23" s="6" t="s">
        <v>7</v>
      </c>
      <c r="R23" s="45"/>
      <c r="S23" s="91"/>
      <c r="T23" s="24"/>
      <c r="U23" s="129">
        <f>'RAW DATA'!T18</f>
        <v>89.57</v>
      </c>
      <c r="V23" s="129">
        <f>'RAW DATA'!U18</f>
        <v>19.263578697328356</v>
      </c>
      <c r="W23" s="129">
        <f>'RAW DATA'!V18</f>
        <v>1.54</v>
      </c>
      <c r="X23" s="131"/>
      <c r="Y23" s="83"/>
      <c r="Z23" s="84"/>
      <c r="AA23" s="30">
        <f t="shared" si="43"/>
        <v>1.1299961163656675</v>
      </c>
      <c r="AB23" s="30">
        <f t="shared" si="0"/>
        <v>1.5288182750829618</v>
      </c>
      <c r="AC23" s="85">
        <f t="shared" si="1"/>
        <v>1.0506199685606166</v>
      </c>
      <c r="AD23" s="85">
        <f t="shared" si="2"/>
        <v>1.4214270162878928</v>
      </c>
      <c r="AE23" s="30">
        <f t="shared" si="3"/>
        <v>1.293742703743799</v>
      </c>
      <c r="AF23" s="30">
        <f t="shared" si="4"/>
        <v>1.750357775653375</v>
      </c>
      <c r="AG23" s="84"/>
      <c r="AH23" s="77"/>
      <c r="AI23" s="45"/>
      <c r="AJ23" s="30">
        <f t="shared" si="5"/>
        <v>1.3294071957243148</v>
      </c>
      <c r="AK23" s="30">
        <f t="shared" si="6"/>
        <v>1.2360234924242548</v>
      </c>
      <c r="AL23" s="30">
        <f t="shared" si="7"/>
        <v>1.5220502396985871</v>
      </c>
      <c r="AM23" s="85">
        <f t="shared" si="8"/>
        <v>1.4430623100385522</v>
      </c>
      <c r="AN23" s="30">
        <f t="shared" si="48"/>
        <v>4.4349329212697089E-2</v>
      </c>
      <c r="AO23" s="30">
        <f t="shared" si="44"/>
        <v>9.2401717157947094E-2</v>
      </c>
      <c r="AP23" s="30">
        <f t="shared" si="45"/>
        <v>3.2219389487817967E-4</v>
      </c>
      <c r="AQ23" s="85">
        <f t="shared" si="46"/>
        <v>9.3969157350617775E-3</v>
      </c>
      <c r="AR23" s="86"/>
      <c r="AS23" s="87"/>
      <c r="AT23" s="60"/>
      <c r="AU23" s="30">
        <f t="shared" si="9"/>
        <v>371.08546422816283</v>
      </c>
      <c r="AV23" s="30">
        <f t="shared" si="9"/>
        <v>2.3715999999999999</v>
      </c>
      <c r="AW23" s="30">
        <f t="shared" si="10"/>
        <v>29.66591119388567</v>
      </c>
      <c r="AX23" s="85">
        <f t="shared" si="11"/>
        <v>794.64008595748282</v>
      </c>
      <c r="AY23" s="92"/>
      <c r="AZ23" s="30">
        <f t="shared" si="12"/>
        <v>1.0149677114546589</v>
      </c>
      <c r="BA23" s="30">
        <f t="shared" si="13"/>
        <v>1.6438466799939706</v>
      </c>
      <c r="BB23" s="30">
        <f t="shared" si="14"/>
        <v>0.3144394842696559</v>
      </c>
      <c r="BC23" s="56">
        <f t="shared" si="47"/>
        <v>0.23652608868145664</v>
      </c>
      <c r="BD23" s="30">
        <f t="shared" si="15"/>
        <v>0.79545737711253706</v>
      </c>
      <c r="BE23" s="30">
        <f t="shared" si="16"/>
        <v>1.6765896077359725</v>
      </c>
      <c r="BF23" s="30">
        <f t="shared" si="17"/>
        <v>0.44056611531171774</v>
      </c>
      <c r="BG23" s="56">
        <f t="shared" si="18"/>
        <v>0.35643830235590462</v>
      </c>
      <c r="BH23" s="30">
        <f t="shared" si="19"/>
        <v>1.2982464498937691</v>
      </c>
      <c r="BI23" s="30">
        <f t="shared" si="20"/>
        <v>1.7458540295034051</v>
      </c>
      <c r="BJ23" s="30">
        <f t="shared" si="21"/>
        <v>0.22380378980481799</v>
      </c>
      <c r="BK23" s="56">
        <f t="shared" si="22"/>
        <v>0.14704100033461315</v>
      </c>
      <c r="BL23" s="30">
        <f t="shared" si="23"/>
        <v>1.007910634527067</v>
      </c>
      <c r="BM23" s="30">
        <f t="shared" si="24"/>
        <v>1.8782139855500375</v>
      </c>
      <c r="BN23" s="30">
        <f t="shared" si="25"/>
        <v>0.4351516755114852</v>
      </c>
      <c r="BO23" s="56">
        <f t="shared" si="26"/>
        <v>0.30154739160214084</v>
      </c>
      <c r="BP23" s="59"/>
      <c r="BQ23" s="30">
        <f t="shared" si="27"/>
        <v>0.45901917309206808</v>
      </c>
      <c r="BR23" s="30">
        <f t="shared" si="28"/>
        <v>2.1997952183565612</v>
      </c>
      <c r="BS23" s="30">
        <f t="shared" si="29"/>
        <v>0.87038802263224668</v>
      </c>
      <c r="BT23" s="56">
        <f t="shared" si="30"/>
        <v>0.65471890435949087</v>
      </c>
      <c r="BU23" s="30">
        <f t="shared" si="31"/>
        <v>1.650912120716197E-2</v>
      </c>
      <c r="BV23" s="30">
        <f t="shared" si="32"/>
        <v>2.4555378636413474</v>
      </c>
      <c r="BW23" s="30">
        <f t="shared" si="33"/>
        <v>1.2195143712170928</v>
      </c>
      <c r="BX23" s="56">
        <f t="shared" si="34"/>
        <v>0.98664335968664962</v>
      </c>
      <c r="BY23" s="30">
        <f t="shared" si="35"/>
        <v>0.90254744882526938</v>
      </c>
      <c r="BZ23" s="30">
        <f t="shared" si="36"/>
        <v>2.141553030571905</v>
      </c>
      <c r="CA23" s="30">
        <f t="shared" si="37"/>
        <v>0.61950279087331772</v>
      </c>
      <c r="CB23" s="56">
        <f t="shared" si="38"/>
        <v>0.40701862180055143</v>
      </c>
      <c r="CC23" s="30">
        <f t="shared" si="39"/>
        <v>0.23853544448517017</v>
      </c>
      <c r="CD23" s="30">
        <f t="shared" si="40"/>
        <v>2.6475891755919343</v>
      </c>
      <c r="CE23" s="30">
        <f t="shared" si="41"/>
        <v>1.2045268655533821</v>
      </c>
      <c r="CF23" s="56">
        <f t="shared" si="42"/>
        <v>0.83470190938685274</v>
      </c>
      <c r="CG23" s="66"/>
      <c r="CH23" s="93"/>
    </row>
    <row r="24" spans="1:96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S24" s="91"/>
      <c r="T24" s="24"/>
      <c r="U24" s="129">
        <f>'RAW DATA'!T19</f>
        <v>80.87</v>
      </c>
      <c r="V24" s="129">
        <f>'RAW DATA'!U19</f>
        <v>16.402391747789366</v>
      </c>
      <c r="W24" s="129">
        <f>'RAW DATA'!V19</f>
        <v>1.39</v>
      </c>
      <c r="X24" s="131"/>
      <c r="Y24" s="83"/>
      <c r="Z24" s="84"/>
      <c r="AA24" s="30">
        <f t="shared" si="43"/>
        <v>1.0884087640541185</v>
      </c>
      <c r="AB24" s="30">
        <f t="shared" si="0"/>
        <v>1.4725530337202779</v>
      </c>
      <c r="AC24" s="85">
        <f t="shared" si="1"/>
        <v>1.0180686782249149</v>
      </c>
      <c r="AD24" s="85">
        <f t="shared" si="2"/>
        <v>1.3773870352454729</v>
      </c>
      <c r="AE24" s="30">
        <f t="shared" si="3"/>
        <v>1.2307978028033451</v>
      </c>
      <c r="AF24" s="30">
        <f t="shared" si="4"/>
        <v>1.6651970273221728</v>
      </c>
      <c r="AG24" s="84"/>
      <c r="AH24" s="77"/>
      <c r="AI24" s="45"/>
      <c r="AJ24" s="30">
        <f t="shared" si="5"/>
        <v>1.2804808988871983</v>
      </c>
      <c r="AK24" s="30">
        <f t="shared" si="6"/>
        <v>1.1977278567351939</v>
      </c>
      <c r="AL24" s="30">
        <f t="shared" si="7"/>
        <v>1.447997415062759</v>
      </c>
      <c r="AM24" s="85">
        <f t="shared" si="8"/>
        <v>1.3772550101991554</v>
      </c>
      <c r="AN24" s="30">
        <f t="shared" si="48"/>
        <v>1.1994433508556062E-2</v>
      </c>
      <c r="AO24" s="30">
        <f t="shared" si="44"/>
        <v>3.6968577075642092E-2</v>
      </c>
      <c r="AP24" s="30">
        <f t="shared" si="45"/>
        <v>3.3637001539619594E-3</v>
      </c>
      <c r="AQ24" s="85">
        <f t="shared" si="46"/>
        <v>1.6243476502362999E-4</v>
      </c>
      <c r="AR24" s="86"/>
      <c r="AS24" s="87"/>
      <c r="AT24" s="60"/>
      <c r="AU24" s="30">
        <f t="shared" si="9"/>
        <v>269.03845504794867</v>
      </c>
      <c r="AV24" s="30">
        <f t="shared" si="9"/>
        <v>1.9320999999999997</v>
      </c>
      <c r="AW24" s="30">
        <f t="shared" si="10"/>
        <v>22.799324529427217</v>
      </c>
      <c r="AX24" s="85">
        <f t="shared" si="11"/>
        <v>964.13654159123723</v>
      </c>
      <c r="AY24" s="92"/>
      <c r="AZ24" s="30">
        <f t="shared" si="12"/>
        <v>0.9514624129856244</v>
      </c>
      <c r="BA24" s="30">
        <f t="shared" si="13"/>
        <v>1.6094993847887722</v>
      </c>
      <c r="BB24" s="30">
        <f t="shared" si="14"/>
        <v>0.3290184859015739</v>
      </c>
      <c r="BC24" s="56">
        <f t="shared" si="47"/>
        <v>0.25694915573321503</v>
      </c>
      <c r="BD24" s="30">
        <f t="shared" si="15"/>
        <v>0.73673487254911718</v>
      </c>
      <c r="BE24" s="30">
        <f t="shared" si="16"/>
        <v>1.6587208409212706</v>
      </c>
      <c r="BF24" s="30">
        <f t="shared" si="17"/>
        <v>0.46099298418607665</v>
      </c>
      <c r="BG24" s="56">
        <f t="shared" si="18"/>
        <v>0.38488959039715964</v>
      </c>
      <c r="BH24" s="30">
        <f t="shared" si="19"/>
        <v>1.2138169519073521</v>
      </c>
      <c r="BI24" s="30">
        <f t="shared" si="20"/>
        <v>1.682177878218166</v>
      </c>
      <c r="BJ24" s="30">
        <f t="shared" si="21"/>
        <v>0.23418046315540691</v>
      </c>
      <c r="BK24" s="56">
        <f t="shared" si="22"/>
        <v>0.16172712790737762</v>
      </c>
      <c r="BL24" s="30">
        <f t="shared" si="23"/>
        <v>0.92192750657197076</v>
      </c>
      <c r="BM24" s="30">
        <f t="shared" si="24"/>
        <v>1.8325825138263401</v>
      </c>
      <c r="BN24" s="30">
        <f t="shared" si="25"/>
        <v>0.45532750362718472</v>
      </c>
      <c r="BO24" s="56">
        <f t="shared" si="26"/>
        <v>0.33060508058078719</v>
      </c>
      <c r="BP24" s="59"/>
      <c r="BQ24" s="30">
        <f t="shared" si="27"/>
        <v>0.40472049515860453</v>
      </c>
      <c r="BR24" s="30">
        <f t="shared" si="28"/>
        <v>2.1562413026157921</v>
      </c>
      <c r="BS24" s="30">
        <f t="shared" si="29"/>
        <v>0.87576040372859376</v>
      </c>
      <c r="BT24" s="56">
        <f t="shared" si="30"/>
        <v>0.68393086104577838</v>
      </c>
      <c r="BU24" s="30">
        <f t="shared" si="31"/>
        <v>-2.9313842276273094E-2</v>
      </c>
      <c r="BV24" s="30">
        <f t="shared" si="32"/>
        <v>2.4247695557466606</v>
      </c>
      <c r="BW24" s="30">
        <f t="shared" si="33"/>
        <v>1.227041699011467</v>
      </c>
      <c r="BX24" s="56">
        <f t="shared" si="34"/>
        <v>1.0244745432874689</v>
      </c>
      <c r="BY24" s="30">
        <f t="shared" si="35"/>
        <v>0.82467080653997882</v>
      </c>
      <c r="BZ24" s="30">
        <f t="shared" si="36"/>
        <v>2.0713240235855395</v>
      </c>
      <c r="CA24" s="30">
        <f t="shared" si="37"/>
        <v>0.62332660852278021</v>
      </c>
      <c r="CB24" s="56">
        <f t="shared" si="38"/>
        <v>0.43047494563086919</v>
      </c>
      <c r="CC24" s="30">
        <f t="shared" si="39"/>
        <v>0.16529332569804622</v>
      </c>
      <c r="CD24" s="30">
        <f t="shared" si="40"/>
        <v>2.5892166947002648</v>
      </c>
      <c r="CE24" s="30">
        <f t="shared" si="41"/>
        <v>1.2119616845011092</v>
      </c>
      <c r="CF24" s="56">
        <f t="shared" si="42"/>
        <v>0.87998350016955518</v>
      </c>
      <c r="CG24" s="66"/>
      <c r="CH24" s="60"/>
    </row>
    <row r="25" spans="1:96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V28</f>
        <v>47.452939916722507</v>
      </c>
      <c r="N25" s="90"/>
      <c r="O25" s="90"/>
      <c r="P25" s="19"/>
      <c r="Q25" s="20"/>
      <c r="R25" s="45"/>
      <c r="S25" s="91"/>
      <c r="T25" s="24"/>
      <c r="U25" s="129">
        <f>'RAW DATA'!T20</f>
        <v>134.78</v>
      </c>
      <c r="V25" s="129">
        <f>'RAW DATA'!U20</f>
        <v>33.358427878790138</v>
      </c>
      <c r="W25" s="129">
        <f>'RAW DATA'!V20</f>
        <v>1.73</v>
      </c>
      <c r="X25" s="131"/>
      <c r="Y25" s="83"/>
      <c r="Z25" s="84"/>
      <c r="AA25" s="30">
        <f t="shared" si="43"/>
        <v>1.3348647492182144</v>
      </c>
      <c r="AB25" s="30">
        <f t="shared" si="0"/>
        <v>1.8059934842364078</v>
      </c>
      <c r="AC25" s="85">
        <f t="shared" si="1"/>
        <v>1.2268179407451438</v>
      </c>
      <c r="AD25" s="85">
        <f t="shared" si="2"/>
        <v>1.6598125080669592</v>
      </c>
      <c r="AE25" s="30">
        <f t="shared" si="3"/>
        <v>1.5339841573425872</v>
      </c>
      <c r="AF25" s="30">
        <f t="shared" si="4"/>
        <v>2.0753903305223238</v>
      </c>
      <c r="AG25" s="84"/>
      <c r="AH25" s="77"/>
      <c r="AI25" s="45"/>
      <c r="AJ25" s="30">
        <f t="shared" si="5"/>
        <v>1.5704291167273112</v>
      </c>
      <c r="AK25" s="30">
        <f t="shared" si="6"/>
        <v>1.4433152244060516</v>
      </c>
      <c r="AL25" s="30">
        <f t="shared" si="7"/>
        <v>1.8046872439324555</v>
      </c>
      <c r="AM25" s="85">
        <f t="shared" si="8"/>
        <v>1.7672438412121731</v>
      </c>
      <c r="AN25" s="30">
        <f t="shared" si="48"/>
        <v>2.5462866788426061E-2</v>
      </c>
      <c r="AO25" s="30">
        <f t="shared" si="44"/>
        <v>8.2188160557352521E-2</v>
      </c>
      <c r="AP25" s="30">
        <f t="shared" si="45"/>
        <v>5.5781844062261134E-3</v>
      </c>
      <c r="AQ25" s="85">
        <f t="shared" si="46"/>
        <v>1.3871037082375684E-3</v>
      </c>
      <c r="AR25" s="94"/>
      <c r="AS25" s="95"/>
      <c r="AT25" s="60"/>
      <c r="AU25" s="30">
        <f t="shared" si="9"/>
        <v>1112.7847105444432</v>
      </c>
      <c r="AV25" s="30">
        <f t="shared" si="9"/>
        <v>2.9929000000000001</v>
      </c>
      <c r="AW25" s="30">
        <f t="shared" si="10"/>
        <v>57.710080230306936</v>
      </c>
      <c r="AX25" s="85">
        <f t="shared" si="11"/>
        <v>198.65526958742043</v>
      </c>
      <c r="AY25" s="92"/>
      <c r="AZ25" s="30">
        <f t="shared" si="12"/>
        <v>1.3137450125065322</v>
      </c>
      <c r="BA25" s="30">
        <f t="shared" si="13"/>
        <v>1.8271132209480903</v>
      </c>
      <c r="BB25" s="30">
        <f t="shared" si="14"/>
        <v>0.25668410422077897</v>
      </c>
      <c r="BC25" s="56">
        <f t="shared" si="47"/>
        <v>0.16344838584991006</v>
      </c>
      <c r="BD25" s="30">
        <f t="shared" si="15"/>
        <v>1.0836710819998248</v>
      </c>
      <c r="BE25" s="30">
        <f t="shared" si="16"/>
        <v>1.8029593668122785</v>
      </c>
      <c r="BF25" s="30">
        <f t="shared" si="17"/>
        <v>0.35964414240622683</v>
      </c>
      <c r="BG25" s="56">
        <f t="shared" si="18"/>
        <v>0.2491792065411258</v>
      </c>
      <c r="BH25" s="30">
        <f t="shared" si="19"/>
        <v>1.6219911189827017</v>
      </c>
      <c r="BI25" s="30">
        <f t="shared" si="20"/>
        <v>1.9873833688822093</v>
      </c>
      <c r="BJ25" s="30">
        <f t="shared" si="21"/>
        <v>0.18269612494975382</v>
      </c>
      <c r="BK25" s="56">
        <f t="shared" si="22"/>
        <v>0.10123423078652384</v>
      </c>
      <c r="BL25" s="30">
        <f t="shared" si="23"/>
        <v>1.412019629188443</v>
      </c>
      <c r="BM25" s="30">
        <f t="shared" si="24"/>
        <v>2.1224680532359033</v>
      </c>
      <c r="BN25" s="30">
        <f t="shared" si="25"/>
        <v>0.35522421202373022</v>
      </c>
      <c r="BO25" s="56">
        <f t="shared" si="26"/>
        <v>0.20100463995963211</v>
      </c>
      <c r="BP25" s="59"/>
      <c r="BQ25" s="30">
        <f t="shared" si="27"/>
        <v>0.71920068085740385</v>
      </c>
      <c r="BR25" s="30">
        <f t="shared" si="28"/>
        <v>2.4216575525972184</v>
      </c>
      <c r="BS25" s="30">
        <f t="shared" si="29"/>
        <v>0.85122843586990737</v>
      </c>
      <c r="BT25" s="56">
        <f t="shared" si="30"/>
        <v>0.54203556645958084</v>
      </c>
      <c r="BU25" s="30">
        <f t="shared" si="31"/>
        <v>0.2506456520553213</v>
      </c>
      <c r="BV25" s="30">
        <f t="shared" si="32"/>
        <v>2.635984796756782</v>
      </c>
      <c r="BW25" s="30">
        <f t="shared" si="33"/>
        <v>1.1926695723507303</v>
      </c>
      <c r="BX25" s="56">
        <f t="shared" si="34"/>
        <v>0.82634032551103576</v>
      </c>
      <c r="BY25" s="30">
        <f t="shared" si="35"/>
        <v>1.1988213795363118</v>
      </c>
      <c r="BZ25" s="30">
        <f t="shared" si="36"/>
        <v>2.4105531083285991</v>
      </c>
      <c r="CA25" s="30">
        <f t="shared" si="37"/>
        <v>0.60586586439614376</v>
      </c>
      <c r="CB25" s="56">
        <f t="shared" si="38"/>
        <v>0.33571792920525545</v>
      </c>
      <c r="CC25" s="30">
        <f t="shared" si="39"/>
        <v>0.58923185912231224</v>
      </c>
      <c r="CD25" s="30">
        <f t="shared" si="40"/>
        <v>2.9452558233020341</v>
      </c>
      <c r="CE25" s="30">
        <f t="shared" si="41"/>
        <v>1.1780119820898609</v>
      </c>
      <c r="CF25" s="56">
        <f t="shared" si="42"/>
        <v>0.66658146126674223</v>
      </c>
      <c r="CG25" s="66"/>
      <c r="CH25" s="60"/>
    </row>
    <row r="26" spans="1:96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INPUTS!D17</f>
        <v>12</v>
      </c>
      <c r="I26" s="79"/>
      <c r="K26" s="79"/>
      <c r="L26" s="146" t="s">
        <v>18</v>
      </c>
      <c r="M26" s="30">
        <f>SUM(AX16:AX27)</f>
        <v>11901.518411762529</v>
      </c>
      <c r="N26" s="90"/>
      <c r="O26" s="90"/>
      <c r="P26" s="99"/>
      <c r="Q26" s="21"/>
      <c r="R26" s="45"/>
      <c r="S26" s="91"/>
      <c r="T26" s="24"/>
      <c r="U26" s="129">
        <f>'RAW DATA'!T21</f>
        <v>120.87</v>
      </c>
      <c r="V26" s="129">
        <f>'RAW DATA'!U21</f>
        <v>29.140050434059802</v>
      </c>
      <c r="W26" s="129">
        <f>'RAW DATA'!V21</f>
        <v>1.61</v>
      </c>
      <c r="X26" s="131"/>
      <c r="Y26" s="83"/>
      <c r="Z26" s="84"/>
      <c r="AA26" s="30">
        <f t="shared" si="43"/>
        <v>1.2735506330590591</v>
      </c>
      <c r="AB26" s="30">
        <f t="shared" si="0"/>
        <v>1.7230390917857858</v>
      </c>
      <c r="AC26" s="85">
        <f t="shared" si="1"/>
        <v>1.1711915217747573</v>
      </c>
      <c r="AD26" s="85">
        <f t="shared" si="2"/>
        <v>1.5845532353423186</v>
      </c>
      <c r="AE26" s="30">
        <f t="shared" si="3"/>
        <v>1.4709821264923357</v>
      </c>
      <c r="AF26" s="30">
        <f t="shared" si="4"/>
        <v>1.9901522887837482</v>
      </c>
      <c r="AG26" s="84"/>
      <c r="AH26" s="77"/>
      <c r="AI26" s="45"/>
      <c r="AJ26" s="30">
        <f t="shared" si="5"/>
        <v>1.4982948624224226</v>
      </c>
      <c r="AK26" s="30">
        <f t="shared" si="6"/>
        <v>1.3778723785585381</v>
      </c>
      <c r="AL26" s="30">
        <f t="shared" si="7"/>
        <v>1.7305672076380421</v>
      </c>
      <c r="AM26" s="85">
        <f t="shared" si="8"/>
        <v>1.6702211599833754</v>
      </c>
      <c r="AN26" s="30">
        <f t="shared" si="48"/>
        <v>1.2478037761225516E-2</v>
      </c>
      <c r="AO26" s="30">
        <f t="shared" si="44"/>
        <v>5.3883232636070706E-2</v>
      </c>
      <c r="AP26" s="30">
        <f t="shared" si="45"/>
        <v>1.4536451557634724E-2</v>
      </c>
      <c r="AQ26" s="85">
        <f t="shared" si="46"/>
        <v>3.6265881097432818E-3</v>
      </c>
      <c r="AR26" s="94"/>
      <c r="AS26" s="95"/>
      <c r="AT26" s="60"/>
      <c r="AU26" s="30">
        <f t="shared" si="9"/>
        <v>849.14253929954884</v>
      </c>
      <c r="AV26" s="30">
        <f t="shared" si="9"/>
        <v>2.5921000000000003</v>
      </c>
      <c r="AW26" s="30">
        <f t="shared" si="10"/>
        <v>46.915481198836282</v>
      </c>
      <c r="AX26" s="85">
        <f t="shared" si="11"/>
        <v>335.36192120421828</v>
      </c>
      <c r="AY26" s="92"/>
      <c r="AZ26" s="30">
        <f t="shared" si="12"/>
        <v>1.2272728798678314</v>
      </c>
      <c r="BA26" s="30">
        <f t="shared" si="13"/>
        <v>1.7693168449770138</v>
      </c>
      <c r="BB26" s="30">
        <f t="shared" si="14"/>
        <v>0.2710219825545912</v>
      </c>
      <c r="BC26" s="56">
        <f t="shared" si="47"/>
        <v>0.18088694645619124</v>
      </c>
      <c r="BD26" s="30">
        <f t="shared" si="15"/>
        <v>0.99813920892975483</v>
      </c>
      <c r="BE26" s="30">
        <f t="shared" si="16"/>
        <v>1.7576055481873212</v>
      </c>
      <c r="BF26" s="30">
        <f t="shared" si="17"/>
        <v>0.37973316962878323</v>
      </c>
      <c r="BG26" s="56">
        <f t="shared" si="18"/>
        <v>0.2755938616216701</v>
      </c>
      <c r="BH26" s="30">
        <f t="shared" si="19"/>
        <v>1.5376660299853151</v>
      </c>
      <c r="BI26" s="30">
        <f t="shared" si="20"/>
        <v>1.923468385290769</v>
      </c>
      <c r="BJ26" s="30">
        <f t="shared" si="21"/>
        <v>0.19290117765272705</v>
      </c>
      <c r="BK26" s="56">
        <f t="shared" si="22"/>
        <v>0.11146702468493401</v>
      </c>
      <c r="BL26" s="30">
        <f t="shared" si="23"/>
        <v>1.2951548095121477</v>
      </c>
      <c r="BM26" s="30">
        <f t="shared" si="24"/>
        <v>2.0452875104546031</v>
      </c>
      <c r="BN26" s="30">
        <f t="shared" si="25"/>
        <v>0.37506635047122766</v>
      </c>
      <c r="BO26" s="56">
        <f t="shared" si="26"/>
        <v>0.22456089017274872</v>
      </c>
      <c r="BP26" s="59"/>
      <c r="BQ26" s="30">
        <f t="shared" si="27"/>
        <v>0.64263369367527978</v>
      </c>
      <c r="BR26" s="30">
        <f t="shared" si="28"/>
        <v>2.3539560311695653</v>
      </c>
      <c r="BS26" s="30">
        <f t="shared" si="29"/>
        <v>0.85566116874714282</v>
      </c>
      <c r="BT26" s="56">
        <f t="shared" si="30"/>
        <v>0.5710899704773208</v>
      </c>
      <c r="BU26" s="30">
        <f t="shared" si="31"/>
        <v>0.17899203433711186</v>
      </c>
      <c r="BV26" s="30">
        <f t="shared" si="32"/>
        <v>2.5767527227799643</v>
      </c>
      <c r="BW26" s="30">
        <f t="shared" si="33"/>
        <v>1.1988803442214262</v>
      </c>
      <c r="BX26" s="56">
        <f t="shared" si="34"/>
        <v>0.87009534618557016</v>
      </c>
      <c r="BY26" s="30">
        <f t="shared" si="35"/>
        <v>1.121546324655661</v>
      </c>
      <c r="BZ26" s="30">
        <f t="shared" si="36"/>
        <v>2.3395880906204232</v>
      </c>
      <c r="CA26" s="30">
        <f t="shared" si="37"/>
        <v>0.60902088298238122</v>
      </c>
      <c r="CB26" s="56">
        <f t="shared" si="38"/>
        <v>0.35191981004517064</v>
      </c>
      <c r="CC26" s="30">
        <f t="shared" si="39"/>
        <v>0.48607473474905993</v>
      </c>
      <c r="CD26" s="30">
        <f t="shared" si="40"/>
        <v>2.8543675852176911</v>
      </c>
      <c r="CE26" s="30">
        <f t="shared" si="41"/>
        <v>1.1841464252343155</v>
      </c>
      <c r="CF26" s="56">
        <f t="shared" si="42"/>
        <v>0.70897582524107283</v>
      </c>
      <c r="CG26" s="66"/>
      <c r="CH26" s="60"/>
    </row>
    <row r="27" spans="1:96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69">
        <f>'RAW DATA'!T22</f>
        <v>71.3</v>
      </c>
      <c r="V27" s="169">
        <f>'RAW DATA'!U22</f>
        <v>13.182725056829785</v>
      </c>
      <c r="W27" s="169">
        <f>'RAW DATA'!V22</f>
        <v>1.26</v>
      </c>
      <c r="X27" s="131"/>
      <c r="Y27" s="83"/>
      <c r="Z27" s="84"/>
      <c r="AA27" s="30">
        <f t="shared" si="43"/>
        <v>1.0416109087010208</v>
      </c>
      <c r="AB27" s="30">
        <f t="shared" si="0"/>
        <v>1.4092382882425576</v>
      </c>
      <c r="AC27" s="85">
        <f t="shared" si="1"/>
        <v>0.98264343716148883</v>
      </c>
      <c r="AD27" s="85">
        <f t="shared" si="2"/>
        <v>1.3294587679243672</v>
      </c>
      <c r="AE27" s="30">
        <f t="shared" si="3"/>
        <v>1.1501331370097763</v>
      </c>
      <c r="AF27" s="30">
        <f t="shared" si="4"/>
        <v>1.5560624794838149</v>
      </c>
      <c r="AG27" s="84"/>
      <c r="AH27" s="77"/>
      <c r="AI27" s="45"/>
      <c r="AJ27" s="30">
        <f t="shared" si="5"/>
        <v>1.2254245984717893</v>
      </c>
      <c r="AK27" s="30">
        <f t="shared" si="6"/>
        <v>1.1560511025429281</v>
      </c>
      <c r="AL27" s="30">
        <f>$F$18*(V27^$G$18)</f>
        <v>1.3530978082467957</v>
      </c>
      <c r="AM27" s="85">
        <f t="shared" si="8"/>
        <v>1.303202676307085</v>
      </c>
      <c r="AN27" s="30">
        <f t="shared" si="48"/>
        <v>1.1954583908369951E-3</v>
      </c>
      <c r="AO27" s="30">
        <f t="shared" si="44"/>
        <v>1.0805373282540854E-2</v>
      </c>
      <c r="AP27" s="30">
        <f t="shared" si="45"/>
        <v>8.6672019003571407E-3</v>
      </c>
      <c r="AQ27" s="85">
        <f t="shared" si="46"/>
        <v>1.8664712400947605E-3</v>
      </c>
      <c r="AR27" s="94"/>
      <c r="AS27" s="95"/>
      <c r="AT27" s="60"/>
      <c r="AU27" s="30">
        <f t="shared" si="9"/>
        <v>173.78423992396785</v>
      </c>
      <c r="AV27" s="30">
        <f t="shared" si="9"/>
        <v>1.5876000000000001</v>
      </c>
      <c r="AW27" s="30">
        <f t="shared" si="10"/>
        <v>16.61023357160553</v>
      </c>
      <c r="AX27" s="85">
        <f t="shared" si="11"/>
        <v>1174.4476265432118</v>
      </c>
      <c r="AY27" s="92"/>
      <c r="AZ27" s="30">
        <f t="shared" si="12"/>
        <v>0.87916880991822932</v>
      </c>
      <c r="BA27" s="30">
        <f t="shared" si="13"/>
        <v>1.5716803870253493</v>
      </c>
      <c r="BB27" s="30">
        <f t="shared" si="14"/>
        <v>0.34625578855356004</v>
      </c>
      <c r="BC27" s="56">
        <f t="shared" si="47"/>
        <v>0.28255984822352265</v>
      </c>
      <c r="BD27" s="30">
        <f t="shared" si="15"/>
        <v>0.67090666204252514</v>
      </c>
      <c r="BE27" s="30">
        <f t="shared" si="16"/>
        <v>1.6411955430433309</v>
      </c>
      <c r="BF27" s="30">
        <f t="shared" si="17"/>
        <v>0.48514444050040295</v>
      </c>
      <c r="BG27" s="56">
        <f t="shared" si="18"/>
        <v>0.41965657005408014</v>
      </c>
      <c r="BH27" s="30">
        <f t="shared" si="19"/>
        <v>1.1066486134195774</v>
      </c>
      <c r="BI27" s="30">
        <f t="shared" si="20"/>
        <v>1.599547003074014</v>
      </c>
      <c r="BJ27" s="30">
        <f t="shared" si="21"/>
        <v>0.24644919482721822</v>
      </c>
      <c r="BK27" s="56">
        <f t="shared" si="22"/>
        <v>0.18213701428320372</v>
      </c>
      <c r="BL27" s="30">
        <f t="shared" si="23"/>
        <v>0.82402053130834219</v>
      </c>
      <c r="BM27" s="30">
        <f t="shared" si="24"/>
        <v>1.7823848213058278</v>
      </c>
      <c r="BN27" s="30">
        <f t="shared" si="25"/>
        <v>0.47918214499874279</v>
      </c>
      <c r="BO27" s="56">
        <f t="shared" si="26"/>
        <v>0.36769579568130734</v>
      </c>
      <c r="BP27" s="59"/>
      <c r="BQ27" s="155">
        <f t="shared" si="27"/>
        <v>0.34304361965325603</v>
      </c>
      <c r="BR27" s="155">
        <f t="shared" si="28"/>
        <v>2.1078055772903226</v>
      </c>
      <c r="BS27" s="155">
        <f t="shared" si="29"/>
        <v>0.88238097881853328</v>
      </c>
      <c r="BT27" s="157">
        <f t="shared" si="30"/>
        <v>0.72006142190954781</v>
      </c>
      <c r="BU27" s="155">
        <f t="shared" si="31"/>
        <v>-8.0266788532264766E-2</v>
      </c>
      <c r="BV27" s="155">
        <f t="shared" si="32"/>
        <v>2.3923689936181209</v>
      </c>
      <c r="BW27" s="155">
        <f t="shared" si="33"/>
        <v>1.2363178910751929</v>
      </c>
      <c r="BX27" s="157">
        <f t="shared" si="34"/>
        <v>1.0694318688470643</v>
      </c>
      <c r="BY27" s="155">
        <f t="shared" si="35"/>
        <v>0.72505897409733444</v>
      </c>
      <c r="BZ27" s="155">
        <f t="shared" si="36"/>
        <v>1.9811366423962569</v>
      </c>
      <c r="CA27" s="155">
        <f t="shared" si="37"/>
        <v>0.62803883414946127</v>
      </c>
      <c r="CB27" s="157">
        <f t="shared" si="38"/>
        <v>0.46414888141989452</v>
      </c>
      <c r="CC27" s="155">
        <f t="shared" si="39"/>
        <v>8.2078801663321155E-2</v>
      </c>
      <c r="CD27" s="155">
        <f t="shared" si="40"/>
        <v>2.5243265509508488</v>
      </c>
      <c r="CE27" s="155">
        <f t="shared" si="41"/>
        <v>1.2211238746437638</v>
      </c>
      <c r="CF27" s="157">
        <f t="shared" si="42"/>
        <v>0.93701762346290618</v>
      </c>
      <c r="CG27" s="66"/>
      <c r="CH27" s="60"/>
    </row>
    <row r="28" spans="1:96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27"/>
      <c r="V28" s="170">
        <f>AVERAGE(V16:V27)</f>
        <v>47.452939916722507</v>
      </c>
      <c r="W28" s="27"/>
      <c r="X28" s="131"/>
      <c r="Y28" s="83"/>
      <c r="Z28" s="84"/>
      <c r="AA28" s="131"/>
      <c r="AB28" s="131"/>
      <c r="AC28" s="131"/>
      <c r="AD28" s="131"/>
      <c r="AE28" s="131"/>
      <c r="AF28" s="131"/>
      <c r="AG28" s="84"/>
      <c r="AH28" s="77"/>
      <c r="AI28" s="45"/>
      <c r="AJ28" s="131"/>
      <c r="AK28" s="131"/>
      <c r="AL28" s="131"/>
      <c r="AM28" s="131"/>
      <c r="AN28" s="131"/>
      <c r="AO28" s="131"/>
      <c r="AP28" s="131"/>
      <c r="AQ28" s="131"/>
      <c r="AR28" s="86"/>
      <c r="AS28" s="87"/>
      <c r="AT28" s="60"/>
      <c r="AU28" s="92"/>
      <c r="AV28" s="92"/>
      <c r="AW28" s="92"/>
      <c r="AX28" s="92"/>
      <c r="AY28" s="92"/>
      <c r="AZ28" s="92"/>
      <c r="BA28" s="92"/>
      <c r="BB28" s="92"/>
      <c r="BC28" s="59"/>
      <c r="BD28" s="92"/>
      <c r="BE28" s="92"/>
      <c r="BF28" s="92"/>
      <c r="BG28" s="59"/>
      <c r="BH28" s="92"/>
      <c r="BI28" s="92"/>
      <c r="BJ28" s="92"/>
      <c r="BK28" s="59"/>
      <c r="BL28" s="92"/>
      <c r="BM28" s="92"/>
      <c r="BN28" s="92"/>
      <c r="BO28" s="59"/>
      <c r="BP28" s="59"/>
      <c r="BQ28" s="132"/>
      <c r="BR28" s="132"/>
      <c r="BS28" s="132"/>
      <c r="BT28" s="165"/>
      <c r="BU28" s="132"/>
      <c r="BV28" s="132"/>
      <c r="BW28" s="132"/>
      <c r="BX28" s="165"/>
      <c r="BY28" s="132"/>
      <c r="BZ28" s="132"/>
      <c r="CA28" s="132"/>
      <c r="CB28" s="165"/>
      <c r="CC28" s="132"/>
      <c r="CD28" s="132"/>
      <c r="CE28" s="132"/>
      <c r="CF28" s="165"/>
      <c r="CG28" s="66"/>
      <c r="CH28" s="60"/>
      <c r="CI28" s="11"/>
      <c r="CJ28" s="11"/>
      <c r="CK28" s="11"/>
      <c r="CL28" s="11"/>
      <c r="CM28" s="11"/>
      <c r="CN28" s="11"/>
      <c r="CO28" s="11"/>
      <c r="CP28" s="11"/>
      <c r="CQ28" s="11"/>
      <c r="CR28" s="11"/>
    </row>
    <row r="29" spans="1:96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80"/>
      <c r="V29" s="80"/>
      <c r="W29" s="80"/>
      <c r="X29" s="131"/>
      <c r="Y29" s="83"/>
      <c r="Z29" s="84"/>
      <c r="AA29" s="131"/>
      <c r="AB29" s="131"/>
      <c r="AC29" s="131"/>
      <c r="AD29" s="131"/>
      <c r="AE29" s="131"/>
      <c r="AF29" s="131"/>
      <c r="AG29" s="84"/>
      <c r="AH29" s="77"/>
      <c r="AI29" s="45"/>
      <c r="AJ29" s="131"/>
      <c r="AK29" s="131"/>
      <c r="AL29" s="131"/>
      <c r="AM29" s="131"/>
      <c r="AN29" s="131"/>
      <c r="AO29" s="131"/>
      <c r="AP29" s="131"/>
      <c r="AQ29" s="131"/>
      <c r="AR29" s="86"/>
      <c r="AS29" s="87"/>
      <c r="AT29" s="60"/>
      <c r="AU29" s="92"/>
      <c r="AV29" s="92"/>
      <c r="AW29" s="92"/>
      <c r="AX29" s="92"/>
      <c r="AY29" s="92"/>
      <c r="AZ29" s="92"/>
      <c r="BA29" s="92"/>
      <c r="BB29" s="92"/>
      <c r="BC29" s="59"/>
      <c r="BD29" s="92"/>
      <c r="BE29" s="92"/>
      <c r="BF29" s="92"/>
      <c r="BG29" s="59"/>
      <c r="BH29" s="92"/>
      <c r="BI29" s="92"/>
      <c r="BJ29" s="92"/>
      <c r="BK29" s="59"/>
      <c r="BL29" s="92"/>
      <c r="BM29" s="92"/>
      <c r="BN29" s="92"/>
      <c r="BO29" s="59"/>
      <c r="BP29" s="59"/>
      <c r="BQ29" s="132"/>
      <c r="BR29" s="132"/>
      <c r="BS29" s="132"/>
      <c r="BT29" s="165"/>
      <c r="BU29" s="132"/>
      <c r="BV29" s="132"/>
      <c r="BW29" s="132"/>
      <c r="BX29" s="165"/>
      <c r="BY29" s="132"/>
      <c r="BZ29" s="132"/>
      <c r="CA29" s="132"/>
      <c r="CB29" s="165"/>
      <c r="CC29" s="132"/>
      <c r="CD29" s="132">
        <f t="shared" si="40"/>
        <v>1.1690403421472186</v>
      </c>
      <c r="CE29" s="132">
        <f t="shared" si="41"/>
        <v>1.1690403421472186</v>
      </c>
      <c r="CF29" s="165" t="e">
        <f t="shared" si="42"/>
        <v>#DIV/0!</v>
      </c>
      <c r="CG29" s="66"/>
      <c r="CH29" s="60"/>
      <c r="CI29" s="11"/>
    </row>
    <row r="30" spans="1:96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34"/>
      <c r="U30" s="132"/>
      <c r="V30" s="132"/>
      <c r="W30" s="132"/>
      <c r="X30" s="132"/>
      <c r="Y30" s="83"/>
      <c r="Z30" s="77"/>
      <c r="AA30" s="132"/>
      <c r="AB30" s="132"/>
      <c r="AC30" s="132"/>
      <c r="AD30" s="132"/>
      <c r="AE30" s="132"/>
      <c r="AF30" s="132"/>
      <c r="AG30" s="77"/>
      <c r="AH30" s="77"/>
      <c r="AI30" s="91"/>
      <c r="AJ30" s="132"/>
      <c r="AK30" s="132"/>
      <c r="AL30" s="132"/>
      <c r="AM30" s="132"/>
      <c r="AN30" s="132"/>
      <c r="AO30" s="132"/>
      <c r="AP30" s="132"/>
      <c r="AQ30" s="132"/>
      <c r="AR30" s="87"/>
      <c r="AS30" s="87"/>
      <c r="AT30" s="91"/>
      <c r="AU30" s="132"/>
      <c r="AV30" s="132"/>
      <c r="AW30" s="132"/>
      <c r="AX30" s="132"/>
      <c r="AY30" s="132"/>
      <c r="AZ30" s="132"/>
      <c r="BA30" s="132"/>
      <c r="BB30" s="132"/>
      <c r="BC30" s="133"/>
      <c r="BD30" s="132"/>
      <c r="BE30" s="132"/>
      <c r="BF30" s="132"/>
      <c r="BG30" s="133"/>
      <c r="BH30" s="132"/>
      <c r="BI30" s="132"/>
      <c r="BJ30" s="132"/>
      <c r="BK30" s="133"/>
      <c r="BL30" s="132"/>
      <c r="BM30" s="132"/>
      <c r="BN30" s="132"/>
      <c r="BO30" s="133"/>
      <c r="BP30" s="133"/>
      <c r="BQ30" s="132"/>
      <c r="BR30" s="132"/>
      <c r="BS30" s="132"/>
      <c r="BT30" s="133"/>
      <c r="BU30" s="132"/>
      <c r="BV30" s="132"/>
      <c r="BW30" s="132"/>
      <c r="BX30" s="133"/>
      <c r="BY30" s="132"/>
      <c r="BZ30" s="132"/>
      <c r="CA30" s="132"/>
      <c r="CB30" s="133"/>
      <c r="CC30" s="132"/>
      <c r="CD30" s="132">
        <f t="shared" si="40"/>
        <v>1.1690403421472186</v>
      </c>
      <c r="CE30" s="132">
        <f t="shared" si="41"/>
        <v>1.1690403421472186</v>
      </c>
      <c r="CF30" s="133" t="e">
        <f t="shared" si="42"/>
        <v>#DIV/0!</v>
      </c>
      <c r="CG30" s="134"/>
      <c r="CH30" s="91"/>
      <c r="CI30" s="11"/>
    </row>
    <row r="31" spans="1:96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34"/>
      <c r="U31" s="132"/>
      <c r="V31" s="132"/>
      <c r="W31" s="132"/>
      <c r="X31" s="132"/>
      <c r="Y31" s="83"/>
      <c r="Z31" s="77"/>
      <c r="AA31" s="132"/>
      <c r="AB31" s="132"/>
      <c r="AC31" s="132"/>
      <c r="AD31" s="132"/>
      <c r="AE31" s="132"/>
      <c r="AF31" s="132"/>
      <c r="AG31" s="77"/>
      <c r="AH31" s="77"/>
      <c r="AI31" s="91"/>
      <c r="AJ31" s="132"/>
      <c r="AK31" s="132"/>
      <c r="AL31" s="132"/>
      <c r="AM31" s="132"/>
      <c r="AN31" s="132"/>
      <c r="AO31" s="132"/>
      <c r="AP31" s="132"/>
      <c r="AQ31" s="132"/>
      <c r="AR31" s="87"/>
      <c r="AS31" s="87"/>
      <c r="AT31" s="91"/>
      <c r="AU31" s="132"/>
      <c r="AV31" s="132"/>
      <c r="AW31" s="132"/>
      <c r="AX31" s="132"/>
      <c r="AY31" s="132"/>
      <c r="AZ31" s="132"/>
      <c r="BA31" s="132"/>
      <c r="BB31" s="132"/>
      <c r="BC31" s="133"/>
      <c r="BD31" s="132"/>
      <c r="BE31" s="132"/>
      <c r="BF31" s="132"/>
      <c r="BG31" s="133"/>
      <c r="BH31" s="132"/>
      <c r="BI31" s="132"/>
      <c r="BJ31" s="132"/>
      <c r="BK31" s="133"/>
      <c r="BL31" s="132"/>
      <c r="BM31" s="132"/>
      <c r="BN31" s="132"/>
      <c r="BO31" s="133"/>
      <c r="BP31" s="133"/>
      <c r="BQ31" s="132"/>
      <c r="BR31" s="132"/>
      <c r="BS31" s="132"/>
      <c r="BT31" s="165"/>
      <c r="BU31" s="132"/>
      <c r="BV31" s="132"/>
      <c r="BW31" s="132"/>
      <c r="BX31" s="165"/>
      <c r="BY31" s="132"/>
      <c r="BZ31" s="132"/>
      <c r="CA31" s="132"/>
      <c r="CB31" s="165"/>
      <c r="CC31" s="132"/>
      <c r="CD31" s="132">
        <f t="shared" si="40"/>
        <v>1.1690403421472186</v>
      </c>
      <c r="CE31" s="132">
        <f t="shared" si="41"/>
        <v>1.1690403421472186</v>
      </c>
      <c r="CF31" s="165" t="e">
        <f t="shared" si="42"/>
        <v>#DIV/0!</v>
      </c>
      <c r="CG31" s="66"/>
      <c r="CH31" s="60"/>
      <c r="CI31" s="11"/>
    </row>
    <row r="32" spans="1:96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34"/>
      <c r="U32" s="132"/>
      <c r="V32" s="132"/>
      <c r="W32" s="132"/>
      <c r="X32" s="132"/>
      <c r="Y32" s="83"/>
      <c r="Z32" s="77"/>
      <c r="AA32" s="132"/>
      <c r="AB32" s="132"/>
      <c r="AC32" s="132"/>
      <c r="AD32" s="132"/>
      <c r="AE32" s="132"/>
      <c r="AF32" s="132"/>
      <c r="AG32" s="77"/>
      <c r="AH32" s="77"/>
      <c r="AI32" s="91"/>
      <c r="AJ32" s="132"/>
      <c r="AK32" s="132"/>
      <c r="AL32" s="132"/>
      <c r="AM32" s="132"/>
      <c r="AN32" s="132"/>
      <c r="AO32" s="132"/>
      <c r="AP32" s="132"/>
      <c r="AQ32" s="132"/>
      <c r="AR32" s="87"/>
      <c r="AS32" s="87"/>
      <c r="AT32" s="91"/>
      <c r="AU32" s="132"/>
      <c r="AV32" s="132"/>
      <c r="AW32" s="132"/>
      <c r="AX32" s="132"/>
      <c r="AY32" s="132"/>
      <c r="AZ32" s="132"/>
      <c r="BA32" s="132"/>
      <c r="BB32" s="132"/>
      <c r="BC32" s="133"/>
      <c r="BD32" s="132"/>
      <c r="BE32" s="132"/>
      <c r="BF32" s="132"/>
      <c r="BG32" s="133"/>
      <c r="BH32" s="132"/>
      <c r="BI32" s="132"/>
      <c r="BJ32" s="132"/>
      <c r="BK32" s="133"/>
      <c r="BL32" s="132"/>
      <c r="BM32" s="132"/>
      <c r="BN32" s="132"/>
      <c r="BO32" s="133"/>
      <c r="BP32" s="133"/>
      <c r="BQ32" s="132"/>
      <c r="BR32" s="132"/>
      <c r="BS32" s="132"/>
      <c r="BT32" s="165"/>
      <c r="BU32" s="132"/>
      <c r="BV32" s="132"/>
      <c r="BW32" s="132"/>
      <c r="BX32" s="165"/>
      <c r="BY32" s="132"/>
      <c r="BZ32" s="132"/>
      <c r="CA32" s="132"/>
      <c r="CB32" s="165"/>
      <c r="CC32" s="132"/>
      <c r="CD32" s="132">
        <f t="shared" si="40"/>
        <v>1.1690403421472186</v>
      </c>
      <c r="CE32" s="132">
        <f t="shared" si="41"/>
        <v>1.1690403421472186</v>
      </c>
      <c r="CF32" s="165" t="e">
        <f t="shared" si="42"/>
        <v>#DIV/0!</v>
      </c>
      <c r="CG32" s="66"/>
      <c r="CH32" s="60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U33" s="11"/>
      <c r="V33" s="11"/>
      <c r="W33" s="11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D3:O7"/>
    <mergeCell ref="C10:H14"/>
    <mergeCell ref="L10:Q14"/>
    <mergeCell ref="T10:X13"/>
    <mergeCell ref="Z10:AG13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85189-9C96-4960-BF72-3A6E26495840}">
  <sheetPr>
    <tabColor theme="3" tint="-0.249977111117893"/>
  </sheetPr>
  <dimension ref="B2:EQ294"/>
  <sheetViews>
    <sheetView zoomScale="40" zoomScaleNormal="40" workbookViewId="0">
      <selection activeCell="V115" sqref="V115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7" width="17.7109375" style="1" customWidth="1"/>
    <col min="18" max="18" width="9.140625" style="1"/>
    <col min="19" max="19" width="6.7109375" style="1" customWidth="1"/>
    <col min="20" max="20" width="9.140625" style="1"/>
    <col min="21" max="23" width="17.85546875" style="1" customWidth="1"/>
    <col min="24" max="24" width="9.140625" style="1"/>
    <col min="25" max="25" width="6.7109375" style="1" customWidth="1"/>
    <col min="26" max="26" width="9.140625" style="1"/>
    <col min="27" max="32" width="17.85546875" style="1" customWidth="1"/>
    <col min="33" max="33" width="9.140625" style="1"/>
    <col min="34" max="34" width="6.7109375" style="1" customWidth="1"/>
    <col min="35" max="35" width="9.140625" style="1"/>
    <col min="36" max="43" width="17.85546875" style="1" customWidth="1"/>
    <col min="44" max="44" width="9.140625" style="1"/>
    <col min="45" max="45" width="6.7109375" style="1" customWidth="1"/>
    <col min="46" max="46" width="9.140625" style="1"/>
    <col min="47" max="50" width="17.85546875" style="1" customWidth="1"/>
    <col min="51" max="51" width="4.85546875" style="1" customWidth="1"/>
    <col min="52" max="67" width="17.85546875" style="1" customWidth="1"/>
    <col min="68" max="68" width="9.140625" style="1"/>
    <col min="69" max="71" width="17.85546875" style="1" customWidth="1"/>
    <col min="72" max="72" width="4.7109375" style="1" customWidth="1"/>
    <col min="73" max="80" width="17.85546875" style="1" customWidth="1"/>
    <col min="81" max="81" width="17.85546875" style="35" customWidth="1"/>
    <col min="82" max="85" width="17.85546875" style="28" customWidth="1"/>
    <col min="86" max="87" width="17.85546875" style="1" customWidth="1"/>
    <col min="88" max="93" width="17.85546875" style="2" customWidth="1"/>
    <col min="94" max="94" width="9.140625" style="1"/>
    <col min="95" max="95" width="6.7109375" style="7" customWidth="1"/>
    <col min="96" max="96" width="9.140625" style="7"/>
    <col min="97" max="104" width="17.85546875" style="35" customWidth="1"/>
    <col min="105" max="105" width="9.140625" style="1"/>
    <col min="106" max="106" width="6.7109375" style="1" customWidth="1"/>
    <col min="107" max="107" width="9.140625" style="7"/>
    <col min="108" max="111" width="17.85546875" style="35" customWidth="1"/>
    <col min="112" max="112" width="4.85546875" style="35" customWidth="1"/>
    <col min="113" max="128" width="17.85546875" style="35" customWidth="1"/>
    <col min="129" max="129" width="9.140625" style="35"/>
    <col min="130" max="145" width="17.85546875" style="35" hidden="1" customWidth="1"/>
    <col min="146" max="146" width="12.5703125" style="7" hidden="1" customWidth="1"/>
    <col min="147" max="147" width="9.140625" style="7" hidden="1" customWidth="1"/>
    <col min="148" max="16384" width="9.140625" style="1"/>
  </cols>
  <sheetData>
    <row r="2" spans="2:147" x14ac:dyDescent="0.3">
      <c r="CT2" s="10"/>
      <c r="CU2" s="10"/>
      <c r="CV2" s="10"/>
      <c r="CW2" s="10"/>
      <c r="CX2" s="10"/>
      <c r="CY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32"/>
    </row>
    <row r="3" spans="2:147" ht="15.75" customHeight="1" x14ac:dyDescent="0.3">
      <c r="D3" s="196" t="s">
        <v>111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CT3" s="10"/>
      <c r="CY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32"/>
    </row>
    <row r="4" spans="2:147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CT4" s="10"/>
      <c r="CY4" s="10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2"/>
    </row>
    <row r="5" spans="2:147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CT5" s="10"/>
      <c r="CY5" s="10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2"/>
    </row>
    <row r="6" spans="2:147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CT6" s="10"/>
      <c r="CY6" s="10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2"/>
    </row>
    <row r="7" spans="2:147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CT7" s="10"/>
      <c r="CY7" s="10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2"/>
    </row>
    <row r="8" spans="2:147" ht="18" customHeight="1" x14ac:dyDescent="0.3">
      <c r="CT8" s="10"/>
      <c r="CU8" s="10"/>
      <c r="CV8" s="10"/>
      <c r="CW8" s="10"/>
      <c r="CX8" s="10"/>
      <c r="CY8" s="10"/>
    </row>
    <row r="9" spans="2:147" ht="15" customHeight="1" x14ac:dyDescent="0.3">
      <c r="CD9" s="35"/>
      <c r="CE9" s="35"/>
      <c r="CF9" s="35"/>
      <c r="CG9" s="35"/>
      <c r="CH9" s="7"/>
    </row>
    <row r="10" spans="2:147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60"/>
      <c r="EQ10" s="60"/>
    </row>
    <row r="11" spans="2:147" s="37" customFormat="1" ht="21.95" customHeight="1" x14ac:dyDescent="0.25"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0"/>
    </row>
    <row r="12" spans="2:147" s="37" customFormat="1" ht="21.95" customHeight="1" x14ac:dyDescent="0.25"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0"/>
    </row>
    <row r="13" spans="2:147" s="37" customFormat="1" ht="21.95" customHeight="1" x14ac:dyDescent="0.25"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65"/>
      <c r="EQ13" s="60"/>
    </row>
    <row r="14" spans="2:147" s="37" customFormat="1" ht="21.95" customHeight="1" x14ac:dyDescent="0.25"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T14" s="24"/>
      <c r="U14" s="99"/>
      <c r="V14" s="99"/>
      <c r="W14" s="99"/>
      <c r="X14" s="99"/>
      <c r="Y14" s="40"/>
      <c r="Z14" s="41"/>
      <c r="AA14" s="226" t="s">
        <v>8</v>
      </c>
      <c r="AB14" s="227"/>
      <c r="AC14" s="228" t="s">
        <v>9</v>
      </c>
      <c r="AD14" s="229"/>
      <c r="AE14" s="226" t="s">
        <v>10</v>
      </c>
      <c r="AF14" s="227"/>
      <c r="AG14" s="42"/>
      <c r="AH14" s="44"/>
      <c r="AI14" s="45"/>
      <c r="AJ14" s="179" t="s">
        <v>82</v>
      </c>
      <c r="AK14" s="180"/>
      <c r="AL14" s="180"/>
      <c r="AM14" s="181"/>
      <c r="AN14" s="179" t="s">
        <v>81</v>
      </c>
      <c r="AO14" s="180"/>
      <c r="AP14" s="180"/>
      <c r="AQ14" s="181"/>
      <c r="AR14" s="25"/>
      <c r="AS14" s="50"/>
      <c r="AT14" s="59"/>
      <c r="AU14" s="247" t="s">
        <v>85</v>
      </c>
      <c r="AV14" s="248"/>
      <c r="AW14" s="248"/>
      <c r="AX14" s="249"/>
      <c r="AY14" s="59"/>
      <c r="AZ14" s="247" t="s">
        <v>86</v>
      </c>
      <c r="BA14" s="248"/>
      <c r="BB14" s="248"/>
      <c r="BC14" s="249"/>
      <c r="BD14" s="247" t="s">
        <v>87</v>
      </c>
      <c r="BE14" s="248"/>
      <c r="BF14" s="248"/>
      <c r="BG14" s="249"/>
      <c r="BH14" s="247" t="s">
        <v>88</v>
      </c>
      <c r="BI14" s="248"/>
      <c r="BJ14" s="248"/>
      <c r="BK14" s="249"/>
      <c r="BL14" s="247" t="s">
        <v>89</v>
      </c>
      <c r="BM14" s="248"/>
      <c r="BN14" s="248"/>
      <c r="BO14" s="249"/>
      <c r="BP14" s="59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DZ14" s="245" t="s">
        <v>91</v>
      </c>
      <c r="EA14" s="245"/>
      <c r="EB14" s="245"/>
      <c r="EC14" s="245"/>
      <c r="ED14" s="245" t="s">
        <v>92</v>
      </c>
      <c r="EE14" s="245"/>
      <c r="EF14" s="245"/>
      <c r="EG14" s="245"/>
      <c r="EH14" s="245" t="s">
        <v>93</v>
      </c>
      <c r="EI14" s="245"/>
      <c r="EJ14" s="245"/>
      <c r="EK14" s="245"/>
      <c r="EL14" s="245" t="s">
        <v>94</v>
      </c>
      <c r="EM14" s="245"/>
      <c r="EN14" s="245"/>
      <c r="EO14" s="245"/>
      <c r="EP14" s="66"/>
      <c r="EQ14" s="67"/>
    </row>
    <row r="15" spans="2:147" s="12" customFormat="1" ht="21.95" customHeight="1" x14ac:dyDescent="0.25"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DZ15" s="54" t="s">
        <v>13</v>
      </c>
      <c r="EA15" s="54" t="s">
        <v>14</v>
      </c>
      <c r="EB15" s="54" t="s">
        <v>59</v>
      </c>
      <c r="EC15" s="55" t="s">
        <v>15</v>
      </c>
      <c r="ED15" s="54" t="s">
        <v>13</v>
      </c>
      <c r="EE15" s="54" t="s">
        <v>14</v>
      </c>
      <c r="EF15" s="54" t="s">
        <v>59</v>
      </c>
      <c r="EG15" s="55" t="s">
        <v>15</v>
      </c>
      <c r="EH15" s="54" t="s">
        <v>13</v>
      </c>
      <c r="EI15" s="54" t="s">
        <v>14</v>
      </c>
      <c r="EJ15" s="54" t="s">
        <v>59</v>
      </c>
      <c r="EK15" s="55" t="s">
        <v>15</v>
      </c>
      <c r="EL15" s="54" t="s">
        <v>13</v>
      </c>
      <c r="EM15" s="54" t="s">
        <v>14</v>
      </c>
      <c r="EN15" s="54" t="s">
        <v>59</v>
      </c>
      <c r="EO15" s="55" t="s">
        <v>15</v>
      </c>
      <c r="EP15" s="68"/>
      <c r="EQ15" s="60"/>
    </row>
    <row r="16" spans="2:147" s="12" customFormat="1" ht="21.95" customHeight="1" x14ac:dyDescent="0.25"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46" t="s">
        <v>8</v>
      </c>
      <c r="O16" s="146" t="s">
        <v>9</v>
      </c>
      <c r="P16" s="146" t="s">
        <v>10</v>
      </c>
      <c r="Q16" s="146" t="s">
        <v>56</v>
      </c>
      <c r="R16" s="24"/>
      <c r="T16" s="24"/>
      <c r="U16" s="129">
        <f>'RAW DATA'!X11</f>
        <v>202.45</v>
      </c>
      <c r="V16" s="129">
        <f>'RAW DATA'!Y11</f>
        <v>52.803786844398687</v>
      </c>
      <c r="W16" s="129">
        <f>'RAW DATA'!Z11</f>
        <v>1.35</v>
      </c>
      <c r="X16" s="131"/>
      <c r="Y16" s="83"/>
      <c r="Z16" s="84"/>
      <c r="AA16" s="30">
        <f t="shared" ref="AA16:AA47" si="0">(($D$18*V16)+1)*(1+$H$23)</f>
        <v>1.4783650634483443</v>
      </c>
      <c r="AB16" s="30">
        <f t="shared" ref="AB16:AB47" si="1">(($D$18*V16)+1)*(1+$H$24)</f>
        <v>2.0001409681948186</v>
      </c>
      <c r="AC16" s="85">
        <f t="shared" ref="AC16:AC47" si="2">(EXP($E$18*V16))*(1+$H$23)</f>
        <v>1.3963150603964725</v>
      </c>
      <c r="AD16" s="85">
        <f t="shared" ref="AD16:AD47" si="3">(EXP($E$18*V16))*(1+$H$24)</f>
        <v>1.8891321405364039</v>
      </c>
      <c r="AE16" s="30">
        <f t="shared" ref="AE16:AE47" si="4">($F$18*(V16^$G$18))*(1+$H$23)</f>
        <v>1.4879378256836278</v>
      </c>
      <c r="AF16" s="30">
        <f t="shared" ref="AF16:AF47" si="5">($F$18*(V16^$G$18))*(1+$H$24)</f>
        <v>2.0130923523954962</v>
      </c>
      <c r="AG16" s="84"/>
      <c r="AH16" s="77"/>
      <c r="AI16" s="45"/>
      <c r="AJ16" s="30">
        <f t="shared" ref="AJ16:AJ47" si="6">($D$18*V16)+1</f>
        <v>1.7392530158215815</v>
      </c>
      <c r="AK16" s="30">
        <f t="shared" ref="AK16:AK47" si="7">EXP($E$18*V16)</f>
        <v>1.6427236004664383</v>
      </c>
      <c r="AL16" s="30">
        <f t="shared" ref="AL16:AL47" si="8">$F$18*(V16^$G$18)</f>
        <v>1.7505150890395622</v>
      </c>
      <c r="AM16" s="85">
        <f t="shared" ref="AM16:AM47" si="9">V16*$H$21+1</f>
        <v>2.2144870974211699</v>
      </c>
      <c r="AN16" s="30">
        <f>(W16-AJ16)^2</f>
        <v>0.15151791032619633</v>
      </c>
      <c r="AO16" s="30">
        <f>(W16-AK16)^2</f>
        <v>8.5687106270034938E-2</v>
      </c>
      <c r="AP16" s="30">
        <f>(W16-AL16)^2</f>
        <v>0.16041233654836837</v>
      </c>
      <c r="AQ16" s="85">
        <f>(W16-AM16)^2</f>
        <v>0.74733794160767908</v>
      </c>
      <c r="AR16" s="86"/>
      <c r="AS16" s="87"/>
      <c r="AT16" s="60"/>
      <c r="AU16" s="30">
        <f t="shared" ref="AU16:AV47" si="10">V16^2</f>
        <v>2788.2399051086918</v>
      </c>
      <c r="AV16" s="30">
        <f t="shared" si="10"/>
        <v>1.8225000000000002</v>
      </c>
      <c r="AW16" s="30">
        <f t="shared" ref="AW16:AW69" si="11">V16*W16</f>
        <v>71.285112239938229</v>
      </c>
      <c r="AX16" s="85">
        <f t="shared" ref="AX16:AX47" si="12">(V16-$M$25)^2</f>
        <v>3.7191123919469025</v>
      </c>
      <c r="AY16" s="62"/>
      <c r="AZ16" s="30">
        <f t="shared" ref="AZ16:AZ69" si="13">AJ16-BB16</f>
        <v>1.6525647353807982</v>
      </c>
      <c r="BA16" s="30">
        <f t="shared" ref="BA16:BA69" si="14">AJ16+BB16</f>
        <v>1.8259412962623649</v>
      </c>
      <c r="BB16" s="30">
        <f t="shared" ref="BB16:BB47" si="15">$N$22*($N$20*SQRT((1/$H$26)+(AX16/$M$26)))</f>
        <v>8.6688280440783444E-2</v>
      </c>
      <c r="BC16" s="56">
        <f t="shared" ref="BC16:BC69" si="16">(BA16-AZ16)/(2*AJ16)</f>
        <v>4.9842248167575487E-2</v>
      </c>
      <c r="BD16" s="30">
        <f t="shared" ref="BD16:BD69" si="17">AK16-BF16</f>
        <v>1.5608476668278664</v>
      </c>
      <c r="BE16" s="30">
        <f t="shared" ref="BE16:BE69" si="18">AK16+BF16</f>
        <v>1.7245995341050102</v>
      </c>
      <c r="BF16" s="30">
        <f t="shared" ref="BF16:BF47" si="19">$O$22*($O$20*SQRT((1/$H$26)+(AX16/$M$26)))</f>
        <v>8.187593363857186E-2</v>
      </c>
      <c r="BG16" s="56">
        <f t="shared" ref="BG16:BG69" si="20">(BE16-BD16)/(2*AK16)</f>
        <v>4.9841576279371594E-2</v>
      </c>
      <c r="BH16" s="30">
        <f t="shared" ref="BH16:BH69" si="21">AL16-BJ16</f>
        <v>1.6431090883177362</v>
      </c>
      <c r="BI16" s="30">
        <f t="shared" ref="BI16:BI69" si="22">AL16+BJ16</f>
        <v>1.8579210897613883</v>
      </c>
      <c r="BJ16" s="30">
        <f t="shared" ref="BJ16:BJ47" si="23">$P$22*($P$20*SQRT((1/$H$26)+(AX16/$M$26)))</f>
        <v>0.10740600072182607</v>
      </c>
      <c r="BK16" s="56">
        <f t="shared" ref="BK16:BK69" si="24">(BI16-BH16)/(2*AL16)</f>
        <v>6.1356798004383629E-2</v>
      </c>
      <c r="BL16" s="30">
        <f t="shared" ref="BL16:BL69" si="25">AM16-BN16</f>
        <v>2.047174418307117</v>
      </c>
      <c r="BM16" s="30">
        <f t="shared" ref="BM16:BM69" si="26">AM16+BN16</f>
        <v>2.3817997765352228</v>
      </c>
      <c r="BN16" s="30">
        <f t="shared" ref="BN16:BN47" si="27">$Q$22*($Q$20*SQRT((1/$H$26)+(AX16/$M$26)))</f>
        <v>0.16731267911405306</v>
      </c>
      <c r="BO16" s="56">
        <f t="shared" ref="BO16:BO69" si="28">(BM16-BL16)/(2*AM16)</f>
        <v>7.5553693362626961E-2</v>
      </c>
      <c r="BP16" s="59"/>
      <c r="BQ16" s="11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DZ16" s="30">
        <f t="shared" ref="DZ16:DZ47" si="29">AJ16-EB16</f>
        <v>1.0979207281810255</v>
      </c>
      <c r="EA16" s="30">
        <f t="shared" ref="EA16:EA47" si="30">AJ16+EB16</f>
        <v>2.3805853034621376</v>
      </c>
      <c r="EB16" s="30">
        <f t="shared" ref="EB16:EB47" si="31">$N$22*SQRT(($N$20^2)+((($N$20*SQRT((1/$H$26)+(AX16/$M$26))))^2))</f>
        <v>0.64133228764055616</v>
      </c>
      <c r="EC16" s="56">
        <f t="shared" ref="EC16:EC47" si="32">(EA16-DZ16)/(2*AJ16)</f>
        <v>0.36874007508194889</v>
      </c>
      <c r="ED16" s="30">
        <f t="shared" ref="ED16:ED47" si="33">AK16-EF16</f>
        <v>1.0369937422187494</v>
      </c>
      <c r="EE16" s="30">
        <f t="shared" ref="EE16:EE47" si="34">AK16+EF16</f>
        <v>2.2484534587141272</v>
      </c>
      <c r="EF16" s="30">
        <f t="shared" ref="EF16:EF47" si="35">$O$22*SQRT(($O$20^2)+((($O$20*SQRT((1/$H$26)+(AX16/$M$26))))^2))</f>
        <v>0.60572985824768888</v>
      </c>
      <c r="EG16" s="56">
        <f t="shared" ref="EG16:EG47" si="36">(EE16-ED16)/(2*AK16)</f>
        <v>0.36873510435699391</v>
      </c>
      <c r="EH16" s="30">
        <f t="shared" ref="EH16:EH47" si="37">AL16-EJ16</f>
        <v>0.9559101459145718</v>
      </c>
      <c r="EI16" s="30">
        <f t="shared" ref="EI16:EI47" si="38">AL16+EJ16</f>
        <v>2.5451200321645526</v>
      </c>
      <c r="EJ16" s="30">
        <f t="shared" ref="EJ16:EJ47" si="39">$P$22*SQRT(($P$20^2)+((($P$20*SQRT((1/$H$26)+(AX16/$M$26))))^2))</f>
        <v>0.79460494312499041</v>
      </c>
      <c r="EK16" s="56">
        <f t="shared" ref="EK16:EK47" si="40">(EI16-EH16)/(2*AL16)</f>
        <v>0.45392636036114287</v>
      </c>
      <c r="EL16" s="30">
        <f t="shared" ref="EL16:EL47" si="41">AM16-EN16</f>
        <v>0.97668398606767615</v>
      </c>
      <c r="EM16" s="30">
        <f t="shared" ref="EM16:EM47" si="42">AM16+EN16</f>
        <v>3.4522902087746639</v>
      </c>
      <c r="EN16" s="30">
        <f t="shared" ref="EN16:EN47" si="43">$Q$22*SQRT(($Q$20^2)+((($Q$20*SQRT((1/$H$26)+(AX16/$M$26))))^2))</f>
        <v>1.2378031113534937</v>
      </c>
      <c r="EO16" s="56">
        <f t="shared" ref="EO16:EO47" si="44">(EM16-EL16)/(2*AM16)</f>
        <v>0.55895702115173718</v>
      </c>
      <c r="EP16" s="66"/>
      <c r="EQ16" s="60"/>
    </row>
    <row r="17" spans="2:147" s="12" customFormat="1" ht="21.95" customHeight="1" x14ac:dyDescent="0.25"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INPUTS!J18</f>
        <v>0.58720000000000006</v>
      </c>
      <c r="O17" s="128">
        <f>INPUTS!K18</f>
        <v>0.91210000000000002</v>
      </c>
      <c r="P17" s="128">
        <f>INPUTS!L18</f>
        <v>0.4199</v>
      </c>
      <c r="Q17" s="129" t="s">
        <v>7</v>
      </c>
      <c r="R17" s="24"/>
      <c r="T17" s="24"/>
      <c r="U17" s="129">
        <f>'RAW DATA'!X12</f>
        <v>215.51</v>
      </c>
      <c r="V17" s="129">
        <f>'RAW DATA'!Y12</f>
        <v>56.393247404870394</v>
      </c>
      <c r="W17" s="129">
        <f>'RAW DATA'!Z12</f>
        <v>1.47</v>
      </c>
      <c r="X17" s="131"/>
      <c r="Y17" s="83"/>
      <c r="Z17" s="84"/>
      <c r="AA17" s="30">
        <f t="shared" si="0"/>
        <v>1.5210796441179577</v>
      </c>
      <c r="AB17" s="30">
        <f t="shared" si="1"/>
        <v>2.0579312832184131</v>
      </c>
      <c r="AC17" s="85">
        <f t="shared" si="2"/>
        <v>1.444231860953159</v>
      </c>
      <c r="AD17" s="85">
        <f t="shared" si="3"/>
        <v>1.953960753054274</v>
      </c>
      <c r="AE17" s="30">
        <f t="shared" si="4"/>
        <v>1.5052210310412988</v>
      </c>
      <c r="AF17" s="30">
        <f t="shared" si="5"/>
        <v>2.0364755125852865</v>
      </c>
      <c r="AG17" s="84"/>
      <c r="AH17" s="77"/>
      <c r="AI17" s="45"/>
      <c r="AJ17" s="30">
        <f t="shared" si="6"/>
        <v>1.7895054636681855</v>
      </c>
      <c r="AK17" s="30">
        <f t="shared" si="7"/>
        <v>1.6990963070037166</v>
      </c>
      <c r="AL17" s="30">
        <f t="shared" si="8"/>
        <v>1.7708482718132927</v>
      </c>
      <c r="AM17" s="85">
        <f t="shared" si="9"/>
        <v>2.2970446903120187</v>
      </c>
      <c r="AN17" s="30">
        <f>(W17-AJ17)^2</f>
        <v>0.10208374131382224</v>
      </c>
      <c r="AO17" s="30">
        <f t="shared" ref="AO17:AO69" si="45">(W17-AK17)^2</f>
        <v>5.2485117882741184E-2</v>
      </c>
      <c r="AP17" s="30">
        <f t="shared" ref="AP17:AP69" si="46">(W17-AL17)^2</f>
        <v>9.050968265304489E-2</v>
      </c>
      <c r="AQ17" s="85">
        <f t="shared" ref="AQ17:AQ69" si="47">(W17-AM17)^2</f>
        <v>0.68400291977330308</v>
      </c>
      <c r="AR17" s="86"/>
      <c r="AS17" s="87"/>
      <c r="AT17" s="60"/>
      <c r="AU17" s="30">
        <f t="shared" si="10"/>
        <v>3180.1983528669216</v>
      </c>
      <c r="AV17" s="30">
        <f t="shared" si="10"/>
        <v>2.1608999999999998</v>
      </c>
      <c r="AW17" s="30">
        <f t="shared" si="11"/>
        <v>82.898073685159474</v>
      </c>
      <c r="AX17" s="85">
        <f t="shared" si="12"/>
        <v>30.447889153069749</v>
      </c>
      <c r="AY17" s="63"/>
      <c r="AZ17" s="30">
        <f t="shared" si="13"/>
        <v>1.7012876619582071</v>
      </c>
      <c r="BA17" s="30">
        <f t="shared" si="14"/>
        <v>1.8777232653781639</v>
      </c>
      <c r="BB17" s="30">
        <f t="shared" si="15"/>
        <v>8.821780170997838E-2</v>
      </c>
      <c r="BC17" s="56">
        <f t="shared" si="16"/>
        <v>4.9297307832269328E-2</v>
      </c>
      <c r="BD17" s="30">
        <f t="shared" si="17"/>
        <v>1.6157757607681635</v>
      </c>
      <c r="BE17" s="30">
        <f t="shared" si="18"/>
        <v>1.7824168532392697</v>
      </c>
      <c r="BF17" s="30">
        <f t="shared" si="19"/>
        <v>8.3320546235552989E-2</v>
      </c>
      <c r="BG17" s="56">
        <f t="shared" si="20"/>
        <v>4.9038153924591404E-2</v>
      </c>
      <c r="BH17" s="30">
        <f t="shared" si="21"/>
        <v>1.6615472079790381</v>
      </c>
      <c r="BI17" s="30">
        <f t="shared" si="22"/>
        <v>1.8801493356475474</v>
      </c>
      <c r="BJ17" s="30">
        <f t="shared" si="23"/>
        <v>0.10930106383425472</v>
      </c>
      <c r="BK17" s="56">
        <f t="shared" si="24"/>
        <v>6.1722433013605284E-2</v>
      </c>
      <c r="BL17" s="30">
        <f t="shared" si="25"/>
        <v>2.1267799593172532</v>
      </c>
      <c r="BM17" s="30">
        <f t="shared" si="26"/>
        <v>2.4673094213067843</v>
      </c>
      <c r="BN17" s="30">
        <f t="shared" si="27"/>
        <v>0.17026473099476538</v>
      </c>
      <c r="BO17" s="56">
        <f t="shared" si="28"/>
        <v>7.4123386328908428E-2</v>
      </c>
      <c r="BP17" s="59"/>
      <c r="BQ17" s="11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DZ17" s="30">
        <f t="shared" si="29"/>
        <v>1.1479646420963774</v>
      </c>
      <c r="EA17" s="30">
        <f t="shared" si="30"/>
        <v>2.4310462852399937</v>
      </c>
      <c r="EB17" s="30">
        <f t="shared" si="31"/>
        <v>0.64154082157180803</v>
      </c>
      <c r="EC17" s="56">
        <f t="shared" si="32"/>
        <v>0.35850173950112296</v>
      </c>
      <c r="ED17" s="30">
        <f t="shared" si="33"/>
        <v>1.0931694912177106</v>
      </c>
      <c r="EE17" s="30">
        <f t="shared" si="34"/>
        <v>2.3050231227897227</v>
      </c>
      <c r="EF17" s="30">
        <f t="shared" si="35"/>
        <v>0.60592681578600593</v>
      </c>
      <c r="EG17" s="56">
        <f t="shared" si="36"/>
        <v>0.35661711068899443</v>
      </c>
      <c r="EH17" s="30">
        <f t="shared" si="37"/>
        <v>0.97598495702079835</v>
      </c>
      <c r="EI17" s="30">
        <f t="shared" si="38"/>
        <v>2.5657115866057874</v>
      </c>
      <c r="EJ17" s="30">
        <f t="shared" si="39"/>
        <v>0.79486331479249439</v>
      </c>
      <c r="EK17" s="56">
        <f t="shared" si="40"/>
        <v>0.44886020301365487</v>
      </c>
      <c r="EL17" s="30">
        <f t="shared" si="41"/>
        <v>1.0588390981324374</v>
      </c>
      <c r="EM17" s="30">
        <f t="shared" si="42"/>
        <v>3.5352502824916003</v>
      </c>
      <c r="EN17" s="30">
        <f t="shared" si="43"/>
        <v>1.2382055921795814</v>
      </c>
      <c r="EO17" s="56">
        <f t="shared" si="44"/>
        <v>0.53904288297124514</v>
      </c>
      <c r="EP17" s="66"/>
      <c r="EQ17" s="60"/>
    </row>
    <row r="18" spans="2:147" s="12" customFormat="1" ht="21.95" customHeight="1" x14ac:dyDescent="0.25">
      <c r="B18" s="79"/>
      <c r="C18" s="80"/>
      <c r="D18" s="88">
        <f>INPUTS!E18</f>
        <v>1.4E-2</v>
      </c>
      <c r="E18" s="88">
        <f>INPUTS!F18</f>
        <v>9.4000000000000004E-3</v>
      </c>
      <c r="F18" s="88">
        <f>INPUTS!G18</f>
        <v>0.87229999999999996</v>
      </c>
      <c r="G18" s="88">
        <f>INPUTS!H18</f>
        <v>0.17560000000000001</v>
      </c>
      <c r="H18" s="80"/>
      <c r="I18" s="80"/>
      <c r="K18" s="79"/>
      <c r="L18" s="31" t="s">
        <v>72</v>
      </c>
      <c r="M18" s="9" t="s">
        <v>71</v>
      </c>
      <c r="N18" s="30">
        <f>SUM(AN16:AN69)</f>
        <v>5.3196367323066198</v>
      </c>
      <c r="O18" s="30">
        <f>SUM(AO16:AO69)</f>
        <v>4.7454098806751919</v>
      </c>
      <c r="P18" s="30">
        <f>SUM(AP16:AP69)</f>
        <v>8.0048971613245659</v>
      </c>
      <c r="Q18" s="30">
        <f>SUM(AQ16:AQ69)</f>
        <v>19.81613290939746</v>
      </c>
      <c r="R18" s="24"/>
      <c r="T18" s="24"/>
      <c r="U18" s="129">
        <f>'RAW DATA'!X13</f>
        <v>241.63</v>
      </c>
      <c r="V18" s="129">
        <f>'RAW DATA'!Y13</f>
        <v>63.445308883752105</v>
      </c>
      <c r="W18" s="129">
        <f>'RAW DATA'!Z13</f>
        <v>1.77</v>
      </c>
      <c r="X18" s="131"/>
      <c r="Y18" s="83"/>
      <c r="Z18" s="84"/>
      <c r="AA18" s="30">
        <f t="shared" si="0"/>
        <v>1.60499917571665</v>
      </c>
      <c r="AB18" s="30">
        <f t="shared" si="1"/>
        <v>2.1714694730284085</v>
      </c>
      <c r="AC18" s="85">
        <f t="shared" si="2"/>
        <v>1.54321356694829</v>
      </c>
      <c r="AD18" s="85">
        <f t="shared" si="3"/>
        <v>2.0878771788123922</v>
      </c>
      <c r="AE18" s="30">
        <f t="shared" si="4"/>
        <v>1.5366896040651046</v>
      </c>
      <c r="AF18" s="30">
        <f t="shared" si="5"/>
        <v>2.0790506407939651</v>
      </c>
      <c r="AG18" s="84"/>
      <c r="AH18" s="77"/>
      <c r="AI18" s="45"/>
      <c r="AJ18" s="30">
        <f t="shared" si="6"/>
        <v>1.8882343243725295</v>
      </c>
      <c r="AK18" s="30">
        <f t="shared" si="7"/>
        <v>1.8155453728803412</v>
      </c>
      <c r="AL18" s="30">
        <f t="shared" si="8"/>
        <v>1.8078701224295348</v>
      </c>
      <c r="AM18" s="85">
        <f t="shared" si="9"/>
        <v>2.4592421043262984</v>
      </c>
      <c r="AN18" s="30">
        <f t="shared" ref="AN18:AN69" si="48">(W18-AJ18)^2</f>
        <v>1.3979355459828513E-2</v>
      </c>
      <c r="AO18" s="30">
        <f t="shared" si="45"/>
        <v>2.0743809908093211E-3</v>
      </c>
      <c r="AP18" s="30">
        <f t="shared" si="46"/>
        <v>1.4341461728279549E-3</v>
      </c>
      <c r="AQ18" s="85">
        <f t="shared" si="47"/>
        <v>0.47505467837614401</v>
      </c>
      <c r="AR18" s="86"/>
      <c r="AS18" s="87"/>
      <c r="AT18" s="60"/>
      <c r="AU18" s="30">
        <f t="shared" si="10"/>
        <v>4025.3072193547137</v>
      </c>
      <c r="AV18" s="30">
        <f t="shared" si="10"/>
        <v>3.1329000000000002</v>
      </c>
      <c r="AW18" s="30">
        <f t="shared" si="11"/>
        <v>112.29819672424122</v>
      </c>
      <c r="AX18" s="85">
        <f t="shared" si="12"/>
        <v>158.00545499504491</v>
      </c>
      <c r="AY18" s="89"/>
      <c r="AZ18" s="30">
        <f t="shared" si="13"/>
        <v>1.793055142005606</v>
      </c>
      <c r="BA18" s="30">
        <f t="shared" si="14"/>
        <v>1.9834135067394529</v>
      </c>
      <c r="BB18" s="30">
        <f t="shared" si="15"/>
        <v>9.5179182366923479E-2</v>
      </c>
      <c r="BC18" s="56">
        <f t="shared" si="16"/>
        <v>5.0406446455501241E-2</v>
      </c>
      <c r="BD18" s="30">
        <f t="shared" si="17"/>
        <v>1.7256498947416203</v>
      </c>
      <c r="BE18" s="30">
        <f t="shared" si="18"/>
        <v>1.9054408510190621</v>
      </c>
      <c r="BF18" s="30">
        <f t="shared" si="19"/>
        <v>8.9895478138720897E-2</v>
      </c>
      <c r="BG18" s="56">
        <f t="shared" si="20"/>
        <v>4.9514310951151164E-2</v>
      </c>
      <c r="BH18" s="30">
        <f t="shared" si="21"/>
        <v>1.6899439704972932</v>
      </c>
      <c r="BI18" s="30">
        <f t="shared" si="22"/>
        <v>1.9257962743617765</v>
      </c>
      <c r="BJ18" s="30">
        <f t="shared" si="23"/>
        <v>0.1179261519322416</v>
      </c>
      <c r="BK18" s="56">
        <f t="shared" si="24"/>
        <v>6.5229327300218187E-2</v>
      </c>
      <c r="BL18" s="30">
        <f t="shared" si="25"/>
        <v>2.2755415635297473</v>
      </c>
      <c r="BM18" s="30">
        <f t="shared" si="26"/>
        <v>2.6429426451228495</v>
      </c>
      <c r="BN18" s="30">
        <f t="shared" si="27"/>
        <v>0.18370054079655113</v>
      </c>
      <c r="BO18" s="56">
        <f t="shared" si="28"/>
        <v>7.4698030126186074E-2</v>
      </c>
      <c r="BP18" s="59"/>
      <c r="BQ18" s="11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DZ18" s="30">
        <f t="shared" si="29"/>
        <v>1.2456992498742376</v>
      </c>
      <c r="EA18" s="30">
        <f t="shared" si="30"/>
        <v>2.5307693988708211</v>
      </c>
      <c r="EB18" s="30">
        <f t="shared" si="31"/>
        <v>0.64253507449829184</v>
      </c>
      <c r="EC18" s="56">
        <f t="shared" si="32"/>
        <v>0.34028354754742085</v>
      </c>
      <c r="ED18" s="30">
        <f t="shared" si="33"/>
        <v>1.2086794983632725</v>
      </c>
      <c r="EE18" s="30">
        <f t="shared" si="34"/>
        <v>2.42241124739741</v>
      </c>
      <c r="EF18" s="30">
        <f t="shared" si="35"/>
        <v>0.60686587451706886</v>
      </c>
      <c r="EG18" s="56">
        <f t="shared" si="36"/>
        <v>0.33426092433827925</v>
      </c>
      <c r="EH18" s="30">
        <f t="shared" si="37"/>
        <v>1.0117749371927705</v>
      </c>
      <c r="EI18" s="30">
        <f t="shared" si="38"/>
        <v>2.6039653076662992</v>
      </c>
      <c r="EJ18" s="30">
        <f t="shared" si="39"/>
        <v>0.79609518523676448</v>
      </c>
      <c r="EK18" s="56">
        <f t="shared" si="40"/>
        <v>0.44034976592617131</v>
      </c>
      <c r="EL18" s="30">
        <f t="shared" si="41"/>
        <v>1.2191175547051674</v>
      </c>
      <c r="EM18" s="30">
        <f t="shared" si="42"/>
        <v>3.6993666539474295</v>
      </c>
      <c r="EN18" s="30">
        <f t="shared" si="43"/>
        <v>1.2401245496211311</v>
      </c>
      <c r="EO18" s="56">
        <f t="shared" si="44"/>
        <v>0.50427103026558628</v>
      </c>
      <c r="EP18" s="66"/>
      <c r="EQ18" s="60"/>
    </row>
    <row r="19" spans="2:147" s="12" customFormat="1" ht="21.95" customHeight="1" x14ac:dyDescent="0.25"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0.10037050438314377</v>
      </c>
      <c r="O19" s="30">
        <f>O18/(H26-1)</f>
        <v>8.9536035484437587E-2</v>
      </c>
      <c r="P19" s="30">
        <f>P18/(H26-2)</f>
        <v>0.15394033002547242</v>
      </c>
      <c r="Q19" s="30">
        <f>Q18/(H26-1)</f>
        <v>0.37388930017731059</v>
      </c>
      <c r="R19" s="24"/>
      <c r="T19" s="24"/>
      <c r="U19" s="129">
        <f>'RAW DATA'!X14</f>
        <v>286.52999999999997</v>
      </c>
      <c r="V19" s="129">
        <f>'RAW DATA'!Y14</f>
        <v>75.224489334040584</v>
      </c>
      <c r="W19" s="129">
        <f>'RAW DATA'!Z14</f>
        <v>2.27</v>
      </c>
      <c r="X19" s="131"/>
      <c r="Y19" s="83"/>
      <c r="Z19" s="84"/>
      <c r="AA19" s="30">
        <f t="shared" si="0"/>
        <v>1.7451714230750828</v>
      </c>
      <c r="AB19" s="30">
        <f t="shared" si="1"/>
        <v>2.3611142782780532</v>
      </c>
      <c r="AC19" s="85">
        <f t="shared" si="2"/>
        <v>1.7239036276469448</v>
      </c>
      <c r="AD19" s="85">
        <f t="shared" si="3"/>
        <v>2.3323402021105721</v>
      </c>
      <c r="AE19" s="30">
        <f t="shared" si="4"/>
        <v>1.5833374430823026</v>
      </c>
      <c r="AF19" s="30">
        <f t="shared" si="5"/>
        <v>2.1421624229937035</v>
      </c>
      <c r="AG19" s="84"/>
      <c r="AH19" s="77"/>
      <c r="AI19" s="45"/>
      <c r="AJ19" s="30">
        <f t="shared" si="6"/>
        <v>2.0531428506765681</v>
      </c>
      <c r="AK19" s="30">
        <f t="shared" si="7"/>
        <v>2.0281219148787586</v>
      </c>
      <c r="AL19" s="30">
        <f t="shared" si="8"/>
        <v>1.8627499330380031</v>
      </c>
      <c r="AM19" s="85">
        <f t="shared" si="9"/>
        <v>2.7301632546829335</v>
      </c>
      <c r="AN19" s="30">
        <f t="shared" si="48"/>
        <v>4.7027023212685246E-2</v>
      </c>
      <c r="AO19" s="30">
        <f t="shared" si="45"/>
        <v>5.8505008061918516E-2</v>
      </c>
      <c r="AP19" s="30">
        <f t="shared" si="46"/>
        <v>0.16585261704055099</v>
      </c>
      <c r="AQ19" s="85">
        <f t="shared" si="47"/>
        <v>0.21175022096039034</v>
      </c>
      <c r="AR19" s="86"/>
      <c r="AS19" s="87"/>
      <c r="AT19" s="60"/>
      <c r="AU19" s="30">
        <f t="shared" si="10"/>
        <v>5658.7237955671853</v>
      </c>
      <c r="AV19" s="30">
        <f t="shared" si="10"/>
        <v>5.1528999999999998</v>
      </c>
      <c r="AW19" s="30">
        <f t="shared" si="11"/>
        <v>170.75959078827213</v>
      </c>
      <c r="AX19" s="85">
        <f t="shared" si="12"/>
        <v>592.88366367380195</v>
      </c>
      <c r="AY19" s="89"/>
      <c r="AZ19" s="30">
        <f t="shared" si="13"/>
        <v>1.9373340464711357</v>
      </c>
      <c r="BA19" s="30">
        <f t="shared" si="14"/>
        <v>2.1689516548820005</v>
      </c>
      <c r="BB19" s="30">
        <f t="shared" si="15"/>
        <v>0.11580880420543227</v>
      </c>
      <c r="BC19" s="56">
        <f t="shared" si="16"/>
        <v>5.6405624268798506E-2</v>
      </c>
      <c r="BD19" s="30">
        <f t="shared" si="17"/>
        <v>1.9187420319271822</v>
      </c>
      <c r="BE19" s="30">
        <f t="shared" si="18"/>
        <v>2.137501797830335</v>
      </c>
      <c r="BF19" s="30">
        <f t="shared" si="19"/>
        <v>0.10937988295157652</v>
      </c>
      <c r="BG19" s="56">
        <f t="shared" si="20"/>
        <v>5.3931611383487843E-2</v>
      </c>
      <c r="BH19" s="30">
        <f t="shared" si="21"/>
        <v>1.7192638649693301</v>
      </c>
      <c r="BI19" s="30">
        <f t="shared" si="22"/>
        <v>2.006236001106676</v>
      </c>
      <c r="BJ19" s="30">
        <f t="shared" si="23"/>
        <v>0.14348606806867303</v>
      </c>
      <c r="BK19" s="56">
        <f t="shared" si="24"/>
        <v>7.7029162918641522E-2</v>
      </c>
      <c r="BL19" s="30">
        <f t="shared" si="25"/>
        <v>2.5066465209551079</v>
      </c>
      <c r="BM19" s="30">
        <f t="shared" si="26"/>
        <v>2.9536799884107592</v>
      </c>
      <c r="BN19" s="30">
        <f t="shared" si="27"/>
        <v>0.22351673372782585</v>
      </c>
      <c r="BO19" s="56">
        <f t="shared" si="28"/>
        <v>8.1869365630218946E-2</v>
      </c>
      <c r="BP19" s="59"/>
      <c r="BQ19" s="11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DZ19" s="30">
        <f t="shared" si="29"/>
        <v>1.4072296023715181</v>
      </c>
      <c r="EA19" s="30">
        <f t="shared" si="30"/>
        <v>2.6990560989816181</v>
      </c>
      <c r="EB19" s="30">
        <f t="shared" si="31"/>
        <v>0.64591324830505015</v>
      </c>
      <c r="EC19" s="56">
        <f t="shared" si="32"/>
        <v>0.31459732482433139</v>
      </c>
      <c r="ED19" s="30">
        <f t="shared" si="33"/>
        <v>1.4180653999081552</v>
      </c>
      <c r="EE19" s="30">
        <f t="shared" si="34"/>
        <v>2.6381784298493622</v>
      </c>
      <c r="EF19" s="30">
        <f t="shared" si="35"/>
        <v>0.61005651497060343</v>
      </c>
      <c r="EG19" s="56">
        <f t="shared" si="36"/>
        <v>0.30079873921537542</v>
      </c>
      <c r="EH19" s="30">
        <f t="shared" si="37"/>
        <v>1.0624692208017152</v>
      </c>
      <c r="EI19" s="30">
        <f t="shared" si="38"/>
        <v>2.6630306452742909</v>
      </c>
      <c r="EJ19" s="30">
        <f t="shared" si="39"/>
        <v>0.80028071223628783</v>
      </c>
      <c r="EK19" s="56">
        <f t="shared" si="40"/>
        <v>0.42962326721498845</v>
      </c>
      <c r="EL19" s="30">
        <f t="shared" si="41"/>
        <v>1.4835186621304195</v>
      </c>
      <c r="EM19" s="30">
        <f t="shared" si="42"/>
        <v>3.9768078472354476</v>
      </c>
      <c r="EN19" s="30">
        <f t="shared" si="43"/>
        <v>1.246644592552514</v>
      </c>
      <c r="EO19" s="56">
        <f t="shared" si="44"/>
        <v>0.45661906496404464</v>
      </c>
      <c r="EP19" s="66"/>
      <c r="EQ19" s="60"/>
    </row>
    <row r="20" spans="2:147" s="12" customFormat="1" ht="21.95" customHeight="1" x14ac:dyDescent="0.25"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0.31681304326549398</v>
      </c>
      <c r="O20" s="30">
        <f>SQRT(O18/(H26-G31))</f>
        <v>0.29922572664200781</v>
      </c>
      <c r="P20" s="30">
        <f>SQRT(P18/(H26-G32))</f>
        <v>0.39235230345376132</v>
      </c>
      <c r="Q20" s="30">
        <f>SQRT(Q18/(H26-G33))</f>
        <v>0.6114648805755819</v>
      </c>
      <c r="R20" s="24"/>
      <c r="T20" s="24"/>
      <c r="U20" s="129">
        <f>'RAW DATA'!X15</f>
        <v>332.24</v>
      </c>
      <c r="V20" s="129">
        <f>'RAW DATA'!Y15</f>
        <v>86.841551937052941</v>
      </c>
      <c r="W20" s="129">
        <f>'RAW DATA'!Z15</f>
        <v>2.5099999999999998</v>
      </c>
      <c r="X20" s="131"/>
      <c r="Y20" s="83"/>
      <c r="Z20" s="84"/>
      <c r="AA20" s="30">
        <f t="shared" si="0"/>
        <v>1.8834144680509297</v>
      </c>
      <c r="AB20" s="30">
        <f t="shared" si="1"/>
        <v>2.5481489861865518</v>
      </c>
      <c r="AC20" s="85">
        <f t="shared" si="2"/>
        <v>1.9228176930579668</v>
      </c>
      <c r="AD20" s="85">
        <f t="shared" si="3"/>
        <v>2.6014592317843079</v>
      </c>
      <c r="AE20" s="30">
        <f t="shared" si="4"/>
        <v>1.6237731676665614</v>
      </c>
      <c r="AF20" s="30">
        <f t="shared" si="5"/>
        <v>2.1968695797841713</v>
      </c>
      <c r="AG20" s="84"/>
      <c r="AH20" s="77"/>
      <c r="AI20" s="45"/>
      <c r="AJ20" s="30">
        <f t="shared" si="6"/>
        <v>2.215781727118741</v>
      </c>
      <c r="AK20" s="30">
        <f t="shared" si="7"/>
        <v>2.2621384624211376</v>
      </c>
      <c r="AL20" s="30">
        <f t="shared" si="8"/>
        <v>1.9103213737253664</v>
      </c>
      <c r="AM20" s="85">
        <f t="shared" si="9"/>
        <v>2.9973556945522173</v>
      </c>
      <c r="AN20" s="30">
        <f t="shared" si="48"/>
        <v>8.6564392097230866E-2</v>
      </c>
      <c r="AO20" s="30">
        <f t="shared" si="45"/>
        <v>6.1435341810957722E-2</v>
      </c>
      <c r="AP20" s="30">
        <f t="shared" si="46"/>
        <v>0.35961445481063148</v>
      </c>
      <c r="AQ20" s="85">
        <f t="shared" si="47"/>
        <v>0.23751557301247433</v>
      </c>
      <c r="AR20" s="86"/>
      <c r="AS20" s="87"/>
      <c r="AT20" s="60"/>
      <c r="AU20" s="30">
        <f t="shared" si="10"/>
        <v>7541.4551428358636</v>
      </c>
      <c r="AV20" s="30">
        <f t="shared" si="10"/>
        <v>6.3000999999999987</v>
      </c>
      <c r="AW20" s="30">
        <f t="shared" si="11"/>
        <v>217.97229536200285</v>
      </c>
      <c r="AX20" s="85">
        <f t="shared" si="12"/>
        <v>1293.5722273623705</v>
      </c>
      <c r="AY20" s="63"/>
      <c r="AZ20" s="30">
        <f t="shared" si="13"/>
        <v>2.0728666469841688</v>
      </c>
      <c r="BA20" s="30">
        <f t="shared" si="14"/>
        <v>2.3586968072533132</v>
      </c>
      <c r="BB20" s="30">
        <f t="shared" si="15"/>
        <v>0.14291508013457221</v>
      </c>
      <c r="BC20" s="56">
        <f t="shared" si="16"/>
        <v>6.449871771458722E-2</v>
      </c>
      <c r="BD20" s="30">
        <f t="shared" si="17"/>
        <v>2.1271570605805215</v>
      </c>
      <c r="BE20" s="30">
        <f t="shared" si="18"/>
        <v>2.3971198642617537</v>
      </c>
      <c r="BF20" s="30">
        <f t="shared" si="19"/>
        <v>0.13498140184061613</v>
      </c>
      <c r="BG20" s="56">
        <f t="shared" si="20"/>
        <v>5.9669823082424092E-2</v>
      </c>
      <c r="BH20" s="30">
        <f t="shared" si="21"/>
        <v>1.7332508732835079</v>
      </c>
      <c r="BI20" s="30">
        <f t="shared" si="22"/>
        <v>2.0873918741672246</v>
      </c>
      <c r="BJ20" s="30">
        <f t="shared" si="23"/>
        <v>0.17707050044185843</v>
      </c>
      <c r="BK20" s="56">
        <f t="shared" si="24"/>
        <v>9.2691472166564648E-2</v>
      </c>
      <c r="BL20" s="30">
        <f t="shared" si="25"/>
        <v>2.7215225043962681</v>
      </c>
      <c r="BM20" s="30">
        <f t="shared" si="26"/>
        <v>3.2731888847081665</v>
      </c>
      <c r="BN20" s="30">
        <f t="shared" si="27"/>
        <v>0.27583319015594909</v>
      </c>
      <c r="BO20" s="56">
        <f t="shared" si="28"/>
        <v>9.2025511238884389E-2</v>
      </c>
      <c r="BP20" s="59"/>
      <c r="BQ20" s="11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DZ20" s="30">
        <f t="shared" si="29"/>
        <v>1.5644623236503961</v>
      </c>
      <c r="EA20" s="30">
        <f t="shared" si="30"/>
        <v>2.8671011305870859</v>
      </c>
      <c r="EB20" s="30">
        <f t="shared" si="31"/>
        <v>0.65131940346834483</v>
      </c>
      <c r="EC20" s="56">
        <f t="shared" si="32"/>
        <v>0.29394565154902624</v>
      </c>
      <c r="ED20" s="30">
        <f t="shared" si="33"/>
        <v>1.6469759054441744</v>
      </c>
      <c r="EE20" s="30">
        <f t="shared" si="34"/>
        <v>2.877301019398101</v>
      </c>
      <c r="EF20" s="30">
        <f t="shared" si="35"/>
        <v>0.6151625569769632</v>
      </c>
      <c r="EG20" s="56">
        <f t="shared" si="36"/>
        <v>0.27193850738851888</v>
      </c>
      <c r="EH20" s="30">
        <f t="shared" si="37"/>
        <v>1.1033424838067127</v>
      </c>
      <c r="EI20" s="30">
        <f t="shared" si="38"/>
        <v>2.7173002636440202</v>
      </c>
      <c r="EJ20" s="30">
        <f t="shared" si="39"/>
        <v>0.80697888991865363</v>
      </c>
      <c r="EK20" s="56">
        <f t="shared" si="40"/>
        <v>0.42243095900923922</v>
      </c>
      <c r="EL20" s="30">
        <f t="shared" si="41"/>
        <v>1.7402769545062027</v>
      </c>
      <c r="EM20" s="30">
        <f t="shared" si="42"/>
        <v>4.2544344345982319</v>
      </c>
      <c r="EN20" s="30">
        <f t="shared" si="43"/>
        <v>1.2570787400460146</v>
      </c>
      <c r="EO20" s="56">
        <f t="shared" si="44"/>
        <v>0.4193959169846917</v>
      </c>
      <c r="EP20" s="66"/>
      <c r="EQ20" s="60"/>
    </row>
    <row r="21" spans="2:147" s="12" customFormat="1" ht="21.95" customHeight="1" x14ac:dyDescent="0.25"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AVERAGE(BC16:BC69)</f>
        <v>7.3847120712583703E-2</v>
      </c>
      <c r="O21" s="33">
        <f>AVERAGE(BG16:BG69)</f>
        <v>7.2041833996979082E-2</v>
      </c>
      <c r="P21" s="33">
        <f>AVERAGE(BK16:BK69)</f>
        <v>9.1465461748041571E-2</v>
      </c>
      <c r="Q21" s="33">
        <f>AVERAGE(BO16:BO69)</f>
        <v>0.11866939837944965</v>
      </c>
      <c r="R21" s="24"/>
      <c r="T21" s="24"/>
      <c r="U21" s="129">
        <f>'RAW DATA'!X16</f>
        <v>379.59</v>
      </c>
      <c r="V21" s="129">
        <f>'RAW DATA'!Y16</f>
        <v>98.542409448542344</v>
      </c>
      <c r="W21" s="129">
        <f>'RAW DATA'!Z16</f>
        <v>3.19</v>
      </c>
      <c r="X21" s="131"/>
      <c r="Y21" s="83"/>
      <c r="Z21" s="84"/>
      <c r="AA21" s="30">
        <f t="shared" si="0"/>
        <v>2.0226546724376537</v>
      </c>
      <c r="AB21" s="30">
        <f t="shared" si="1"/>
        <v>2.7365327921215314</v>
      </c>
      <c r="AC21" s="85">
        <f t="shared" si="2"/>
        <v>2.1463735977021825</v>
      </c>
      <c r="AD21" s="85">
        <f t="shared" si="3"/>
        <v>2.9039172204205994</v>
      </c>
      <c r="AE21" s="30">
        <f t="shared" si="4"/>
        <v>1.6602176556183936</v>
      </c>
      <c r="AF21" s="30">
        <f t="shared" si="5"/>
        <v>2.2461768281895913</v>
      </c>
      <c r="AG21" s="84"/>
      <c r="AH21" s="77"/>
      <c r="AI21" s="45"/>
      <c r="AJ21" s="30">
        <f t="shared" si="6"/>
        <v>2.3795937322795928</v>
      </c>
      <c r="AK21" s="30">
        <f t="shared" si="7"/>
        <v>2.5251454090613912</v>
      </c>
      <c r="AL21" s="30">
        <f t="shared" si="8"/>
        <v>1.9531972419039925</v>
      </c>
      <c r="AM21" s="85">
        <f t="shared" si="9"/>
        <v>3.2664754173164741</v>
      </c>
      <c r="AN21" s="30">
        <f t="shared" si="48"/>
        <v>0.65675831876052015</v>
      </c>
      <c r="AO21" s="30">
        <f t="shared" si="45"/>
        <v>0.44203162709214477</v>
      </c>
      <c r="AP21" s="30">
        <f t="shared" si="46"/>
        <v>1.5296810624338912</v>
      </c>
      <c r="AQ21" s="85">
        <f t="shared" si="47"/>
        <v>5.8484894537288688E-3</v>
      </c>
      <c r="AR21" s="86"/>
      <c r="AS21" s="87"/>
      <c r="AT21" s="60"/>
      <c r="AU21" s="30">
        <f t="shared" si="10"/>
        <v>9710.6064599241672</v>
      </c>
      <c r="AV21" s="30">
        <f t="shared" si="10"/>
        <v>10.1761</v>
      </c>
      <c r="AW21" s="30">
        <f t="shared" si="11"/>
        <v>314.35028614085007</v>
      </c>
      <c r="AX21" s="85">
        <f t="shared" si="12"/>
        <v>2272.1545808669935</v>
      </c>
      <c r="AY21" s="63"/>
      <c r="AZ21" s="30">
        <f t="shared" si="13"/>
        <v>2.2057571991544287</v>
      </c>
      <c r="BA21" s="30">
        <f t="shared" si="14"/>
        <v>2.5534302654047569</v>
      </c>
      <c r="BB21" s="30">
        <f t="shared" si="15"/>
        <v>0.17383653312516423</v>
      </c>
      <c r="BC21" s="56">
        <f t="shared" si="16"/>
        <v>7.305303034171004E-2</v>
      </c>
      <c r="BD21" s="30">
        <f t="shared" si="17"/>
        <v>2.3609591040874691</v>
      </c>
      <c r="BE21" s="30">
        <f t="shared" si="18"/>
        <v>2.6893317140353132</v>
      </c>
      <c r="BF21" s="30">
        <f t="shared" si="19"/>
        <v>0.16418630497392198</v>
      </c>
      <c r="BG21" s="56">
        <f t="shared" si="20"/>
        <v>6.5020534811478806E-2</v>
      </c>
      <c r="BH21" s="30">
        <f t="shared" si="21"/>
        <v>1.7378153389825786</v>
      </c>
      <c r="BI21" s="30">
        <f t="shared" si="22"/>
        <v>2.1685791448254066</v>
      </c>
      <c r="BJ21" s="30">
        <f t="shared" si="23"/>
        <v>0.21538190292141399</v>
      </c>
      <c r="BK21" s="56">
        <f t="shared" si="24"/>
        <v>0.11027145559117112</v>
      </c>
      <c r="BL21" s="30">
        <f t="shared" si="25"/>
        <v>2.9309622898535528</v>
      </c>
      <c r="BM21" s="30">
        <f t="shared" si="26"/>
        <v>3.6019885447793953</v>
      </c>
      <c r="BN21" s="30">
        <f t="shared" si="27"/>
        <v>0.3355131274629215</v>
      </c>
      <c r="BO21" s="56">
        <f t="shared" si="28"/>
        <v>0.10271411371543622</v>
      </c>
      <c r="BP21" s="59"/>
      <c r="BQ21" s="11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DZ21" s="30">
        <f t="shared" si="29"/>
        <v>1.7207983274280823</v>
      </c>
      <c r="EA21" s="30">
        <f t="shared" si="30"/>
        <v>3.0383891371311034</v>
      </c>
      <c r="EB21" s="30">
        <f t="shared" si="31"/>
        <v>0.65879540485151045</v>
      </c>
      <c r="EC21" s="56">
        <f t="shared" si="32"/>
        <v>0.276852050799613</v>
      </c>
      <c r="ED21" s="30">
        <f t="shared" si="33"/>
        <v>1.9029218677158655</v>
      </c>
      <c r="EE21" s="30">
        <f t="shared" si="34"/>
        <v>3.1473689504069169</v>
      </c>
      <c r="EF21" s="30">
        <f t="shared" si="35"/>
        <v>0.62222354134552582</v>
      </c>
      <c r="EG21" s="56">
        <f t="shared" si="36"/>
        <v>0.24641097463643064</v>
      </c>
      <c r="EH21" s="30">
        <f t="shared" si="37"/>
        <v>1.1369556534305421</v>
      </c>
      <c r="EI21" s="30">
        <f t="shared" si="38"/>
        <v>2.7694388303774429</v>
      </c>
      <c r="EJ21" s="30">
        <f t="shared" si="39"/>
        <v>0.81624158847345052</v>
      </c>
      <c r="EK21" s="56">
        <f t="shared" si="40"/>
        <v>0.41790023606513571</v>
      </c>
      <c r="EL21" s="30">
        <f t="shared" si="41"/>
        <v>1.994967623953013</v>
      </c>
      <c r="EM21" s="30">
        <f t="shared" si="42"/>
        <v>4.5379832106799354</v>
      </c>
      <c r="EN21" s="30">
        <f t="shared" si="43"/>
        <v>1.2715077933634611</v>
      </c>
      <c r="EO21" s="56">
        <f t="shared" si="44"/>
        <v>0.38925986910014782</v>
      </c>
      <c r="EP21" s="66"/>
      <c r="EQ21" s="60"/>
    </row>
    <row r="22" spans="2:147" s="12" customFormat="1" ht="21.95" customHeight="1" x14ac:dyDescent="0.25"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2.0057459953178696</v>
      </c>
      <c r="O22" s="4">
        <f>TINV((1-H25),(H26-G31))</f>
        <v>2.0057459953178696</v>
      </c>
      <c r="P22" s="4">
        <f>TINV((1-H25),(H26-G32))</f>
        <v>2.0066468050616861</v>
      </c>
      <c r="Q22" s="4">
        <f>TINV((1-H25),(H26-G33))</f>
        <v>2.0057459953178696</v>
      </c>
      <c r="R22" s="79"/>
      <c r="T22" s="24"/>
      <c r="U22" s="129">
        <f>'RAW DATA'!X17</f>
        <v>424.49</v>
      </c>
      <c r="V22" s="129">
        <f>'RAW DATA'!Y17</f>
        <v>109.37012152457291</v>
      </c>
      <c r="W22" s="129">
        <f>'RAW DATA'!Z17</f>
        <v>3.45</v>
      </c>
      <c r="X22" s="131"/>
      <c r="Y22" s="83"/>
      <c r="Z22" s="84"/>
      <c r="AA22" s="30">
        <f t="shared" si="0"/>
        <v>2.1515044461424178</v>
      </c>
      <c r="AB22" s="30">
        <f t="shared" si="1"/>
        <v>2.9108589565456238</v>
      </c>
      <c r="AC22" s="85">
        <f t="shared" si="2"/>
        <v>2.37633696761911</v>
      </c>
      <c r="AD22" s="85">
        <f t="shared" si="3"/>
        <v>3.2150441326611485</v>
      </c>
      <c r="AE22" s="30">
        <f t="shared" si="4"/>
        <v>1.6908902073926193</v>
      </c>
      <c r="AF22" s="30">
        <f t="shared" si="5"/>
        <v>2.2876749864723673</v>
      </c>
      <c r="AG22" s="84"/>
      <c r="AH22" s="77"/>
      <c r="AI22" s="45"/>
      <c r="AJ22" s="30">
        <f t="shared" si="6"/>
        <v>2.5311817013440208</v>
      </c>
      <c r="AK22" s="30">
        <f t="shared" si="7"/>
        <v>2.7956905501401295</v>
      </c>
      <c r="AL22" s="30">
        <f t="shared" si="8"/>
        <v>1.9892825969324934</v>
      </c>
      <c r="AM22" s="85">
        <f t="shared" si="9"/>
        <v>3.515512795065177</v>
      </c>
      <c r="AN22" s="30">
        <f t="shared" si="48"/>
        <v>0.84422706594506858</v>
      </c>
      <c r="AO22" s="30">
        <f t="shared" si="45"/>
        <v>0.42812085617592666</v>
      </c>
      <c r="AP22" s="30">
        <f t="shared" si="46"/>
        <v>2.1336953316242808</v>
      </c>
      <c r="AQ22" s="85">
        <f t="shared" si="47"/>
        <v>4.2919263172518565E-3</v>
      </c>
      <c r="AR22" s="86"/>
      <c r="AS22" s="87"/>
      <c r="AT22" s="60"/>
      <c r="AU22" s="30">
        <f t="shared" si="10"/>
        <v>11961.823482299846</v>
      </c>
      <c r="AV22" s="30">
        <f t="shared" si="10"/>
        <v>11.902500000000002</v>
      </c>
      <c r="AW22" s="30">
        <f t="shared" si="11"/>
        <v>377.32691925977656</v>
      </c>
      <c r="AX22" s="85">
        <f t="shared" si="12"/>
        <v>3421.6456885664147</v>
      </c>
      <c r="AY22" s="63"/>
      <c r="AZ22" s="30">
        <f t="shared" si="13"/>
        <v>2.3269168015259378</v>
      </c>
      <c r="BA22" s="30">
        <f t="shared" si="14"/>
        <v>2.7354466011621037</v>
      </c>
      <c r="BB22" s="30">
        <f t="shared" si="15"/>
        <v>0.20426489981808296</v>
      </c>
      <c r="BC22" s="56">
        <f t="shared" si="16"/>
        <v>8.069942181931121E-2</v>
      </c>
      <c r="BD22" s="30">
        <f t="shared" si="17"/>
        <v>2.6027650555155213</v>
      </c>
      <c r="BE22" s="30">
        <f t="shared" si="18"/>
        <v>2.9886160447647376</v>
      </c>
      <c r="BF22" s="30">
        <f t="shared" si="19"/>
        <v>0.19292549462460812</v>
      </c>
      <c r="BG22" s="56">
        <f t="shared" si="20"/>
        <v>6.9008172100784942E-2</v>
      </c>
      <c r="BH22" s="30">
        <f t="shared" si="21"/>
        <v>1.7362002210248133</v>
      </c>
      <c r="BI22" s="30">
        <f t="shared" si="22"/>
        <v>2.2423649728401736</v>
      </c>
      <c r="BJ22" s="30">
        <f t="shared" si="23"/>
        <v>0.25308237590768007</v>
      </c>
      <c r="BK22" s="56">
        <f t="shared" si="24"/>
        <v>0.12722293770524978</v>
      </c>
      <c r="BL22" s="30">
        <f t="shared" si="25"/>
        <v>3.1212714112962057</v>
      </c>
      <c r="BM22" s="30">
        <f t="shared" si="26"/>
        <v>3.9097541788341483</v>
      </c>
      <c r="BN22" s="30">
        <f t="shared" si="27"/>
        <v>0.39424138376897122</v>
      </c>
      <c r="BO22" s="56">
        <f t="shared" si="28"/>
        <v>0.11214335055823973</v>
      </c>
      <c r="BP22" s="59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DZ22" s="30">
        <f t="shared" si="29"/>
        <v>1.8637115563171585</v>
      </c>
      <c r="EA22" s="30">
        <f t="shared" si="30"/>
        <v>3.1986518463708831</v>
      </c>
      <c r="EB22" s="30">
        <f t="shared" si="31"/>
        <v>0.66747014502686242</v>
      </c>
      <c r="EC22" s="56">
        <f t="shared" si="32"/>
        <v>0.26369902432229397</v>
      </c>
      <c r="ED22" s="30">
        <f t="shared" si="33"/>
        <v>2.1652738315010001</v>
      </c>
      <c r="EE22" s="30">
        <f t="shared" si="34"/>
        <v>3.4261072687792589</v>
      </c>
      <c r="EF22" s="30">
        <f t="shared" si="35"/>
        <v>0.6304167186391294</v>
      </c>
      <c r="EG22" s="56">
        <f t="shared" si="36"/>
        <v>0.22549588637681334</v>
      </c>
      <c r="EH22" s="30">
        <f t="shared" si="37"/>
        <v>1.1622930833093226</v>
      </c>
      <c r="EI22" s="30">
        <f t="shared" si="38"/>
        <v>2.8162721105556643</v>
      </c>
      <c r="EJ22" s="30">
        <f t="shared" si="39"/>
        <v>0.82698951362317075</v>
      </c>
      <c r="EK22" s="56">
        <f t="shared" si="40"/>
        <v>0.41572248955397406</v>
      </c>
      <c r="EL22" s="30">
        <f t="shared" si="41"/>
        <v>2.2272623230838384</v>
      </c>
      <c r="EM22" s="30">
        <f t="shared" si="42"/>
        <v>4.8037632670465156</v>
      </c>
      <c r="EN22" s="30">
        <f t="shared" si="43"/>
        <v>1.2882504719813384</v>
      </c>
      <c r="EO22" s="56">
        <f t="shared" si="44"/>
        <v>0.36644738536855609</v>
      </c>
      <c r="EP22" s="66"/>
      <c r="EQ22" s="60"/>
    </row>
    <row r="23" spans="2:147" s="12" customFormat="1" ht="21.95" customHeight="1" x14ac:dyDescent="0.25"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0.7315502092850884</v>
      </c>
      <c r="O23" s="6">
        <f>(Q18-O18)/Q18</f>
        <v>0.76052795455238575</v>
      </c>
      <c r="P23" s="6">
        <f>(Q18-P18)/Q18</f>
        <v>0.59604140737629085</v>
      </c>
      <c r="Q23" s="6" t="s">
        <v>7</v>
      </c>
      <c r="R23" s="45"/>
      <c r="T23" s="24"/>
      <c r="U23" s="129">
        <f>'RAW DATA'!X18</f>
        <v>104.58</v>
      </c>
      <c r="V23" s="129">
        <f>'RAW DATA'!Y18</f>
        <v>24.073669091594212</v>
      </c>
      <c r="W23" s="129">
        <f>'RAW DATA'!Z18</f>
        <v>1.4</v>
      </c>
      <c r="X23" s="131"/>
      <c r="Y23" s="83"/>
      <c r="Z23" s="84"/>
      <c r="AA23" s="30">
        <f t="shared" si="0"/>
        <v>1.1364766621899709</v>
      </c>
      <c r="AB23" s="30">
        <f t="shared" si="1"/>
        <v>1.5375860723746666</v>
      </c>
      <c r="AC23" s="85">
        <f t="shared" si="2"/>
        <v>1.065851020089438</v>
      </c>
      <c r="AD23" s="85">
        <f t="shared" si="3"/>
        <v>1.4420337330621806</v>
      </c>
      <c r="AE23" s="30">
        <f t="shared" si="4"/>
        <v>1.2962346416301858</v>
      </c>
      <c r="AF23" s="30">
        <f t="shared" si="5"/>
        <v>1.7537292210290747</v>
      </c>
      <c r="AG23" s="84"/>
      <c r="AH23" s="77"/>
      <c r="AI23" s="45"/>
      <c r="AJ23" s="30">
        <f t="shared" si="6"/>
        <v>1.3370313672823189</v>
      </c>
      <c r="AK23" s="30">
        <f t="shared" si="7"/>
        <v>1.2539423765758093</v>
      </c>
      <c r="AL23" s="30">
        <f t="shared" si="8"/>
        <v>1.5249819313296302</v>
      </c>
      <c r="AM23" s="85">
        <f t="shared" si="9"/>
        <v>1.553694389106667</v>
      </c>
      <c r="AN23" s="30">
        <f t="shared" si="48"/>
        <v>3.9650487063342121E-3</v>
      </c>
      <c r="AO23" s="30">
        <f t="shared" si="45"/>
        <v>2.1332829360322669E-2</v>
      </c>
      <c r="AP23" s="30">
        <f t="shared" si="46"/>
        <v>1.5620483158884427E-2</v>
      </c>
      <c r="AQ23" s="85">
        <f t="shared" si="47"/>
        <v>2.3621965242871593E-2</v>
      </c>
      <c r="AR23" s="86"/>
      <c r="AS23" s="87"/>
      <c r="AT23" s="60"/>
      <c r="AU23" s="30">
        <f t="shared" si="10"/>
        <v>579.54154353157844</v>
      </c>
      <c r="AV23" s="30">
        <f t="shared" si="10"/>
        <v>1.9599999999999997</v>
      </c>
      <c r="AW23" s="30">
        <f t="shared" si="11"/>
        <v>33.703136728231897</v>
      </c>
      <c r="AX23" s="85">
        <f t="shared" si="12"/>
        <v>718.3267121947157</v>
      </c>
      <c r="AY23" s="92"/>
      <c r="AZ23" s="30">
        <f t="shared" si="13"/>
        <v>1.2159231033185918</v>
      </c>
      <c r="BA23" s="30">
        <f t="shared" si="14"/>
        <v>1.458139631246046</v>
      </c>
      <c r="BB23" s="30">
        <f t="shared" si="15"/>
        <v>0.12110826396372719</v>
      </c>
      <c r="BC23" s="56">
        <f t="shared" si="16"/>
        <v>9.0579972113814036E-2</v>
      </c>
      <c r="BD23" s="30">
        <f t="shared" si="17"/>
        <v>1.139557224015882</v>
      </c>
      <c r="BE23" s="30">
        <f t="shared" si="18"/>
        <v>1.3683275291357366</v>
      </c>
      <c r="BF23" s="30">
        <f t="shared" si="19"/>
        <v>0.11438515255992723</v>
      </c>
      <c r="BG23" s="56">
        <f t="shared" si="20"/>
        <v>9.1220421844489724E-2</v>
      </c>
      <c r="BH23" s="30">
        <f t="shared" si="21"/>
        <v>1.3749298802269123</v>
      </c>
      <c r="BI23" s="30">
        <f t="shared" si="22"/>
        <v>1.6750339824323481</v>
      </c>
      <c r="BJ23" s="30">
        <f t="shared" si="23"/>
        <v>0.15005205110271796</v>
      </c>
      <c r="BK23" s="56">
        <f t="shared" si="24"/>
        <v>9.8395953433945069E-2</v>
      </c>
      <c r="BL23" s="30">
        <f t="shared" si="25"/>
        <v>1.3199494353067738</v>
      </c>
      <c r="BM23" s="30">
        <f t="shared" si="26"/>
        <v>1.7874393429065603</v>
      </c>
      <c r="BN23" s="30">
        <f t="shared" si="27"/>
        <v>0.23374495379989332</v>
      </c>
      <c r="BO23" s="56">
        <f t="shared" si="28"/>
        <v>0.15044461474453183</v>
      </c>
      <c r="BP23" s="59"/>
      <c r="BQ23" s="1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DZ23" s="30">
        <f t="shared" si="29"/>
        <v>0.69014694421680933</v>
      </c>
      <c r="EA23" s="30">
        <f t="shared" si="30"/>
        <v>1.9839157903478284</v>
      </c>
      <c r="EB23" s="30">
        <f t="shared" si="31"/>
        <v>0.64688442306550953</v>
      </c>
      <c r="EC23" s="56">
        <f t="shared" si="32"/>
        <v>0.48382142625448038</v>
      </c>
      <c r="ED23" s="30">
        <f t="shared" si="33"/>
        <v>0.64296859989653532</v>
      </c>
      <c r="EE23" s="30">
        <f t="shared" si="34"/>
        <v>1.8649161532550833</v>
      </c>
      <c r="EF23" s="30">
        <f t="shared" si="35"/>
        <v>0.61097377667927399</v>
      </c>
      <c r="EG23" s="56">
        <f t="shared" si="36"/>
        <v>0.48724230721644846</v>
      </c>
      <c r="EH23" s="30">
        <f t="shared" si="37"/>
        <v>0.72349794228945929</v>
      </c>
      <c r="EI23" s="30">
        <f t="shared" si="38"/>
        <v>2.326465920369801</v>
      </c>
      <c r="EJ23" s="30">
        <f t="shared" si="39"/>
        <v>0.80148398904017093</v>
      </c>
      <c r="EK23" s="56">
        <f t="shared" si="40"/>
        <v>0.52556949861127711</v>
      </c>
      <c r="EL23" s="30">
        <f t="shared" si="41"/>
        <v>0.30517538111720821</v>
      </c>
      <c r="EM23" s="30">
        <f t="shared" si="42"/>
        <v>2.8022133970961258</v>
      </c>
      <c r="EN23" s="30">
        <f t="shared" si="43"/>
        <v>1.2485190079894588</v>
      </c>
      <c r="EO23" s="56">
        <f t="shared" si="44"/>
        <v>0.80358081791575764</v>
      </c>
      <c r="EP23" s="66"/>
      <c r="EQ23" s="93"/>
    </row>
    <row r="24" spans="2:147" s="12" customFormat="1" ht="21.95" customHeight="1" x14ac:dyDescent="0.25"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T24" s="24"/>
      <c r="U24" s="129">
        <f>'RAW DATA'!X19</f>
        <v>116.47</v>
      </c>
      <c r="V24" s="129">
        <f>'RAW DATA'!Y19</f>
        <v>27.785857803236084</v>
      </c>
      <c r="W24" s="129">
        <f>'RAW DATA'!Z19</f>
        <v>1.38</v>
      </c>
      <c r="X24" s="131"/>
      <c r="Y24" s="83"/>
      <c r="Z24" s="84"/>
      <c r="AA24" s="30">
        <f t="shared" si="0"/>
        <v>1.1806517078585095</v>
      </c>
      <c r="AB24" s="30">
        <f t="shared" si="1"/>
        <v>1.5973523106321008</v>
      </c>
      <c r="AC24" s="85">
        <f t="shared" si="2"/>
        <v>1.1036999581211449</v>
      </c>
      <c r="AD24" s="85">
        <f t="shared" si="3"/>
        <v>1.4932411198109607</v>
      </c>
      <c r="AE24" s="30">
        <f t="shared" si="4"/>
        <v>1.329291595827319</v>
      </c>
      <c r="AF24" s="30">
        <f t="shared" si="5"/>
        <v>1.7984533355310786</v>
      </c>
      <c r="AG24" s="84"/>
      <c r="AH24" s="77"/>
      <c r="AI24" s="45"/>
      <c r="AJ24" s="30">
        <f t="shared" si="6"/>
        <v>1.3890020092453053</v>
      </c>
      <c r="AK24" s="30">
        <f t="shared" si="7"/>
        <v>1.2984705389660529</v>
      </c>
      <c r="AL24" s="30">
        <f t="shared" si="8"/>
        <v>1.5638724656791989</v>
      </c>
      <c r="AM24" s="85">
        <f t="shared" si="9"/>
        <v>1.6390747294744299</v>
      </c>
      <c r="AN24" s="30">
        <f t="shared" si="48"/>
        <v>8.1036170452563266E-5</v>
      </c>
      <c r="AO24" s="30">
        <f t="shared" si="45"/>
        <v>6.6470530164858795E-3</v>
      </c>
      <c r="AP24" s="30">
        <f t="shared" si="46"/>
        <v>3.3809083634948223E-2</v>
      </c>
      <c r="AQ24" s="85">
        <f t="shared" si="47"/>
        <v>6.7119715452249082E-2</v>
      </c>
      <c r="AR24" s="86"/>
      <c r="AS24" s="87"/>
      <c r="AT24" s="60"/>
      <c r="AU24" s="30">
        <f t="shared" si="10"/>
        <v>772.05389386165552</v>
      </c>
      <c r="AV24" s="30">
        <f t="shared" si="10"/>
        <v>1.9043999999999996</v>
      </c>
      <c r="AW24" s="30">
        <f t="shared" si="11"/>
        <v>38.344483768465793</v>
      </c>
      <c r="AX24" s="85">
        <f t="shared" si="12"/>
        <v>533.12173174738962</v>
      </c>
      <c r="AY24" s="92"/>
      <c r="AZ24" s="30">
        <f t="shared" si="13"/>
        <v>1.2758051240423489</v>
      </c>
      <c r="BA24" s="30">
        <f t="shared" si="14"/>
        <v>1.5021988944482616</v>
      </c>
      <c r="BB24" s="30">
        <f t="shared" si="15"/>
        <v>0.11319688520295634</v>
      </c>
      <c r="BC24" s="56">
        <f t="shared" si="16"/>
        <v>8.1495119841086677E-2</v>
      </c>
      <c r="BD24" s="30">
        <f t="shared" si="17"/>
        <v>1.1915575789460269</v>
      </c>
      <c r="BE24" s="30">
        <f t="shared" si="18"/>
        <v>1.4053834989860789</v>
      </c>
      <c r="BF24" s="30">
        <f t="shared" si="19"/>
        <v>0.10691296002002608</v>
      </c>
      <c r="BG24" s="56">
        <f t="shared" si="20"/>
        <v>8.2337609373223652E-2</v>
      </c>
      <c r="BH24" s="30">
        <f t="shared" si="21"/>
        <v>1.4236225417910178</v>
      </c>
      <c r="BI24" s="30">
        <f t="shared" si="22"/>
        <v>1.70412238956738</v>
      </c>
      <c r="BJ24" s="30">
        <f t="shared" si="23"/>
        <v>0.14024992388818125</v>
      </c>
      <c r="BK24" s="56">
        <f t="shared" si="24"/>
        <v>8.9681177312160035E-2</v>
      </c>
      <c r="BL24" s="30">
        <f t="shared" si="25"/>
        <v>1.4205991289160602</v>
      </c>
      <c r="BM24" s="30">
        <f t="shared" si="26"/>
        <v>1.8575503300327996</v>
      </c>
      <c r="BN24" s="30">
        <f t="shared" si="27"/>
        <v>0.21847560055836968</v>
      </c>
      <c r="BO24" s="56">
        <f t="shared" si="28"/>
        <v>0.13329203155271876</v>
      </c>
      <c r="BP24" s="59"/>
      <c r="BQ24" s="1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DZ24" s="30">
        <f t="shared" si="29"/>
        <v>0.74355194919097345</v>
      </c>
      <c r="EA24" s="30">
        <f t="shared" si="30"/>
        <v>2.0344520692996371</v>
      </c>
      <c r="EB24" s="30">
        <f t="shared" si="31"/>
        <v>0.64545006005433181</v>
      </c>
      <c r="EC24" s="56">
        <f t="shared" si="32"/>
        <v>0.46468619610206902</v>
      </c>
      <c r="ED24" s="30">
        <f t="shared" si="33"/>
        <v>0.68885149916839272</v>
      </c>
      <c r="EE24" s="30">
        <f t="shared" si="34"/>
        <v>1.9080895787637131</v>
      </c>
      <c r="EF24" s="30">
        <f t="shared" si="35"/>
        <v>0.60961903979766019</v>
      </c>
      <c r="EG24" s="56">
        <f t="shared" si="36"/>
        <v>0.46949008198760372</v>
      </c>
      <c r="EH24" s="30">
        <f t="shared" si="37"/>
        <v>0.7641656395246057</v>
      </c>
      <c r="EI24" s="30">
        <f t="shared" si="38"/>
        <v>2.3635792918337923</v>
      </c>
      <c r="EJ24" s="30">
        <f t="shared" si="39"/>
        <v>0.79970682615459321</v>
      </c>
      <c r="EK24" s="56">
        <f t="shared" si="40"/>
        <v>0.51136319853759682</v>
      </c>
      <c r="EL24" s="30">
        <f t="shared" si="41"/>
        <v>0.39332411320991922</v>
      </c>
      <c r="EM24" s="30">
        <f t="shared" si="42"/>
        <v>2.8848253457389408</v>
      </c>
      <c r="EN24" s="30">
        <f t="shared" si="43"/>
        <v>1.2457506162645107</v>
      </c>
      <c r="EO24" s="56">
        <f t="shared" si="44"/>
        <v>0.76003283673585842</v>
      </c>
      <c r="EP24" s="66"/>
      <c r="EQ24" s="60"/>
    </row>
    <row r="25" spans="2:147" s="12" customFormat="1" ht="21.95" customHeight="1" x14ac:dyDescent="0.25"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V70</f>
        <v>50.875286807596275</v>
      </c>
      <c r="N25" s="90"/>
      <c r="O25" s="90"/>
      <c r="P25" s="19"/>
      <c r="Q25" s="20"/>
      <c r="R25" s="45"/>
      <c r="T25" s="24"/>
      <c r="U25" s="129">
        <f>'RAW DATA'!X20</f>
        <v>125.71</v>
      </c>
      <c r="V25" s="129">
        <f>'RAW DATA'!Y20</f>
        <v>30.618329653497284</v>
      </c>
      <c r="W25" s="129">
        <f>'RAW DATA'!Z20</f>
        <v>1.54</v>
      </c>
      <c r="X25" s="131"/>
      <c r="Y25" s="83"/>
      <c r="Z25" s="84"/>
      <c r="AA25" s="30">
        <f t="shared" si="0"/>
        <v>1.2143581228766176</v>
      </c>
      <c r="AB25" s="30">
        <f t="shared" si="1"/>
        <v>1.642955107421306</v>
      </c>
      <c r="AC25" s="85">
        <f t="shared" si="2"/>
        <v>1.1334809327403592</v>
      </c>
      <c r="AD25" s="85">
        <f t="shared" si="3"/>
        <v>1.5335330266487213</v>
      </c>
      <c r="AE25" s="30">
        <f t="shared" si="4"/>
        <v>1.3521446328997935</v>
      </c>
      <c r="AF25" s="30">
        <f t="shared" si="5"/>
        <v>1.8293721503938383</v>
      </c>
      <c r="AG25" s="84"/>
      <c r="AH25" s="77"/>
      <c r="AI25" s="45"/>
      <c r="AJ25" s="30">
        <f t="shared" si="6"/>
        <v>1.4286566151489619</v>
      </c>
      <c r="AK25" s="30">
        <f t="shared" si="7"/>
        <v>1.3335069796945402</v>
      </c>
      <c r="AL25" s="30">
        <f t="shared" si="8"/>
        <v>1.590758391646816</v>
      </c>
      <c r="AM25" s="85">
        <f t="shared" si="9"/>
        <v>1.7042215820304376</v>
      </c>
      <c r="AN25" s="30">
        <f t="shared" si="48"/>
        <v>1.2397349350086385E-2</v>
      </c>
      <c r="AO25" s="30">
        <f t="shared" si="45"/>
        <v>4.2639367434871032E-2</v>
      </c>
      <c r="AP25" s="30">
        <f t="shared" si="46"/>
        <v>2.5764143225715549E-3</v>
      </c>
      <c r="AQ25" s="85">
        <f t="shared" si="47"/>
        <v>2.6968728004579737E-2</v>
      </c>
      <c r="AR25" s="94"/>
      <c r="AS25" s="95"/>
      <c r="AT25" s="60"/>
      <c r="AU25" s="30">
        <f t="shared" si="10"/>
        <v>937.48211077023109</v>
      </c>
      <c r="AV25" s="30">
        <f t="shared" si="10"/>
        <v>2.3715999999999999</v>
      </c>
      <c r="AW25" s="30">
        <f t="shared" si="11"/>
        <v>47.152227666385819</v>
      </c>
      <c r="AX25" s="85">
        <f t="shared" si="12"/>
        <v>410.3443131430023</v>
      </c>
      <c r="AY25" s="92"/>
      <c r="AZ25" s="30">
        <f t="shared" si="13"/>
        <v>1.3210244542171743</v>
      </c>
      <c r="BA25" s="30">
        <f t="shared" si="14"/>
        <v>1.5362887760807495</v>
      </c>
      <c r="BB25" s="30">
        <f t="shared" si="15"/>
        <v>0.1076321609317876</v>
      </c>
      <c r="BC25" s="56">
        <f t="shared" si="16"/>
        <v>7.5338020200582015E-2</v>
      </c>
      <c r="BD25" s="30">
        <f t="shared" si="17"/>
        <v>1.2318498281047483</v>
      </c>
      <c r="BE25" s="30">
        <f t="shared" si="18"/>
        <v>1.4351641312843322</v>
      </c>
      <c r="BF25" s="30">
        <f t="shared" si="19"/>
        <v>0.10165715158979204</v>
      </c>
      <c r="BG25" s="56">
        <f t="shared" si="20"/>
        <v>7.6232935513451935E-2</v>
      </c>
      <c r="BH25" s="30">
        <f t="shared" si="21"/>
        <v>1.4574031111411874</v>
      </c>
      <c r="BI25" s="30">
        <f t="shared" si="22"/>
        <v>1.7241136721524446</v>
      </c>
      <c r="BJ25" s="30">
        <f t="shared" si="23"/>
        <v>0.13335528050562862</v>
      </c>
      <c r="BK25" s="56">
        <f t="shared" si="24"/>
        <v>8.3831260112086511E-2</v>
      </c>
      <c r="BL25" s="30">
        <f t="shared" si="25"/>
        <v>1.4964861752053631</v>
      </c>
      <c r="BM25" s="30">
        <f t="shared" si="26"/>
        <v>1.9119569888555121</v>
      </c>
      <c r="BN25" s="30">
        <f t="shared" si="27"/>
        <v>0.20773540682507446</v>
      </c>
      <c r="BO25" s="56">
        <f t="shared" si="28"/>
        <v>0.12189459927949929</v>
      </c>
      <c r="BP25" s="59"/>
      <c r="BQ25" s="1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DZ25" s="30">
        <f t="shared" si="29"/>
        <v>0.78415919291103275</v>
      </c>
      <c r="EA25" s="30">
        <f t="shared" si="30"/>
        <v>2.0731540373868911</v>
      </c>
      <c r="EB25" s="30">
        <f t="shared" si="31"/>
        <v>0.64449742223792916</v>
      </c>
      <c r="EC25" s="56">
        <f t="shared" si="32"/>
        <v>0.45112129493113312</v>
      </c>
      <c r="ED25" s="30">
        <f t="shared" si="33"/>
        <v>0.72478769370720808</v>
      </c>
      <c r="EE25" s="30">
        <f t="shared" si="34"/>
        <v>1.9422262656818723</v>
      </c>
      <c r="EF25" s="30">
        <f t="shared" si="35"/>
        <v>0.60871928598733216</v>
      </c>
      <c r="EG25" s="56">
        <f t="shared" si="36"/>
        <v>0.45648001492033308</v>
      </c>
      <c r="EH25" s="30">
        <f t="shared" si="37"/>
        <v>0.79223187518894211</v>
      </c>
      <c r="EI25" s="30">
        <f t="shared" si="38"/>
        <v>2.3892849081046901</v>
      </c>
      <c r="EJ25" s="30">
        <f t="shared" si="39"/>
        <v>0.79852651645787387</v>
      </c>
      <c r="EK25" s="56">
        <f t="shared" si="40"/>
        <v>0.50197850324159399</v>
      </c>
      <c r="EL25" s="30">
        <f t="shared" si="41"/>
        <v>0.46030960398181109</v>
      </c>
      <c r="EM25" s="30">
        <f t="shared" si="42"/>
        <v>2.9481335600790644</v>
      </c>
      <c r="EN25" s="30">
        <f t="shared" si="43"/>
        <v>1.2439119780486265</v>
      </c>
      <c r="EO25" s="56">
        <f t="shared" si="44"/>
        <v>0.72990037866238588</v>
      </c>
      <c r="EP25" s="66"/>
      <c r="EQ25" s="60"/>
    </row>
    <row r="26" spans="2:147" s="12" customFormat="1" ht="21.95" customHeight="1" x14ac:dyDescent="0.25">
      <c r="B26" s="79"/>
      <c r="C26" s="236" t="s">
        <v>55</v>
      </c>
      <c r="D26" s="237"/>
      <c r="E26" s="237"/>
      <c r="F26" s="238"/>
      <c r="G26" s="29" t="s">
        <v>16</v>
      </c>
      <c r="H26" s="130">
        <f>INPUTS!D18</f>
        <v>54</v>
      </c>
      <c r="I26" s="79"/>
      <c r="K26" s="79"/>
      <c r="L26" s="146" t="s">
        <v>18</v>
      </c>
      <c r="M26" s="30">
        <f>SUM(AX16:AX69)</f>
        <v>40343.783586365869</v>
      </c>
      <c r="N26" s="90"/>
      <c r="O26" s="90"/>
      <c r="P26" s="99"/>
      <c r="Q26" s="21"/>
      <c r="R26" s="45"/>
      <c r="T26" s="24"/>
      <c r="U26" s="129">
        <f>'RAW DATA'!X21</f>
        <v>142.88</v>
      </c>
      <c r="V26" s="129">
        <f>'RAW DATA'!Y21</f>
        <v>35.774406734990897</v>
      </c>
      <c r="W26" s="129">
        <f>'RAW DATA'!Z21</f>
        <v>1.64</v>
      </c>
      <c r="X26" s="131"/>
      <c r="Y26" s="83"/>
      <c r="Z26" s="84"/>
      <c r="AA26" s="30">
        <f t="shared" si="0"/>
        <v>1.2757154401463917</v>
      </c>
      <c r="AB26" s="30">
        <f t="shared" si="1"/>
        <v>1.7259679484333532</v>
      </c>
      <c r="AC26" s="85">
        <f t="shared" si="2"/>
        <v>1.1897705742772422</v>
      </c>
      <c r="AD26" s="85">
        <f t="shared" si="3"/>
        <v>1.6096896004927395</v>
      </c>
      <c r="AE26" s="30">
        <f t="shared" si="4"/>
        <v>1.3896074017562006</v>
      </c>
      <c r="AF26" s="30">
        <f t="shared" si="5"/>
        <v>1.8800570729642712</v>
      </c>
      <c r="AG26" s="84"/>
      <c r="AH26" s="77"/>
      <c r="AI26" s="45"/>
      <c r="AJ26" s="30">
        <f t="shared" si="6"/>
        <v>1.5008416942898726</v>
      </c>
      <c r="AK26" s="30">
        <f t="shared" si="7"/>
        <v>1.3997300873849909</v>
      </c>
      <c r="AL26" s="30">
        <f t="shared" si="8"/>
        <v>1.634832237360236</v>
      </c>
      <c r="AM26" s="85">
        <f t="shared" si="9"/>
        <v>1.8228113549047906</v>
      </c>
      <c r="AN26" s="30">
        <f t="shared" si="48"/>
        <v>1.9365034048113256E-2</v>
      </c>
      <c r="AO26" s="30">
        <f t="shared" si="45"/>
        <v>5.7729630908024042E-2</v>
      </c>
      <c r="AP26" s="30">
        <f t="shared" si="46"/>
        <v>2.6705770700939848E-5</v>
      </c>
      <c r="AQ26" s="85">
        <f t="shared" si="47"/>
        <v>3.341999148212535E-2</v>
      </c>
      <c r="AR26" s="94"/>
      <c r="AS26" s="95"/>
      <c r="AT26" s="60"/>
      <c r="AU26" s="30">
        <f t="shared" si="10"/>
        <v>1279.8081772405621</v>
      </c>
      <c r="AV26" s="30">
        <f t="shared" si="10"/>
        <v>2.6895999999999995</v>
      </c>
      <c r="AW26" s="30">
        <f t="shared" si="11"/>
        <v>58.670027045385069</v>
      </c>
      <c r="AX26" s="85">
        <f t="shared" si="12"/>
        <v>228.0365789672102</v>
      </c>
      <c r="AY26" s="92"/>
      <c r="AZ26" s="30">
        <f t="shared" si="13"/>
        <v>1.4020489658103026</v>
      </c>
      <c r="BA26" s="30">
        <f t="shared" si="14"/>
        <v>1.5996344227694426</v>
      </c>
      <c r="BB26" s="30">
        <f t="shared" si="15"/>
        <v>9.8792728479570088E-2</v>
      </c>
      <c r="BC26" s="56">
        <f t="shared" si="16"/>
        <v>6.5824882701112628E-2</v>
      </c>
      <c r="BD26" s="30">
        <f t="shared" si="17"/>
        <v>1.3064216627647549</v>
      </c>
      <c r="BE26" s="30">
        <f t="shared" si="18"/>
        <v>1.493038512005227</v>
      </c>
      <c r="BF26" s="30">
        <f t="shared" si="19"/>
        <v>9.3308424620236072E-2</v>
      </c>
      <c r="BG26" s="56">
        <f t="shared" si="20"/>
        <v>6.6661726758018791E-2</v>
      </c>
      <c r="BH26" s="30">
        <f t="shared" si="21"/>
        <v>1.5124289342558888</v>
      </c>
      <c r="BI26" s="30">
        <f t="shared" si="22"/>
        <v>1.7572355404645832</v>
      </c>
      <c r="BJ26" s="30">
        <f t="shared" si="23"/>
        <v>0.1224033031043472</v>
      </c>
      <c r="BK26" s="56">
        <f t="shared" si="24"/>
        <v>7.4872087977658097E-2</v>
      </c>
      <c r="BL26" s="30">
        <f t="shared" si="25"/>
        <v>1.6321364909571179</v>
      </c>
      <c r="BM26" s="30">
        <f t="shared" si="26"/>
        <v>2.0134862188524631</v>
      </c>
      <c r="BN26" s="30">
        <f t="shared" si="27"/>
        <v>0.19067486394767272</v>
      </c>
      <c r="BO26" s="56">
        <f t="shared" si="28"/>
        <v>0.1046048256362941</v>
      </c>
      <c r="BP26" s="59"/>
      <c r="BQ26" s="1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DZ26" s="30">
        <f t="shared" si="29"/>
        <v>0.85776141282811957</v>
      </c>
      <c r="EA26" s="30">
        <f t="shared" si="30"/>
        <v>2.1439219757516255</v>
      </c>
      <c r="EB26" s="30">
        <f t="shared" si="31"/>
        <v>0.643080281461753</v>
      </c>
      <c r="EC26" s="56">
        <f t="shared" si="32"/>
        <v>0.42847975499909607</v>
      </c>
      <c r="ED26" s="30">
        <f t="shared" si="33"/>
        <v>0.79234927210623374</v>
      </c>
      <c r="EE26" s="30">
        <f t="shared" si="34"/>
        <v>2.0071109026637481</v>
      </c>
      <c r="EF26" s="30">
        <f t="shared" si="35"/>
        <v>0.6073808152787572</v>
      </c>
      <c r="EG26" s="56">
        <f t="shared" si="36"/>
        <v>0.43392709834042398</v>
      </c>
      <c r="EH26" s="30">
        <f t="shared" si="37"/>
        <v>0.838061545593485</v>
      </c>
      <c r="EI26" s="30">
        <f t="shared" si="38"/>
        <v>2.4316029291269867</v>
      </c>
      <c r="EJ26" s="30">
        <f t="shared" si="39"/>
        <v>0.79677069176675097</v>
      </c>
      <c r="EK26" s="56">
        <f t="shared" si="40"/>
        <v>0.48737153180518183</v>
      </c>
      <c r="EL26" s="30">
        <f t="shared" si="41"/>
        <v>0.58163452881370881</v>
      </c>
      <c r="EM26" s="30">
        <f t="shared" si="42"/>
        <v>3.0639881809958727</v>
      </c>
      <c r="EN26" s="30">
        <f t="shared" si="43"/>
        <v>1.2411768260910818</v>
      </c>
      <c r="EO26" s="56">
        <f t="shared" si="44"/>
        <v>0.68091348166739474</v>
      </c>
      <c r="EP26" s="66"/>
      <c r="EQ26" s="60"/>
    </row>
    <row r="27" spans="2:147" s="12" customFormat="1" ht="21.95" customHeight="1" x14ac:dyDescent="0.25"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DATA'!X22</f>
        <v>141.55000000000001</v>
      </c>
      <c r="V27" s="129">
        <f>'RAW DATA'!Y22</f>
        <v>35.379628749393568</v>
      </c>
      <c r="W27" s="129">
        <f>'RAW DATA'!Z22</f>
        <v>1.41</v>
      </c>
      <c r="X27" s="131"/>
      <c r="Y27" s="83"/>
      <c r="Z27" s="84"/>
      <c r="AA27" s="30">
        <f t="shared" si="0"/>
        <v>1.2710175821177834</v>
      </c>
      <c r="AB27" s="30">
        <f t="shared" si="1"/>
        <v>1.7196120228652363</v>
      </c>
      <c r="AC27" s="85">
        <f t="shared" si="2"/>
        <v>1.1853636210766654</v>
      </c>
      <c r="AD27" s="85">
        <f t="shared" si="3"/>
        <v>1.6037272520449</v>
      </c>
      <c r="AE27" s="30">
        <f t="shared" si="4"/>
        <v>1.3869023136269678</v>
      </c>
      <c r="AF27" s="30">
        <f t="shared" si="5"/>
        <v>1.8763972478482507</v>
      </c>
      <c r="AG27" s="84"/>
      <c r="AH27" s="77"/>
      <c r="AI27" s="45"/>
      <c r="AJ27" s="30">
        <f t="shared" si="6"/>
        <v>1.4953148024915099</v>
      </c>
      <c r="AK27" s="30">
        <f t="shared" si="7"/>
        <v>1.3945454365607828</v>
      </c>
      <c r="AL27" s="30">
        <f t="shared" si="8"/>
        <v>1.6316497807376094</v>
      </c>
      <c r="AM27" s="85">
        <f t="shared" si="9"/>
        <v>1.813731461236052</v>
      </c>
      <c r="AN27" s="30">
        <f t="shared" si="48"/>
        <v>7.2786155241653643E-3</v>
      </c>
      <c r="AO27" s="30">
        <f t="shared" si="45"/>
        <v>2.388435310967871E-4</v>
      </c>
      <c r="AP27" s="30">
        <f t="shared" si="46"/>
        <v>4.9128625301030342E-2</v>
      </c>
      <c r="AQ27" s="85">
        <f t="shared" si="47"/>
        <v>0.16299909279179783</v>
      </c>
      <c r="AR27" s="94"/>
      <c r="AS27" s="95"/>
      <c r="AT27" s="60"/>
      <c r="AU27" s="30">
        <f t="shared" si="10"/>
        <v>1251.7181304449159</v>
      </c>
      <c r="AV27" s="30">
        <f t="shared" si="10"/>
        <v>1.9880999999999998</v>
      </c>
      <c r="AW27" s="30">
        <f t="shared" si="11"/>
        <v>49.88527653664493</v>
      </c>
      <c r="AX27" s="85">
        <f t="shared" si="12"/>
        <v>240.11541865674249</v>
      </c>
      <c r="AY27" s="92"/>
      <c r="AZ27" s="30">
        <f t="shared" si="13"/>
        <v>1.3959120977662001</v>
      </c>
      <c r="BA27" s="30">
        <f t="shared" si="14"/>
        <v>1.5947175072168198</v>
      </c>
      <c r="BB27" s="30">
        <f t="shared" si="15"/>
        <v>9.9402704725309987E-2</v>
      </c>
      <c r="BC27" s="56">
        <f t="shared" si="16"/>
        <v>6.6476105606447553E-2</v>
      </c>
      <c r="BD27" s="30">
        <f t="shared" si="17"/>
        <v>1.3006608974489065</v>
      </c>
      <c r="BE27" s="30">
        <f t="shared" si="18"/>
        <v>1.4884299756726591</v>
      </c>
      <c r="BF27" s="30">
        <f t="shared" si="19"/>
        <v>9.3884539111876289E-2</v>
      </c>
      <c r="BG27" s="56">
        <f t="shared" si="20"/>
        <v>6.7322682108812218E-2</v>
      </c>
      <c r="BH27" s="30">
        <f t="shared" si="21"/>
        <v>1.5084907225443722</v>
      </c>
      <c r="BI27" s="30">
        <f t="shared" si="22"/>
        <v>1.7548088389308465</v>
      </c>
      <c r="BJ27" s="30">
        <f t="shared" si="23"/>
        <v>0.12315905819323711</v>
      </c>
      <c r="BK27" s="56">
        <f t="shared" si="24"/>
        <v>7.5481307108417231E-2</v>
      </c>
      <c r="BL27" s="30">
        <f t="shared" si="25"/>
        <v>1.6218793128924753</v>
      </c>
      <c r="BM27" s="30">
        <f t="shared" si="26"/>
        <v>2.0055836095796287</v>
      </c>
      <c r="BN27" s="30">
        <f t="shared" si="27"/>
        <v>0.19185214834357661</v>
      </c>
      <c r="BO27" s="56">
        <f t="shared" si="28"/>
        <v>0.10577759301414448</v>
      </c>
      <c r="BP27" s="59"/>
      <c r="DZ27" s="30">
        <f t="shared" si="29"/>
        <v>0.85214053146444491</v>
      </c>
      <c r="EA27" s="30">
        <f t="shared" si="30"/>
        <v>2.1384890735185751</v>
      </c>
      <c r="EB27" s="30">
        <f t="shared" si="31"/>
        <v>0.64317427102706504</v>
      </c>
      <c r="EC27" s="56">
        <f t="shared" si="32"/>
        <v>0.43012633189707017</v>
      </c>
      <c r="ED27" s="30">
        <f t="shared" si="33"/>
        <v>0.7870758493814517</v>
      </c>
      <c r="EE27" s="30">
        <f t="shared" si="34"/>
        <v>2.002015023740114</v>
      </c>
      <c r="EF27" s="30">
        <f t="shared" si="35"/>
        <v>0.60746958717933108</v>
      </c>
      <c r="EG27" s="56">
        <f t="shared" si="36"/>
        <v>0.43560401206967342</v>
      </c>
      <c r="EH27" s="30">
        <f t="shared" si="37"/>
        <v>0.83476263674377038</v>
      </c>
      <c r="EI27" s="30">
        <f t="shared" si="38"/>
        <v>2.4285369247314481</v>
      </c>
      <c r="EJ27" s="30">
        <f t="shared" si="39"/>
        <v>0.79688714399383898</v>
      </c>
      <c r="EK27" s="56">
        <f t="shared" si="40"/>
        <v>0.48839349804196047</v>
      </c>
      <c r="EL27" s="30">
        <f t="shared" si="41"/>
        <v>0.57237323062406897</v>
      </c>
      <c r="EM27" s="30">
        <f t="shared" si="42"/>
        <v>3.055089691848035</v>
      </c>
      <c r="EN27" s="30">
        <f t="shared" si="43"/>
        <v>1.241358230611983</v>
      </c>
      <c r="EO27" s="56">
        <f t="shared" si="44"/>
        <v>0.68442228474440281</v>
      </c>
      <c r="EP27" s="66"/>
      <c r="EQ27" s="60"/>
    </row>
    <row r="28" spans="2:147" s="12" customFormat="1" ht="21.95" customHeight="1" x14ac:dyDescent="0.25"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DATA'!X23</f>
        <v>169.28</v>
      </c>
      <c r="V28" s="129">
        <f>'RAW DATA'!Y23</f>
        <v>43.46835052382179</v>
      </c>
      <c r="W28" s="129">
        <f>'RAW DATA'!Z23</f>
        <v>1.73</v>
      </c>
      <c r="X28" s="131"/>
      <c r="Y28" s="83"/>
      <c r="Z28" s="84"/>
      <c r="AA28" s="30">
        <f t="shared" si="0"/>
        <v>1.3672733712334793</v>
      </c>
      <c r="AB28" s="30">
        <f t="shared" si="1"/>
        <v>1.8498404434335307</v>
      </c>
      <c r="AC28" s="85">
        <f t="shared" si="2"/>
        <v>1.2790064497951219</v>
      </c>
      <c r="AD28" s="85">
        <f t="shared" si="3"/>
        <v>1.7304204908992824</v>
      </c>
      <c r="AE28" s="30">
        <f t="shared" si="4"/>
        <v>1.4379639726062208</v>
      </c>
      <c r="AF28" s="30">
        <f t="shared" si="5"/>
        <v>1.9454806688201811</v>
      </c>
      <c r="AG28" s="84"/>
      <c r="AH28" s="77"/>
      <c r="AI28" s="45"/>
      <c r="AJ28" s="30">
        <f t="shared" si="6"/>
        <v>1.6085569073335051</v>
      </c>
      <c r="AK28" s="30">
        <f t="shared" si="7"/>
        <v>1.5047134703472023</v>
      </c>
      <c r="AL28" s="30">
        <f t="shared" si="8"/>
        <v>1.6917223207132011</v>
      </c>
      <c r="AM28" s="85">
        <f t="shared" si="9"/>
        <v>1.9997720620479011</v>
      </c>
      <c r="AN28" s="30">
        <f t="shared" si="48"/>
        <v>1.4748424756402865E-2</v>
      </c>
      <c r="AO28" s="30">
        <f t="shared" si="45"/>
        <v>5.0754020443000904E-2</v>
      </c>
      <c r="AP28" s="30">
        <f t="shared" si="46"/>
        <v>1.4651807315830356E-3</v>
      </c>
      <c r="AQ28" s="85">
        <f t="shared" si="47"/>
        <v>7.2776965461576637E-2</v>
      </c>
      <c r="AR28" s="94"/>
      <c r="AS28" s="95"/>
      <c r="AT28" s="60"/>
      <c r="AU28" s="30">
        <f t="shared" si="10"/>
        <v>1889.4974972618381</v>
      </c>
      <c r="AV28" s="30">
        <f t="shared" si="10"/>
        <v>2.9929000000000001</v>
      </c>
      <c r="AW28" s="30">
        <f t="shared" si="11"/>
        <v>75.20024640621169</v>
      </c>
      <c r="AX28" s="85">
        <f t="shared" si="12"/>
        <v>54.862705111894975</v>
      </c>
      <c r="AY28" s="92"/>
      <c r="AZ28" s="30">
        <f t="shared" si="13"/>
        <v>1.5189648140676766</v>
      </c>
      <c r="BA28" s="30">
        <f t="shared" si="14"/>
        <v>1.6981490005993336</v>
      </c>
      <c r="BB28" s="30">
        <f t="shared" si="15"/>
        <v>8.9592093265828482E-2</v>
      </c>
      <c r="BC28" s="56">
        <f t="shared" si="16"/>
        <v>5.5697186004034366E-2</v>
      </c>
      <c r="BD28" s="30">
        <f t="shared" si="17"/>
        <v>1.4200949239246032</v>
      </c>
      <c r="BE28" s="30">
        <f t="shared" si="18"/>
        <v>1.5893320167698013</v>
      </c>
      <c r="BF28" s="30">
        <f t="shared" si="19"/>
        <v>8.4618546422598986E-2</v>
      </c>
      <c r="BG28" s="56">
        <f t="shared" si="20"/>
        <v>5.6235654222643386E-2</v>
      </c>
      <c r="BH28" s="30">
        <f t="shared" si="21"/>
        <v>1.5807185219868813</v>
      </c>
      <c r="BI28" s="30">
        <f t="shared" si="22"/>
        <v>1.8027261194395208</v>
      </c>
      <c r="BJ28" s="30">
        <f t="shared" si="23"/>
        <v>0.11100379872631969</v>
      </c>
      <c r="BK28" s="56">
        <f t="shared" si="24"/>
        <v>6.5615850407129708E-2</v>
      </c>
      <c r="BL28" s="30">
        <f t="shared" si="25"/>
        <v>1.8268548802152147</v>
      </c>
      <c r="BM28" s="30">
        <f t="shared" si="26"/>
        <v>2.1726892438805878</v>
      </c>
      <c r="BN28" s="30">
        <f t="shared" si="27"/>
        <v>0.17291718183268653</v>
      </c>
      <c r="BO28" s="56">
        <f t="shared" si="28"/>
        <v>8.6468445636553065E-2</v>
      </c>
      <c r="BP28" s="59"/>
      <c r="DZ28" s="30">
        <f t="shared" si="29"/>
        <v>0.96682566422604799</v>
      </c>
      <c r="EA28" s="30">
        <f t="shared" si="30"/>
        <v>2.2502881504409622</v>
      </c>
      <c r="EB28" s="30">
        <f t="shared" si="31"/>
        <v>0.64173124310745711</v>
      </c>
      <c r="EC28" s="56">
        <f t="shared" si="32"/>
        <v>0.39894842400773439</v>
      </c>
      <c r="ED28" s="30">
        <f t="shared" si="33"/>
        <v>0.89860680394082537</v>
      </c>
      <c r="EE28" s="30">
        <f t="shared" si="34"/>
        <v>2.110820136753579</v>
      </c>
      <c r="EF28" s="30">
        <f t="shared" si="35"/>
        <v>0.60610666640637689</v>
      </c>
      <c r="EG28" s="56">
        <f t="shared" si="36"/>
        <v>0.40280537015895912</v>
      </c>
      <c r="EH28" s="30">
        <f t="shared" si="37"/>
        <v>0.89662307534864572</v>
      </c>
      <c r="EI28" s="30">
        <f t="shared" si="38"/>
        <v>2.4868215660777562</v>
      </c>
      <c r="EJ28" s="30">
        <f t="shared" si="39"/>
        <v>0.79509924536455534</v>
      </c>
      <c r="EK28" s="56">
        <f t="shared" si="40"/>
        <v>0.46999394382250337</v>
      </c>
      <c r="EL28" s="30">
        <f t="shared" si="41"/>
        <v>0.76119894686372835</v>
      </c>
      <c r="EM28" s="30">
        <f t="shared" si="42"/>
        <v>3.2383451772320742</v>
      </c>
      <c r="EN28" s="30">
        <f t="shared" si="43"/>
        <v>1.2385731151841728</v>
      </c>
      <c r="EO28" s="56">
        <f t="shared" si="44"/>
        <v>0.61935714509172146</v>
      </c>
      <c r="EP28" s="66"/>
      <c r="EQ28" s="60"/>
    </row>
    <row r="29" spans="2:147" s="12" customFormat="1" ht="21.95" customHeight="1" x14ac:dyDescent="0.25"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DATA'!X24</f>
        <v>226.06</v>
      </c>
      <c r="V29" s="129">
        <f>'RAW DATA'!Y24</f>
        <v>59.261110741858971</v>
      </c>
      <c r="W29" s="129">
        <f>'RAW DATA'!Z24</f>
        <v>1.74</v>
      </c>
      <c r="X29" s="131"/>
      <c r="Y29" s="83"/>
      <c r="Z29" s="84"/>
      <c r="AA29" s="30">
        <f t="shared" si="0"/>
        <v>1.5552072178281215</v>
      </c>
      <c r="AB29" s="30">
        <f t="shared" si="1"/>
        <v>2.1041038829439289</v>
      </c>
      <c r="AC29" s="85">
        <f t="shared" si="2"/>
        <v>1.4836948716014282</v>
      </c>
      <c r="AD29" s="85">
        <f t="shared" si="3"/>
        <v>2.0073518851078145</v>
      </c>
      <c r="AE29" s="30">
        <f t="shared" si="4"/>
        <v>1.5183894335219836</v>
      </c>
      <c r="AF29" s="30">
        <f t="shared" si="5"/>
        <v>2.0542915865297426</v>
      </c>
      <c r="AG29" s="84"/>
      <c r="AH29" s="77"/>
      <c r="AI29" s="45"/>
      <c r="AJ29" s="30">
        <f t="shared" si="6"/>
        <v>1.8296555503860255</v>
      </c>
      <c r="AK29" s="30">
        <f t="shared" si="7"/>
        <v>1.7455233783546213</v>
      </c>
      <c r="AL29" s="30">
        <f t="shared" si="8"/>
        <v>1.7863405100258631</v>
      </c>
      <c r="AM29" s="85">
        <f t="shared" si="9"/>
        <v>2.3630055470627562</v>
      </c>
      <c r="AN29" s="30">
        <f t="shared" si="48"/>
        <v>8.0381177150211508E-3</v>
      </c>
      <c r="AO29" s="30">
        <f t="shared" si="45"/>
        <v>3.0507708448299714E-5</v>
      </c>
      <c r="AP29" s="30">
        <f t="shared" si="46"/>
        <v>2.1474428694571229E-3</v>
      </c>
      <c r="AQ29" s="85">
        <f t="shared" si="47"/>
        <v>0.38813591167096417</v>
      </c>
      <c r="AR29" s="94"/>
      <c r="AS29" s="95"/>
      <c r="AT29" s="60"/>
      <c r="AU29" s="30">
        <f t="shared" si="10"/>
        <v>3511.8792463588729</v>
      </c>
      <c r="AV29" s="30">
        <f t="shared" si="10"/>
        <v>3.0276000000000001</v>
      </c>
      <c r="AW29" s="30">
        <f t="shared" si="11"/>
        <v>103.11433269083462</v>
      </c>
      <c r="AX29" s="85">
        <f t="shared" si="12"/>
        <v>70.322043056453083</v>
      </c>
      <c r="AY29" s="92"/>
      <c r="AZ29" s="30">
        <f t="shared" si="13"/>
        <v>1.7392040586274886</v>
      </c>
      <c r="BA29" s="30">
        <f t="shared" si="14"/>
        <v>1.9201070421445623</v>
      </c>
      <c r="BB29" s="30">
        <f t="shared" si="15"/>
        <v>9.0451491758536839E-2</v>
      </c>
      <c r="BC29" s="56">
        <f t="shared" si="16"/>
        <v>4.9436349776029238E-2</v>
      </c>
      <c r="BD29" s="30">
        <f t="shared" si="17"/>
        <v>1.660093141428989</v>
      </c>
      <c r="BE29" s="30">
        <f t="shared" si="18"/>
        <v>1.8309536152802537</v>
      </c>
      <c r="BF29" s="30">
        <f t="shared" si="19"/>
        <v>8.5430236925632369E-2</v>
      </c>
      <c r="BG29" s="56">
        <f t="shared" si="20"/>
        <v>4.8942476500177988E-2</v>
      </c>
      <c r="BH29" s="30">
        <f t="shared" si="21"/>
        <v>1.6742719242872872</v>
      </c>
      <c r="BI29" s="30">
        <f t="shared" si="22"/>
        <v>1.8984090957644391</v>
      </c>
      <c r="BJ29" s="30">
        <f t="shared" si="23"/>
        <v>0.11206858573857591</v>
      </c>
      <c r="BK29" s="56">
        <f t="shared" si="24"/>
        <v>6.2736407258072738E-2</v>
      </c>
      <c r="BL29" s="30">
        <f t="shared" si="25"/>
        <v>2.1884296835315693</v>
      </c>
      <c r="BM29" s="30">
        <f t="shared" si="26"/>
        <v>2.5375814105939432</v>
      </c>
      <c r="BN29" s="30">
        <f t="shared" si="27"/>
        <v>0.17457586353118712</v>
      </c>
      <c r="BO29" s="56">
        <f t="shared" si="28"/>
        <v>7.3878736234109468E-2</v>
      </c>
      <c r="BP29" s="59"/>
      <c r="DZ29" s="30">
        <f t="shared" si="29"/>
        <v>1.1878037625363429</v>
      </c>
      <c r="EA29" s="30">
        <f t="shared" si="30"/>
        <v>2.4715073382357078</v>
      </c>
      <c r="EB29" s="30">
        <f t="shared" si="31"/>
        <v>0.64185178784968255</v>
      </c>
      <c r="EC29" s="56">
        <f t="shared" si="32"/>
        <v>0.35080471169246197</v>
      </c>
      <c r="ED29" s="30">
        <f t="shared" si="33"/>
        <v>1.1393028590345087</v>
      </c>
      <c r="EE29" s="30">
        <f t="shared" si="34"/>
        <v>2.351743897674734</v>
      </c>
      <c r="EF29" s="30">
        <f t="shared" si="35"/>
        <v>0.60622051932011278</v>
      </c>
      <c r="EG29" s="56">
        <f t="shared" si="36"/>
        <v>0.34730014323357439</v>
      </c>
      <c r="EH29" s="30">
        <f t="shared" si="37"/>
        <v>0.99109191080857628</v>
      </c>
      <c r="EI29" s="30">
        <f t="shared" si="38"/>
        <v>2.5815891092431498</v>
      </c>
      <c r="EJ29" s="30">
        <f t="shared" si="39"/>
        <v>0.79524859921728686</v>
      </c>
      <c r="EK29" s="56">
        <f t="shared" si="40"/>
        <v>0.44518309625401314</v>
      </c>
      <c r="EL29" s="30">
        <f t="shared" si="41"/>
        <v>1.1241997745496768</v>
      </c>
      <c r="EM29" s="30">
        <f t="shared" si="42"/>
        <v>3.6018113195758357</v>
      </c>
      <c r="EN29" s="30">
        <f t="shared" si="43"/>
        <v>1.2388057725130794</v>
      </c>
      <c r="EO29" s="56">
        <f t="shared" si="44"/>
        <v>0.52425004844060974</v>
      </c>
      <c r="EP29" s="66"/>
      <c r="EQ29" s="60"/>
    </row>
    <row r="30" spans="2:147" s="12" customFormat="1" ht="21.95" customHeight="1" x14ac:dyDescent="0.25"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DATA'!X25</f>
        <v>247.19</v>
      </c>
      <c r="V30" s="129">
        <f>'RAW DATA'!Y25</f>
        <v>64.926268554156621</v>
      </c>
      <c r="W30" s="129">
        <f>'RAW DATA'!Z25</f>
        <v>1.54</v>
      </c>
      <c r="X30" s="131"/>
      <c r="Y30" s="83"/>
      <c r="Z30" s="84"/>
      <c r="AA30" s="30">
        <f t="shared" si="0"/>
        <v>1.622622595794464</v>
      </c>
      <c r="AB30" s="30">
        <f t="shared" si="1"/>
        <v>2.1953129237219215</v>
      </c>
      <c r="AC30" s="85">
        <f t="shared" si="2"/>
        <v>1.5648469049772127</v>
      </c>
      <c r="AD30" s="85">
        <f t="shared" si="3"/>
        <v>2.1171458126162288</v>
      </c>
      <c r="AE30" s="30">
        <f t="shared" si="4"/>
        <v>1.5429285958970982</v>
      </c>
      <c r="AF30" s="30">
        <f t="shared" si="5"/>
        <v>2.0874916297431327</v>
      </c>
      <c r="AG30" s="84"/>
      <c r="AH30" s="77"/>
      <c r="AI30" s="45"/>
      <c r="AJ30" s="30">
        <f t="shared" si="6"/>
        <v>1.9089677597581929</v>
      </c>
      <c r="AK30" s="30">
        <f t="shared" si="7"/>
        <v>1.8409963587967209</v>
      </c>
      <c r="AL30" s="30">
        <f t="shared" si="8"/>
        <v>1.8152101128201155</v>
      </c>
      <c r="AM30" s="85">
        <f t="shared" si="9"/>
        <v>2.4933041767456023</v>
      </c>
      <c r="AN30" s="30">
        <f t="shared" si="48"/>
        <v>0.13613720774097951</v>
      </c>
      <c r="AO30" s="30">
        <f t="shared" si="45"/>
        <v>9.0598808008884299E-2</v>
      </c>
      <c r="AP30" s="30">
        <f t="shared" si="46"/>
        <v>7.5740606198460667E-2</v>
      </c>
      <c r="AQ30" s="85">
        <f t="shared" si="47"/>
        <v>0.90878885340061055</v>
      </c>
      <c r="AR30" s="94"/>
      <c r="AS30" s="95"/>
      <c r="AT30" s="60"/>
      <c r="AU30" s="30">
        <f t="shared" si="10"/>
        <v>4215.4203483664669</v>
      </c>
      <c r="AV30" s="30">
        <f t="shared" si="10"/>
        <v>2.3715999999999999</v>
      </c>
      <c r="AW30" s="30">
        <f t="shared" si="11"/>
        <v>99.986453573401192</v>
      </c>
      <c r="AX30" s="85">
        <f t="shared" si="12"/>
        <v>197.43008804217203</v>
      </c>
      <c r="AY30" s="92"/>
      <c r="AZ30" s="30">
        <f t="shared" si="13"/>
        <v>1.811737777646929</v>
      </c>
      <c r="BA30" s="30">
        <f t="shared" si="14"/>
        <v>2.0061977418694568</v>
      </c>
      <c r="BB30" s="30">
        <f t="shared" si="15"/>
        <v>9.7229982111263893E-2</v>
      </c>
      <c r="BC30" s="56">
        <f t="shared" si="16"/>
        <v>5.0933276172029175E-2</v>
      </c>
      <c r="BD30" s="30">
        <f t="shared" si="17"/>
        <v>1.7491639274398736</v>
      </c>
      <c r="BE30" s="30">
        <f t="shared" si="18"/>
        <v>1.9328287901535681</v>
      </c>
      <c r="BF30" s="30">
        <f t="shared" si="19"/>
        <v>9.183243135684728E-2</v>
      </c>
      <c r="BG30" s="56">
        <f t="shared" si="20"/>
        <v>4.988191905869338E-2</v>
      </c>
      <c r="BH30" s="30">
        <f t="shared" si="21"/>
        <v>1.6947430384275257</v>
      </c>
      <c r="BI30" s="30">
        <f t="shared" si="22"/>
        <v>1.9356771872127052</v>
      </c>
      <c r="BJ30" s="30">
        <f t="shared" si="23"/>
        <v>0.12046707439258979</v>
      </c>
      <c r="BK30" s="56">
        <f t="shared" si="24"/>
        <v>6.6365360980405602E-2</v>
      </c>
      <c r="BL30" s="30">
        <f t="shared" si="25"/>
        <v>2.3056454907671728</v>
      </c>
      <c r="BM30" s="30">
        <f t="shared" si="26"/>
        <v>2.6809628627240318</v>
      </c>
      <c r="BN30" s="30">
        <f t="shared" si="27"/>
        <v>0.18765868597842952</v>
      </c>
      <c r="BO30" s="56">
        <f t="shared" si="28"/>
        <v>7.5265059004301638E-2</v>
      </c>
      <c r="BP30" s="59"/>
      <c r="DZ30" s="30">
        <f t="shared" si="29"/>
        <v>1.2661256993531149</v>
      </c>
      <c r="EA30" s="30">
        <f t="shared" si="30"/>
        <v>2.5518098201632711</v>
      </c>
      <c r="EB30" s="30">
        <f t="shared" si="31"/>
        <v>0.64284206040507796</v>
      </c>
      <c r="EC30" s="56">
        <f t="shared" si="32"/>
        <v>0.33674851611244933</v>
      </c>
      <c r="ED30" s="30">
        <f t="shared" si="33"/>
        <v>1.2338405401533619</v>
      </c>
      <c r="EE30" s="30">
        <f t="shared" si="34"/>
        <v>2.4481521774400798</v>
      </c>
      <c r="EF30" s="30">
        <f t="shared" si="35"/>
        <v>0.6071558186433591</v>
      </c>
      <c r="EG30" s="56">
        <f t="shared" si="36"/>
        <v>0.32979740331490787</v>
      </c>
      <c r="EH30" s="30">
        <f t="shared" si="37"/>
        <v>1.0187345748025805</v>
      </c>
      <c r="EI30" s="30">
        <f t="shared" si="38"/>
        <v>2.6116856508376505</v>
      </c>
      <c r="EJ30" s="30">
        <f t="shared" si="39"/>
        <v>0.79647553801753512</v>
      </c>
      <c r="EK30" s="56">
        <f t="shared" si="40"/>
        <v>0.43877870247214984</v>
      </c>
      <c r="EL30" s="30">
        <f t="shared" si="41"/>
        <v>1.2525871291045141</v>
      </c>
      <c r="EM30" s="30">
        <f t="shared" si="42"/>
        <v>3.7340212243866908</v>
      </c>
      <c r="EN30" s="30">
        <f t="shared" si="43"/>
        <v>1.2407170476410883</v>
      </c>
      <c r="EO30" s="56">
        <f t="shared" si="44"/>
        <v>0.49761960823429918</v>
      </c>
      <c r="EP30" s="66"/>
      <c r="EQ30" s="60"/>
    </row>
    <row r="31" spans="2:147" s="12" customFormat="1" ht="21.95" customHeight="1" x14ac:dyDescent="0.25"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DATA'!X26</f>
        <v>260.39</v>
      </c>
      <c r="V31" s="129">
        <f>'RAW DATA'!Y26</f>
        <v>68.415909693907579</v>
      </c>
      <c r="W31" s="129">
        <f>'RAW DATA'!Z26</f>
        <v>1.6</v>
      </c>
      <c r="X31" s="131"/>
      <c r="Y31" s="83"/>
      <c r="Z31" s="84"/>
      <c r="AA31" s="30">
        <f t="shared" si="0"/>
        <v>1.6641493253575002</v>
      </c>
      <c r="AB31" s="30">
        <f t="shared" si="1"/>
        <v>2.2514961460719118</v>
      </c>
      <c r="AC31" s="85">
        <f t="shared" si="2"/>
        <v>1.6170291726086394</v>
      </c>
      <c r="AD31" s="85">
        <f t="shared" si="3"/>
        <v>2.1877453511763942</v>
      </c>
      <c r="AE31" s="30">
        <f t="shared" si="4"/>
        <v>1.5571784541776876</v>
      </c>
      <c r="AF31" s="30">
        <f t="shared" si="5"/>
        <v>2.1067708497698123</v>
      </c>
      <c r="AG31" s="84"/>
      <c r="AH31" s="77"/>
      <c r="AI31" s="45"/>
      <c r="AJ31" s="30">
        <f t="shared" si="6"/>
        <v>1.9578227357147062</v>
      </c>
      <c r="AK31" s="30">
        <f t="shared" si="7"/>
        <v>1.9023872618925171</v>
      </c>
      <c r="AL31" s="30">
        <f t="shared" si="8"/>
        <v>1.8319746519737501</v>
      </c>
      <c r="AM31" s="85">
        <f t="shared" si="9"/>
        <v>2.5735659229598742</v>
      </c>
      <c r="AN31" s="30">
        <f t="shared" si="48"/>
        <v>0.12803711019435643</v>
      </c>
      <c r="AO31" s="30">
        <f t="shared" si="45"/>
        <v>9.1438056154853647E-2</v>
      </c>
      <c r="AP31" s="30">
        <f t="shared" si="46"/>
        <v>5.3812239158342434E-2</v>
      </c>
      <c r="AQ31" s="85">
        <f t="shared" si="47"/>
        <v>0.94783060634871152</v>
      </c>
      <c r="AR31" s="94"/>
      <c r="AS31" s="95"/>
      <c r="AT31" s="60"/>
      <c r="AU31" s="30">
        <f t="shared" si="10"/>
        <v>4680.736699244917</v>
      </c>
      <c r="AV31" s="30">
        <f t="shared" si="10"/>
        <v>2.5600000000000005</v>
      </c>
      <c r="AW31" s="30">
        <f t="shared" si="11"/>
        <v>109.46545551025213</v>
      </c>
      <c r="AX31" s="85">
        <f t="shared" si="12"/>
        <v>307.67345123978794</v>
      </c>
      <c r="AY31" s="92"/>
      <c r="AZ31" s="30">
        <f t="shared" si="13"/>
        <v>1.8550751249796043</v>
      </c>
      <c r="BA31" s="30">
        <f t="shared" si="14"/>
        <v>2.0605703464498082</v>
      </c>
      <c r="BB31" s="30">
        <f t="shared" si="15"/>
        <v>0.10274761073510186</v>
      </c>
      <c r="BC31" s="56">
        <f t="shared" si="16"/>
        <v>5.2480548346269862E-2</v>
      </c>
      <c r="BD31" s="30">
        <f t="shared" si="17"/>
        <v>1.8053435033210732</v>
      </c>
      <c r="BE31" s="30">
        <f t="shared" si="18"/>
        <v>1.9994310204639609</v>
      </c>
      <c r="BF31" s="30">
        <f t="shared" si="19"/>
        <v>9.7043758571443928E-2</v>
      </c>
      <c r="BG31" s="56">
        <f t="shared" si="20"/>
        <v>5.1011568735433818E-2</v>
      </c>
      <c r="BH31" s="30">
        <f t="shared" si="21"/>
        <v>1.7046712852825776</v>
      </c>
      <c r="BI31" s="30">
        <f t="shared" si="22"/>
        <v>1.9592780186649226</v>
      </c>
      <c r="BJ31" s="30">
        <f t="shared" si="23"/>
        <v>0.12730336669117248</v>
      </c>
      <c r="BK31" s="56">
        <f t="shared" si="24"/>
        <v>6.9489698754301638E-2</v>
      </c>
      <c r="BL31" s="30">
        <f t="shared" si="25"/>
        <v>2.375257940182423</v>
      </c>
      <c r="BM31" s="30">
        <f t="shared" si="26"/>
        <v>2.7718739057373254</v>
      </c>
      <c r="BN31" s="30">
        <f t="shared" si="27"/>
        <v>0.19830798277745107</v>
      </c>
      <c r="BO31" s="56">
        <f t="shared" si="28"/>
        <v>7.7055722959439854E-2</v>
      </c>
      <c r="BP31" s="59"/>
      <c r="DZ31" s="30">
        <f t="shared" si="29"/>
        <v>1.3141230256664094</v>
      </c>
      <c r="EA31" s="30">
        <f t="shared" si="30"/>
        <v>2.6015224457630031</v>
      </c>
      <c r="EB31" s="30">
        <f t="shared" si="31"/>
        <v>0.64369971004829674</v>
      </c>
      <c r="EC31" s="56">
        <f t="shared" si="32"/>
        <v>0.32878344821821331</v>
      </c>
      <c r="ED31" s="30">
        <f t="shared" si="33"/>
        <v>1.2944214045113231</v>
      </c>
      <c r="EE31" s="30">
        <f t="shared" si="34"/>
        <v>2.5103531192737112</v>
      </c>
      <c r="EF31" s="30">
        <f t="shared" si="35"/>
        <v>0.60796585738119391</v>
      </c>
      <c r="EG31" s="56">
        <f t="shared" si="36"/>
        <v>0.31958049213196604</v>
      </c>
      <c r="EH31" s="30">
        <f t="shared" si="37"/>
        <v>1.0344364937527661</v>
      </c>
      <c r="EI31" s="30">
        <f t="shared" si="38"/>
        <v>2.629512810194734</v>
      </c>
      <c r="EJ31" s="30">
        <f t="shared" si="39"/>
        <v>0.79753815822098406</v>
      </c>
      <c r="EK31" s="56">
        <f t="shared" si="40"/>
        <v>0.43534344613432546</v>
      </c>
      <c r="EL31" s="30">
        <f t="shared" si="41"/>
        <v>1.3311935689865053</v>
      </c>
      <c r="EM31" s="30">
        <f t="shared" si="42"/>
        <v>3.8159382769332431</v>
      </c>
      <c r="EN31" s="30">
        <f t="shared" si="43"/>
        <v>1.2423723539733689</v>
      </c>
      <c r="EO31" s="56">
        <f t="shared" si="44"/>
        <v>0.48274355161825766</v>
      </c>
      <c r="EP31" s="66"/>
      <c r="EQ31" s="60"/>
    </row>
    <row r="32" spans="2:147" s="12" customFormat="1" ht="21.95" customHeight="1" x14ac:dyDescent="0.25"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T32" s="24"/>
      <c r="U32" s="129">
        <f>'RAW DATA'!X27</f>
        <v>267</v>
      </c>
      <c r="V32" s="129">
        <f>'RAW DATA'!Y27</f>
        <v>70.150008329294394</v>
      </c>
      <c r="W32" s="129">
        <f>'RAW DATA'!Z27</f>
        <v>1.9</v>
      </c>
      <c r="X32" s="131"/>
      <c r="Y32" s="83"/>
      <c r="Z32" s="84"/>
      <c r="AA32" s="30">
        <f t="shared" si="0"/>
        <v>1.6847850991186033</v>
      </c>
      <c r="AB32" s="30">
        <f t="shared" si="1"/>
        <v>2.2794151341016398</v>
      </c>
      <c r="AC32" s="85">
        <f t="shared" si="2"/>
        <v>1.6436036007542967</v>
      </c>
      <c r="AD32" s="85">
        <f t="shared" si="3"/>
        <v>2.223698989255813</v>
      </c>
      <c r="AE32" s="30">
        <f t="shared" si="4"/>
        <v>1.5640378794689345</v>
      </c>
      <c r="AF32" s="30">
        <f t="shared" si="5"/>
        <v>2.1160512486932643</v>
      </c>
      <c r="AG32" s="84"/>
      <c r="AH32" s="77"/>
      <c r="AI32" s="45"/>
      <c r="AJ32" s="30">
        <f t="shared" si="6"/>
        <v>1.9821001166101215</v>
      </c>
      <c r="AK32" s="30">
        <f t="shared" si="7"/>
        <v>1.9336512950050548</v>
      </c>
      <c r="AL32" s="30">
        <f t="shared" si="8"/>
        <v>1.8400445640810994</v>
      </c>
      <c r="AM32" s="85">
        <f t="shared" si="9"/>
        <v>2.6134501915737713</v>
      </c>
      <c r="AN32" s="30">
        <f t="shared" si="48"/>
        <v>6.740429147395568E-3</v>
      </c>
      <c r="AO32" s="30">
        <f t="shared" si="45"/>
        <v>1.1324096555172347E-3</v>
      </c>
      <c r="AP32" s="30">
        <f t="shared" si="46"/>
        <v>3.5946542962253859E-3</v>
      </c>
      <c r="AQ32" s="85">
        <f t="shared" si="47"/>
        <v>0.50901117585665112</v>
      </c>
      <c r="AR32" s="94"/>
      <c r="AS32" s="95"/>
      <c r="AT32" s="60"/>
      <c r="AU32" s="30">
        <f t="shared" si="10"/>
        <v>4921.0236686000726</v>
      </c>
      <c r="AV32" s="30">
        <f t="shared" si="10"/>
        <v>3.61</v>
      </c>
      <c r="AW32" s="30">
        <f t="shared" si="11"/>
        <v>133.28501582565934</v>
      </c>
      <c r="AX32" s="85">
        <f t="shared" si="12"/>
        <v>371.51488973901263</v>
      </c>
      <c r="AY32" s="92"/>
      <c r="AZ32" s="30">
        <f t="shared" si="13"/>
        <v>1.8762887432766544</v>
      </c>
      <c r="BA32" s="30">
        <f t="shared" si="14"/>
        <v>2.0879114899435889</v>
      </c>
      <c r="BB32" s="30">
        <f t="shared" si="15"/>
        <v>0.10581137333346723</v>
      </c>
      <c r="BC32" s="56">
        <f t="shared" si="16"/>
        <v>5.3383465571068482E-2</v>
      </c>
      <c r="BD32" s="30">
        <f t="shared" si="17"/>
        <v>1.8337138532054673</v>
      </c>
      <c r="BE32" s="30">
        <f t="shared" si="18"/>
        <v>2.0335887368046421</v>
      </c>
      <c r="BF32" s="30">
        <f t="shared" si="19"/>
        <v>9.9937441799587495E-2</v>
      </c>
      <c r="BG32" s="56">
        <f t="shared" si="20"/>
        <v>5.1683280257274186E-2</v>
      </c>
      <c r="BH32" s="30">
        <f t="shared" si="21"/>
        <v>1.7089452230531614</v>
      </c>
      <c r="BI32" s="30">
        <f t="shared" si="22"/>
        <v>1.9711439051090374</v>
      </c>
      <c r="BJ32" s="30">
        <f t="shared" si="23"/>
        <v>0.13109934102793791</v>
      </c>
      <c r="BK32" s="56">
        <f t="shared" si="24"/>
        <v>7.124791626631484E-2</v>
      </c>
      <c r="BL32" s="30">
        <f t="shared" si="25"/>
        <v>2.40922899508513</v>
      </c>
      <c r="BM32" s="30">
        <f t="shared" si="26"/>
        <v>2.8176713880624127</v>
      </c>
      <c r="BN32" s="30">
        <f t="shared" si="27"/>
        <v>0.20422119648864129</v>
      </c>
      <c r="BO32" s="56">
        <f t="shared" si="28"/>
        <v>7.8142371776239256E-2</v>
      </c>
      <c r="BP32" s="59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DZ32" s="30">
        <f t="shared" si="29"/>
        <v>1.3379042675617101</v>
      </c>
      <c r="EA32" s="30">
        <f t="shared" si="30"/>
        <v>2.626295965658533</v>
      </c>
      <c r="EB32" s="30">
        <f t="shared" si="31"/>
        <v>0.64419584904841132</v>
      </c>
      <c r="EC32" s="56">
        <f t="shared" si="32"/>
        <v>0.32500671568000544</v>
      </c>
      <c r="ED32" s="30">
        <f t="shared" si="33"/>
        <v>1.3252168409041851</v>
      </c>
      <c r="EE32" s="30">
        <f t="shared" si="34"/>
        <v>2.5420857491059246</v>
      </c>
      <c r="EF32" s="30">
        <f t="shared" si="35"/>
        <v>0.60843445410086983</v>
      </c>
      <c r="EG32" s="56">
        <f t="shared" si="36"/>
        <v>0.31465572705510958</v>
      </c>
      <c r="EH32" s="30">
        <f t="shared" si="37"/>
        <v>1.0418916940959244</v>
      </c>
      <c r="EI32" s="30">
        <f t="shared" si="38"/>
        <v>2.6381974340662744</v>
      </c>
      <c r="EJ32" s="30">
        <f t="shared" si="39"/>
        <v>0.7981528699851751</v>
      </c>
      <c r="EK32" s="56">
        <f t="shared" si="40"/>
        <v>0.43376822799058939</v>
      </c>
      <c r="EL32" s="30">
        <f t="shared" si="41"/>
        <v>1.3701202647324202</v>
      </c>
      <c r="EM32" s="30">
        <f t="shared" si="42"/>
        <v>3.8567801184151227</v>
      </c>
      <c r="EN32" s="30">
        <f t="shared" si="43"/>
        <v>1.2433299268413511</v>
      </c>
      <c r="EO32" s="56">
        <f t="shared" si="44"/>
        <v>0.47574272922823185</v>
      </c>
      <c r="EP32" s="66"/>
      <c r="EQ32" s="60"/>
    </row>
    <row r="33" spans="2:147" s="12" customFormat="1" ht="21.95" customHeight="1" x14ac:dyDescent="0.25"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T33" s="24"/>
      <c r="U33" s="129">
        <f>'RAW DATA'!X28</f>
        <v>307.93</v>
      </c>
      <c r="V33" s="129">
        <f>'RAW DATA'!Y28</f>
        <v>80.706094548116269</v>
      </c>
      <c r="W33" s="129">
        <f>'RAW DATA'!Z28</f>
        <v>2.12</v>
      </c>
      <c r="X33" s="131"/>
      <c r="Y33" s="83"/>
      <c r="Z33" s="84"/>
      <c r="AA33" s="30">
        <f t="shared" si="0"/>
        <v>1.8104025251225835</v>
      </c>
      <c r="AB33" s="30">
        <f t="shared" si="1"/>
        <v>2.4493681222246715</v>
      </c>
      <c r="AC33" s="85">
        <f t="shared" si="2"/>
        <v>1.8150596991227252</v>
      </c>
      <c r="AD33" s="85">
        <f t="shared" si="3"/>
        <v>2.4556690046954515</v>
      </c>
      <c r="AE33" s="30">
        <f t="shared" si="4"/>
        <v>1.6030148665227171</v>
      </c>
      <c r="AF33" s="30">
        <f t="shared" si="5"/>
        <v>2.1687848194130877</v>
      </c>
      <c r="AG33" s="84"/>
      <c r="AH33" s="77"/>
      <c r="AI33" s="45"/>
      <c r="AJ33" s="30">
        <f t="shared" si="6"/>
        <v>2.1298853236736277</v>
      </c>
      <c r="AK33" s="30">
        <f t="shared" si="7"/>
        <v>2.1353643519090886</v>
      </c>
      <c r="AL33" s="30">
        <f t="shared" si="8"/>
        <v>1.8858998429679024</v>
      </c>
      <c r="AM33" s="85">
        <f t="shared" si="9"/>
        <v>2.8562401746066741</v>
      </c>
      <c r="AN33" s="30">
        <f t="shared" si="48"/>
        <v>9.7719624132382255E-5</v>
      </c>
      <c r="AO33" s="30">
        <f t="shared" si="45"/>
        <v>2.3606330958631051E-4</v>
      </c>
      <c r="AP33" s="30">
        <f t="shared" si="46"/>
        <v>5.4802883522452821E-2</v>
      </c>
      <c r="AQ33" s="85">
        <f t="shared" si="47"/>
        <v>0.5420495947048658</v>
      </c>
      <c r="AR33" s="100"/>
      <c r="AS33" s="101"/>
      <c r="AT33" s="68"/>
      <c r="AU33" s="30">
        <f t="shared" si="10"/>
        <v>6513.4736972094825</v>
      </c>
      <c r="AV33" s="30">
        <f t="shared" si="10"/>
        <v>4.4944000000000006</v>
      </c>
      <c r="AW33" s="30">
        <f t="shared" si="11"/>
        <v>171.09692044200651</v>
      </c>
      <c r="AX33" s="85">
        <f t="shared" si="12"/>
        <v>889.87709045186762</v>
      </c>
      <c r="AY33" s="63"/>
      <c r="AZ33" s="30">
        <f t="shared" si="13"/>
        <v>2.0018844548990877</v>
      </c>
      <c r="BA33" s="30">
        <f t="shared" si="14"/>
        <v>2.2578861924481677</v>
      </c>
      <c r="BB33" s="30">
        <f t="shared" si="15"/>
        <v>0.12800086877454012</v>
      </c>
      <c r="BC33" s="56">
        <f t="shared" si="16"/>
        <v>6.0097540159469241E-2</v>
      </c>
      <c r="BD33" s="30">
        <f t="shared" si="17"/>
        <v>2.0144692253224816</v>
      </c>
      <c r="BE33" s="30">
        <f t="shared" si="18"/>
        <v>2.2562594784956955</v>
      </c>
      <c r="BF33" s="30">
        <f t="shared" si="19"/>
        <v>0.12089512658660687</v>
      </c>
      <c r="BG33" s="56">
        <f t="shared" si="20"/>
        <v>5.6615690188197898E-2</v>
      </c>
      <c r="BH33" s="30">
        <f t="shared" si="21"/>
        <v>1.7273079164227232</v>
      </c>
      <c r="BI33" s="30">
        <f t="shared" si="22"/>
        <v>2.0444917695130815</v>
      </c>
      <c r="BJ33" s="30">
        <f t="shared" si="23"/>
        <v>0.15859192654517912</v>
      </c>
      <c r="BK33" s="56">
        <f t="shared" si="24"/>
        <v>8.409350429532772E-2</v>
      </c>
      <c r="BL33" s="30">
        <f t="shared" si="25"/>
        <v>2.6091921517978243</v>
      </c>
      <c r="BM33" s="30">
        <f t="shared" si="26"/>
        <v>3.103288197415524</v>
      </c>
      <c r="BN33" s="30">
        <f t="shared" si="27"/>
        <v>0.24704802280884985</v>
      </c>
      <c r="BO33" s="56">
        <f t="shared" si="28"/>
        <v>8.6494134843849477E-2</v>
      </c>
      <c r="BP33" s="59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DZ33" s="30">
        <f t="shared" si="29"/>
        <v>1.4816751204127363</v>
      </c>
      <c r="EA33" s="30">
        <f t="shared" si="30"/>
        <v>2.7780955269345191</v>
      </c>
      <c r="EB33" s="30">
        <f t="shared" si="31"/>
        <v>0.64821020326089152</v>
      </c>
      <c r="EC33" s="56">
        <f t="shared" si="32"/>
        <v>0.30434042436747627</v>
      </c>
      <c r="ED33" s="30">
        <f t="shared" si="33"/>
        <v>1.5231383933807285</v>
      </c>
      <c r="EE33" s="30">
        <f t="shared" si="34"/>
        <v>2.7475903104374488</v>
      </c>
      <c r="EF33" s="30">
        <f t="shared" si="35"/>
        <v>0.61222595852836004</v>
      </c>
      <c r="EG33" s="56">
        <f t="shared" si="36"/>
        <v>0.28670796062555287</v>
      </c>
      <c r="EH33" s="30">
        <f t="shared" si="37"/>
        <v>1.0827732241754957</v>
      </c>
      <c r="EI33" s="30">
        <f t="shared" si="38"/>
        <v>2.6890264617603092</v>
      </c>
      <c r="EJ33" s="30">
        <f t="shared" si="39"/>
        <v>0.80312661879240665</v>
      </c>
      <c r="EK33" s="56">
        <f t="shared" si="40"/>
        <v>0.42585857450865477</v>
      </c>
      <c r="EL33" s="30">
        <f t="shared" si="41"/>
        <v>1.6051623451101116</v>
      </c>
      <c r="EM33" s="30">
        <f t="shared" si="42"/>
        <v>4.1073180041032362</v>
      </c>
      <c r="EN33" s="30">
        <f t="shared" si="43"/>
        <v>1.2510778294965625</v>
      </c>
      <c r="EO33" s="56">
        <f t="shared" si="44"/>
        <v>0.4380156264936107</v>
      </c>
      <c r="EP33" s="66"/>
      <c r="EQ33" s="60"/>
    </row>
    <row r="34" spans="2:147" s="12" customFormat="1" ht="21.95" customHeight="1" x14ac:dyDescent="0.25"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T34" s="24"/>
      <c r="U34" s="129">
        <f>'RAW DATA'!X29</f>
        <v>327.74</v>
      </c>
      <c r="V34" s="129">
        <f>'RAW DATA'!Y29</f>
        <v>85.712787930121834</v>
      </c>
      <c r="W34" s="129">
        <f>'RAW DATA'!Z29</f>
        <v>2.17</v>
      </c>
      <c r="X34" s="131"/>
      <c r="Y34" s="83"/>
      <c r="Z34" s="84"/>
      <c r="AA34" s="30">
        <f t="shared" si="0"/>
        <v>1.8699821763684501</v>
      </c>
      <c r="AB34" s="30">
        <f t="shared" si="1"/>
        <v>2.5299758856749617</v>
      </c>
      <c r="AC34" s="85">
        <f t="shared" si="2"/>
        <v>1.9025237172677283</v>
      </c>
      <c r="AD34" s="85">
        <f t="shared" si="3"/>
        <v>2.574002676303397</v>
      </c>
      <c r="AE34" s="30">
        <f t="shared" si="4"/>
        <v>1.6200469815066472</v>
      </c>
      <c r="AF34" s="30">
        <f t="shared" si="5"/>
        <v>2.1918282690972286</v>
      </c>
      <c r="AG34" s="84"/>
      <c r="AH34" s="77"/>
      <c r="AI34" s="45"/>
      <c r="AJ34" s="30">
        <f t="shared" si="6"/>
        <v>2.199979031021706</v>
      </c>
      <c r="AK34" s="30">
        <f t="shared" si="7"/>
        <v>2.2382631967855628</v>
      </c>
      <c r="AL34" s="30">
        <f t="shared" si="8"/>
        <v>1.905937625301938</v>
      </c>
      <c r="AM34" s="85">
        <f t="shared" si="9"/>
        <v>2.9713941223928022</v>
      </c>
      <c r="AN34" s="30">
        <f t="shared" si="48"/>
        <v>8.9874230100041492E-4</v>
      </c>
      <c r="AO34" s="30">
        <f t="shared" si="45"/>
        <v>4.6598640353844875E-3</v>
      </c>
      <c r="AP34" s="30">
        <f t="shared" si="46"/>
        <v>6.9728937731179663E-2</v>
      </c>
      <c r="AQ34" s="85">
        <f t="shared" si="47"/>
        <v>0.64223253940572977</v>
      </c>
      <c r="AR34" s="100"/>
      <c r="AS34" s="101"/>
      <c r="AT34" s="68"/>
      <c r="AU34" s="30">
        <f t="shared" si="10"/>
        <v>7346.6820147540393</v>
      </c>
      <c r="AV34" s="30">
        <f t="shared" si="10"/>
        <v>4.7088999999999999</v>
      </c>
      <c r="AW34" s="30">
        <f t="shared" si="11"/>
        <v>185.99674980836437</v>
      </c>
      <c r="AX34" s="85">
        <f t="shared" si="12"/>
        <v>1213.6514844619696</v>
      </c>
      <c r="AY34" s="63"/>
      <c r="AZ34" s="30">
        <f t="shared" si="13"/>
        <v>2.0598904496935639</v>
      </c>
      <c r="BA34" s="30">
        <f t="shared" si="14"/>
        <v>2.3400676123498481</v>
      </c>
      <c r="BB34" s="30">
        <f t="shared" si="15"/>
        <v>0.14008858132814223</v>
      </c>
      <c r="BC34" s="56">
        <f t="shared" si="16"/>
        <v>6.367723480668025E-2</v>
      </c>
      <c r="BD34" s="30">
        <f t="shared" si="17"/>
        <v>2.1059513856615704</v>
      </c>
      <c r="BE34" s="30">
        <f t="shared" si="18"/>
        <v>2.3705750079095553</v>
      </c>
      <c r="BF34" s="30">
        <f t="shared" si="19"/>
        <v>0.13231181112399271</v>
      </c>
      <c r="BG34" s="56">
        <f t="shared" si="20"/>
        <v>5.9113607065518235E-2</v>
      </c>
      <c r="BH34" s="30">
        <f t="shared" si="21"/>
        <v>1.732369131490042</v>
      </c>
      <c r="BI34" s="30">
        <f t="shared" si="22"/>
        <v>2.0795061191138342</v>
      </c>
      <c r="BJ34" s="30">
        <f t="shared" si="23"/>
        <v>0.17356849381189607</v>
      </c>
      <c r="BK34" s="56">
        <f t="shared" si="24"/>
        <v>9.1067247693585693E-2</v>
      </c>
      <c r="BL34" s="30">
        <f t="shared" si="25"/>
        <v>2.7010162150664567</v>
      </c>
      <c r="BM34" s="30">
        <f t="shared" si="26"/>
        <v>3.2417720297191477</v>
      </c>
      <c r="BN34" s="30">
        <f t="shared" si="27"/>
        <v>0.27037790732634542</v>
      </c>
      <c r="BO34" s="56">
        <f t="shared" si="28"/>
        <v>9.0993619893350183E-2</v>
      </c>
      <c r="BP34" s="59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DZ34" s="30">
        <f t="shared" si="29"/>
        <v>1.5492739858414639</v>
      </c>
      <c r="EA34" s="30">
        <f t="shared" si="30"/>
        <v>2.8506840762019481</v>
      </c>
      <c r="EB34" s="30">
        <f t="shared" si="31"/>
        <v>0.65070504518024197</v>
      </c>
      <c r="EC34" s="56">
        <f t="shared" si="32"/>
        <v>0.29577783969970117</v>
      </c>
      <c r="ED34" s="30">
        <f t="shared" si="33"/>
        <v>1.6236808930812594</v>
      </c>
      <c r="EE34" s="30">
        <f t="shared" si="34"/>
        <v>2.8528455004898663</v>
      </c>
      <c r="EF34" s="30">
        <f t="shared" si="35"/>
        <v>0.61458230370430333</v>
      </c>
      <c r="EG34" s="56">
        <f t="shared" si="36"/>
        <v>0.2745799978246185</v>
      </c>
      <c r="EH34" s="30">
        <f t="shared" si="37"/>
        <v>1.099719919783297</v>
      </c>
      <c r="EI34" s="30">
        <f t="shared" si="38"/>
        <v>2.712155330820579</v>
      </c>
      <c r="EJ34" s="30">
        <f t="shared" si="39"/>
        <v>0.80621770551864114</v>
      </c>
      <c r="EK34" s="56">
        <f t="shared" si="40"/>
        <v>0.42300319528605784</v>
      </c>
      <c r="EL34" s="30">
        <f t="shared" si="41"/>
        <v>1.7155011243017062</v>
      </c>
      <c r="EM34" s="30">
        <f t="shared" si="42"/>
        <v>4.227287120483898</v>
      </c>
      <c r="EN34" s="30">
        <f t="shared" si="43"/>
        <v>1.255892998091096</v>
      </c>
      <c r="EO34" s="56">
        <f t="shared" si="44"/>
        <v>0.42266119752560832</v>
      </c>
      <c r="EP34" s="66"/>
      <c r="EQ34" s="60"/>
    </row>
    <row r="35" spans="2:147" s="12" customFormat="1" ht="21.95" customHeight="1" x14ac:dyDescent="0.25"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T35" s="24"/>
      <c r="U35" s="129">
        <f>'RAW DATA'!X30</f>
        <v>297.37</v>
      </c>
      <c r="V35" s="129">
        <f>'RAW DATA'!Y30</f>
        <v>78.011018295420897</v>
      </c>
      <c r="W35" s="129">
        <f>'RAW DATA'!Z30</f>
        <v>2.19</v>
      </c>
      <c r="X35" s="131"/>
      <c r="Y35" s="83"/>
      <c r="Z35" s="84"/>
      <c r="AA35" s="30">
        <f t="shared" si="0"/>
        <v>1.7783311177155088</v>
      </c>
      <c r="AB35" s="30">
        <f t="shared" si="1"/>
        <v>2.4059773945562766</v>
      </c>
      <c r="AC35" s="85">
        <f t="shared" si="2"/>
        <v>1.7696550533482471</v>
      </c>
      <c r="AD35" s="85">
        <f t="shared" si="3"/>
        <v>2.3942391898240989</v>
      </c>
      <c r="AE35" s="30">
        <f t="shared" si="4"/>
        <v>1.59348280876073</v>
      </c>
      <c r="AF35" s="30">
        <f t="shared" si="5"/>
        <v>2.1558885059703994</v>
      </c>
      <c r="AG35" s="84"/>
      <c r="AH35" s="77"/>
      <c r="AI35" s="45"/>
      <c r="AJ35" s="30">
        <f t="shared" si="6"/>
        <v>2.0921542561358928</v>
      </c>
      <c r="AK35" s="30">
        <f t="shared" si="7"/>
        <v>2.0819471215861731</v>
      </c>
      <c r="AL35" s="30">
        <f t="shared" si="8"/>
        <v>1.8746856573655648</v>
      </c>
      <c r="AM35" s="85">
        <f t="shared" si="9"/>
        <v>2.7942534207946803</v>
      </c>
      <c r="AN35" s="30">
        <f t="shared" si="48"/>
        <v>9.5737895923204645E-3</v>
      </c>
      <c r="AO35" s="30">
        <f t="shared" si="45"/>
        <v>1.1675424533513242E-2</v>
      </c>
      <c r="AP35" s="30">
        <f t="shared" si="46"/>
        <v>9.9423134670985958E-2</v>
      </c>
      <c r="AQ35" s="85">
        <f t="shared" si="47"/>
        <v>0.36512219654207306</v>
      </c>
      <c r="AR35" s="100"/>
      <c r="AS35" s="101"/>
      <c r="AT35" s="68"/>
      <c r="AU35" s="30">
        <f t="shared" si="10"/>
        <v>6085.7189754884939</v>
      </c>
      <c r="AV35" s="30">
        <f t="shared" si="10"/>
        <v>4.7961</v>
      </c>
      <c r="AW35" s="30">
        <f t="shared" si="11"/>
        <v>170.84413006697176</v>
      </c>
      <c r="AX35" s="85">
        <f t="shared" si="12"/>
        <v>736.34792337931663</v>
      </c>
      <c r="AY35" s="63"/>
      <c r="AZ35" s="30">
        <f t="shared" si="13"/>
        <v>1.970303601547291</v>
      </c>
      <c r="BA35" s="30">
        <f t="shared" si="14"/>
        <v>2.2140049107244946</v>
      </c>
      <c r="BB35" s="30">
        <f t="shared" si="15"/>
        <v>0.12185065458860175</v>
      </c>
      <c r="BC35" s="56">
        <f t="shared" si="16"/>
        <v>5.8241716274618306E-2</v>
      </c>
      <c r="BD35" s="30">
        <f t="shared" si="17"/>
        <v>1.9668607909058926</v>
      </c>
      <c r="BE35" s="30">
        <f t="shared" si="18"/>
        <v>2.1970334522664539</v>
      </c>
      <c r="BF35" s="30">
        <f t="shared" si="19"/>
        <v>0.11508633068028053</v>
      </c>
      <c r="BG35" s="56">
        <f t="shared" si="20"/>
        <v>5.5278219839032125E-2</v>
      </c>
      <c r="BH35" s="30">
        <f t="shared" si="21"/>
        <v>1.7237137909477234</v>
      </c>
      <c r="BI35" s="30">
        <f t="shared" si="22"/>
        <v>2.0256575237834062</v>
      </c>
      <c r="BJ35" s="30">
        <f t="shared" si="23"/>
        <v>0.15097186641784147</v>
      </c>
      <c r="BK35" s="56">
        <f t="shared" si="24"/>
        <v>8.0531829869545879E-2</v>
      </c>
      <c r="BL35" s="30">
        <f t="shared" si="25"/>
        <v>2.5590756162822648</v>
      </c>
      <c r="BM35" s="30">
        <f t="shared" si="26"/>
        <v>3.0294312253070959</v>
      </c>
      <c r="BN35" s="30">
        <f t="shared" si="27"/>
        <v>0.23517780451241574</v>
      </c>
      <c r="BO35" s="56">
        <f t="shared" si="28"/>
        <v>8.4164808661317272E-2</v>
      </c>
      <c r="BP35" s="59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DZ35" s="30">
        <f t="shared" si="29"/>
        <v>1.4451304333687864</v>
      </c>
      <c r="EA35" s="30">
        <f t="shared" si="30"/>
        <v>2.7391780789029991</v>
      </c>
      <c r="EB35" s="30">
        <f t="shared" si="31"/>
        <v>0.64702382276710646</v>
      </c>
      <c r="EC35" s="56">
        <f t="shared" si="32"/>
        <v>0.30926200631215783</v>
      </c>
      <c r="ED35" s="30">
        <f t="shared" si="33"/>
        <v>1.4708416837335645</v>
      </c>
      <c r="EE35" s="30">
        <f t="shared" si="34"/>
        <v>2.6930525594387817</v>
      </c>
      <c r="EF35" s="30">
        <f t="shared" si="35"/>
        <v>0.61110543785260851</v>
      </c>
      <c r="EG35" s="56">
        <f t="shared" si="36"/>
        <v>0.29352591692483798</v>
      </c>
      <c r="EH35" s="30">
        <f t="shared" si="37"/>
        <v>1.0730289533473805</v>
      </c>
      <c r="EI35" s="30">
        <f t="shared" si="38"/>
        <v>2.6763423613837491</v>
      </c>
      <c r="EJ35" s="30">
        <f t="shared" si="39"/>
        <v>0.80165670401818434</v>
      </c>
      <c r="EK35" s="56">
        <f t="shared" si="40"/>
        <v>0.42762193270562843</v>
      </c>
      <c r="EL35" s="30">
        <f t="shared" si="41"/>
        <v>1.5454653644699301</v>
      </c>
      <c r="EM35" s="30">
        <f t="shared" si="42"/>
        <v>4.0430414771194307</v>
      </c>
      <c r="EN35" s="30">
        <f t="shared" si="43"/>
        <v>1.2487880563247502</v>
      </c>
      <c r="EO35" s="56">
        <f t="shared" si="44"/>
        <v>0.4469129560802676</v>
      </c>
      <c r="EP35" s="66"/>
      <c r="EQ35" s="60"/>
    </row>
    <row r="36" spans="2:147" s="12" customFormat="1" ht="21.95" customHeight="1" x14ac:dyDescent="0.25"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T36" s="24"/>
      <c r="U36" s="129">
        <f>'RAW DATA'!X31</f>
        <v>288.12</v>
      </c>
      <c r="V36" s="129">
        <f>'RAW DATA'!Y31</f>
        <v>75.634516433714438</v>
      </c>
      <c r="W36" s="129">
        <f>'RAW DATA'!Z31</f>
        <v>2.23</v>
      </c>
      <c r="X36" s="131"/>
      <c r="Y36" s="83"/>
      <c r="Z36" s="84"/>
      <c r="AA36" s="30">
        <f t="shared" si="0"/>
        <v>1.7500507455612018</v>
      </c>
      <c r="AB36" s="30">
        <f t="shared" si="1"/>
        <v>2.3677157145828023</v>
      </c>
      <c r="AC36" s="85">
        <f t="shared" si="2"/>
        <v>1.7305608123715075</v>
      </c>
      <c r="AD36" s="85">
        <f t="shared" si="3"/>
        <v>2.3413469814438042</v>
      </c>
      <c r="AE36" s="30">
        <f t="shared" si="4"/>
        <v>1.5848495331907522</v>
      </c>
      <c r="AF36" s="30">
        <f t="shared" si="5"/>
        <v>2.1442081919639588</v>
      </c>
      <c r="AG36" s="84"/>
      <c r="AH36" s="77"/>
      <c r="AI36" s="45"/>
      <c r="AJ36" s="30">
        <f t="shared" si="6"/>
        <v>2.0588832300720021</v>
      </c>
      <c r="AK36" s="30">
        <f t="shared" si="7"/>
        <v>2.0359538969076558</v>
      </c>
      <c r="AL36" s="30">
        <f t="shared" si="8"/>
        <v>1.8645288625773555</v>
      </c>
      <c r="AM36" s="85">
        <f t="shared" si="9"/>
        <v>2.7395938779754321</v>
      </c>
      <c r="AN36" s="30">
        <f t="shared" si="48"/>
        <v>2.928094895059135E-2</v>
      </c>
      <c r="AO36" s="30">
        <f t="shared" si="45"/>
        <v>3.7653890125324656E-2</v>
      </c>
      <c r="AP36" s="30">
        <f t="shared" si="46"/>
        <v>0.13356915228900149</v>
      </c>
      <c r="AQ36" s="85">
        <f t="shared" si="47"/>
        <v>0.25968592047003958</v>
      </c>
      <c r="AR36" s="94"/>
      <c r="AS36" s="95"/>
      <c r="AT36" s="93"/>
      <c r="AU36" s="30">
        <f t="shared" si="10"/>
        <v>5720.5800761618193</v>
      </c>
      <c r="AV36" s="30">
        <f t="shared" si="10"/>
        <v>4.9729000000000001</v>
      </c>
      <c r="AW36" s="30">
        <f t="shared" si="11"/>
        <v>168.66497164718319</v>
      </c>
      <c r="AX36" s="85">
        <f t="shared" si="12"/>
        <v>613.0194516788473</v>
      </c>
      <c r="AY36" s="92"/>
      <c r="AZ36" s="30">
        <f t="shared" si="13"/>
        <v>1.9422075518050603</v>
      </c>
      <c r="BA36" s="30">
        <f t="shared" si="14"/>
        <v>2.1755589083389437</v>
      </c>
      <c r="BB36" s="30">
        <f t="shared" si="15"/>
        <v>0.11667567826694174</v>
      </c>
      <c r="BC36" s="56">
        <f t="shared" si="16"/>
        <v>5.6669400460783483E-2</v>
      </c>
      <c r="BD36" s="30">
        <f t="shared" si="17"/>
        <v>1.9257552628772454</v>
      </c>
      <c r="BE36" s="30">
        <f t="shared" si="18"/>
        <v>2.1461525309380662</v>
      </c>
      <c r="BF36" s="30">
        <f t="shared" si="19"/>
        <v>0.11019863403041044</v>
      </c>
      <c r="BG36" s="56">
        <f t="shared" si="20"/>
        <v>5.4126291463567781E-2</v>
      </c>
      <c r="BH36" s="30">
        <f t="shared" si="21"/>
        <v>1.7199687453338368</v>
      </c>
      <c r="BI36" s="30">
        <f t="shared" si="22"/>
        <v>2.0090889798208744</v>
      </c>
      <c r="BJ36" s="30">
        <f t="shared" si="23"/>
        <v>0.14456011724351878</v>
      </c>
      <c r="BK36" s="56">
        <f t="shared" si="24"/>
        <v>7.7531713316409609E-2</v>
      </c>
      <c r="BL36" s="30">
        <f t="shared" si="25"/>
        <v>2.5144040343306928</v>
      </c>
      <c r="BM36" s="30">
        <f t="shared" si="26"/>
        <v>2.9647837216201713</v>
      </c>
      <c r="BN36" s="30">
        <f t="shared" si="27"/>
        <v>0.2251898436447391</v>
      </c>
      <c r="BO36" s="56">
        <f t="shared" si="28"/>
        <v>8.219825772539513E-2</v>
      </c>
      <c r="BP36" s="59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DZ36" s="30">
        <f t="shared" si="29"/>
        <v>1.4128139929901393</v>
      </c>
      <c r="EA36" s="30">
        <f t="shared" si="30"/>
        <v>2.7049524671538649</v>
      </c>
      <c r="EB36" s="30">
        <f t="shared" si="31"/>
        <v>0.6460692370818627</v>
      </c>
      <c r="EC36" s="56">
        <f t="shared" si="32"/>
        <v>0.3137959587243172</v>
      </c>
      <c r="ED36" s="30">
        <f t="shared" si="33"/>
        <v>1.4257500526017175</v>
      </c>
      <c r="EE36" s="30">
        <f t="shared" si="34"/>
        <v>2.6461577412135942</v>
      </c>
      <c r="EF36" s="30">
        <f t="shared" si="35"/>
        <v>0.61020384430593833</v>
      </c>
      <c r="EG36" s="56">
        <f t="shared" si="36"/>
        <v>0.29971397939450256</v>
      </c>
      <c r="EH36" s="30">
        <f t="shared" si="37"/>
        <v>1.0640548816478863</v>
      </c>
      <c r="EI36" s="30">
        <f t="shared" si="38"/>
        <v>2.6650028435068247</v>
      </c>
      <c r="EJ36" s="30">
        <f t="shared" si="39"/>
        <v>0.8004739809294692</v>
      </c>
      <c r="EK36" s="56">
        <f t="shared" si="40"/>
        <v>0.42931702318781306</v>
      </c>
      <c r="EL36" s="30">
        <f t="shared" si="41"/>
        <v>1.492648219350001</v>
      </c>
      <c r="EM36" s="30">
        <f t="shared" si="42"/>
        <v>3.9865395366008629</v>
      </c>
      <c r="EN36" s="30">
        <f t="shared" si="43"/>
        <v>1.2469456586254311</v>
      </c>
      <c r="EO36" s="56">
        <f t="shared" si="44"/>
        <v>0.45515711969210826</v>
      </c>
      <c r="EP36" s="66"/>
      <c r="EQ36" s="60"/>
    </row>
    <row r="37" spans="2:147" s="12" customFormat="1" ht="21.95" customHeight="1" x14ac:dyDescent="0.25">
      <c r="T37" s="24"/>
      <c r="U37" s="129">
        <f>'RAW DATA'!X32</f>
        <v>281.52</v>
      </c>
      <c r="V37" s="129">
        <f>'RAW DATA'!Y32</f>
        <v>73.929525169216518</v>
      </c>
      <c r="W37" s="129">
        <f>'RAW DATA'!Z32</f>
        <v>2.15</v>
      </c>
      <c r="X37" s="131"/>
      <c r="Y37" s="83"/>
      <c r="Z37" s="84"/>
      <c r="AA37" s="30">
        <f t="shared" si="0"/>
        <v>1.7297613495136763</v>
      </c>
      <c r="AB37" s="30">
        <f t="shared" si="1"/>
        <v>2.3402653552243855</v>
      </c>
      <c r="AC37" s="85">
        <f t="shared" si="2"/>
        <v>1.7030463314473927</v>
      </c>
      <c r="AD37" s="85">
        <f t="shared" si="3"/>
        <v>2.3041215072523547</v>
      </c>
      <c r="AE37" s="30">
        <f t="shared" si="4"/>
        <v>1.5785168580857625</v>
      </c>
      <c r="AF37" s="30">
        <f t="shared" si="5"/>
        <v>2.1356404550572079</v>
      </c>
      <c r="AG37" s="84"/>
      <c r="AH37" s="77"/>
      <c r="AI37" s="45"/>
      <c r="AJ37" s="30">
        <f t="shared" si="6"/>
        <v>2.035013352369031</v>
      </c>
      <c r="AK37" s="30">
        <f t="shared" si="7"/>
        <v>2.0035839193498739</v>
      </c>
      <c r="AL37" s="30">
        <f t="shared" si="8"/>
        <v>1.8570786565714852</v>
      </c>
      <c r="AM37" s="85">
        <f t="shared" si="9"/>
        <v>2.7003790788919799</v>
      </c>
      <c r="AN37" s="30">
        <f t="shared" si="48"/>
        <v>1.3221929133408602E-2</v>
      </c>
      <c r="AO37" s="30">
        <f t="shared" si="45"/>
        <v>2.1437668672944204E-2</v>
      </c>
      <c r="AP37" s="30">
        <f t="shared" si="46"/>
        <v>8.5802913435965869E-2</v>
      </c>
      <c r="AQ37" s="85">
        <f t="shared" si="47"/>
        <v>0.30291713048198438</v>
      </c>
      <c r="AR37" s="94"/>
      <c r="AS37" s="95"/>
      <c r="AT37" s="93"/>
      <c r="AU37" s="30">
        <f t="shared" si="10"/>
        <v>5465.5746917458182</v>
      </c>
      <c r="AV37" s="30">
        <f t="shared" si="10"/>
        <v>4.6224999999999996</v>
      </c>
      <c r="AW37" s="30">
        <f t="shared" si="11"/>
        <v>158.94847911381549</v>
      </c>
      <c r="AX37" s="85">
        <f t="shared" si="12"/>
        <v>531.49790643440247</v>
      </c>
      <c r="AY37" s="92"/>
      <c r="AZ37" s="30">
        <f t="shared" si="13"/>
        <v>1.9218882786601019</v>
      </c>
      <c r="BA37" s="30">
        <f t="shared" si="14"/>
        <v>2.1481384260779599</v>
      </c>
      <c r="BB37" s="30">
        <f t="shared" si="15"/>
        <v>0.11312507370892909</v>
      </c>
      <c r="BC37" s="56">
        <f t="shared" si="16"/>
        <v>5.5589352068494337E-2</v>
      </c>
      <c r="BD37" s="30">
        <f t="shared" si="17"/>
        <v>1.8967387843355989</v>
      </c>
      <c r="BE37" s="30">
        <f t="shared" si="18"/>
        <v>2.1104290543641486</v>
      </c>
      <c r="BF37" s="30">
        <f t="shared" si="19"/>
        <v>0.10684513501427485</v>
      </c>
      <c r="BG37" s="56">
        <f t="shared" si="20"/>
        <v>5.332700765982596E-2</v>
      </c>
      <c r="BH37" s="30">
        <f t="shared" si="21"/>
        <v>1.7169177064793015</v>
      </c>
      <c r="BI37" s="30">
        <f t="shared" si="22"/>
        <v>1.9972396066636688</v>
      </c>
      <c r="BJ37" s="30">
        <f t="shared" si="23"/>
        <v>0.1401609500921836</v>
      </c>
      <c r="BK37" s="56">
        <f t="shared" si="24"/>
        <v>7.5473889916406134E-2</v>
      </c>
      <c r="BL37" s="30">
        <f t="shared" si="25"/>
        <v>2.4820420780773795</v>
      </c>
      <c r="BM37" s="30">
        <f t="shared" si="26"/>
        <v>2.9187160797065803</v>
      </c>
      <c r="BN37" s="30">
        <f t="shared" si="27"/>
        <v>0.21833700081460053</v>
      </c>
      <c r="BO37" s="56">
        <f t="shared" si="28"/>
        <v>8.0854203960204166E-2</v>
      </c>
      <c r="BP37" s="59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DZ37" s="30">
        <f t="shared" si="29"/>
        <v>1.3895758825037157</v>
      </c>
      <c r="EA37" s="30">
        <f t="shared" si="30"/>
        <v>2.6804508222343464</v>
      </c>
      <c r="EB37" s="30">
        <f t="shared" si="31"/>
        <v>0.64543746986531536</v>
      </c>
      <c r="EC37" s="56">
        <f t="shared" si="32"/>
        <v>0.3171662088182069</v>
      </c>
      <c r="ED37" s="30">
        <f t="shared" si="33"/>
        <v>1.3939767708191204</v>
      </c>
      <c r="EE37" s="30">
        <f t="shared" si="34"/>
        <v>2.6131910678806274</v>
      </c>
      <c r="EF37" s="30">
        <f t="shared" si="35"/>
        <v>0.60960714853075348</v>
      </c>
      <c r="EG37" s="56">
        <f t="shared" si="36"/>
        <v>0.30425835556144798</v>
      </c>
      <c r="EH37" s="30">
        <f t="shared" si="37"/>
        <v>1.0573874295479824</v>
      </c>
      <c r="EI37" s="30">
        <f t="shared" si="38"/>
        <v>2.656769883594988</v>
      </c>
      <c r="EJ37" s="30">
        <f t="shared" si="39"/>
        <v>0.79969122702350293</v>
      </c>
      <c r="EK37" s="56">
        <f t="shared" si="40"/>
        <v>0.43061785465774643</v>
      </c>
      <c r="EL37" s="30">
        <f t="shared" si="41"/>
        <v>1.454652762316472</v>
      </c>
      <c r="EM37" s="30">
        <f t="shared" si="42"/>
        <v>3.9461053954674878</v>
      </c>
      <c r="EN37" s="30">
        <f t="shared" si="43"/>
        <v>1.2457263165755079</v>
      </c>
      <c r="EO37" s="56">
        <f t="shared" si="44"/>
        <v>0.46131534876453517</v>
      </c>
      <c r="EP37" s="66"/>
      <c r="EQ37" s="60"/>
    </row>
    <row r="38" spans="2:147" s="12" customFormat="1" ht="21.95" customHeight="1" x14ac:dyDescent="0.25">
      <c r="T38" s="24"/>
      <c r="U38" s="129">
        <f>'RAW DATA'!X33</f>
        <v>387.15</v>
      </c>
      <c r="V38" s="129">
        <f>'RAW DATA'!Y33</f>
        <v>100.38271461953862</v>
      </c>
      <c r="W38" s="129">
        <f>'RAW DATA'!Z33</f>
        <v>2.2599999999999998</v>
      </c>
      <c r="X38" s="131"/>
      <c r="Y38" s="83"/>
      <c r="Z38" s="84"/>
      <c r="AA38" s="30">
        <f t="shared" si="0"/>
        <v>2.0445543039725096</v>
      </c>
      <c r="AB38" s="30">
        <f t="shared" si="1"/>
        <v>2.7661617053745715</v>
      </c>
      <c r="AC38" s="85">
        <f t="shared" si="2"/>
        <v>2.183826444510728</v>
      </c>
      <c r="AD38" s="85">
        <f t="shared" si="3"/>
        <v>2.9545887190439259</v>
      </c>
      <c r="AE38" s="30">
        <f t="shared" si="4"/>
        <v>1.66562069166592</v>
      </c>
      <c r="AF38" s="30">
        <f t="shared" si="5"/>
        <v>2.2534868181362446</v>
      </c>
      <c r="AG38" s="84"/>
      <c r="AH38" s="77"/>
      <c r="AI38" s="45"/>
      <c r="AJ38" s="30">
        <f t="shared" si="6"/>
        <v>2.4053580046735408</v>
      </c>
      <c r="AK38" s="30">
        <f t="shared" si="7"/>
        <v>2.5692075817773272</v>
      </c>
      <c r="AL38" s="30">
        <f t="shared" si="8"/>
        <v>1.9595537549010824</v>
      </c>
      <c r="AM38" s="85">
        <f t="shared" si="9"/>
        <v>3.3088024362493882</v>
      </c>
      <c r="AN38" s="30">
        <f t="shared" si="48"/>
        <v>2.1128949522673163E-2</v>
      </c>
      <c r="AO38" s="30">
        <f t="shared" si="45"/>
        <v>9.5609328628582638E-2</v>
      </c>
      <c r="AP38" s="30">
        <f t="shared" si="46"/>
        <v>9.0267946194038731E-2</v>
      </c>
      <c r="AQ38" s="85">
        <f t="shared" si="47"/>
        <v>1.0999865502826525</v>
      </c>
      <c r="AR38" s="94"/>
      <c r="AS38" s="95"/>
      <c r="AT38" s="93"/>
      <c r="AU38" s="30">
        <f t="shared" si="10"/>
        <v>10076.689394387733</v>
      </c>
      <c r="AV38" s="30">
        <f t="shared" si="10"/>
        <v>5.1075999999999988</v>
      </c>
      <c r="AW38" s="30">
        <f t="shared" si="11"/>
        <v>226.86493504015726</v>
      </c>
      <c r="AX38" s="85">
        <f t="shared" si="12"/>
        <v>2450.9854085546822</v>
      </c>
      <c r="AY38" s="92"/>
      <c r="AZ38" s="30">
        <f t="shared" si="13"/>
        <v>2.2264473579618076</v>
      </c>
      <c r="BA38" s="30">
        <f t="shared" si="14"/>
        <v>2.584268651385274</v>
      </c>
      <c r="BB38" s="30">
        <f t="shared" si="15"/>
        <v>0.17891064671173301</v>
      </c>
      <c r="BC38" s="56">
        <f t="shared" si="16"/>
        <v>7.4380049191893671E-2</v>
      </c>
      <c r="BD38" s="30">
        <f t="shared" si="17"/>
        <v>2.4002288436720054</v>
      </c>
      <c r="BE38" s="30">
        <f t="shared" si="18"/>
        <v>2.738186319882649</v>
      </c>
      <c r="BF38" s="30">
        <f t="shared" si="19"/>
        <v>0.16897873810532171</v>
      </c>
      <c r="BG38" s="56">
        <f t="shared" si="20"/>
        <v>6.5770761110873599E-2</v>
      </c>
      <c r="BH38" s="30">
        <f t="shared" si="21"/>
        <v>1.7378850708280464</v>
      </c>
      <c r="BI38" s="30">
        <f t="shared" si="22"/>
        <v>2.1812224389741184</v>
      </c>
      <c r="BJ38" s="30">
        <f t="shared" si="23"/>
        <v>0.22166868407303589</v>
      </c>
      <c r="BK38" s="56">
        <f t="shared" si="24"/>
        <v>0.11312202256182849</v>
      </c>
      <c r="BL38" s="30">
        <f t="shared" si="25"/>
        <v>2.9634960179981258</v>
      </c>
      <c r="BM38" s="30">
        <f t="shared" si="26"/>
        <v>3.6541088545006506</v>
      </c>
      <c r="BN38" s="30">
        <f t="shared" si="27"/>
        <v>0.3453064182512624</v>
      </c>
      <c r="BO38" s="56">
        <f t="shared" si="28"/>
        <v>0.10435993834756602</v>
      </c>
      <c r="BP38" s="59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DZ38" s="30">
        <f t="shared" si="29"/>
        <v>1.7452055490155316</v>
      </c>
      <c r="EA38" s="30">
        <f t="shared" si="30"/>
        <v>3.0655104603315499</v>
      </c>
      <c r="EB38" s="30">
        <f t="shared" si="31"/>
        <v>0.66015245565800929</v>
      </c>
      <c r="EC38" s="56">
        <f t="shared" si="32"/>
        <v>0.27445081122034731</v>
      </c>
      <c r="ED38" s="30">
        <f t="shared" si="33"/>
        <v>1.9457023239043529</v>
      </c>
      <c r="EE38" s="30">
        <f t="shared" si="34"/>
        <v>3.1927128396503015</v>
      </c>
      <c r="EF38" s="30">
        <f t="shared" si="35"/>
        <v>0.62350525787297439</v>
      </c>
      <c r="EG38" s="56">
        <f t="shared" si="36"/>
        <v>0.24268387743182884</v>
      </c>
      <c r="EH38" s="30">
        <f t="shared" si="37"/>
        <v>1.1416307926691349</v>
      </c>
      <c r="EI38" s="30">
        <f t="shared" si="38"/>
        <v>2.7774767171330299</v>
      </c>
      <c r="EJ38" s="30">
        <f t="shared" si="39"/>
        <v>0.81792296223194738</v>
      </c>
      <c r="EK38" s="56">
        <f t="shared" si="40"/>
        <v>0.41740266639086709</v>
      </c>
      <c r="EL38" s="30">
        <f t="shared" si="41"/>
        <v>2.0346754675490222</v>
      </c>
      <c r="EM38" s="30">
        <f t="shared" si="42"/>
        <v>4.5829294049497538</v>
      </c>
      <c r="EN38" s="30">
        <f t="shared" si="43"/>
        <v>1.274126968700366</v>
      </c>
      <c r="EO38" s="56">
        <f t="shared" si="44"/>
        <v>0.3850719386391111</v>
      </c>
      <c r="EP38" s="66"/>
      <c r="EQ38" s="60"/>
    </row>
    <row r="39" spans="2:147" s="12" customFormat="1" ht="21.95" customHeight="1" x14ac:dyDescent="0.25"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T39" s="24"/>
      <c r="U39" s="129">
        <f>'RAW DATA'!X34</f>
        <v>410.92</v>
      </c>
      <c r="V39" s="129">
        <f>'RAW DATA'!Y34</f>
        <v>106.12298548519477</v>
      </c>
      <c r="W39" s="129">
        <f>'RAW DATA'!Z34</f>
        <v>2.74</v>
      </c>
      <c r="X39" s="131"/>
      <c r="Y39" s="83"/>
      <c r="Z39" s="84"/>
      <c r="AA39" s="30">
        <f t="shared" si="0"/>
        <v>2.1128635272738179</v>
      </c>
      <c r="AB39" s="30">
        <f t="shared" si="1"/>
        <v>2.8585800663116356</v>
      </c>
      <c r="AC39" s="85">
        <f t="shared" si="2"/>
        <v>2.3048996369863324</v>
      </c>
      <c r="AD39" s="85">
        <f t="shared" si="3"/>
        <v>3.1183936265109202</v>
      </c>
      <c r="AE39" s="30">
        <f t="shared" si="4"/>
        <v>1.6819649415178659</v>
      </c>
      <c r="AF39" s="30">
        <f t="shared" si="5"/>
        <v>2.2755996267594654</v>
      </c>
      <c r="AG39" s="84"/>
      <c r="AH39" s="77"/>
      <c r="AI39" s="45"/>
      <c r="AJ39" s="30">
        <f t="shared" si="6"/>
        <v>2.4857217967927268</v>
      </c>
      <c r="AK39" s="30">
        <f t="shared" si="7"/>
        <v>2.7116466317486263</v>
      </c>
      <c r="AL39" s="30">
        <f t="shared" si="8"/>
        <v>1.9787822841386657</v>
      </c>
      <c r="AM39" s="85">
        <f t="shared" si="9"/>
        <v>3.4408286661594798</v>
      </c>
      <c r="AN39" s="30">
        <f t="shared" si="48"/>
        <v>6.4657404626319456E-2</v>
      </c>
      <c r="AO39" s="30">
        <f t="shared" si="45"/>
        <v>8.0391349119801809E-4</v>
      </c>
      <c r="AP39" s="30">
        <f t="shared" si="46"/>
        <v>0.5794524109411473</v>
      </c>
      <c r="AQ39" s="85">
        <f t="shared" si="47"/>
        <v>0.4911608193108753</v>
      </c>
      <c r="AR39" s="94"/>
      <c r="AS39" s="95"/>
      <c r="AT39" s="93"/>
      <c r="AU39" s="30">
        <f t="shared" si="10"/>
        <v>11262.088048290861</v>
      </c>
      <c r="AV39" s="30">
        <f t="shared" si="10"/>
        <v>7.5076000000000009</v>
      </c>
      <c r="AW39" s="30">
        <f t="shared" si="11"/>
        <v>290.77698022943372</v>
      </c>
      <c r="AX39" s="85">
        <f t="shared" si="12"/>
        <v>3052.3082091707192</v>
      </c>
      <c r="AY39" s="92"/>
      <c r="AZ39" s="30">
        <f t="shared" si="13"/>
        <v>2.2907153097908046</v>
      </c>
      <c r="BA39" s="30">
        <f t="shared" si="14"/>
        <v>2.6807282837946489</v>
      </c>
      <c r="BB39" s="30">
        <f t="shared" si="15"/>
        <v>0.19500648700192216</v>
      </c>
      <c r="BC39" s="56">
        <f t="shared" si="16"/>
        <v>7.8450648521300653E-2</v>
      </c>
      <c r="BD39" s="30">
        <f t="shared" si="17"/>
        <v>2.5274655855025081</v>
      </c>
      <c r="BE39" s="30">
        <f t="shared" si="18"/>
        <v>2.8958276779947445</v>
      </c>
      <c r="BF39" s="30">
        <f t="shared" si="19"/>
        <v>0.18418104624611825</v>
      </c>
      <c r="BG39" s="56">
        <f t="shared" si="20"/>
        <v>6.7922215265691768E-2</v>
      </c>
      <c r="BH39" s="30">
        <f t="shared" si="21"/>
        <v>1.7371709985393786</v>
      </c>
      <c r="BI39" s="30">
        <f t="shared" si="22"/>
        <v>2.2203935697379529</v>
      </c>
      <c r="BJ39" s="30">
        <f t="shared" si="23"/>
        <v>0.24161128559928705</v>
      </c>
      <c r="BK39" s="56">
        <f t="shared" si="24"/>
        <v>0.12210099490781368</v>
      </c>
      <c r="BL39" s="30">
        <f t="shared" si="25"/>
        <v>3.0644564781426831</v>
      </c>
      <c r="BM39" s="30">
        <f t="shared" si="26"/>
        <v>3.8172008541762765</v>
      </c>
      <c r="BN39" s="30">
        <f t="shared" si="27"/>
        <v>0.37637218801679689</v>
      </c>
      <c r="BO39" s="56">
        <f t="shared" si="28"/>
        <v>0.10938417007461428</v>
      </c>
      <c r="BP39" s="59"/>
      <c r="DZ39" s="30">
        <f t="shared" si="29"/>
        <v>1.821026546939593</v>
      </c>
      <c r="EA39" s="30">
        <f t="shared" si="30"/>
        <v>3.1504170466458605</v>
      </c>
      <c r="EB39" s="30">
        <f t="shared" si="31"/>
        <v>0.66469524985313388</v>
      </c>
      <c r="EC39" s="56">
        <f t="shared" si="32"/>
        <v>0.26740532698018571</v>
      </c>
      <c r="ED39" s="30">
        <f t="shared" si="33"/>
        <v>2.0838507648779592</v>
      </c>
      <c r="EE39" s="30">
        <f t="shared" si="34"/>
        <v>3.3394424986192934</v>
      </c>
      <c r="EF39" s="30">
        <f t="shared" si="35"/>
        <v>0.62779586687066702</v>
      </c>
      <c r="EG39" s="56">
        <f t="shared" si="36"/>
        <v>0.23151831788120125</v>
      </c>
      <c r="EH39" s="30">
        <f t="shared" si="37"/>
        <v>1.1552308407081098</v>
      </c>
      <c r="EI39" s="30">
        <f t="shared" si="38"/>
        <v>2.8023337275692217</v>
      </c>
      <c r="EJ39" s="30">
        <f t="shared" si="39"/>
        <v>0.82355144343055608</v>
      </c>
      <c r="EK39" s="56">
        <f t="shared" si="40"/>
        <v>0.41619103325914175</v>
      </c>
      <c r="EL39" s="30">
        <f t="shared" si="41"/>
        <v>2.1579338794382075</v>
      </c>
      <c r="EM39" s="30">
        <f t="shared" si="42"/>
        <v>4.7237234528807521</v>
      </c>
      <c r="EN39" s="30">
        <f t="shared" si="43"/>
        <v>1.2828947867212723</v>
      </c>
      <c r="EO39" s="56">
        <f t="shared" si="44"/>
        <v>0.37284471596581703</v>
      </c>
      <c r="EP39" s="66"/>
      <c r="EQ39" s="60"/>
    </row>
    <row r="40" spans="2:147" s="12" customFormat="1" ht="21.95" customHeight="1" x14ac:dyDescent="0.25"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T40" s="24"/>
      <c r="U40" s="129">
        <f>'RAW DATA'!X35</f>
        <v>96.52</v>
      </c>
      <c r="V40" s="129">
        <f>'RAW DATA'!Y35</f>
        <v>21.509323615341827</v>
      </c>
      <c r="W40" s="129">
        <f>'RAW DATA'!Z35</f>
        <v>1.23</v>
      </c>
      <c r="X40" s="131"/>
      <c r="Y40" s="83"/>
      <c r="Z40" s="84"/>
      <c r="AA40" s="30">
        <f t="shared" si="0"/>
        <v>1.1059609510225676</v>
      </c>
      <c r="AB40" s="30">
        <f t="shared" si="1"/>
        <v>1.4963001102070033</v>
      </c>
      <c r="AC40" s="85">
        <f t="shared" si="2"/>
        <v>1.0404660236878396</v>
      </c>
      <c r="AD40" s="85">
        <f t="shared" si="3"/>
        <v>1.4076893261659005</v>
      </c>
      <c r="AE40" s="30">
        <f t="shared" si="4"/>
        <v>1.2708493061347934</v>
      </c>
      <c r="AF40" s="30">
        <f t="shared" si="5"/>
        <v>1.7193843553588382</v>
      </c>
      <c r="AG40" s="84"/>
      <c r="AH40" s="77"/>
      <c r="AI40" s="45"/>
      <c r="AJ40" s="30">
        <f t="shared" si="6"/>
        <v>1.3011305306147856</v>
      </c>
      <c r="AK40" s="30">
        <f t="shared" si="7"/>
        <v>1.22407767492687</v>
      </c>
      <c r="AL40" s="30">
        <f t="shared" si="8"/>
        <v>1.4951168307468159</v>
      </c>
      <c r="AM40" s="85">
        <f t="shared" si="9"/>
        <v>1.4947144431528621</v>
      </c>
      <c r="AN40" s="30">
        <f t="shared" si="48"/>
        <v>5.0595523855409491E-3</v>
      </c>
      <c r="AO40" s="30">
        <f t="shared" si="45"/>
        <v>3.5073934271823697E-5</v>
      </c>
      <c r="AP40" s="30">
        <f t="shared" si="46"/>
        <v>7.028693394523583E-2</v>
      </c>
      <c r="AQ40" s="85">
        <f t="shared" si="47"/>
        <v>7.0073736413729854E-2</v>
      </c>
      <c r="AR40" s="94"/>
      <c r="AS40" s="95"/>
      <c r="AT40" s="93"/>
      <c r="AU40" s="30">
        <f t="shared" si="10"/>
        <v>462.65100238950163</v>
      </c>
      <c r="AV40" s="30">
        <f t="shared" si="10"/>
        <v>1.5128999999999999</v>
      </c>
      <c r="AW40" s="30">
        <f t="shared" si="11"/>
        <v>26.456468046870448</v>
      </c>
      <c r="AX40" s="85">
        <f t="shared" si="12"/>
        <v>862.35979420884303</v>
      </c>
      <c r="AY40" s="92"/>
      <c r="AZ40" s="30">
        <f t="shared" si="13"/>
        <v>1.1742100527062767</v>
      </c>
      <c r="BA40" s="30">
        <f t="shared" si="14"/>
        <v>1.4280510085232945</v>
      </c>
      <c r="BB40" s="30">
        <f t="shared" si="15"/>
        <v>0.12692047790850883</v>
      </c>
      <c r="BC40" s="56">
        <f t="shared" si="16"/>
        <v>9.7546306786405856E-2</v>
      </c>
      <c r="BD40" s="30">
        <f t="shared" si="17"/>
        <v>1.1042029632152741</v>
      </c>
      <c r="BE40" s="30">
        <f t="shared" si="18"/>
        <v>1.3439523866384659</v>
      </c>
      <c r="BF40" s="30">
        <f t="shared" si="19"/>
        <v>0.11987471171159592</v>
      </c>
      <c r="BG40" s="56">
        <f t="shared" si="20"/>
        <v>9.7930641304080301E-2</v>
      </c>
      <c r="BH40" s="30">
        <f t="shared" si="21"/>
        <v>1.3378634987792057</v>
      </c>
      <c r="BI40" s="30">
        <f t="shared" si="22"/>
        <v>1.652370162714426</v>
      </c>
      <c r="BJ40" s="30">
        <f t="shared" si="23"/>
        <v>0.15725333196761015</v>
      </c>
      <c r="BK40" s="56">
        <f t="shared" si="24"/>
        <v>0.10517795581838349</v>
      </c>
      <c r="BL40" s="30">
        <f t="shared" si="25"/>
        <v>1.249751628279467</v>
      </c>
      <c r="BM40" s="30">
        <f t="shared" si="26"/>
        <v>1.7396772580262572</v>
      </c>
      <c r="BN40" s="30">
        <f t="shared" si="27"/>
        <v>0.24496281487339516</v>
      </c>
      <c r="BO40" s="56">
        <f t="shared" si="28"/>
        <v>0.16388602919811562</v>
      </c>
      <c r="BP40" s="59"/>
      <c r="DZ40" s="30">
        <f t="shared" si="29"/>
        <v>0.6531328046025614</v>
      </c>
      <c r="EA40" s="30">
        <f t="shared" si="30"/>
        <v>1.9491282566270098</v>
      </c>
      <c r="EB40" s="30">
        <f t="shared" si="31"/>
        <v>0.64799772601222416</v>
      </c>
      <c r="EC40" s="56">
        <f t="shared" si="32"/>
        <v>0.49802668584376747</v>
      </c>
      <c r="ED40" s="30">
        <f t="shared" si="33"/>
        <v>0.61205239834794012</v>
      </c>
      <c r="EE40" s="30">
        <f t="shared" si="34"/>
        <v>1.8361029515057998</v>
      </c>
      <c r="EF40" s="30">
        <f t="shared" si="35"/>
        <v>0.61202527657892991</v>
      </c>
      <c r="EG40" s="56">
        <f t="shared" si="36"/>
        <v>0.49998892154902996</v>
      </c>
      <c r="EH40" s="30">
        <f t="shared" si="37"/>
        <v>0.69225346935676735</v>
      </c>
      <c r="EI40" s="30">
        <f t="shared" si="38"/>
        <v>2.2979801921368646</v>
      </c>
      <c r="EJ40" s="30">
        <f t="shared" si="39"/>
        <v>0.80286336139004855</v>
      </c>
      <c r="EK40" s="56">
        <f t="shared" si="40"/>
        <v>0.5369903842156708</v>
      </c>
      <c r="EL40" s="30">
        <f t="shared" si="41"/>
        <v>0.24404670528050265</v>
      </c>
      <c r="EM40" s="30">
        <f t="shared" si="42"/>
        <v>2.7453821810252217</v>
      </c>
      <c r="EN40" s="30">
        <f t="shared" si="43"/>
        <v>1.2506677378723594</v>
      </c>
      <c r="EO40" s="56">
        <f t="shared" si="44"/>
        <v>0.83672687020691072</v>
      </c>
      <c r="EP40" s="66"/>
      <c r="EQ40" s="60"/>
    </row>
    <row r="41" spans="2:147" s="12" customFormat="1" ht="21.95" customHeight="1" x14ac:dyDescent="0.25"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T41" s="24"/>
      <c r="U41" s="129">
        <f>'RAW DATA'!X36</f>
        <v>66.959999999999994</v>
      </c>
      <c r="V41" s="129">
        <f>'RAW DATA'!Y36</f>
        <v>11.694517423315318</v>
      </c>
      <c r="W41" s="129">
        <f>'RAW DATA'!Z36</f>
        <v>1.19</v>
      </c>
      <c r="X41" s="131"/>
      <c r="Y41" s="83"/>
      <c r="Z41" s="84"/>
      <c r="AA41" s="30">
        <f t="shared" si="0"/>
        <v>0.98916475733745224</v>
      </c>
      <c r="AB41" s="30">
        <f t="shared" si="1"/>
        <v>1.3382817305153765</v>
      </c>
      <c r="AC41" s="85">
        <f t="shared" si="2"/>
        <v>0.94876848615040665</v>
      </c>
      <c r="AD41" s="85">
        <f t="shared" si="3"/>
        <v>1.28362795185055</v>
      </c>
      <c r="AE41" s="30">
        <f t="shared" si="4"/>
        <v>1.1418853233212878</v>
      </c>
      <c r="AF41" s="30">
        <f t="shared" si="5"/>
        <v>1.544903672728801</v>
      </c>
      <c r="AG41" s="84"/>
      <c r="AH41" s="77"/>
      <c r="AI41" s="45"/>
      <c r="AJ41" s="30">
        <f t="shared" si="6"/>
        <v>1.1637232439264145</v>
      </c>
      <c r="AK41" s="30">
        <f t="shared" si="7"/>
        <v>1.1161982190004784</v>
      </c>
      <c r="AL41" s="30">
        <f t="shared" si="8"/>
        <v>1.3433944980250445</v>
      </c>
      <c r="AM41" s="85">
        <f t="shared" si="9"/>
        <v>1.2689739007362524</v>
      </c>
      <c r="AN41" s="30">
        <f t="shared" si="48"/>
        <v>6.9046790975071156E-4</v>
      </c>
      <c r="AO41" s="30">
        <f t="shared" si="45"/>
        <v>5.4467028787013334E-3</v>
      </c>
      <c r="AP41" s="30">
        <f t="shared" si="46"/>
        <v>2.3529872024355403E-2</v>
      </c>
      <c r="AQ41" s="85">
        <f t="shared" si="47"/>
        <v>6.2368769974994525E-3</v>
      </c>
      <c r="AR41" s="94"/>
      <c r="AS41" s="95"/>
      <c r="AT41" s="93"/>
      <c r="AU41" s="30">
        <f t="shared" si="10"/>
        <v>136.76173776422556</v>
      </c>
      <c r="AV41" s="30">
        <f t="shared" si="10"/>
        <v>1.4160999999999999</v>
      </c>
      <c r="AW41" s="30">
        <f t="shared" si="11"/>
        <v>13.916475733745228</v>
      </c>
      <c r="AX41" s="85">
        <f t="shared" si="12"/>
        <v>1535.132689544208</v>
      </c>
      <c r="AY41" s="92"/>
      <c r="AZ41" s="30">
        <f t="shared" si="13"/>
        <v>1.0125860651923373</v>
      </c>
      <c r="BA41" s="30">
        <f t="shared" si="14"/>
        <v>1.3148604226604916</v>
      </c>
      <c r="BB41" s="30">
        <f t="shared" si="15"/>
        <v>0.15113717873407725</v>
      </c>
      <c r="BC41" s="56">
        <f t="shared" si="16"/>
        <v>0.12987381623842001</v>
      </c>
      <c r="BD41" s="30">
        <f t="shared" si="17"/>
        <v>0.97345115384436121</v>
      </c>
      <c r="BE41" s="30">
        <f t="shared" si="18"/>
        <v>1.2589452841565958</v>
      </c>
      <c r="BF41" s="30">
        <f t="shared" si="19"/>
        <v>0.14274706515611726</v>
      </c>
      <c r="BG41" s="56">
        <f t="shared" si="20"/>
        <v>0.12788684189439306</v>
      </c>
      <c r="BH41" s="30">
        <f t="shared" si="21"/>
        <v>1.1561368912797383</v>
      </c>
      <c r="BI41" s="30">
        <f t="shared" si="22"/>
        <v>1.5306521047703507</v>
      </c>
      <c r="BJ41" s="30">
        <f t="shared" si="23"/>
        <v>0.18725760674530628</v>
      </c>
      <c r="BK41" s="56">
        <f t="shared" si="24"/>
        <v>0.13939137537082219</v>
      </c>
      <c r="BL41" s="30">
        <f t="shared" si="25"/>
        <v>0.97727165264504068</v>
      </c>
      <c r="BM41" s="30">
        <f t="shared" si="26"/>
        <v>1.5606761488274641</v>
      </c>
      <c r="BN41" s="30">
        <f t="shared" si="27"/>
        <v>0.29170224809121176</v>
      </c>
      <c r="BO41" s="56">
        <f t="shared" si="28"/>
        <v>0.22987253553596926</v>
      </c>
      <c r="BP41" s="59"/>
      <c r="DZ41" s="30">
        <f t="shared" si="29"/>
        <v>0.51055045514829511</v>
      </c>
      <c r="EA41" s="30">
        <f t="shared" si="30"/>
        <v>1.8168960327045338</v>
      </c>
      <c r="EB41" s="30">
        <f t="shared" si="31"/>
        <v>0.65317278877811935</v>
      </c>
      <c r="EC41" s="56">
        <f t="shared" si="32"/>
        <v>0.56127845876336324</v>
      </c>
      <c r="ED41" s="30">
        <f t="shared" si="33"/>
        <v>0.49928516412624235</v>
      </c>
      <c r="EE41" s="30">
        <f t="shared" si="34"/>
        <v>1.7331112738747145</v>
      </c>
      <c r="EF41" s="30">
        <f t="shared" si="35"/>
        <v>0.61691305487423609</v>
      </c>
      <c r="EG41" s="56">
        <f t="shared" si="36"/>
        <v>0.5526913090997968</v>
      </c>
      <c r="EH41" s="30">
        <f t="shared" si="37"/>
        <v>0.53411928035704248</v>
      </c>
      <c r="EI41" s="30">
        <f t="shared" si="38"/>
        <v>2.1526697156930465</v>
      </c>
      <c r="EJ41" s="30">
        <f t="shared" si="39"/>
        <v>0.80927521766800203</v>
      </c>
      <c r="EK41" s="56">
        <f t="shared" si="40"/>
        <v>0.60241069831515337</v>
      </c>
      <c r="EL41" s="30">
        <f t="shared" si="41"/>
        <v>8.3180351545568687E-3</v>
      </c>
      <c r="EM41" s="30">
        <f t="shared" si="42"/>
        <v>2.5296297663179477</v>
      </c>
      <c r="EN41" s="30">
        <f t="shared" si="43"/>
        <v>1.2606558655816955</v>
      </c>
      <c r="EO41" s="56">
        <f t="shared" si="44"/>
        <v>0.99344506995003534</v>
      </c>
      <c r="EP41" s="66"/>
      <c r="EQ41" s="60"/>
    </row>
    <row r="42" spans="2:147" s="12" customFormat="1" ht="21.95" customHeight="1" x14ac:dyDescent="0.25"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T42" s="24"/>
      <c r="U42" s="129">
        <f>'RAW DATA'!X37</f>
        <v>103.48</v>
      </c>
      <c r="V42" s="129">
        <f>'RAW DATA'!Y37</f>
        <v>23.726091765378754</v>
      </c>
      <c r="W42" s="129">
        <f>'RAW DATA'!Z37</f>
        <v>1.38</v>
      </c>
      <c r="X42" s="131"/>
      <c r="Y42" s="83"/>
      <c r="Z42" s="84"/>
      <c r="AA42" s="30">
        <f t="shared" si="0"/>
        <v>1.1323404920080071</v>
      </c>
      <c r="AB42" s="30">
        <f t="shared" si="1"/>
        <v>1.5319900774225979</v>
      </c>
      <c r="AC42" s="85">
        <f t="shared" si="2"/>
        <v>1.0623743256684468</v>
      </c>
      <c r="AD42" s="85">
        <f t="shared" si="3"/>
        <v>1.4373299700220161</v>
      </c>
      <c r="AE42" s="30">
        <f t="shared" si="4"/>
        <v>1.292928533406251</v>
      </c>
      <c r="AF42" s="30">
        <f t="shared" si="5"/>
        <v>1.7492562510790453</v>
      </c>
      <c r="AG42" s="84"/>
      <c r="AH42" s="77"/>
      <c r="AI42" s="45"/>
      <c r="AJ42" s="30">
        <f t="shared" si="6"/>
        <v>1.3321652847153025</v>
      </c>
      <c r="AK42" s="30">
        <f t="shared" si="7"/>
        <v>1.2498521478452316</v>
      </c>
      <c r="AL42" s="30">
        <f t="shared" si="8"/>
        <v>1.5210923922426483</v>
      </c>
      <c r="AM42" s="85">
        <f t="shared" si="9"/>
        <v>1.5457001106037114</v>
      </c>
      <c r="AN42" s="30">
        <f t="shared" si="48"/>
        <v>2.2881599863680633E-3</v>
      </c>
      <c r="AO42" s="30">
        <f t="shared" si="45"/>
        <v>1.6938463420499431E-2</v>
      </c>
      <c r="AP42" s="30">
        <f t="shared" si="46"/>
        <v>1.9907063148753339E-2</v>
      </c>
      <c r="AQ42" s="85">
        <f t="shared" si="47"/>
        <v>2.7456526654082217E-2</v>
      </c>
      <c r="AR42" s="94"/>
      <c r="AS42" s="95"/>
      <c r="AT42" s="93"/>
      <c r="AU42" s="30">
        <f t="shared" si="10"/>
        <v>562.92743045917359</v>
      </c>
      <c r="AV42" s="30">
        <f t="shared" si="10"/>
        <v>1.9043999999999996</v>
      </c>
      <c r="AW42" s="30">
        <f t="shared" si="11"/>
        <v>32.742006636222676</v>
      </c>
      <c r="AX42" s="85">
        <f t="shared" si="12"/>
        <v>737.07879144036838</v>
      </c>
      <c r="AY42" s="92"/>
      <c r="AZ42" s="30">
        <f t="shared" si="13"/>
        <v>1.2102846171557524</v>
      </c>
      <c r="BA42" s="30">
        <f t="shared" si="14"/>
        <v>1.4540459522748526</v>
      </c>
      <c r="BB42" s="30">
        <f t="shared" si="15"/>
        <v>0.12188066755955003</v>
      </c>
      <c r="BC42" s="56">
        <f t="shared" si="16"/>
        <v>9.1490649814971889E-2</v>
      </c>
      <c r="BD42" s="30">
        <f t="shared" si="17"/>
        <v>1.1347374703110837</v>
      </c>
      <c r="BE42" s="30">
        <f t="shared" si="18"/>
        <v>1.3649668253793794</v>
      </c>
      <c r="BF42" s="30">
        <f t="shared" si="19"/>
        <v>0.11511467753414777</v>
      </c>
      <c r="BG42" s="56">
        <f t="shared" si="20"/>
        <v>9.2102636085882386E-2</v>
      </c>
      <c r="BH42" s="30">
        <f t="shared" si="21"/>
        <v>1.3700833400234165</v>
      </c>
      <c r="BI42" s="30">
        <f t="shared" si="22"/>
        <v>1.67210144446188</v>
      </c>
      <c r="BJ42" s="30">
        <f t="shared" si="23"/>
        <v>0.15100905221923172</v>
      </c>
      <c r="BK42" s="56">
        <f t="shared" si="24"/>
        <v>9.9276712571409964E-2</v>
      </c>
      <c r="BL42" s="30">
        <f t="shared" si="25"/>
        <v>1.3104643795693713</v>
      </c>
      <c r="BM42" s="30">
        <f t="shared" si="26"/>
        <v>1.7809358416380514</v>
      </c>
      <c r="BN42" s="30">
        <f t="shared" si="27"/>
        <v>0.23523573103433998</v>
      </c>
      <c r="BO42" s="56">
        <f t="shared" si="28"/>
        <v>0.1521871735795263</v>
      </c>
      <c r="BP42" s="59"/>
      <c r="DZ42" s="30">
        <f t="shared" si="29"/>
        <v>0.68513580908899774</v>
      </c>
      <c r="EA42" s="30">
        <f t="shared" si="30"/>
        <v>1.9791947603416071</v>
      </c>
      <c r="EB42" s="30">
        <f t="shared" si="31"/>
        <v>0.64702947562630475</v>
      </c>
      <c r="EC42" s="56">
        <f t="shared" si="32"/>
        <v>0.48569759552365271</v>
      </c>
      <c r="ED42" s="30">
        <f t="shared" si="33"/>
        <v>0.63874137094192052</v>
      </c>
      <c r="EE42" s="30">
        <f t="shared" si="34"/>
        <v>1.8609629247485426</v>
      </c>
      <c r="EF42" s="30">
        <f t="shared" si="35"/>
        <v>0.61111077690331106</v>
      </c>
      <c r="EG42" s="56">
        <f t="shared" si="36"/>
        <v>0.48894645495219369</v>
      </c>
      <c r="EH42" s="30">
        <f t="shared" si="37"/>
        <v>0.71942868438269847</v>
      </c>
      <c r="EI42" s="30">
        <f t="shared" si="38"/>
        <v>2.3227561001025983</v>
      </c>
      <c r="EJ42" s="30">
        <f t="shared" si="39"/>
        <v>0.80166370785994978</v>
      </c>
      <c r="EK42" s="56">
        <f t="shared" si="40"/>
        <v>0.52703156754206326</v>
      </c>
      <c r="EL42" s="30">
        <f t="shared" si="41"/>
        <v>0.29690114398044898</v>
      </c>
      <c r="EM42" s="30">
        <f t="shared" si="42"/>
        <v>2.7944990772269738</v>
      </c>
      <c r="EN42" s="30">
        <f t="shared" si="43"/>
        <v>1.2487989666232624</v>
      </c>
      <c r="EO42" s="56">
        <f t="shared" si="44"/>
        <v>0.8079180159568683</v>
      </c>
      <c r="EP42" s="66"/>
      <c r="EQ42" s="60"/>
    </row>
    <row r="43" spans="2:147" s="12" customFormat="1" ht="21.95" customHeight="1" x14ac:dyDescent="0.25"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T43" s="24"/>
      <c r="U43" s="129">
        <f>'RAW DATA'!X38</f>
        <v>227.83</v>
      </c>
      <c r="V43" s="129">
        <f>'RAW DATA'!Y38</f>
        <v>59.739607934111135</v>
      </c>
      <c r="W43" s="129">
        <f>'RAW DATA'!Z38</f>
        <v>1.5</v>
      </c>
      <c r="X43" s="131"/>
      <c r="Y43" s="83"/>
      <c r="Z43" s="84"/>
      <c r="AA43" s="30">
        <f t="shared" si="0"/>
        <v>1.5609013344159224</v>
      </c>
      <c r="AB43" s="30">
        <f t="shared" si="1"/>
        <v>2.1118076877391889</v>
      </c>
      <c r="AC43" s="85">
        <f t="shared" si="2"/>
        <v>1.4903833743493085</v>
      </c>
      <c r="AD43" s="85">
        <f t="shared" si="3"/>
        <v>2.0164010358843583</v>
      </c>
      <c r="AE43" s="30">
        <f t="shared" si="4"/>
        <v>1.5205351706447585</v>
      </c>
      <c r="AF43" s="30">
        <f t="shared" si="5"/>
        <v>2.0571946426370262</v>
      </c>
      <c r="AG43" s="84"/>
      <c r="AH43" s="77"/>
      <c r="AI43" s="45"/>
      <c r="AJ43" s="30">
        <f t="shared" si="6"/>
        <v>1.8363545110775559</v>
      </c>
      <c r="AK43" s="30">
        <f t="shared" si="7"/>
        <v>1.7533922051168336</v>
      </c>
      <c r="AL43" s="30">
        <f t="shared" si="8"/>
        <v>1.7888649066408924</v>
      </c>
      <c r="AM43" s="85">
        <f t="shared" si="9"/>
        <v>2.3740109824845561</v>
      </c>
      <c r="AN43" s="30">
        <f t="shared" si="48"/>
        <v>0.11313435712222165</v>
      </c>
      <c r="AO43" s="30">
        <f t="shared" si="45"/>
        <v>6.4207609613971456E-2</v>
      </c>
      <c r="AP43" s="30">
        <f t="shared" si="46"/>
        <v>8.344293428865146E-2</v>
      </c>
      <c r="AQ43" s="85">
        <f t="shared" si="47"/>
        <v>0.76389519750361901</v>
      </c>
      <c r="AR43" s="94"/>
      <c r="AS43" s="95"/>
      <c r="AT43" s="93"/>
      <c r="AU43" s="30">
        <f t="shared" si="10"/>
        <v>3568.8207561213139</v>
      </c>
      <c r="AV43" s="30">
        <f t="shared" si="10"/>
        <v>2.25</v>
      </c>
      <c r="AW43" s="30">
        <f t="shared" si="11"/>
        <v>89.609411901166709</v>
      </c>
      <c r="AX43" s="85">
        <f t="shared" si="12"/>
        <v>78.57618903397767</v>
      </c>
      <c r="AY43" s="92"/>
      <c r="AZ43" s="30">
        <f t="shared" si="13"/>
        <v>1.7454474908228852</v>
      </c>
      <c r="BA43" s="30">
        <f t="shared" si="14"/>
        <v>1.9272615313322266</v>
      </c>
      <c r="BB43" s="30">
        <f t="shared" si="15"/>
        <v>9.0907020254670665E-2</v>
      </c>
      <c r="BC43" s="56">
        <f t="shared" si="16"/>
        <v>4.9504068907330577E-2</v>
      </c>
      <c r="BD43" s="30">
        <f t="shared" si="17"/>
        <v>1.6675317275550934</v>
      </c>
      <c r="BE43" s="30">
        <f t="shared" si="18"/>
        <v>1.8392526826785738</v>
      </c>
      <c r="BF43" s="30">
        <f t="shared" si="19"/>
        <v>8.5860477561740131E-2</v>
      </c>
      <c r="BG43" s="56">
        <f t="shared" si="20"/>
        <v>4.8968209914004419E-2</v>
      </c>
      <c r="BH43" s="30">
        <f t="shared" si="21"/>
        <v>1.6762319251877424</v>
      </c>
      <c r="BI43" s="30">
        <f t="shared" si="22"/>
        <v>1.9014978880940423</v>
      </c>
      <c r="BJ43" s="30">
        <f t="shared" si="23"/>
        <v>0.11263298145314982</v>
      </c>
      <c r="BK43" s="56">
        <f t="shared" si="24"/>
        <v>6.2963380317326872E-2</v>
      </c>
      <c r="BL43" s="30">
        <f t="shared" si="25"/>
        <v>2.1985559263714718</v>
      </c>
      <c r="BM43" s="30">
        <f t="shared" si="26"/>
        <v>2.5494660385976404</v>
      </c>
      <c r="BN43" s="30">
        <f t="shared" si="27"/>
        <v>0.17545505611308415</v>
      </c>
      <c r="BO43" s="56">
        <f t="shared" si="28"/>
        <v>7.3906589905266259E-2</v>
      </c>
      <c r="BP43" s="59"/>
      <c r="DZ43" s="30">
        <f t="shared" si="29"/>
        <v>1.1944383704983736</v>
      </c>
      <c r="EA43" s="30">
        <f t="shared" si="30"/>
        <v>2.4782706516567381</v>
      </c>
      <c r="EB43" s="30">
        <f t="shared" si="31"/>
        <v>0.64191614057918212</v>
      </c>
      <c r="EC43" s="56">
        <f t="shared" si="32"/>
        <v>0.34956003141382092</v>
      </c>
      <c r="ED43" s="30">
        <f t="shared" si="33"/>
        <v>1.1471109054953561</v>
      </c>
      <c r="EE43" s="30">
        <f t="shared" si="34"/>
        <v>2.3596735047383111</v>
      </c>
      <c r="EF43" s="30">
        <f t="shared" si="35"/>
        <v>0.60628129962147737</v>
      </c>
      <c r="EG43" s="56">
        <f t="shared" si="36"/>
        <v>0.3457762033230205</v>
      </c>
      <c r="EH43" s="30">
        <f t="shared" si="37"/>
        <v>0.99353657496985359</v>
      </c>
      <c r="EI43" s="30">
        <f t="shared" si="38"/>
        <v>2.584193238311931</v>
      </c>
      <c r="EJ43" s="30">
        <f t="shared" si="39"/>
        <v>0.79532833167103878</v>
      </c>
      <c r="EK43" s="56">
        <f t="shared" si="40"/>
        <v>0.44459943773199512</v>
      </c>
      <c r="EL43" s="30">
        <f t="shared" si="41"/>
        <v>1.1350810060130392</v>
      </c>
      <c r="EM43" s="30">
        <f t="shared" si="42"/>
        <v>3.6129409589560728</v>
      </c>
      <c r="EN43" s="30">
        <f t="shared" si="43"/>
        <v>1.2389299764715169</v>
      </c>
      <c r="EO43" s="56">
        <f t="shared" si="44"/>
        <v>0.52187204929224729</v>
      </c>
      <c r="EP43" s="66"/>
      <c r="EQ43" s="60"/>
    </row>
    <row r="44" spans="2:147" s="12" customFormat="1" ht="21.9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T44" s="24"/>
      <c r="U44" s="129">
        <f>'RAW DATA'!X39</f>
        <v>224.35</v>
      </c>
      <c r="V44" s="129">
        <f>'RAW DATA'!Y39</f>
        <v>58.798121668091653</v>
      </c>
      <c r="W44" s="129">
        <f>'RAW DATA'!Z39</f>
        <v>1.41</v>
      </c>
      <c r="X44" s="131"/>
      <c r="Y44" s="83"/>
      <c r="Z44" s="84"/>
      <c r="AA44" s="30">
        <f t="shared" si="0"/>
        <v>1.5496976478502908</v>
      </c>
      <c r="AB44" s="30">
        <f t="shared" si="1"/>
        <v>2.0966497588562758</v>
      </c>
      <c r="AC44" s="85">
        <f t="shared" si="2"/>
        <v>1.4772517179521045</v>
      </c>
      <c r="AD44" s="85">
        <f t="shared" si="3"/>
        <v>1.9986346772293178</v>
      </c>
      <c r="AE44" s="30">
        <f t="shared" si="4"/>
        <v>1.5162996001911104</v>
      </c>
      <c r="AF44" s="30">
        <f t="shared" si="5"/>
        <v>2.0514641649644436</v>
      </c>
      <c r="AG44" s="84"/>
      <c r="AH44" s="77"/>
      <c r="AI44" s="45"/>
      <c r="AJ44" s="30">
        <f t="shared" si="6"/>
        <v>1.8231737033532833</v>
      </c>
      <c r="AK44" s="30">
        <f t="shared" si="7"/>
        <v>1.7379431975907111</v>
      </c>
      <c r="AL44" s="30">
        <f t="shared" si="8"/>
        <v>1.7838818825777771</v>
      </c>
      <c r="AM44" s="85">
        <f t="shared" si="9"/>
        <v>2.3523567983661078</v>
      </c>
      <c r="AN44" s="30">
        <f t="shared" si="48"/>
        <v>0.17071250914266703</v>
      </c>
      <c r="AO44" s="30">
        <f t="shared" si="45"/>
        <v>0.10754674084602026</v>
      </c>
      <c r="AP44" s="30">
        <f t="shared" si="46"/>
        <v>0.13978766211990279</v>
      </c>
      <c r="AQ44" s="85">
        <f t="shared" si="47"/>
        <v>0.88803633542682126</v>
      </c>
      <c r="AR44" s="94"/>
      <c r="AS44" s="95"/>
      <c r="AT44" s="93"/>
      <c r="AU44" s="30">
        <f t="shared" si="10"/>
        <v>3457.2191116957092</v>
      </c>
      <c r="AV44" s="30">
        <f t="shared" si="10"/>
        <v>1.9880999999999998</v>
      </c>
      <c r="AW44" s="30">
        <f t="shared" si="11"/>
        <v>82.905351552009222</v>
      </c>
      <c r="AX44" s="85">
        <f t="shared" si="12"/>
        <v>62.771312226680813</v>
      </c>
      <c r="AY44" s="92"/>
      <c r="AZ44" s="30">
        <f t="shared" si="13"/>
        <v>1.7331409386401104</v>
      </c>
      <c r="BA44" s="30">
        <f t="shared" si="14"/>
        <v>1.9132064680664562</v>
      </c>
      <c r="BB44" s="30">
        <f t="shared" si="15"/>
        <v>9.0032764713172855E-2</v>
      </c>
      <c r="BC44" s="56">
        <f t="shared" si="16"/>
        <v>4.9382439285724444E-2</v>
      </c>
      <c r="BD44" s="30">
        <f t="shared" si="17"/>
        <v>1.652908442817967</v>
      </c>
      <c r="BE44" s="30">
        <f t="shared" si="18"/>
        <v>1.8229779523634553</v>
      </c>
      <c r="BF44" s="30">
        <f t="shared" si="19"/>
        <v>8.5034754772744151E-2</v>
      </c>
      <c r="BG44" s="56">
        <f t="shared" si="20"/>
        <v>4.8928385513765209E-2</v>
      </c>
      <c r="BH44" s="30">
        <f t="shared" si="21"/>
        <v>1.6723320958868688</v>
      </c>
      <c r="BI44" s="30">
        <f t="shared" si="22"/>
        <v>1.8954316692686854</v>
      </c>
      <c r="BJ44" s="30">
        <f t="shared" si="23"/>
        <v>0.11154978669090837</v>
      </c>
      <c r="BK44" s="56">
        <f t="shared" si="24"/>
        <v>6.253204754213583E-2</v>
      </c>
      <c r="BL44" s="30">
        <f t="shared" si="25"/>
        <v>2.1785890987922762</v>
      </c>
      <c r="BM44" s="30">
        <f t="shared" si="26"/>
        <v>2.5261244979399393</v>
      </c>
      <c r="BN44" s="30">
        <f t="shared" si="27"/>
        <v>0.1737676995738317</v>
      </c>
      <c r="BO44" s="56">
        <f t="shared" si="28"/>
        <v>7.3869618628656389E-2</v>
      </c>
      <c r="BP44" s="59"/>
      <c r="DZ44" s="30">
        <f t="shared" si="29"/>
        <v>1.1813807897694804</v>
      </c>
      <c r="EA44" s="30">
        <f t="shared" si="30"/>
        <v>2.4649666169370863</v>
      </c>
      <c r="EB44" s="30">
        <f t="shared" si="31"/>
        <v>0.64179291358380297</v>
      </c>
      <c r="EC44" s="56">
        <f t="shared" si="32"/>
        <v>0.35201961963546397</v>
      </c>
      <c r="ED44" s="30">
        <f t="shared" si="33"/>
        <v>1.1317782842355761</v>
      </c>
      <c r="EE44" s="30">
        <f t="shared" si="34"/>
        <v>2.3441081109458461</v>
      </c>
      <c r="EF44" s="30">
        <f t="shared" si="35"/>
        <v>0.606164913355135</v>
      </c>
      <c r="EG44" s="56">
        <f t="shared" si="36"/>
        <v>0.34878292581452247</v>
      </c>
      <c r="EH44" s="30">
        <f t="shared" si="37"/>
        <v>0.98870622804703168</v>
      </c>
      <c r="EI44" s="30">
        <f t="shared" si="38"/>
        <v>2.5790575371085227</v>
      </c>
      <c r="EJ44" s="30">
        <f t="shared" si="39"/>
        <v>0.79517565453074546</v>
      </c>
      <c r="EK44" s="56">
        <f t="shared" si="40"/>
        <v>0.44575577693613128</v>
      </c>
      <c r="EL44" s="30">
        <f t="shared" si="41"/>
        <v>1.1136646561050658</v>
      </c>
      <c r="EM44" s="30">
        <f t="shared" si="42"/>
        <v>3.5910489406271497</v>
      </c>
      <c r="EN44" s="30">
        <f t="shared" si="43"/>
        <v>1.238692142261042</v>
      </c>
      <c r="EO44" s="56">
        <f t="shared" si="44"/>
        <v>0.5265749409789402</v>
      </c>
      <c r="EP44" s="66"/>
      <c r="EQ44" s="60"/>
    </row>
    <row r="45" spans="2:147" s="12" customFormat="1" ht="21.95" customHeight="1" x14ac:dyDescent="0.25"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T45" s="24"/>
      <c r="U45" s="129">
        <f>'RAW DATA'!X40</f>
        <v>228.7</v>
      </c>
      <c r="V45" s="129">
        <f>'RAW DATA'!Y40</f>
        <v>59.974528715925857</v>
      </c>
      <c r="W45" s="129">
        <f>'RAW DATA'!Z40</f>
        <v>1.36</v>
      </c>
      <c r="X45" s="131"/>
      <c r="Y45" s="83"/>
      <c r="Z45" s="84"/>
      <c r="AA45" s="30">
        <f t="shared" si="0"/>
        <v>1.5636968917195178</v>
      </c>
      <c r="AB45" s="30">
        <f t="shared" si="1"/>
        <v>2.1155899123264064</v>
      </c>
      <c r="AC45" s="85">
        <f t="shared" si="2"/>
        <v>1.493678157930709</v>
      </c>
      <c r="AD45" s="85">
        <f t="shared" si="3"/>
        <v>2.0208586842591947</v>
      </c>
      <c r="AE45" s="30">
        <f t="shared" si="4"/>
        <v>1.5215834503935401</v>
      </c>
      <c r="AF45" s="30">
        <f t="shared" si="5"/>
        <v>2.0586129034736129</v>
      </c>
      <c r="AG45" s="84"/>
      <c r="AH45" s="77"/>
      <c r="AI45" s="45"/>
      <c r="AJ45" s="30">
        <f t="shared" si="6"/>
        <v>1.8396434020229622</v>
      </c>
      <c r="AK45" s="30">
        <f t="shared" si="7"/>
        <v>1.7572684210949518</v>
      </c>
      <c r="AL45" s="30">
        <f t="shared" si="8"/>
        <v>1.7900981769335766</v>
      </c>
      <c r="AM45" s="85">
        <f t="shared" si="9"/>
        <v>2.3794141604662946</v>
      </c>
      <c r="AN45" s="30">
        <f t="shared" si="48"/>
        <v>0.23005779310416083</v>
      </c>
      <c r="AO45" s="30">
        <f t="shared" si="45"/>
        <v>0.15782219839927591</v>
      </c>
      <c r="AP45" s="30">
        <f t="shared" si="46"/>
        <v>0.18498444180158613</v>
      </c>
      <c r="AQ45" s="85">
        <f t="shared" si="47"/>
        <v>1.0392052305592001</v>
      </c>
      <c r="AR45" s="94"/>
      <c r="AS45" s="95"/>
      <c r="AT45" s="93"/>
      <c r="AU45" s="30">
        <f t="shared" si="10"/>
        <v>3596.944094697415</v>
      </c>
      <c r="AV45" s="30">
        <f t="shared" si="10"/>
        <v>1.8496000000000004</v>
      </c>
      <c r="AW45" s="30">
        <f t="shared" si="11"/>
        <v>81.565359053659165</v>
      </c>
      <c r="AX45" s="85">
        <f t="shared" si="12"/>
        <v>82.796203306301365</v>
      </c>
      <c r="AY45" s="92"/>
      <c r="AZ45" s="30">
        <f t="shared" si="13"/>
        <v>1.7485043678718244</v>
      </c>
      <c r="BA45" s="30">
        <f t="shared" si="14"/>
        <v>1.9307824361740999</v>
      </c>
      <c r="BB45" s="30">
        <f t="shared" si="15"/>
        <v>9.1139034151137679E-2</v>
      </c>
      <c r="BC45" s="56">
        <f t="shared" si="16"/>
        <v>4.9541685117298721E-2</v>
      </c>
      <c r="BD45" s="30">
        <f t="shared" si="17"/>
        <v>1.6711888094784841</v>
      </c>
      <c r="BE45" s="30">
        <f t="shared" si="18"/>
        <v>1.8433480327114196</v>
      </c>
      <c r="BF45" s="30">
        <f t="shared" si="19"/>
        <v>8.6079611616467808E-2</v>
      </c>
      <c r="BG45" s="56">
        <f t="shared" si="20"/>
        <v>4.8984896435361656E-2</v>
      </c>
      <c r="BH45" s="30">
        <f t="shared" si="21"/>
        <v>1.6771777323469479</v>
      </c>
      <c r="BI45" s="30">
        <f t="shared" si="22"/>
        <v>1.9030186215202054</v>
      </c>
      <c r="BJ45" s="30">
        <f t="shared" si="23"/>
        <v>0.11292044458662878</v>
      </c>
      <c r="BK45" s="56">
        <f t="shared" si="24"/>
        <v>6.3080587445801736E-2</v>
      </c>
      <c r="BL45" s="30">
        <f t="shared" si="25"/>
        <v>2.2035113060301592</v>
      </c>
      <c r="BM45" s="30">
        <f t="shared" si="26"/>
        <v>2.55531701490243</v>
      </c>
      <c r="BN45" s="30">
        <f t="shared" si="27"/>
        <v>0.17590285443613549</v>
      </c>
      <c r="BO45" s="56">
        <f t="shared" si="28"/>
        <v>7.3926959567923084E-2</v>
      </c>
      <c r="BP45" s="59"/>
      <c r="DZ45" s="30">
        <f t="shared" si="29"/>
        <v>1.1976943629626242</v>
      </c>
      <c r="EA45" s="30">
        <f t="shared" si="30"/>
        <v>2.4815924410833001</v>
      </c>
      <c r="EB45" s="30">
        <f t="shared" si="31"/>
        <v>0.64194903906033807</v>
      </c>
      <c r="EC45" s="56">
        <f t="shared" si="32"/>
        <v>0.34895297553559523</v>
      </c>
      <c r="ED45" s="30">
        <f t="shared" si="33"/>
        <v>1.150956049293403</v>
      </c>
      <c r="EE45" s="30">
        <f t="shared" si="34"/>
        <v>2.3635807928965007</v>
      </c>
      <c r="EF45" s="30">
        <f t="shared" si="35"/>
        <v>0.60631237180154873</v>
      </c>
      <c r="EG45" s="56">
        <f t="shared" si="36"/>
        <v>0.34503116571329284</v>
      </c>
      <c r="EH45" s="30">
        <f t="shared" si="37"/>
        <v>0.99472908433992158</v>
      </c>
      <c r="EI45" s="30">
        <f t="shared" si="38"/>
        <v>2.5854672695272316</v>
      </c>
      <c r="EJ45" s="30">
        <f t="shared" si="39"/>
        <v>0.79536909259365507</v>
      </c>
      <c r="EK45" s="56">
        <f t="shared" si="40"/>
        <v>0.44431590559804696</v>
      </c>
      <c r="EL45" s="30">
        <f t="shared" si="41"/>
        <v>1.140420688295094</v>
      </c>
      <c r="EM45" s="30">
        <f t="shared" si="42"/>
        <v>3.6184076326374952</v>
      </c>
      <c r="EN45" s="30">
        <f t="shared" si="43"/>
        <v>1.2389934721712006</v>
      </c>
      <c r="EO45" s="56">
        <f t="shared" si="44"/>
        <v>0.52071366673231645</v>
      </c>
      <c r="EP45" s="66"/>
      <c r="EQ45" s="60"/>
    </row>
    <row r="46" spans="2:147" s="12" customFormat="1" ht="21.95" customHeight="1" x14ac:dyDescent="0.25"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T46" s="24"/>
      <c r="U46" s="129">
        <f>'RAW DATA'!X41</f>
        <v>239.13</v>
      </c>
      <c r="V46" s="129">
        <f>'RAW DATA'!Y41</f>
        <v>62.777194534575742</v>
      </c>
      <c r="W46" s="129">
        <f>'RAW DATA'!Z41</f>
        <v>1.32</v>
      </c>
      <c r="X46" s="131"/>
      <c r="Y46" s="83"/>
      <c r="Z46" s="84"/>
      <c r="AA46" s="30">
        <f t="shared" si="0"/>
        <v>1.5970486149614513</v>
      </c>
      <c r="AB46" s="30">
        <f t="shared" si="1"/>
        <v>2.1607128320066691</v>
      </c>
      <c r="AC46" s="85">
        <f t="shared" si="2"/>
        <v>1.5335521315362859</v>
      </c>
      <c r="AD46" s="85">
        <f t="shared" si="3"/>
        <v>2.0748058250196806</v>
      </c>
      <c r="AE46" s="30">
        <f t="shared" si="4"/>
        <v>1.5338355965103641</v>
      </c>
      <c r="AF46" s="30">
        <f t="shared" si="5"/>
        <v>2.0751893364551983</v>
      </c>
      <c r="AG46" s="84"/>
      <c r="AH46" s="77"/>
      <c r="AI46" s="45"/>
      <c r="AJ46" s="30">
        <f t="shared" si="6"/>
        <v>1.8788807234840603</v>
      </c>
      <c r="AK46" s="30">
        <f t="shared" si="7"/>
        <v>1.8041789782779833</v>
      </c>
      <c r="AL46" s="30">
        <f t="shared" si="8"/>
        <v>1.8045124664827812</v>
      </c>
      <c r="AM46" s="85">
        <f t="shared" si="9"/>
        <v>2.443875474295242</v>
      </c>
      <c r="AN46" s="30">
        <f t="shared" si="48"/>
        <v>0.31234766308206663</v>
      </c>
      <c r="AO46" s="30">
        <f t="shared" si="45"/>
        <v>0.2344292830063118</v>
      </c>
      <c r="AP46" s="30">
        <f t="shared" si="46"/>
        <v>0.2347523301772281</v>
      </c>
      <c r="AQ46" s="85">
        <f t="shared" si="47"/>
        <v>1.2630960817223551</v>
      </c>
      <c r="AR46" s="94"/>
      <c r="AS46" s="95"/>
      <c r="AT46" s="93"/>
      <c r="AU46" s="30">
        <f t="shared" si="10"/>
        <v>3940.9761536319666</v>
      </c>
      <c r="AV46" s="30">
        <f t="shared" si="10"/>
        <v>1.7424000000000002</v>
      </c>
      <c r="AW46" s="30">
        <f t="shared" si="11"/>
        <v>82.86589678563999</v>
      </c>
      <c r="AX46" s="85">
        <f t="shared" si="12"/>
        <v>141.65540754153352</v>
      </c>
      <c r="AY46" s="92"/>
      <c r="AZ46" s="30">
        <f t="shared" si="13"/>
        <v>1.7845651221727705</v>
      </c>
      <c r="BA46" s="30">
        <f t="shared" si="14"/>
        <v>1.9731963247953501</v>
      </c>
      <c r="BB46" s="30">
        <f t="shared" si="15"/>
        <v>9.4315601311289729E-2</v>
      </c>
      <c r="BC46" s="56">
        <f t="shared" si="16"/>
        <v>5.0197758767995544E-2</v>
      </c>
      <c r="BD46" s="30">
        <f t="shared" si="17"/>
        <v>1.7150991410176266</v>
      </c>
      <c r="BE46" s="30">
        <f t="shared" si="18"/>
        <v>1.8932588155383401</v>
      </c>
      <c r="BF46" s="30">
        <f t="shared" si="19"/>
        <v>8.9079837260356773E-2</v>
      </c>
      <c r="BG46" s="56">
        <f t="shared" si="20"/>
        <v>4.9374168712119609E-2</v>
      </c>
      <c r="BH46" s="30">
        <f t="shared" si="21"/>
        <v>1.6876562837206872</v>
      </c>
      <c r="BI46" s="30">
        <f t="shared" si="22"/>
        <v>1.9213686492448752</v>
      </c>
      <c r="BJ46" s="30">
        <f t="shared" si="23"/>
        <v>0.11685618276209392</v>
      </c>
      <c r="BK46" s="56">
        <f t="shared" si="24"/>
        <v>6.4757758637080068E-2</v>
      </c>
      <c r="BL46" s="30">
        <f t="shared" si="25"/>
        <v>2.2618416877510019</v>
      </c>
      <c r="BM46" s="30">
        <f t="shared" si="26"/>
        <v>2.6259092608394821</v>
      </c>
      <c r="BN46" s="30">
        <f t="shared" si="27"/>
        <v>0.18203378654423988</v>
      </c>
      <c r="BO46" s="56">
        <f t="shared" si="28"/>
        <v>7.448570455363912E-2</v>
      </c>
      <c r="BP46" s="59"/>
      <c r="DZ46" s="30">
        <f t="shared" si="29"/>
        <v>1.2364730041537277</v>
      </c>
      <c r="EA46" s="30">
        <f t="shared" si="30"/>
        <v>2.5212884428143929</v>
      </c>
      <c r="EB46" s="30">
        <f t="shared" si="31"/>
        <v>0.64240771933033258</v>
      </c>
      <c r="EC46" s="56">
        <f t="shared" si="32"/>
        <v>0.34190979304907565</v>
      </c>
      <c r="ED46" s="30">
        <f t="shared" si="33"/>
        <v>1.1974333890316262</v>
      </c>
      <c r="EE46" s="30">
        <f t="shared" si="34"/>
        <v>2.4109245675243405</v>
      </c>
      <c r="EF46" s="30">
        <f t="shared" si="35"/>
        <v>0.60674558924635713</v>
      </c>
      <c r="EG46" s="56">
        <f t="shared" si="36"/>
        <v>0.33630011021715345</v>
      </c>
      <c r="EH46" s="30">
        <f t="shared" si="37"/>
        <v>1.0085750731550522</v>
      </c>
      <c r="EI46" s="30">
        <f t="shared" si="38"/>
        <v>2.6004498598105101</v>
      </c>
      <c r="EJ46" s="30">
        <f t="shared" si="39"/>
        <v>0.79593739332772906</v>
      </c>
      <c r="EK46" s="56">
        <f t="shared" si="40"/>
        <v>0.44108168167943429</v>
      </c>
      <c r="EL46" s="30">
        <f t="shared" si="41"/>
        <v>1.2039967264623332</v>
      </c>
      <c r="EM46" s="30">
        <f t="shared" si="42"/>
        <v>3.683754222128151</v>
      </c>
      <c r="EN46" s="30">
        <f t="shared" si="43"/>
        <v>1.2398787478329087</v>
      </c>
      <c r="EO46" s="56">
        <f t="shared" si="44"/>
        <v>0.50734121311580405</v>
      </c>
      <c r="EP46" s="66"/>
      <c r="EQ46" s="60"/>
    </row>
    <row r="47" spans="2:147" s="12" customFormat="1" ht="21.95" customHeight="1" x14ac:dyDescent="0.25"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T47" s="24"/>
      <c r="U47" s="129">
        <f>'RAW DATA'!X42</f>
        <v>246.96</v>
      </c>
      <c r="V47" s="129">
        <f>'RAW DATA'!Y42</f>
        <v>64.865138882094925</v>
      </c>
      <c r="W47" s="129">
        <f>'RAW DATA'!Z42</f>
        <v>1.4</v>
      </c>
      <c r="X47" s="131"/>
      <c r="Y47" s="83"/>
      <c r="Z47" s="84"/>
      <c r="AA47" s="30">
        <f t="shared" si="0"/>
        <v>1.6218951526969294</v>
      </c>
      <c r="AB47" s="30">
        <f t="shared" si="1"/>
        <v>2.1943287360017281</v>
      </c>
      <c r="AC47" s="85">
        <f t="shared" si="2"/>
        <v>1.5639479726393075</v>
      </c>
      <c r="AD47" s="85">
        <f t="shared" si="3"/>
        <v>2.115929610041416</v>
      </c>
      <c r="AE47" s="30">
        <f t="shared" si="4"/>
        <v>1.542673401829773</v>
      </c>
      <c r="AF47" s="30">
        <f t="shared" si="5"/>
        <v>2.0871463671814574</v>
      </c>
      <c r="AG47" s="84"/>
      <c r="AH47" s="77"/>
      <c r="AI47" s="45"/>
      <c r="AJ47" s="30">
        <f t="shared" si="6"/>
        <v>1.9081119443493288</v>
      </c>
      <c r="AK47" s="30">
        <f t="shared" si="7"/>
        <v>1.8399387913403618</v>
      </c>
      <c r="AL47" s="30">
        <f t="shared" si="8"/>
        <v>1.8149098845056153</v>
      </c>
      <c r="AM47" s="85">
        <f t="shared" si="9"/>
        <v>2.4918981942881833</v>
      </c>
      <c r="AN47" s="30">
        <f t="shared" si="48"/>
        <v>0.25817774799045556</v>
      </c>
      <c r="AO47" s="30">
        <f t="shared" si="45"/>
        <v>0.19354614012601845</v>
      </c>
      <c r="AP47" s="30">
        <f t="shared" si="46"/>
        <v>0.17215021226046309</v>
      </c>
      <c r="AQ47" s="85">
        <f t="shared" si="47"/>
        <v>1.1922416666897955</v>
      </c>
      <c r="AR47" s="94"/>
      <c r="AS47" s="95"/>
      <c r="AT47" s="93"/>
      <c r="AU47" s="30">
        <f t="shared" si="10"/>
        <v>4207.4862421934631</v>
      </c>
      <c r="AV47" s="30">
        <f t="shared" si="10"/>
        <v>1.9599999999999997</v>
      </c>
      <c r="AW47" s="30">
        <f t="shared" si="11"/>
        <v>90.811194434932887</v>
      </c>
      <c r="AX47" s="85">
        <f t="shared" si="12"/>
        <v>195.71596106635417</v>
      </c>
      <c r="AY47" s="92"/>
      <c r="AZ47" s="30">
        <f t="shared" si="13"/>
        <v>1.8109702278035944</v>
      </c>
      <c r="BA47" s="30">
        <f t="shared" si="14"/>
        <v>2.0052536608950633</v>
      </c>
      <c r="BB47" s="30">
        <f t="shared" si="15"/>
        <v>9.7141716545734461E-2</v>
      </c>
      <c r="BC47" s="56">
        <f t="shared" si="16"/>
        <v>5.0909862407920739E-2</v>
      </c>
      <c r="BD47" s="30">
        <f t="shared" si="17"/>
        <v>1.7481897256420453</v>
      </c>
      <c r="BE47" s="30">
        <f t="shared" si="18"/>
        <v>1.9316878570386782</v>
      </c>
      <c r="BF47" s="30">
        <f t="shared" si="19"/>
        <v>9.1749065698316354E-2</v>
      </c>
      <c r="BG47" s="56">
        <f t="shared" si="20"/>
        <v>4.9865281459433176E-2</v>
      </c>
      <c r="BH47" s="30">
        <f t="shared" si="21"/>
        <v>1.6945521703558031</v>
      </c>
      <c r="BI47" s="30">
        <f t="shared" si="22"/>
        <v>1.9352675986554275</v>
      </c>
      <c r="BJ47" s="30">
        <f t="shared" si="23"/>
        <v>0.12035771414981229</v>
      </c>
      <c r="BK47" s="56">
        <f t="shared" si="24"/>
        <v>6.6316082785894293E-2</v>
      </c>
      <c r="BL47" s="30">
        <f t="shared" si="25"/>
        <v>2.3044098652272882</v>
      </c>
      <c r="BM47" s="30">
        <f t="shared" si="26"/>
        <v>2.6793865233490783</v>
      </c>
      <c r="BN47" s="30">
        <f t="shared" si="27"/>
        <v>0.18748832906089519</v>
      </c>
      <c r="BO47" s="56">
        <f t="shared" si="28"/>
        <v>7.5239160849607495E-2</v>
      </c>
      <c r="BP47" s="59"/>
      <c r="DZ47" s="30">
        <f t="shared" si="29"/>
        <v>1.2652832282064197</v>
      </c>
      <c r="EA47" s="30">
        <f t="shared" si="30"/>
        <v>2.550940660492238</v>
      </c>
      <c r="EB47" s="30">
        <f t="shared" si="31"/>
        <v>0.64282871614290926</v>
      </c>
      <c r="EC47" s="56">
        <f t="shared" si="32"/>
        <v>0.33689255918478905</v>
      </c>
      <c r="ED47" s="30">
        <f t="shared" si="33"/>
        <v>1.2327955761760223</v>
      </c>
      <c r="EE47" s="30">
        <f t="shared" si="34"/>
        <v>2.4470820065047012</v>
      </c>
      <c r="EF47" s="30">
        <f t="shared" si="35"/>
        <v>0.60714321516433956</v>
      </c>
      <c r="EG47" s="56">
        <f t="shared" si="36"/>
        <v>0.32998011565485108</v>
      </c>
      <c r="EH47" s="30">
        <f t="shared" si="37"/>
        <v>1.0184508799090319</v>
      </c>
      <c r="EI47" s="30">
        <f t="shared" si="38"/>
        <v>2.6113688891021987</v>
      </c>
      <c r="EJ47" s="30">
        <f t="shared" si="39"/>
        <v>0.79645900459658325</v>
      </c>
      <c r="EK47" s="56">
        <f t="shared" si="40"/>
        <v>0.43884217690154914</v>
      </c>
      <c r="EL47" s="30">
        <f t="shared" si="41"/>
        <v>1.2512069017346672</v>
      </c>
      <c r="EM47" s="30">
        <f t="shared" si="42"/>
        <v>3.7325894868416993</v>
      </c>
      <c r="EN47" s="30">
        <f t="shared" si="43"/>
        <v>1.2406912925535161</v>
      </c>
      <c r="EO47" s="56">
        <f t="shared" si="44"/>
        <v>0.49789004037057882</v>
      </c>
      <c r="EP47" s="66"/>
      <c r="EQ47" s="60"/>
    </row>
    <row r="48" spans="2:147" s="12" customFormat="1" ht="21.95" customHeight="1" x14ac:dyDescent="0.25"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T48" s="24"/>
      <c r="U48" s="129">
        <f>'RAW DATA'!X43</f>
        <v>240</v>
      </c>
      <c r="V48" s="129">
        <f>'RAW DATA'!Y43</f>
        <v>63.009856087836511</v>
      </c>
      <c r="W48" s="129">
        <f>'RAW DATA'!Z43</f>
        <v>1.45</v>
      </c>
      <c r="X48" s="131"/>
      <c r="Y48" s="83"/>
      <c r="Z48" s="84"/>
      <c r="AA48" s="30">
        <f t="shared" ref="AA48:AA69" si="49">(($D$18*V48)+1)*(1+$H$23)</f>
        <v>1.5998172874452545</v>
      </c>
      <c r="AB48" s="30">
        <f t="shared" ref="AB48:AB69" si="50">(($D$18*V48)+1)*(1+$H$24)</f>
        <v>2.1644586830141677</v>
      </c>
      <c r="AC48" s="85">
        <f t="shared" ref="AC48:AC69" si="51">(EXP($E$18*V48))*(1+$H$23)</f>
        <v>1.5369097087766745</v>
      </c>
      <c r="AD48" s="85">
        <f t="shared" ref="AD48:AD69" si="52">(EXP($E$18*V48))*(1+$H$24)</f>
        <v>2.0793484295213833</v>
      </c>
      <c r="AE48" s="30">
        <f t="shared" ref="AE48:AE69" si="53">($F$18*(V48^$G$18))*(1+$H$23)</f>
        <v>1.534832294471004</v>
      </c>
      <c r="AF48" s="30">
        <f t="shared" ref="AF48:AF69" si="54">($F$18*(V48^$G$18))*(1+$H$24)</f>
        <v>2.0765378101666525</v>
      </c>
      <c r="AG48" s="84"/>
      <c r="AH48" s="77"/>
      <c r="AI48" s="45"/>
      <c r="AJ48" s="30">
        <f t="shared" ref="AJ48:AJ69" si="55">($D$18*V48)+1</f>
        <v>1.8821379852297113</v>
      </c>
      <c r="AK48" s="30">
        <f t="shared" ref="AK48:AK69" si="56">EXP($E$18*V48)</f>
        <v>1.808129069149029</v>
      </c>
      <c r="AL48" s="30">
        <f t="shared" ref="AL48:AL69" si="57">$F$18*(V48^$G$18)</f>
        <v>1.8056850523188284</v>
      </c>
      <c r="AM48" s="85">
        <f t="shared" ref="AM48:AM69" si="58">V48*$H$21+1</f>
        <v>2.4492266900202395</v>
      </c>
      <c r="AN48" s="30">
        <f t="shared" si="48"/>
        <v>0.18674323827839423</v>
      </c>
      <c r="AO48" s="30">
        <f t="shared" si="45"/>
        <v>0.12825643016955005</v>
      </c>
      <c r="AP48" s="30">
        <f t="shared" si="46"/>
        <v>0.12651185644304772</v>
      </c>
      <c r="AQ48" s="85">
        <f t="shared" si="47"/>
        <v>0.99845397804880387</v>
      </c>
      <c r="AR48" s="94"/>
      <c r="AS48" s="95"/>
      <c r="AT48" s="93"/>
      <c r="AU48" s="30">
        <f t="shared" ref="AU48:AV69" si="59">V48^2</f>
        <v>3970.241964209868</v>
      </c>
      <c r="AV48" s="30">
        <f t="shared" si="59"/>
        <v>2.1025</v>
      </c>
      <c r="AW48" s="30">
        <f t="shared" si="11"/>
        <v>91.364291327362935</v>
      </c>
      <c r="AX48" s="85">
        <f t="shared" ref="AX48:AX69" si="60">(V48-$M$25)^2</f>
        <v>147.24777161695002</v>
      </c>
      <c r="AY48" s="92"/>
      <c r="AZ48" s="30">
        <f t="shared" si="13"/>
        <v>1.7875261180095474</v>
      </c>
      <c r="BA48" s="30">
        <f t="shared" si="14"/>
        <v>1.9767498524498752</v>
      </c>
      <c r="BB48" s="30">
        <f t="shared" ref="BB48:BB69" si="61">$N$22*($N$20*SQRT((1/$H$26)+(AX48/$M$26)))</f>
        <v>9.4611867220163945E-2</v>
      </c>
      <c r="BC48" s="56">
        <f t="shared" si="16"/>
        <v>5.0268294866073121E-2</v>
      </c>
      <c r="BD48" s="30">
        <f t="shared" si="17"/>
        <v>1.7187694126585409</v>
      </c>
      <c r="BE48" s="30">
        <f t="shared" si="18"/>
        <v>1.8974887256395172</v>
      </c>
      <c r="BF48" s="30">
        <f t="shared" ref="BF48:BF69" si="62">$O$22*($O$20*SQRT((1/$H$26)+(AX48/$M$26)))</f>
        <v>8.9359656490488187E-2</v>
      </c>
      <c r="BG48" s="56">
        <f t="shared" si="20"/>
        <v>4.9421060705884257E-2</v>
      </c>
      <c r="BH48" s="30">
        <f t="shared" si="21"/>
        <v>1.6884617987570762</v>
      </c>
      <c r="BI48" s="30">
        <f t="shared" si="22"/>
        <v>1.9229083058805805</v>
      </c>
      <c r="BJ48" s="30">
        <f t="shared" ref="BJ48:BJ69" si="63">$P$22*($P$20*SQRT((1/$H$26)+(AX48/$M$26)))</f>
        <v>0.11722325356175216</v>
      </c>
      <c r="BK48" s="56">
        <f t="shared" si="24"/>
        <v>6.4918992053025038E-2</v>
      </c>
      <c r="BL48" s="30">
        <f t="shared" si="25"/>
        <v>2.2666210955834925</v>
      </c>
      <c r="BM48" s="30">
        <f t="shared" si="26"/>
        <v>2.6318322844569866</v>
      </c>
      <c r="BN48" s="30">
        <f t="shared" ref="BN48:BN69" si="64">$Q$22*($Q$20*SQRT((1/$H$26)+(AX48/$M$26)))</f>
        <v>0.18260559443674693</v>
      </c>
      <c r="BO48" s="56">
        <f t="shared" si="28"/>
        <v>7.4556428435474081E-2</v>
      </c>
      <c r="BP48" s="59"/>
      <c r="DZ48" s="30">
        <f t="shared" ref="DZ48:DZ79" si="65">AJ48-EB48</f>
        <v>1.2396867025448874</v>
      </c>
      <c r="EA48" s="30">
        <f t="shared" ref="EA48:EA79" si="66">AJ48+EB48</f>
        <v>2.5245892679145352</v>
      </c>
      <c r="EB48" s="30">
        <f t="shared" ref="EB48:EB79" si="67">$N$22*SQRT(($N$20^2)+((($N$20*SQRT((1/$H$26)+(AX48/$M$26))))^2))</f>
        <v>0.64245128268482377</v>
      </c>
      <c r="EC48" s="56">
        <f t="shared" ref="EC48:EC79" si="68">(EA48-DZ48)/(2*AJ48)</f>
        <v>0.34134122350567936</v>
      </c>
      <c r="ED48" s="30">
        <f t="shared" ref="ED48:ED79" si="69">AK48-EF48</f>
        <v>1.2013423348908749</v>
      </c>
      <c r="EE48" s="30">
        <f t="shared" ref="EE48:EE79" si="70">AK48+EF48</f>
        <v>2.4149158034071831</v>
      </c>
      <c r="EF48" s="30">
        <f t="shared" ref="EF48:EF79" si="71">$O$22*SQRT(($O$20^2)+((($O$20*SQRT((1/$H$26)+(AX48/$M$26))))^2))</f>
        <v>0.60678673425815399</v>
      </c>
      <c r="EG48" s="56">
        <f t="shared" ref="EG48:EG79" si="72">(EE48-ED48)/(2*AK48)</f>
        <v>0.33558817487721154</v>
      </c>
      <c r="EH48" s="30">
        <f t="shared" ref="EH48:EH79" si="73">AL48-EJ48</f>
        <v>1.0096936843862263</v>
      </c>
      <c r="EI48" s="30">
        <f t="shared" ref="EI48:EI79" si="74">AL48+EJ48</f>
        <v>2.6016764202514304</v>
      </c>
      <c r="EJ48" s="30">
        <f t="shared" ref="EJ48:EJ79" si="75">$P$22*SQRT(($P$20^2)+((($P$20*SQRT((1/$H$26)+(AX48/$M$26))))^2))</f>
        <v>0.79599136793260206</v>
      </c>
      <c r="EK48" s="56">
        <f t="shared" ref="EK48:EK79" si="76">(EI48-EH48)/(2*AL48)</f>
        <v>0.44082514107895182</v>
      </c>
      <c r="EL48" s="30">
        <f t="shared" ref="EL48:EL79" si="77">AM48-EN48</f>
        <v>1.2092638627533632</v>
      </c>
      <c r="EM48" s="30">
        <f t="shared" ref="EM48:EM79" si="78">AM48+EN48</f>
        <v>3.6891895172871161</v>
      </c>
      <c r="EN48" s="30">
        <f t="shared" ref="EN48:EN79" si="79">$Q$22*SQRT(($Q$20^2)+((($Q$20*SQRT((1/$H$26)+(AX48/$M$26))))^2))</f>
        <v>1.2399628272668763</v>
      </c>
      <c r="EO48" s="56">
        <f t="shared" ref="EO48:EO79" si="80">(EM48-EL48)/(2*AM48)</f>
        <v>0.50626707291705608</v>
      </c>
      <c r="EP48" s="66"/>
      <c r="EQ48" s="60"/>
    </row>
    <row r="49" spans="2:147" s="12" customFormat="1" ht="21.95" customHeight="1" x14ac:dyDescent="0.25"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T49" s="24"/>
      <c r="U49" s="129">
        <f>'RAW DATA'!X44</f>
        <v>286.08999999999997</v>
      </c>
      <c r="V49" s="129">
        <f>'RAW DATA'!Y44</f>
        <v>75.110942410898915</v>
      </c>
      <c r="W49" s="129">
        <f>'RAW DATA'!Z44</f>
        <v>1.44</v>
      </c>
      <c r="X49" s="131"/>
      <c r="Y49" s="83"/>
      <c r="Z49" s="84"/>
      <c r="AA49" s="30">
        <f t="shared" si="49"/>
        <v>1.7438202146896971</v>
      </c>
      <c r="AB49" s="30">
        <f t="shared" si="50"/>
        <v>2.3592861728154721</v>
      </c>
      <c r="AC49" s="85">
        <f t="shared" si="51"/>
        <v>1.7220646160923245</v>
      </c>
      <c r="AD49" s="85">
        <f t="shared" si="52"/>
        <v>2.3298521276543211</v>
      </c>
      <c r="AE49" s="30">
        <f t="shared" si="53"/>
        <v>1.5829175057409366</v>
      </c>
      <c r="AF49" s="30">
        <f t="shared" si="54"/>
        <v>2.1415942724730317</v>
      </c>
      <c r="AG49" s="84"/>
      <c r="AH49" s="77"/>
      <c r="AI49" s="45"/>
      <c r="AJ49" s="30">
        <f t="shared" si="55"/>
        <v>2.0515531937525848</v>
      </c>
      <c r="AK49" s="30">
        <f t="shared" si="56"/>
        <v>2.0259583718733229</v>
      </c>
      <c r="AL49" s="30">
        <f t="shared" si="57"/>
        <v>1.8622558891069843</v>
      </c>
      <c r="AM49" s="85">
        <f t="shared" si="58"/>
        <v>2.727551675450675</v>
      </c>
      <c r="AN49" s="30">
        <f t="shared" si="48"/>
        <v>0.37399730878898663</v>
      </c>
      <c r="AO49" s="30">
        <f t="shared" si="45"/>
        <v>0.34334721356843551</v>
      </c>
      <c r="AP49" s="30">
        <f t="shared" si="46"/>
        <v>0.17830003588552984</v>
      </c>
      <c r="AQ49" s="85">
        <f t="shared" si="47"/>
        <v>1.6577893169558404</v>
      </c>
      <c r="AR49" s="94"/>
      <c r="AS49" s="95"/>
      <c r="AT49" s="93"/>
      <c r="AU49" s="30">
        <f t="shared" si="59"/>
        <v>5641.6536698533737</v>
      </c>
      <c r="AV49" s="30">
        <f t="shared" si="59"/>
        <v>2.0735999999999999</v>
      </c>
      <c r="AW49" s="30">
        <f t="shared" si="11"/>
        <v>108.15975707169443</v>
      </c>
      <c r="AX49" s="85">
        <f t="shared" si="60"/>
        <v>587.36700252189462</v>
      </c>
      <c r="AY49" s="92"/>
      <c r="AZ49" s="30">
        <f t="shared" si="13"/>
        <v>1.9359830243420428</v>
      </c>
      <c r="BA49" s="30">
        <f t="shared" si="14"/>
        <v>2.1671233631631268</v>
      </c>
      <c r="BB49" s="30">
        <f t="shared" si="61"/>
        <v>0.11557016941054203</v>
      </c>
      <c r="BC49" s="56">
        <f t="shared" si="16"/>
        <v>5.6333011380098601E-2</v>
      </c>
      <c r="BD49" s="30">
        <f t="shared" si="17"/>
        <v>1.9168038763274136</v>
      </c>
      <c r="BE49" s="30">
        <f t="shared" si="18"/>
        <v>2.1351128674192323</v>
      </c>
      <c r="BF49" s="30">
        <f t="shared" si="62"/>
        <v>0.10915449554590945</v>
      </c>
      <c r="BG49" s="56">
        <f t="shared" si="20"/>
        <v>5.3877955767165434E-2</v>
      </c>
      <c r="BH49" s="30">
        <f t="shared" si="21"/>
        <v>1.7190654874054592</v>
      </c>
      <c r="BI49" s="30">
        <f t="shared" si="22"/>
        <v>2.0054462908085093</v>
      </c>
      <c r="BJ49" s="30">
        <f t="shared" si="63"/>
        <v>0.14319040170152503</v>
      </c>
      <c r="BK49" s="56">
        <f t="shared" si="24"/>
        <v>7.6890830384319417E-2</v>
      </c>
      <c r="BL49" s="30">
        <f t="shared" si="25"/>
        <v>2.5044955187081106</v>
      </c>
      <c r="BM49" s="30">
        <f t="shared" si="26"/>
        <v>2.9506078321932394</v>
      </c>
      <c r="BN49" s="30">
        <f t="shared" si="64"/>
        <v>0.22305615674256438</v>
      </c>
      <c r="BO49" s="56">
        <f t="shared" si="28"/>
        <v>8.1778893045430096E-2</v>
      </c>
      <c r="BP49" s="59"/>
      <c r="DZ49" s="30">
        <f t="shared" si="65"/>
        <v>1.4056826887269485</v>
      </c>
      <c r="EA49" s="30">
        <f t="shared" si="66"/>
        <v>2.6974236987782212</v>
      </c>
      <c r="EB49" s="30">
        <f t="shared" si="67"/>
        <v>0.64587050502563648</v>
      </c>
      <c r="EC49" s="56">
        <f t="shared" si="68"/>
        <v>0.31482025764306243</v>
      </c>
      <c r="ED49" s="30">
        <f t="shared" si="69"/>
        <v>1.4159422273644586</v>
      </c>
      <c r="EE49" s="30">
        <f t="shared" si="70"/>
        <v>2.6359745163821873</v>
      </c>
      <c r="EF49" s="30">
        <f t="shared" si="71"/>
        <v>0.61001614450886421</v>
      </c>
      <c r="EG49" s="56">
        <f t="shared" si="72"/>
        <v>0.30110003886447417</v>
      </c>
      <c r="EH49" s="30">
        <f t="shared" si="73"/>
        <v>1.0620281354099155</v>
      </c>
      <c r="EI49" s="30">
        <f t="shared" si="74"/>
        <v>2.662483642804053</v>
      </c>
      <c r="EJ49" s="30">
        <f t="shared" si="75"/>
        <v>0.80022775369706867</v>
      </c>
      <c r="EK49" s="56">
        <f t="shared" si="76"/>
        <v>0.42970880552876412</v>
      </c>
      <c r="EL49" s="30">
        <f t="shared" si="77"/>
        <v>1.4809895795465715</v>
      </c>
      <c r="EM49" s="30">
        <f t="shared" si="78"/>
        <v>3.9741137713547783</v>
      </c>
      <c r="EN49" s="30">
        <f t="shared" si="79"/>
        <v>1.2465620959041035</v>
      </c>
      <c r="EO49" s="56">
        <f t="shared" si="80"/>
        <v>0.45702602342011839</v>
      </c>
      <c r="EP49" s="66"/>
      <c r="EQ49" s="60"/>
    </row>
    <row r="50" spans="2:147" s="12" customFormat="1" ht="21.95" customHeight="1" x14ac:dyDescent="0.25"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T50" s="24"/>
      <c r="U50" s="129">
        <f>'RAW DATA'!X45</f>
        <v>257.39</v>
      </c>
      <c r="V50" s="129">
        <f>'RAW DATA'!Y45</f>
        <v>67.625979399263045</v>
      </c>
      <c r="W50" s="129">
        <f>'RAW DATA'!Z45</f>
        <v>1.76</v>
      </c>
      <c r="X50" s="131"/>
      <c r="Y50" s="83"/>
      <c r="Z50" s="84"/>
      <c r="AA50" s="30">
        <f t="shared" si="49"/>
        <v>1.6547491548512301</v>
      </c>
      <c r="AB50" s="30">
        <f t="shared" si="50"/>
        <v>2.2387782683281348</v>
      </c>
      <c r="AC50" s="85">
        <f t="shared" si="51"/>
        <v>1.6050666414221517</v>
      </c>
      <c r="AD50" s="85">
        <f t="shared" si="52"/>
        <v>2.1715607501593817</v>
      </c>
      <c r="AE50" s="30">
        <f t="shared" si="53"/>
        <v>1.5540061768845856</v>
      </c>
      <c r="AF50" s="30">
        <f t="shared" si="54"/>
        <v>2.1024789451967925</v>
      </c>
      <c r="AG50" s="84"/>
      <c r="AH50" s="77"/>
      <c r="AI50" s="45"/>
      <c r="AJ50" s="30">
        <f t="shared" si="55"/>
        <v>1.9467637115896825</v>
      </c>
      <c r="AK50" s="30">
        <f t="shared" si="56"/>
        <v>1.8883136957907667</v>
      </c>
      <c r="AL50" s="30">
        <f t="shared" si="57"/>
        <v>1.8282425610406892</v>
      </c>
      <c r="AM50" s="85">
        <f t="shared" si="58"/>
        <v>2.5553975261830502</v>
      </c>
      <c r="AN50" s="30">
        <f t="shared" si="48"/>
        <v>3.4880683966754117E-2</v>
      </c>
      <c r="AO50" s="30">
        <f t="shared" si="45"/>
        <v>1.6464404527485415E-2</v>
      </c>
      <c r="AP50" s="30">
        <f t="shared" si="46"/>
        <v>4.6570471373921854E-3</v>
      </c>
      <c r="AQ50" s="85">
        <f t="shared" si="47"/>
        <v>0.63265722465811591</v>
      </c>
      <c r="AR50" s="94"/>
      <c r="AS50" s="95"/>
      <c r="AT50" s="93"/>
      <c r="AU50" s="30">
        <f t="shared" si="59"/>
        <v>4573.2730897095498</v>
      </c>
      <c r="AV50" s="30">
        <f t="shared" si="59"/>
        <v>3.0975999999999999</v>
      </c>
      <c r="AW50" s="30">
        <f t="shared" si="11"/>
        <v>119.02172374270296</v>
      </c>
      <c r="AX50" s="85">
        <f t="shared" si="60"/>
        <v>280.58570230051998</v>
      </c>
      <c r="AY50" s="92"/>
      <c r="AZ50" s="30">
        <f t="shared" si="13"/>
        <v>1.84534400904745</v>
      </c>
      <c r="BA50" s="30">
        <f t="shared" si="14"/>
        <v>2.0481834141319148</v>
      </c>
      <c r="BB50" s="30">
        <f t="shared" si="61"/>
        <v>0.10141970254223248</v>
      </c>
      <c r="BC50" s="56">
        <f t="shared" si="16"/>
        <v>5.2096565155005603E-2</v>
      </c>
      <c r="BD50" s="30">
        <f t="shared" si="17"/>
        <v>1.7925241289338736</v>
      </c>
      <c r="BE50" s="30">
        <f t="shared" si="18"/>
        <v>1.9841032626476598</v>
      </c>
      <c r="BF50" s="30">
        <f t="shared" si="62"/>
        <v>9.5789566856893091E-2</v>
      </c>
      <c r="BG50" s="56">
        <f t="shared" si="20"/>
        <v>5.0727570885291617E-2</v>
      </c>
      <c r="BH50" s="30">
        <f t="shared" si="21"/>
        <v>1.7025844606715228</v>
      </c>
      <c r="BI50" s="30">
        <f t="shared" si="22"/>
        <v>1.9539006614098555</v>
      </c>
      <c r="BJ50" s="30">
        <f t="shared" si="63"/>
        <v>0.12565810036916633</v>
      </c>
      <c r="BK50" s="56">
        <f t="shared" si="24"/>
        <v>6.8731634984822848E-2</v>
      </c>
      <c r="BL50" s="30">
        <f t="shared" si="25"/>
        <v>2.359652472053356</v>
      </c>
      <c r="BM50" s="30">
        <f t="shared" si="26"/>
        <v>2.7511425803127443</v>
      </c>
      <c r="BN50" s="30">
        <f t="shared" si="64"/>
        <v>0.19574505412969406</v>
      </c>
      <c r="BO50" s="56">
        <f t="shared" si="28"/>
        <v>7.6600627543877628E-2</v>
      </c>
      <c r="BP50" s="59"/>
      <c r="DZ50" s="30">
        <f t="shared" si="65"/>
        <v>1.3032746275577587</v>
      </c>
      <c r="EA50" s="30">
        <f t="shared" si="66"/>
        <v>2.5902527956216064</v>
      </c>
      <c r="EB50" s="30">
        <f t="shared" si="67"/>
        <v>0.64348908403192373</v>
      </c>
      <c r="EC50" s="56">
        <f t="shared" si="68"/>
        <v>0.33054298279808464</v>
      </c>
      <c r="ED50" s="30">
        <f t="shared" si="69"/>
        <v>1.2805467718946002</v>
      </c>
      <c r="EE50" s="30">
        <f t="shared" si="70"/>
        <v>2.496080619686933</v>
      </c>
      <c r="EF50" s="30">
        <f t="shared" si="71"/>
        <v>0.60776692389616649</v>
      </c>
      <c r="EG50" s="56">
        <f t="shared" si="72"/>
        <v>0.3218569696607812</v>
      </c>
      <c r="EH50" s="30">
        <f t="shared" si="73"/>
        <v>1.0309653665618808</v>
      </c>
      <c r="EI50" s="30">
        <f t="shared" si="74"/>
        <v>2.6255197555194973</v>
      </c>
      <c r="EJ50" s="30">
        <f t="shared" si="75"/>
        <v>0.7972771944788084</v>
      </c>
      <c r="EK50" s="56">
        <f t="shared" si="76"/>
        <v>0.43608939616030751</v>
      </c>
      <c r="EL50" s="30">
        <f t="shared" si="77"/>
        <v>1.3134316908637753</v>
      </c>
      <c r="EM50" s="30">
        <f t="shared" si="78"/>
        <v>3.7973633615023248</v>
      </c>
      <c r="EN50" s="30">
        <f t="shared" si="79"/>
        <v>1.2419658353192748</v>
      </c>
      <c r="EO50" s="56">
        <f t="shared" si="80"/>
        <v>0.48601668530781428</v>
      </c>
      <c r="EP50" s="66"/>
      <c r="EQ50" s="60"/>
    </row>
    <row r="51" spans="2:147" s="12" customFormat="1" ht="21.95" customHeight="1" x14ac:dyDescent="0.25"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T51" s="24"/>
      <c r="U51" s="129">
        <f>'RAW DATA'!X46</f>
        <v>280</v>
      </c>
      <c r="V51" s="129">
        <f>'RAW DATA'!Y46</f>
        <v>73.535733381022609</v>
      </c>
      <c r="W51" s="129">
        <f>'RAW DATA'!Z46</f>
        <v>1.77</v>
      </c>
      <c r="X51" s="131"/>
      <c r="Y51" s="83"/>
      <c r="Z51" s="84"/>
      <c r="AA51" s="30">
        <f t="shared" si="49"/>
        <v>1.725075227234169</v>
      </c>
      <c r="AB51" s="30">
        <f t="shared" si="50"/>
        <v>2.3339253074344639</v>
      </c>
      <c r="AC51" s="85">
        <f t="shared" si="51"/>
        <v>1.6967539155641329</v>
      </c>
      <c r="AD51" s="85">
        <f t="shared" si="52"/>
        <v>2.295608238704415</v>
      </c>
      <c r="AE51" s="30">
        <f t="shared" si="53"/>
        <v>1.5770371431153449</v>
      </c>
      <c r="AF51" s="30">
        <f t="shared" si="54"/>
        <v>2.1336384877442902</v>
      </c>
      <c r="AG51" s="84"/>
      <c r="AH51" s="77"/>
      <c r="AI51" s="45"/>
      <c r="AJ51" s="30">
        <f t="shared" si="55"/>
        <v>2.0295002673343165</v>
      </c>
      <c r="AK51" s="30">
        <f t="shared" si="56"/>
        <v>1.9961810771342741</v>
      </c>
      <c r="AL51" s="30">
        <f t="shared" si="57"/>
        <v>1.8553378154298177</v>
      </c>
      <c r="AM51" s="85">
        <f t="shared" si="58"/>
        <v>2.69132186776352</v>
      </c>
      <c r="AN51" s="30">
        <f t="shared" si="48"/>
        <v>6.7340388746581742E-2</v>
      </c>
      <c r="AO51" s="30">
        <f t="shared" si="45"/>
        <v>5.1157879653620425E-2</v>
      </c>
      <c r="AP51" s="30">
        <f t="shared" si="46"/>
        <v>7.2825427423336263E-3</v>
      </c>
      <c r="AQ51" s="85">
        <f t="shared" si="47"/>
        <v>0.84883398401926102</v>
      </c>
      <c r="AR51" s="94"/>
      <c r="AS51" s="95"/>
      <c r="AT51" s="93"/>
      <c r="AU51" s="30">
        <f t="shared" si="59"/>
        <v>5407.5040838848427</v>
      </c>
      <c r="AV51" s="30">
        <f t="shared" si="59"/>
        <v>3.1329000000000002</v>
      </c>
      <c r="AW51" s="30">
        <f t="shared" si="11"/>
        <v>130.15824808441002</v>
      </c>
      <c r="AX51" s="85">
        <f t="shared" si="60"/>
        <v>513.49583890710926</v>
      </c>
      <c r="AY51" s="92"/>
      <c r="AZ51" s="30">
        <f t="shared" si="13"/>
        <v>1.9171743865986965</v>
      </c>
      <c r="BA51" s="30">
        <f t="shared" si="14"/>
        <v>2.1418261480699363</v>
      </c>
      <c r="BB51" s="30">
        <f t="shared" si="61"/>
        <v>0.11232588073561997</v>
      </c>
      <c r="BC51" s="56">
        <f t="shared" si="16"/>
        <v>5.5346571046850035E-2</v>
      </c>
      <c r="BD51" s="30">
        <f t="shared" si="17"/>
        <v>1.8900907693067233</v>
      </c>
      <c r="BE51" s="30">
        <f t="shared" si="18"/>
        <v>2.1022713849618246</v>
      </c>
      <c r="BF51" s="30">
        <f t="shared" si="62"/>
        <v>0.1060903078275507</v>
      </c>
      <c r="BG51" s="56">
        <f t="shared" si="20"/>
        <v>5.3146635364289888E-2</v>
      </c>
      <c r="BH51" s="30">
        <f t="shared" si="21"/>
        <v>1.7161670582521971</v>
      </c>
      <c r="BI51" s="30">
        <f t="shared" si="22"/>
        <v>1.9945085726074383</v>
      </c>
      <c r="BJ51" s="30">
        <f t="shared" si="63"/>
        <v>0.13917075717762054</v>
      </c>
      <c r="BK51" s="56">
        <f t="shared" si="24"/>
        <v>7.5011006631899843E-2</v>
      </c>
      <c r="BL51" s="30">
        <f t="shared" si="25"/>
        <v>2.4745273490100881</v>
      </c>
      <c r="BM51" s="30">
        <f t="shared" si="26"/>
        <v>2.9081163865169519</v>
      </c>
      <c r="BN51" s="30">
        <f t="shared" si="64"/>
        <v>0.21679451875343175</v>
      </c>
      <c r="BO51" s="56">
        <f t="shared" si="28"/>
        <v>8.0553174018382079E-2</v>
      </c>
      <c r="BP51" s="59"/>
      <c r="DZ51" s="30">
        <f t="shared" si="65"/>
        <v>1.3842023913983099</v>
      </c>
      <c r="EA51" s="30">
        <f t="shared" si="66"/>
        <v>2.6747981432703232</v>
      </c>
      <c r="EB51" s="30">
        <f t="shared" si="67"/>
        <v>0.64529787593600674</v>
      </c>
      <c r="EC51" s="56">
        <f t="shared" si="68"/>
        <v>0.31795900021416834</v>
      </c>
      <c r="ED51" s="30">
        <f t="shared" si="69"/>
        <v>1.3867057732223584</v>
      </c>
      <c r="EE51" s="30">
        <f t="shared" si="70"/>
        <v>2.6056563810461899</v>
      </c>
      <c r="EF51" s="30">
        <f t="shared" si="71"/>
        <v>0.60947530391191562</v>
      </c>
      <c r="EG51" s="56">
        <f t="shared" si="72"/>
        <v>0.30532064996171643</v>
      </c>
      <c r="EH51" s="30">
        <f t="shared" si="73"/>
        <v>1.0558195440307179</v>
      </c>
      <c r="EI51" s="30">
        <f t="shared" si="74"/>
        <v>2.6548560868289175</v>
      </c>
      <c r="EJ51" s="30">
        <f t="shared" si="75"/>
        <v>0.79951827139909981</v>
      </c>
      <c r="EK51" s="56">
        <f t="shared" si="76"/>
        <v>0.430928677651018</v>
      </c>
      <c r="EL51" s="30">
        <f t="shared" si="77"/>
        <v>1.4458649743924168</v>
      </c>
      <c r="EM51" s="30">
        <f t="shared" si="78"/>
        <v>3.9367787611346232</v>
      </c>
      <c r="EN51" s="30">
        <f t="shared" si="79"/>
        <v>1.2454568933711032</v>
      </c>
      <c r="EO51" s="56">
        <f t="shared" si="80"/>
        <v>0.46276772328464522</v>
      </c>
      <c r="EP51" s="66"/>
      <c r="EQ51" s="60"/>
    </row>
    <row r="52" spans="2:147" s="12" customFormat="1" ht="21.95" customHeight="1" x14ac:dyDescent="0.25"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T52" s="24"/>
      <c r="U52" s="129">
        <f>'RAW DATA'!X47</f>
        <v>105.22</v>
      </c>
      <c r="V52" s="129">
        <f>'RAW DATA'!Y47</f>
        <v>24.27555919245161</v>
      </c>
      <c r="W52" s="129">
        <f>'RAW DATA'!Z47</f>
        <v>1.53</v>
      </c>
      <c r="X52" s="131"/>
      <c r="Y52" s="83"/>
      <c r="Z52" s="84"/>
      <c r="AA52" s="30">
        <f t="shared" si="49"/>
        <v>1.1388791543901742</v>
      </c>
      <c r="AB52" s="30">
        <f t="shared" si="50"/>
        <v>1.5408365029984707</v>
      </c>
      <c r="AC52" s="85">
        <f t="shared" si="51"/>
        <v>1.0678756774832072</v>
      </c>
      <c r="AD52" s="85">
        <f t="shared" si="52"/>
        <v>1.4447729754184568</v>
      </c>
      <c r="AE52" s="30">
        <f t="shared" si="53"/>
        <v>1.2981369662089628</v>
      </c>
      <c r="AF52" s="30">
        <f t="shared" si="54"/>
        <v>1.7563029542827144</v>
      </c>
      <c r="AG52" s="84"/>
      <c r="AH52" s="77"/>
      <c r="AI52" s="45"/>
      <c r="AJ52" s="30">
        <f t="shared" si="55"/>
        <v>1.3398578286943226</v>
      </c>
      <c r="AK52" s="30">
        <f t="shared" si="56"/>
        <v>1.2563243264508321</v>
      </c>
      <c r="AL52" s="30">
        <f t="shared" si="57"/>
        <v>1.5272199602458387</v>
      </c>
      <c r="AM52" s="85">
        <f t="shared" si="58"/>
        <v>1.558337861426387</v>
      </c>
      <c r="AN52" s="30">
        <f t="shared" si="48"/>
        <v>3.615404530883759E-2</v>
      </c>
      <c r="AO52" s="30">
        <f t="shared" si="45"/>
        <v>7.4898374292590705E-2</v>
      </c>
      <c r="AP52" s="30">
        <f t="shared" si="46"/>
        <v>7.7286210347172259E-6</v>
      </c>
      <c r="AQ52" s="85">
        <f t="shared" si="47"/>
        <v>8.0303439022110922E-4</v>
      </c>
      <c r="AR52" s="94"/>
      <c r="AS52" s="95"/>
      <c r="AT52" s="93"/>
      <c r="AU52" s="30">
        <f t="shared" si="59"/>
        <v>589.30277410622182</v>
      </c>
      <c r="AV52" s="30">
        <f t="shared" si="59"/>
        <v>2.3409</v>
      </c>
      <c r="AW52" s="30">
        <f t="shared" si="11"/>
        <v>37.141605564450963</v>
      </c>
      <c r="AX52" s="85">
        <f t="shared" si="60"/>
        <v>707.54550919988969</v>
      </c>
      <c r="AY52" s="92"/>
      <c r="AZ52" s="30">
        <f t="shared" si="13"/>
        <v>1.2191958841534822</v>
      </c>
      <c r="BA52" s="30">
        <f t="shared" si="14"/>
        <v>1.4605197732351629</v>
      </c>
      <c r="BB52" s="30">
        <f t="shared" si="61"/>
        <v>0.12066194454084035</v>
      </c>
      <c r="BC52" s="56">
        <f t="shared" si="16"/>
        <v>9.0055782006680615E-2</v>
      </c>
      <c r="BD52" s="30">
        <f t="shared" si="17"/>
        <v>1.1423607166792042</v>
      </c>
      <c r="BE52" s="30">
        <f t="shared" si="18"/>
        <v>1.37028793622246</v>
      </c>
      <c r="BF52" s="30">
        <f t="shared" si="62"/>
        <v>0.11396360977162784</v>
      </c>
      <c r="BG52" s="56">
        <f t="shared" si="20"/>
        <v>9.0711934308857795E-2</v>
      </c>
      <c r="BH52" s="30">
        <f t="shared" si="21"/>
        <v>1.3777208948986692</v>
      </c>
      <c r="BI52" s="30">
        <f t="shared" si="22"/>
        <v>1.6767190255930082</v>
      </c>
      <c r="BJ52" s="30">
        <f t="shared" si="63"/>
        <v>0.14949906534716945</v>
      </c>
      <c r="BK52" s="56">
        <f t="shared" si="24"/>
        <v>9.7889674859346673E-2</v>
      </c>
      <c r="BL52" s="30">
        <f t="shared" si="25"/>
        <v>1.3254543262404532</v>
      </c>
      <c r="BM52" s="30">
        <f t="shared" si="26"/>
        <v>1.7912213966123207</v>
      </c>
      <c r="BN52" s="30">
        <f t="shared" si="64"/>
        <v>0.23288353518593383</v>
      </c>
      <c r="BO52" s="56">
        <f t="shared" si="28"/>
        <v>0.14944354555614109</v>
      </c>
      <c r="BP52" s="59"/>
      <c r="DZ52" s="30">
        <f t="shared" si="65"/>
        <v>0.69305681596717317</v>
      </c>
      <c r="EA52" s="30">
        <f t="shared" si="66"/>
        <v>1.9866588414214719</v>
      </c>
      <c r="EB52" s="30">
        <f t="shared" si="67"/>
        <v>0.6468010127271494</v>
      </c>
      <c r="EC52" s="56">
        <f t="shared" si="68"/>
        <v>0.48273854051922072</v>
      </c>
      <c r="ED52" s="30">
        <f t="shared" si="69"/>
        <v>0.64542932973228206</v>
      </c>
      <c r="EE52" s="30">
        <f t="shared" si="70"/>
        <v>1.8672193231693823</v>
      </c>
      <c r="EF52" s="30">
        <f t="shared" si="71"/>
        <v>0.61089499671855008</v>
      </c>
      <c r="EG52" s="56">
        <f t="shared" si="72"/>
        <v>0.48625580501521742</v>
      </c>
      <c r="EH52" s="30">
        <f t="shared" si="73"/>
        <v>0.72583931586559824</v>
      </c>
      <c r="EI52" s="30">
        <f t="shared" si="74"/>
        <v>2.3286006046260792</v>
      </c>
      <c r="EJ52" s="30">
        <f t="shared" si="75"/>
        <v>0.80138064438024048</v>
      </c>
      <c r="EK52" s="56">
        <f t="shared" si="76"/>
        <v>0.52473164654765325</v>
      </c>
      <c r="EL52" s="30">
        <f t="shared" si="77"/>
        <v>0.3099798395253115</v>
      </c>
      <c r="EM52" s="30">
        <f t="shared" si="78"/>
        <v>2.8066958833274622</v>
      </c>
      <c r="EN52" s="30">
        <f t="shared" si="79"/>
        <v>1.2483580219010755</v>
      </c>
      <c r="EO52" s="56">
        <f t="shared" si="80"/>
        <v>0.80108303391821645</v>
      </c>
      <c r="EP52" s="66"/>
      <c r="EQ52" s="60"/>
    </row>
    <row r="53" spans="2:147" s="12" customFormat="1" ht="21.95" customHeight="1" x14ac:dyDescent="0.25"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T53" s="24"/>
      <c r="U53" s="129">
        <f>'RAW DATA'!X48</f>
        <v>36.520000000000003</v>
      </c>
      <c r="V53" s="129">
        <f>'RAW DATA'!Y48</f>
        <v>0.59465068102686303</v>
      </c>
      <c r="W53" s="129">
        <f>'RAW DATA'!Z48</f>
        <v>1.21</v>
      </c>
      <c r="X53" s="131"/>
      <c r="Y53" s="83"/>
      <c r="Z53" s="84"/>
      <c r="AA53" s="30">
        <f t="shared" si="49"/>
        <v>0.85707634310421965</v>
      </c>
      <c r="AB53" s="30">
        <f t="shared" si="50"/>
        <v>1.1595738759645324</v>
      </c>
      <c r="AC53" s="85">
        <f t="shared" si="51"/>
        <v>0.85476456281316038</v>
      </c>
      <c r="AD53" s="85">
        <f t="shared" si="52"/>
        <v>1.1564461732178051</v>
      </c>
      <c r="AE53" s="30">
        <f t="shared" si="53"/>
        <v>0.67677637743290964</v>
      </c>
      <c r="AF53" s="30">
        <f t="shared" si="54"/>
        <v>0.91563862829158349</v>
      </c>
      <c r="AG53" s="84"/>
      <c r="AH53" s="77"/>
      <c r="AI53" s="45"/>
      <c r="AJ53" s="30">
        <f t="shared" si="55"/>
        <v>1.0083251095343762</v>
      </c>
      <c r="AK53" s="30">
        <f t="shared" si="56"/>
        <v>1.0056053680154828</v>
      </c>
      <c r="AL53" s="30">
        <f t="shared" si="57"/>
        <v>0.79620750286224662</v>
      </c>
      <c r="AM53" s="85">
        <f t="shared" si="58"/>
        <v>1.0136769656636178</v>
      </c>
      <c r="AN53" s="30">
        <f t="shared" si="48"/>
        <v>4.0672761444321366E-2</v>
      </c>
      <c r="AO53" s="30">
        <f t="shared" si="45"/>
        <v>4.1777165584086194E-2</v>
      </c>
      <c r="AP53" s="30">
        <f t="shared" si="46"/>
        <v>0.17122423068749762</v>
      </c>
      <c r="AQ53" s="85">
        <f t="shared" si="47"/>
        <v>3.8542733811044304E-2</v>
      </c>
      <c r="AR53" s="94"/>
      <c r="AS53" s="95"/>
      <c r="AT53" s="93"/>
      <c r="AU53" s="30">
        <f t="shared" si="59"/>
        <v>0.35360943244571197</v>
      </c>
      <c r="AV53" s="30">
        <f t="shared" si="59"/>
        <v>1.4641</v>
      </c>
      <c r="AW53" s="30">
        <f t="shared" si="11"/>
        <v>0.71952732404250419</v>
      </c>
      <c r="AX53" s="85">
        <f t="shared" si="60"/>
        <v>2528.1423692924773</v>
      </c>
      <c r="AY53" s="92"/>
      <c r="AZ53" s="30">
        <f t="shared" si="13"/>
        <v>0.82726913223056664</v>
      </c>
      <c r="BA53" s="30">
        <f t="shared" si="14"/>
        <v>1.1893810868381858</v>
      </c>
      <c r="BB53" s="30">
        <f t="shared" si="61"/>
        <v>0.18105597730380954</v>
      </c>
      <c r="BC53" s="56">
        <f t="shared" si="16"/>
        <v>0.1795611113834282</v>
      </c>
      <c r="BD53" s="30">
        <f t="shared" si="17"/>
        <v>0.83460039355737481</v>
      </c>
      <c r="BE53" s="30">
        <f t="shared" si="18"/>
        <v>1.176610342473591</v>
      </c>
      <c r="BF53" s="30">
        <f t="shared" si="62"/>
        <v>0.17100497445810806</v>
      </c>
      <c r="BG53" s="56">
        <f t="shared" si="20"/>
        <v>0.17005177169606675</v>
      </c>
      <c r="BH53" s="30">
        <f t="shared" si="21"/>
        <v>0.57188077345771371</v>
      </c>
      <c r="BI53" s="30">
        <f t="shared" si="22"/>
        <v>1.0205342322667794</v>
      </c>
      <c r="BJ53" s="30">
        <f t="shared" si="63"/>
        <v>0.22432672940453288</v>
      </c>
      <c r="BK53" s="56">
        <f t="shared" si="24"/>
        <v>0.28174405365198379</v>
      </c>
      <c r="BL53" s="30">
        <f t="shared" si="25"/>
        <v>0.66422995300766119</v>
      </c>
      <c r="BM53" s="30">
        <f t="shared" si="26"/>
        <v>1.3631239783195743</v>
      </c>
      <c r="BN53" s="30">
        <f t="shared" si="64"/>
        <v>0.34944701265595651</v>
      </c>
      <c r="BO53" s="56">
        <f t="shared" si="28"/>
        <v>0.34473212324321312</v>
      </c>
      <c r="BP53" s="59"/>
      <c r="DZ53" s="30">
        <f t="shared" si="65"/>
        <v>0.34758801195173938</v>
      </c>
      <c r="EA53" s="30">
        <f t="shared" si="66"/>
        <v>1.6690622071170129</v>
      </c>
      <c r="EB53" s="30">
        <f t="shared" si="67"/>
        <v>0.66073709758263677</v>
      </c>
      <c r="EC53" s="56">
        <f t="shared" si="68"/>
        <v>0.65528180478194342</v>
      </c>
      <c r="ED53" s="30">
        <f t="shared" si="69"/>
        <v>0.38154792358188283</v>
      </c>
      <c r="EE53" s="30">
        <f t="shared" si="70"/>
        <v>1.6296628124490828</v>
      </c>
      <c r="EF53" s="30">
        <f t="shared" si="71"/>
        <v>0.62405744443360001</v>
      </c>
      <c r="EG53" s="56">
        <f t="shared" si="72"/>
        <v>0.62057887147634205</v>
      </c>
      <c r="EH53" s="30">
        <f t="shared" si="73"/>
        <v>-2.2439825462317486E-2</v>
      </c>
      <c r="EI53" s="30">
        <f t="shared" si="74"/>
        <v>1.6148548311868107</v>
      </c>
      <c r="EJ53" s="30">
        <f t="shared" si="75"/>
        <v>0.81864732832456411</v>
      </c>
      <c r="EK53" s="56">
        <f t="shared" si="76"/>
        <v>1.0281833886036613</v>
      </c>
      <c r="EL53" s="30">
        <f t="shared" si="77"/>
        <v>-0.26157839093687096</v>
      </c>
      <c r="EM53" s="30">
        <f t="shared" si="78"/>
        <v>2.2889323222641065</v>
      </c>
      <c r="EN53" s="30">
        <f t="shared" si="79"/>
        <v>1.2752553566004887</v>
      </c>
      <c r="EO53" s="56">
        <f t="shared" si="80"/>
        <v>1.2580490627658931</v>
      </c>
      <c r="EP53" s="66"/>
      <c r="EQ53" s="60"/>
    </row>
    <row r="54" spans="2:147" s="12" customFormat="1" ht="21.95" customHeight="1" x14ac:dyDescent="0.25"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T54" s="24"/>
      <c r="U54" s="129">
        <f>'RAW DATA'!X49</f>
        <v>45.22</v>
      </c>
      <c r="V54" s="129">
        <f>'RAW DATA'!Y49</f>
        <v>3.9099737172392111</v>
      </c>
      <c r="W54" s="129">
        <f>'RAW DATA'!Z49</f>
        <v>1.1200000000000001</v>
      </c>
      <c r="X54" s="131"/>
      <c r="Y54" s="83"/>
      <c r="Z54" s="84"/>
      <c r="AA54" s="30">
        <f t="shared" si="49"/>
        <v>0.89652868723514656</v>
      </c>
      <c r="AB54" s="30">
        <f t="shared" si="50"/>
        <v>1.2129505768475513</v>
      </c>
      <c r="AC54" s="85">
        <f t="shared" si="51"/>
        <v>0.88182189492718832</v>
      </c>
      <c r="AD54" s="85">
        <f t="shared" si="52"/>
        <v>1.1930531519603136</v>
      </c>
      <c r="AE54" s="30">
        <f t="shared" si="53"/>
        <v>0.94204256039278056</v>
      </c>
      <c r="AF54" s="30">
        <f t="shared" si="54"/>
        <v>1.2745281699431736</v>
      </c>
      <c r="AG54" s="84"/>
      <c r="AH54" s="77"/>
      <c r="AI54" s="45"/>
      <c r="AJ54" s="30">
        <f t="shared" si="55"/>
        <v>1.0547396320413489</v>
      </c>
      <c r="AK54" s="30">
        <f t="shared" si="56"/>
        <v>1.037437523443751</v>
      </c>
      <c r="AL54" s="30">
        <f t="shared" si="57"/>
        <v>1.1082853651679772</v>
      </c>
      <c r="AM54" s="85">
        <f t="shared" si="58"/>
        <v>1.0899293954965019</v>
      </c>
      <c r="AN54" s="30">
        <f t="shared" si="48"/>
        <v>4.2589156260985483E-3</v>
      </c>
      <c r="AO54" s="30">
        <f t="shared" si="45"/>
        <v>6.8165625351011908E-3</v>
      </c>
      <c r="AP54" s="30">
        <f t="shared" si="46"/>
        <v>1.3723266924764541E-4</v>
      </c>
      <c r="AQ54" s="85">
        <f t="shared" si="47"/>
        <v>9.0424125520580556E-4</v>
      </c>
      <c r="AR54" s="94"/>
      <c r="AS54" s="95"/>
      <c r="AT54" s="93"/>
      <c r="AU54" s="30">
        <f t="shared" si="59"/>
        <v>15.287894469501413</v>
      </c>
      <c r="AV54" s="30">
        <f t="shared" si="59"/>
        <v>1.2544000000000002</v>
      </c>
      <c r="AW54" s="30">
        <f t="shared" si="11"/>
        <v>4.379170563307917</v>
      </c>
      <c r="AX54" s="85">
        <f t="shared" si="60"/>
        <v>2205.7406336752647</v>
      </c>
      <c r="AY54" s="92"/>
      <c r="AZ54" s="30">
        <f t="shared" si="13"/>
        <v>0.88282564963064269</v>
      </c>
      <c r="BA54" s="30">
        <f t="shared" si="14"/>
        <v>1.226653614452055</v>
      </c>
      <c r="BB54" s="30">
        <f t="shared" si="61"/>
        <v>0.17191398241070618</v>
      </c>
      <c r="BC54" s="56">
        <f t="shared" si="16"/>
        <v>0.16299186755501249</v>
      </c>
      <c r="BD54" s="30">
        <f t="shared" si="17"/>
        <v>0.87506704217648656</v>
      </c>
      <c r="BE54" s="30">
        <f t="shared" si="18"/>
        <v>1.1998080047110153</v>
      </c>
      <c r="BF54" s="30">
        <f t="shared" si="62"/>
        <v>0.16237048126726436</v>
      </c>
      <c r="BG54" s="56">
        <f t="shared" si="20"/>
        <v>0.15651109353388257</v>
      </c>
      <c r="BH54" s="30">
        <f t="shared" si="21"/>
        <v>0.89528548531098284</v>
      </c>
      <c r="BI54" s="30">
        <f t="shared" si="22"/>
        <v>1.3212852450249715</v>
      </c>
      <c r="BJ54" s="30">
        <f t="shared" si="63"/>
        <v>0.21299987985699426</v>
      </c>
      <c r="BK54" s="56">
        <f t="shared" si="24"/>
        <v>0.19218866056641559</v>
      </c>
      <c r="BL54" s="30">
        <f t="shared" si="25"/>
        <v>0.75812688622940838</v>
      </c>
      <c r="BM54" s="30">
        <f t="shared" si="26"/>
        <v>1.4217319047635955</v>
      </c>
      <c r="BN54" s="30">
        <f t="shared" si="64"/>
        <v>0.33180250926709348</v>
      </c>
      <c r="BO54" s="56">
        <f t="shared" si="28"/>
        <v>0.30442569090995625</v>
      </c>
      <c r="BP54" s="59"/>
      <c r="DZ54" s="30">
        <f t="shared" si="65"/>
        <v>0.39644891924585612</v>
      </c>
      <c r="EA54" s="30">
        <f t="shared" si="66"/>
        <v>1.7130303448368416</v>
      </c>
      <c r="EB54" s="30">
        <f t="shared" si="67"/>
        <v>0.65829071279549278</v>
      </c>
      <c r="EC54" s="56">
        <f t="shared" si="68"/>
        <v>0.62412627040612212</v>
      </c>
      <c r="ED54" s="30">
        <f t="shared" si="69"/>
        <v>0.41569065706600983</v>
      </c>
      <c r="EE54" s="30">
        <f t="shared" si="70"/>
        <v>1.6591843898214922</v>
      </c>
      <c r="EF54" s="30">
        <f t="shared" si="71"/>
        <v>0.62174686637774113</v>
      </c>
      <c r="EG54" s="56">
        <f t="shared" si="72"/>
        <v>0.59931017755543126</v>
      </c>
      <c r="EH54" s="30">
        <f t="shared" si="73"/>
        <v>0.29266908561814731</v>
      </c>
      <c r="EI54" s="30">
        <f t="shared" si="74"/>
        <v>1.923901644717807</v>
      </c>
      <c r="EJ54" s="30">
        <f t="shared" si="75"/>
        <v>0.81561627954982985</v>
      </c>
      <c r="EK54" s="56">
        <f t="shared" si="76"/>
        <v>0.73592623811847502</v>
      </c>
      <c r="EL54" s="30">
        <f t="shared" si="77"/>
        <v>-0.18060431717703707</v>
      </c>
      <c r="EM54" s="30">
        <f t="shared" si="78"/>
        <v>2.3604631081700411</v>
      </c>
      <c r="EN54" s="30">
        <f t="shared" si="79"/>
        <v>1.270533712673539</v>
      </c>
      <c r="EO54" s="56">
        <f t="shared" si="80"/>
        <v>1.1657027674666629</v>
      </c>
      <c r="EP54" s="66"/>
      <c r="EQ54" s="60"/>
    </row>
    <row r="55" spans="2:147" s="12" customFormat="1" ht="21.95" customHeight="1" x14ac:dyDescent="0.25"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T55" s="24"/>
      <c r="U55" s="129">
        <f>'RAW DATA'!X50</f>
        <v>47.83</v>
      </c>
      <c r="V55" s="129">
        <f>'RAW DATA'!Y50</f>
        <v>4.8787129514707743</v>
      </c>
      <c r="W55" s="129">
        <f>'RAW DATA'!Z50</f>
        <v>1.17</v>
      </c>
      <c r="X55" s="131"/>
      <c r="Y55" s="83"/>
      <c r="Z55" s="84"/>
      <c r="AA55" s="30">
        <f t="shared" si="49"/>
        <v>0.90805668412250229</v>
      </c>
      <c r="AB55" s="30">
        <f t="shared" si="50"/>
        <v>1.2285472785186795</v>
      </c>
      <c r="AC55" s="85">
        <f t="shared" si="51"/>
        <v>0.88988856874316458</v>
      </c>
      <c r="AD55" s="85">
        <f t="shared" si="52"/>
        <v>1.2039668871231048</v>
      </c>
      <c r="AE55" s="30">
        <f t="shared" si="53"/>
        <v>0.9793799367315611</v>
      </c>
      <c r="AF55" s="30">
        <f t="shared" si="54"/>
        <v>1.3250434438132885</v>
      </c>
      <c r="AG55" s="84"/>
      <c r="AH55" s="77"/>
      <c r="AI55" s="45"/>
      <c r="AJ55" s="30">
        <f t="shared" si="55"/>
        <v>1.068301981320591</v>
      </c>
      <c r="AK55" s="30">
        <f t="shared" si="56"/>
        <v>1.0469277279331348</v>
      </c>
      <c r="AL55" s="30">
        <f t="shared" si="57"/>
        <v>1.1522116902724249</v>
      </c>
      <c r="AM55" s="85">
        <f t="shared" si="58"/>
        <v>1.1122103978838278</v>
      </c>
      <c r="AN55" s="30">
        <f t="shared" si="48"/>
        <v>1.0342487003317417E-2</v>
      </c>
      <c r="AO55" s="30">
        <f t="shared" si="45"/>
        <v>1.5146784151700465E-2</v>
      </c>
      <c r="AP55" s="30">
        <f t="shared" si="46"/>
        <v>3.1642396296414145E-4</v>
      </c>
      <c r="AQ55" s="85">
        <f t="shared" si="47"/>
        <v>3.3396381127454855E-3</v>
      </c>
      <c r="AR55" s="94"/>
      <c r="AS55" s="95"/>
      <c r="AT55" s="93"/>
      <c r="AU55" s="30">
        <f t="shared" si="59"/>
        <v>23.801840062848672</v>
      </c>
      <c r="AV55" s="30">
        <f t="shared" si="59"/>
        <v>1.3688999999999998</v>
      </c>
      <c r="AW55" s="30">
        <f t="shared" si="11"/>
        <v>5.7080941532208058</v>
      </c>
      <c r="AX55" s="85">
        <f t="shared" si="60"/>
        <v>2115.6848065020081</v>
      </c>
      <c r="AY55" s="92"/>
      <c r="AZ55" s="30">
        <f t="shared" si="13"/>
        <v>0.89902981006897131</v>
      </c>
      <c r="BA55" s="30">
        <f t="shared" si="14"/>
        <v>1.2375741525722106</v>
      </c>
      <c r="BB55" s="30">
        <f t="shared" si="61"/>
        <v>0.1692721712516197</v>
      </c>
      <c r="BC55" s="56">
        <f t="shared" si="16"/>
        <v>0.1584497400654189</v>
      </c>
      <c r="BD55" s="30">
        <f t="shared" si="17"/>
        <v>0.88705240234374505</v>
      </c>
      <c r="BE55" s="30">
        <f t="shared" si="18"/>
        <v>1.2068030535225245</v>
      </c>
      <c r="BF55" s="30">
        <f t="shared" si="62"/>
        <v>0.15987532558938977</v>
      </c>
      <c r="BG55" s="56">
        <f t="shared" si="20"/>
        <v>0.15270903742803593</v>
      </c>
      <c r="BH55" s="30">
        <f t="shared" si="21"/>
        <v>0.94248499070943359</v>
      </c>
      <c r="BI55" s="30">
        <f t="shared" si="22"/>
        <v>1.3619383898354163</v>
      </c>
      <c r="BJ55" s="30">
        <f t="shared" si="63"/>
        <v>0.20972669956299131</v>
      </c>
      <c r="BK55" s="56">
        <f t="shared" si="24"/>
        <v>0.1820209787260571</v>
      </c>
      <c r="BL55" s="30">
        <f t="shared" si="25"/>
        <v>0.78550671513045323</v>
      </c>
      <c r="BM55" s="30">
        <f t="shared" si="26"/>
        <v>1.4389140806372023</v>
      </c>
      <c r="BN55" s="30">
        <f t="shared" si="64"/>
        <v>0.32670368275337458</v>
      </c>
      <c r="BO55" s="56">
        <f t="shared" si="28"/>
        <v>0.29374269776202833</v>
      </c>
      <c r="BP55" s="59"/>
      <c r="DZ55" s="30">
        <f t="shared" si="65"/>
        <v>0.41069623836762148</v>
      </c>
      <c r="EA55" s="30">
        <f t="shared" si="66"/>
        <v>1.7259077242735605</v>
      </c>
      <c r="EB55" s="30">
        <f t="shared" si="67"/>
        <v>0.65760574295296947</v>
      </c>
      <c r="EC55" s="56">
        <f t="shared" si="68"/>
        <v>0.61556166182530558</v>
      </c>
      <c r="ED55" s="30">
        <f t="shared" si="69"/>
        <v>0.42582780650672625</v>
      </c>
      <c r="EE55" s="30">
        <f t="shared" si="70"/>
        <v>1.6680276493595434</v>
      </c>
      <c r="EF55" s="30">
        <f t="shared" si="71"/>
        <v>0.62109992142640857</v>
      </c>
      <c r="EG55" s="56">
        <f t="shared" si="72"/>
        <v>0.59325959648866711</v>
      </c>
      <c r="EH55" s="30">
        <f t="shared" si="73"/>
        <v>0.33744408220421163</v>
      </c>
      <c r="EI55" s="30">
        <f t="shared" si="74"/>
        <v>1.9669792983406382</v>
      </c>
      <c r="EJ55" s="30">
        <f t="shared" si="75"/>
        <v>0.81476760806821324</v>
      </c>
      <c r="EK55" s="56">
        <f t="shared" si="76"/>
        <v>0.70713360656458235</v>
      </c>
      <c r="EL55" s="30">
        <f t="shared" si="77"/>
        <v>-0.1570012890339556</v>
      </c>
      <c r="EM55" s="30">
        <f t="shared" si="78"/>
        <v>2.3814220848016112</v>
      </c>
      <c r="EN55" s="30">
        <f t="shared" si="79"/>
        <v>1.2692116869177834</v>
      </c>
      <c r="EO55" s="56">
        <f t="shared" si="80"/>
        <v>1.141161500856922</v>
      </c>
      <c r="EP55" s="66"/>
      <c r="EQ55" s="60"/>
    </row>
    <row r="56" spans="2:147" s="12" customFormat="1" ht="21.95" customHeight="1" x14ac:dyDescent="0.25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T56" s="24"/>
      <c r="U56" s="129">
        <f>'RAW DATA'!X51</f>
        <v>56.52</v>
      </c>
      <c r="V56" s="129">
        <f>'RAW DATA'!Y51</f>
        <v>8.0318149937218983</v>
      </c>
      <c r="W56" s="129">
        <f>'RAW DATA'!Z51</f>
        <v>1.24</v>
      </c>
      <c r="X56" s="131"/>
      <c r="Y56" s="83"/>
      <c r="Z56" s="84"/>
      <c r="AA56" s="30">
        <f t="shared" si="49"/>
        <v>0.94557859842529057</v>
      </c>
      <c r="AB56" s="30">
        <f t="shared" si="50"/>
        <v>1.2793122213989225</v>
      </c>
      <c r="AC56" s="85">
        <f t="shared" si="51"/>
        <v>0.91665888276315277</v>
      </c>
      <c r="AD56" s="85">
        <f t="shared" si="52"/>
        <v>1.240185547267795</v>
      </c>
      <c r="AE56" s="30">
        <f t="shared" si="53"/>
        <v>1.0689812390165561</v>
      </c>
      <c r="AF56" s="30">
        <f t="shared" si="54"/>
        <v>1.4462687351400465</v>
      </c>
      <c r="AG56" s="84"/>
      <c r="AH56" s="77"/>
      <c r="AI56" s="45"/>
      <c r="AJ56" s="30">
        <f t="shared" si="55"/>
        <v>1.1124454099121066</v>
      </c>
      <c r="AK56" s="30">
        <f t="shared" si="56"/>
        <v>1.0784222150154739</v>
      </c>
      <c r="AL56" s="30">
        <f t="shared" si="57"/>
        <v>1.2576249870783014</v>
      </c>
      <c r="AM56" s="85">
        <f t="shared" si="58"/>
        <v>1.1847317448556036</v>
      </c>
      <c r="AN56" s="30">
        <f t="shared" si="48"/>
        <v>1.6270173452490509E-2</v>
      </c>
      <c r="AO56" s="30">
        <f t="shared" si="45"/>
        <v>2.6107380600505759E-2</v>
      </c>
      <c r="AP56" s="30">
        <f t="shared" si="46"/>
        <v>3.1064016951029138E-4</v>
      </c>
      <c r="AQ56" s="85">
        <f t="shared" si="47"/>
        <v>3.054580026706096E-3</v>
      </c>
      <c r="AR56" s="94"/>
      <c r="AS56" s="95"/>
      <c r="AT56" s="93"/>
      <c r="AU56" s="30">
        <f t="shared" si="59"/>
        <v>64.510052093375904</v>
      </c>
      <c r="AV56" s="30">
        <f t="shared" si="59"/>
        <v>1.5376000000000001</v>
      </c>
      <c r="AW56" s="30">
        <f t="shared" si="11"/>
        <v>9.9594505922151537</v>
      </c>
      <c r="AX56" s="85">
        <f t="shared" si="60"/>
        <v>1835.5630770662478</v>
      </c>
      <c r="AY56" s="92"/>
      <c r="AZ56" s="30">
        <f t="shared" si="13"/>
        <v>0.9516679554246652</v>
      </c>
      <c r="BA56" s="30">
        <f t="shared" si="14"/>
        <v>1.273222864399548</v>
      </c>
      <c r="BB56" s="30">
        <f t="shared" si="61"/>
        <v>0.16077745448744138</v>
      </c>
      <c r="BC56" s="56">
        <f t="shared" si="16"/>
        <v>0.14452615207441441</v>
      </c>
      <c r="BD56" s="30">
        <f t="shared" si="17"/>
        <v>0.92657003699027451</v>
      </c>
      <c r="BE56" s="30">
        <f t="shared" si="18"/>
        <v>1.2302743930406732</v>
      </c>
      <c r="BF56" s="30">
        <f t="shared" si="62"/>
        <v>0.1518521780251994</v>
      </c>
      <c r="BG56" s="56">
        <f t="shared" si="20"/>
        <v>0.14080957894864998</v>
      </c>
      <c r="BH56" s="30">
        <f t="shared" si="21"/>
        <v>1.0584231652757854</v>
      </c>
      <c r="BI56" s="30">
        <f t="shared" si="22"/>
        <v>1.4568268088808174</v>
      </c>
      <c r="BJ56" s="30">
        <f t="shared" si="63"/>
        <v>0.19920182180251611</v>
      </c>
      <c r="BK56" s="56">
        <f t="shared" si="24"/>
        <v>0.15839524806619751</v>
      </c>
      <c r="BL56" s="30">
        <f t="shared" si="25"/>
        <v>0.87442328661127444</v>
      </c>
      <c r="BM56" s="30">
        <f t="shared" si="26"/>
        <v>1.4950402030999328</v>
      </c>
      <c r="BN56" s="30">
        <f t="shared" si="64"/>
        <v>0.31030845824432923</v>
      </c>
      <c r="BO56" s="56">
        <f t="shared" si="28"/>
        <v>0.26192297082589772</v>
      </c>
      <c r="BP56" s="59"/>
      <c r="DZ56" s="30">
        <f t="shared" si="65"/>
        <v>0.45697486513076357</v>
      </c>
      <c r="EA56" s="30">
        <f t="shared" si="66"/>
        <v>1.7679159546934495</v>
      </c>
      <c r="EB56" s="30">
        <f t="shared" si="67"/>
        <v>0.65547054478134303</v>
      </c>
      <c r="EC56" s="56">
        <f t="shared" si="68"/>
        <v>0.58921591921812244</v>
      </c>
      <c r="ED56" s="30">
        <f t="shared" si="69"/>
        <v>0.45933896000482954</v>
      </c>
      <c r="EE56" s="30">
        <f t="shared" si="70"/>
        <v>1.6975054700261181</v>
      </c>
      <c r="EF56" s="30">
        <f t="shared" si="71"/>
        <v>0.61908325501064432</v>
      </c>
      <c r="EG56" s="56">
        <f t="shared" si="72"/>
        <v>0.57406389296400129</v>
      </c>
      <c r="EH56" s="30">
        <f t="shared" si="73"/>
        <v>0.44550287036366987</v>
      </c>
      <c r="EI56" s="30">
        <f t="shared" si="74"/>
        <v>2.0697471037929329</v>
      </c>
      <c r="EJ56" s="30">
        <f t="shared" si="75"/>
        <v>0.81212211671463153</v>
      </c>
      <c r="EK56" s="56">
        <f t="shared" si="76"/>
        <v>0.64575857275334791</v>
      </c>
      <c r="EL56" s="30">
        <f t="shared" si="77"/>
        <v>-8.0358903731303055E-2</v>
      </c>
      <c r="EM56" s="30">
        <f t="shared" si="78"/>
        <v>2.4498223934425103</v>
      </c>
      <c r="EN56" s="30">
        <f t="shared" si="79"/>
        <v>1.2650906485869067</v>
      </c>
      <c r="EO56" s="56">
        <f t="shared" si="80"/>
        <v>1.0678287756534264</v>
      </c>
      <c r="EP56" s="66"/>
      <c r="EQ56" s="60"/>
    </row>
    <row r="57" spans="2:147" s="12" customFormat="1" ht="21.95" customHeight="1" x14ac:dyDescent="0.25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T57" s="24"/>
      <c r="U57" s="129">
        <f>'RAW DATA'!X52</f>
        <v>66.959999999999994</v>
      </c>
      <c r="V57" s="129">
        <f>'RAW DATA'!Y52</f>
        <v>11.694517423315318</v>
      </c>
      <c r="W57" s="129">
        <f>'RAW DATA'!Z52</f>
        <v>1.23</v>
      </c>
      <c r="X57" s="131"/>
      <c r="Y57" s="83"/>
      <c r="Z57" s="84"/>
      <c r="AA57" s="30">
        <f t="shared" si="49"/>
        <v>0.98916475733745224</v>
      </c>
      <c r="AB57" s="30">
        <f t="shared" si="50"/>
        <v>1.3382817305153765</v>
      </c>
      <c r="AC57" s="85">
        <f t="shared" si="51"/>
        <v>0.94876848615040665</v>
      </c>
      <c r="AD57" s="85">
        <f t="shared" si="52"/>
        <v>1.28362795185055</v>
      </c>
      <c r="AE57" s="30">
        <f t="shared" si="53"/>
        <v>1.1418853233212878</v>
      </c>
      <c r="AF57" s="30">
        <f t="shared" si="54"/>
        <v>1.544903672728801</v>
      </c>
      <c r="AG57" s="84"/>
      <c r="AH57" s="77"/>
      <c r="AI57" s="45"/>
      <c r="AJ57" s="30">
        <f t="shared" si="55"/>
        <v>1.1637232439264145</v>
      </c>
      <c r="AK57" s="30">
        <f t="shared" si="56"/>
        <v>1.1161982190004784</v>
      </c>
      <c r="AL57" s="30">
        <f t="shared" si="57"/>
        <v>1.3433944980250445</v>
      </c>
      <c r="AM57" s="85">
        <f t="shared" si="58"/>
        <v>1.2689739007362524</v>
      </c>
      <c r="AN57" s="30">
        <f t="shared" si="48"/>
        <v>4.3926083956375549E-3</v>
      </c>
      <c r="AO57" s="30">
        <f t="shared" si="45"/>
        <v>1.2950845358663062E-2</v>
      </c>
      <c r="AP57" s="30">
        <f t="shared" si="46"/>
        <v>1.2858312182351828E-2</v>
      </c>
      <c r="AQ57" s="85">
        <f t="shared" si="47"/>
        <v>1.5189649385992552E-3</v>
      </c>
      <c r="AR57" s="94"/>
      <c r="AS57" s="95"/>
      <c r="AT57" s="93"/>
      <c r="AU57" s="30">
        <f t="shared" si="59"/>
        <v>136.76173776422556</v>
      </c>
      <c r="AV57" s="30">
        <f t="shared" si="59"/>
        <v>1.5128999999999999</v>
      </c>
      <c r="AW57" s="30">
        <f t="shared" si="11"/>
        <v>14.384256430677841</v>
      </c>
      <c r="AX57" s="85">
        <f t="shared" si="60"/>
        <v>1535.132689544208</v>
      </c>
      <c r="AY57" s="92"/>
      <c r="AZ57" s="30">
        <f t="shared" si="13"/>
        <v>1.0125860651923373</v>
      </c>
      <c r="BA57" s="30">
        <f t="shared" si="14"/>
        <v>1.3148604226604916</v>
      </c>
      <c r="BB57" s="30">
        <f t="shared" si="61"/>
        <v>0.15113717873407725</v>
      </c>
      <c r="BC57" s="56">
        <f t="shared" si="16"/>
        <v>0.12987381623842001</v>
      </c>
      <c r="BD57" s="30">
        <f t="shared" si="17"/>
        <v>0.97345115384436121</v>
      </c>
      <c r="BE57" s="30">
        <f t="shared" si="18"/>
        <v>1.2589452841565958</v>
      </c>
      <c r="BF57" s="30">
        <f t="shared" si="62"/>
        <v>0.14274706515611726</v>
      </c>
      <c r="BG57" s="56">
        <f t="shared" si="20"/>
        <v>0.12788684189439306</v>
      </c>
      <c r="BH57" s="30">
        <f t="shared" si="21"/>
        <v>1.1561368912797383</v>
      </c>
      <c r="BI57" s="30">
        <f t="shared" si="22"/>
        <v>1.5306521047703507</v>
      </c>
      <c r="BJ57" s="30">
        <f t="shared" si="63"/>
        <v>0.18725760674530628</v>
      </c>
      <c r="BK57" s="56">
        <f t="shared" si="24"/>
        <v>0.13939137537082219</v>
      </c>
      <c r="BL57" s="30">
        <f t="shared" si="25"/>
        <v>0.97727165264504068</v>
      </c>
      <c r="BM57" s="30">
        <f t="shared" si="26"/>
        <v>1.5606761488274641</v>
      </c>
      <c r="BN57" s="30">
        <f t="shared" si="64"/>
        <v>0.29170224809121176</v>
      </c>
      <c r="BO57" s="56">
        <f t="shared" si="28"/>
        <v>0.22987253553596926</v>
      </c>
      <c r="BP57" s="59"/>
      <c r="DZ57" s="30">
        <f t="shared" si="65"/>
        <v>0.51055045514829511</v>
      </c>
      <c r="EA57" s="30">
        <f t="shared" si="66"/>
        <v>1.8168960327045338</v>
      </c>
      <c r="EB57" s="30">
        <f t="shared" si="67"/>
        <v>0.65317278877811935</v>
      </c>
      <c r="EC57" s="56">
        <f t="shared" si="68"/>
        <v>0.56127845876336324</v>
      </c>
      <c r="ED57" s="30">
        <f t="shared" si="69"/>
        <v>0.49928516412624235</v>
      </c>
      <c r="EE57" s="30">
        <f t="shared" si="70"/>
        <v>1.7331112738747145</v>
      </c>
      <c r="EF57" s="30">
        <f t="shared" si="71"/>
        <v>0.61691305487423609</v>
      </c>
      <c r="EG57" s="56">
        <f t="shared" si="72"/>
        <v>0.5526913090997968</v>
      </c>
      <c r="EH57" s="30">
        <f t="shared" si="73"/>
        <v>0.53411928035704248</v>
      </c>
      <c r="EI57" s="30">
        <f t="shared" si="74"/>
        <v>2.1526697156930465</v>
      </c>
      <c r="EJ57" s="30">
        <f t="shared" si="75"/>
        <v>0.80927521766800203</v>
      </c>
      <c r="EK57" s="56">
        <f t="shared" si="76"/>
        <v>0.60241069831515337</v>
      </c>
      <c r="EL57" s="30">
        <f t="shared" si="77"/>
        <v>8.3180351545568687E-3</v>
      </c>
      <c r="EM57" s="30">
        <f t="shared" si="78"/>
        <v>2.5296297663179477</v>
      </c>
      <c r="EN57" s="30">
        <f t="shared" si="79"/>
        <v>1.2606558655816955</v>
      </c>
      <c r="EO57" s="56">
        <f t="shared" si="80"/>
        <v>0.99344506995003534</v>
      </c>
      <c r="EP57" s="66"/>
      <c r="EQ57" s="60"/>
    </row>
    <row r="58" spans="2:147" s="12" customFormat="1" ht="21.95" customHeight="1" x14ac:dyDescent="0.25"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T58" s="24"/>
      <c r="U58" s="129">
        <f>'RAW DATA'!X53</f>
        <v>73.91</v>
      </c>
      <c r="V58" s="129">
        <f>'RAW DATA'!Y53</f>
        <v>14.068947616373837</v>
      </c>
      <c r="W58" s="129">
        <f>'RAW DATA'!Z53</f>
        <v>1.29</v>
      </c>
      <c r="X58" s="131"/>
      <c r="Y58" s="83"/>
      <c r="Z58" s="84"/>
      <c r="AA58" s="30">
        <f t="shared" si="49"/>
        <v>1.0174204766348485</v>
      </c>
      <c r="AB58" s="30">
        <f t="shared" si="50"/>
        <v>1.3765100566236186</v>
      </c>
      <c r="AC58" s="85">
        <f t="shared" si="51"/>
        <v>0.97018275122672981</v>
      </c>
      <c r="AD58" s="85">
        <f t="shared" si="52"/>
        <v>1.3126001928361637</v>
      </c>
      <c r="AE58" s="30">
        <f t="shared" si="53"/>
        <v>1.1795586435390599</v>
      </c>
      <c r="AF58" s="30">
        <f t="shared" si="54"/>
        <v>1.595873458905787</v>
      </c>
      <c r="AG58" s="84"/>
      <c r="AH58" s="77"/>
      <c r="AI58" s="45"/>
      <c r="AJ58" s="30">
        <f t="shared" si="55"/>
        <v>1.1969652666292336</v>
      </c>
      <c r="AK58" s="30">
        <f t="shared" si="56"/>
        <v>1.1413914720314469</v>
      </c>
      <c r="AL58" s="30">
        <f t="shared" si="57"/>
        <v>1.3877160512224236</v>
      </c>
      <c r="AM58" s="85">
        <f t="shared" si="58"/>
        <v>1.3235857951765984</v>
      </c>
      <c r="AN58" s="30">
        <f t="shared" si="48"/>
        <v>8.6554616133695944E-3</v>
      </c>
      <c r="AO58" s="30">
        <f t="shared" si="45"/>
        <v>2.2084494584980251E-2</v>
      </c>
      <c r="AP58" s="30">
        <f t="shared" si="46"/>
        <v>9.5484266665033027E-3</v>
      </c>
      <c r="AQ58" s="85">
        <f t="shared" si="47"/>
        <v>1.128005637644415E-3</v>
      </c>
      <c r="AR58" s="94"/>
      <c r="AS58" s="95"/>
      <c r="AT58" s="93"/>
      <c r="AU58" s="30">
        <f t="shared" si="59"/>
        <v>197.93528703227108</v>
      </c>
      <c r="AV58" s="30">
        <f t="shared" si="59"/>
        <v>1.6641000000000001</v>
      </c>
      <c r="AW58" s="30">
        <f t="shared" si="11"/>
        <v>18.14894242512225</v>
      </c>
      <c r="AX58" s="85">
        <f t="shared" si="60"/>
        <v>1354.7066046593166</v>
      </c>
      <c r="AY58" s="92"/>
      <c r="AZ58" s="30">
        <f t="shared" si="13"/>
        <v>1.05192526886316</v>
      </c>
      <c r="BA58" s="30">
        <f t="shared" si="14"/>
        <v>1.3420052643953073</v>
      </c>
      <c r="BB58" s="30">
        <f t="shared" si="61"/>
        <v>0.14503999776607368</v>
      </c>
      <c r="BC58" s="56">
        <f t="shared" si="16"/>
        <v>0.12117310485919103</v>
      </c>
      <c r="BD58" s="30">
        <f t="shared" si="17"/>
        <v>1.0044031136091611</v>
      </c>
      <c r="BE58" s="30">
        <f t="shared" si="18"/>
        <v>1.2783798304537326</v>
      </c>
      <c r="BF58" s="30">
        <f t="shared" si="62"/>
        <v>0.13698835842228566</v>
      </c>
      <c r="BG58" s="56">
        <f t="shared" si="20"/>
        <v>0.12001873308066167</v>
      </c>
      <c r="BH58" s="30">
        <f t="shared" si="21"/>
        <v>1.2080127969238454</v>
      </c>
      <c r="BI58" s="30">
        <f t="shared" si="22"/>
        <v>1.5674193055210017</v>
      </c>
      <c r="BJ58" s="30">
        <f t="shared" si="63"/>
        <v>0.17970325429857806</v>
      </c>
      <c r="BK58" s="56">
        <f t="shared" si="24"/>
        <v>0.12949569484353773</v>
      </c>
      <c r="BL58" s="30">
        <f t="shared" si="25"/>
        <v>1.0436514086419062</v>
      </c>
      <c r="BM58" s="30">
        <f t="shared" si="26"/>
        <v>1.6035201817112905</v>
      </c>
      <c r="BN58" s="30">
        <f t="shared" si="64"/>
        <v>0.27993438653469205</v>
      </c>
      <c r="BO58" s="56">
        <f t="shared" si="28"/>
        <v>0.21149697099714049</v>
      </c>
      <c r="BP58" s="59"/>
      <c r="DZ58" s="30">
        <f t="shared" si="65"/>
        <v>0.5451763083333202</v>
      </c>
      <c r="EA58" s="30">
        <f t="shared" si="66"/>
        <v>1.848754224925147</v>
      </c>
      <c r="EB58" s="30">
        <f t="shared" si="67"/>
        <v>0.65178895829591343</v>
      </c>
      <c r="EC58" s="56">
        <f t="shared" si="68"/>
        <v>0.54453456292128855</v>
      </c>
      <c r="ED58" s="30">
        <f t="shared" si="69"/>
        <v>0.52578542673396111</v>
      </c>
      <c r="EE58" s="30">
        <f t="shared" si="70"/>
        <v>1.7569975173289327</v>
      </c>
      <c r="EF58" s="30">
        <f t="shared" si="71"/>
        <v>0.61560604529748575</v>
      </c>
      <c r="EG58" s="56">
        <f t="shared" si="72"/>
        <v>0.53934698162921357</v>
      </c>
      <c r="EH58" s="30">
        <f t="shared" si="73"/>
        <v>0.5801553870905507</v>
      </c>
      <c r="EI58" s="30">
        <f t="shared" si="74"/>
        <v>2.1952767153542965</v>
      </c>
      <c r="EJ58" s="30">
        <f t="shared" si="75"/>
        <v>0.80756066413187289</v>
      </c>
      <c r="EK58" s="56">
        <f t="shared" si="76"/>
        <v>0.581935089257274</v>
      </c>
      <c r="EL58" s="30">
        <f t="shared" si="77"/>
        <v>6.5600791033614936E-2</v>
      </c>
      <c r="EM58" s="30">
        <f t="shared" si="78"/>
        <v>2.5815707993195818</v>
      </c>
      <c r="EN58" s="30">
        <f t="shared" si="79"/>
        <v>1.2579850041429834</v>
      </c>
      <c r="EO58" s="56">
        <f t="shared" si="80"/>
        <v>0.95043706930621585</v>
      </c>
      <c r="EP58" s="66"/>
      <c r="EQ58" s="60"/>
    </row>
    <row r="59" spans="2:147" s="12" customFormat="1" ht="21.95" customHeight="1" x14ac:dyDescent="0.25"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T59" s="24"/>
      <c r="U59" s="129">
        <f>'RAW DATA'!X54</f>
        <v>79.13</v>
      </c>
      <c r="V59" s="129">
        <f>'RAW DATA'!Y54</f>
        <v>15.82293197412961</v>
      </c>
      <c r="W59" s="129">
        <f>'RAW DATA'!Z54</f>
        <v>1.35</v>
      </c>
      <c r="X59" s="131"/>
      <c r="Y59" s="83"/>
      <c r="Z59" s="84"/>
      <c r="AA59" s="30">
        <f t="shared" si="49"/>
        <v>1.0382928904921425</v>
      </c>
      <c r="AB59" s="30">
        <f t="shared" si="50"/>
        <v>1.4047492047834869</v>
      </c>
      <c r="AC59" s="85">
        <f t="shared" si="51"/>
        <v>0.9863111867581601</v>
      </c>
      <c r="AD59" s="85">
        <f t="shared" si="52"/>
        <v>1.3344210173786872</v>
      </c>
      <c r="AE59" s="30">
        <f t="shared" si="53"/>
        <v>1.2041472232677666</v>
      </c>
      <c r="AF59" s="30">
        <f t="shared" si="54"/>
        <v>1.6291403608916841</v>
      </c>
      <c r="AG59" s="84"/>
      <c r="AH59" s="77"/>
      <c r="AI59" s="45"/>
      <c r="AJ59" s="30">
        <f t="shared" si="55"/>
        <v>1.2215210476378147</v>
      </c>
      <c r="AK59" s="30">
        <f t="shared" si="56"/>
        <v>1.1603661020684237</v>
      </c>
      <c r="AL59" s="30">
        <f t="shared" si="57"/>
        <v>1.4166437920797255</v>
      </c>
      <c r="AM59" s="85">
        <f t="shared" si="58"/>
        <v>1.3639274354049811</v>
      </c>
      <c r="AN59" s="30">
        <f t="shared" si="48"/>
        <v>1.6506841200084714E-2</v>
      </c>
      <c r="AO59" s="30">
        <f t="shared" si="45"/>
        <v>3.5961015244723525E-2</v>
      </c>
      <c r="AP59" s="30">
        <f t="shared" si="46"/>
        <v>4.441395022765666E-3</v>
      </c>
      <c r="AQ59" s="85">
        <f t="shared" si="47"/>
        <v>1.9397345695991775E-4</v>
      </c>
      <c r="AR59" s="94"/>
      <c r="AS59" s="95"/>
      <c r="AT59" s="93"/>
      <c r="AU59" s="30">
        <f t="shared" si="59"/>
        <v>250.36517625793314</v>
      </c>
      <c r="AV59" s="30">
        <f t="shared" si="59"/>
        <v>1.8225000000000002</v>
      </c>
      <c r="AW59" s="30">
        <f t="shared" si="11"/>
        <v>21.360958165074972</v>
      </c>
      <c r="AX59" s="85">
        <f t="shared" si="60"/>
        <v>1228.6675793712539</v>
      </c>
      <c r="AY59" s="92"/>
      <c r="AZ59" s="30">
        <f t="shared" si="13"/>
        <v>1.080897068601524</v>
      </c>
      <c r="BA59" s="30">
        <f t="shared" si="14"/>
        <v>1.3621450266741053</v>
      </c>
      <c r="BB59" s="30">
        <f t="shared" si="61"/>
        <v>0.14062397903629062</v>
      </c>
      <c r="BC59" s="56">
        <f t="shared" si="16"/>
        <v>0.11512202700741851</v>
      </c>
      <c r="BD59" s="30">
        <f t="shared" si="17"/>
        <v>1.0275486148945694</v>
      </c>
      <c r="BE59" s="30">
        <f t="shared" si="18"/>
        <v>1.2931835892422781</v>
      </c>
      <c r="BF59" s="30">
        <f t="shared" si="62"/>
        <v>0.13281748717385441</v>
      </c>
      <c r="BG59" s="56">
        <f t="shared" si="20"/>
        <v>0.11446170905639093</v>
      </c>
      <c r="BH59" s="30">
        <f t="shared" si="21"/>
        <v>1.2424119453170561</v>
      </c>
      <c r="BI59" s="30">
        <f t="shared" si="22"/>
        <v>1.5908756388423948</v>
      </c>
      <c r="BJ59" s="30">
        <f t="shared" si="63"/>
        <v>0.17423184676266928</v>
      </c>
      <c r="BK59" s="56">
        <f t="shared" si="24"/>
        <v>0.12298917182765162</v>
      </c>
      <c r="BL59" s="30">
        <f t="shared" si="25"/>
        <v>1.0925161839577655</v>
      </c>
      <c r="BM59" s="30">
        <f t="shared" si="26"/>
        <v>1.6353386868521966</v>
      </c>
      <c r="BN59" s="30">
        <f t="shared" si="64"/>
        <v>0.27141125144721556</v>
      </c>
      <c r="BO59" s="56">
        <f t="shared" si="28"/>
        <v>0.19899244226774235</v>
      </c>
      <c r="BP59" s="59"/>
      <c r="DZ59" s="30">
        <f t="shared" si="65"/>
        <v>0.57070052807463401</v>
      </c>
      <c r="EA59" s="30">
        <f t="shared" si="66"/>
        <v>1.8723415672009953</v>
      </c>
      <c r="EB59" s="30">
        <f t="shared" si="67"/>
        <v>0.65082051956318065</v>
      </c>
      <c r="EC59" s="56">
        <f t="shared" si="68"/>
        <v>0.53279517436211321</v>
      </c>
      <c r="ED59" s="30">
        <f t="shared" si="69"/>
        <v>0.54567473433762947</v>
      </c>
      <c r="EE59" s="30">
        <f t="shared" si="70"/>
        <v>1.7750574697992181</v>
      </c>
      <c r="EF59" s="30">
        <f t="shared" si="71"/>
        <v>0.61469136773079425</v>
      </c>
      <c r="EG59" s="56">
        <f t="shared" si="72"/>
        <v>0.52973916304093105</v>
      </c>
      <c r="EH59" s="30">
        <f t="shared" si="73"/>
        <v>0.61028301483796099</v>
      </c>
      <c r="EI59" s="30">
        <f t="shared" si="74"/>
        <v>2.2230045693214899</v>
      </c>
      <c r="EJ59" s="30">
        <f t="shared" si="75"/>
        <v>0.80636077724176447</v>
      </c>
      <c r="EK59" s="56">
        <f t="shared" si="76"/>
        <v>0.56920503358008878</v>
      </c>
      <c r="EL59" s="30">
        <f t="shared" si="77"/>
        <v>0.10781156602978226</v>
      </c>
      <c r="EM59" s="30">
        <f t="shared" si="78"/>
        <v>2.6200433047801797</v>
      </c>
      <c r="EN59" s="30">
        <f t="shared" si="79"/>
        <v>1.2561158693751988</v>
      </c>
      <c r="EO59" s="56">
        <f t="shared" si="80"/>
        <v>0.92095505726243376</v>
      </c>
      <c r="EP59" s="66"/>
      <c r="EQ59" s="60"/>
    </row>
    <row r="60" spans="2:147" s="12" customFormat="1" ht="21.95" customHeight="1" x14ac:dyDescent="0.25"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T60" s="24"/>
      <c r="U60" s="129">
        <f>'RAW DATA'!X55</f>
        <v>146.09</v>
      </c>
      <c r="V60" s="129">
        <f>'RAW DATA'!Y55</f>
        <v>36.724207709096149</v>
      </c>
      <c r="W60" s="129">
        <f>'RAW DATA'!Z55</f>
        <v>1.46</v>
      </c>
      <c r="X60" s="131"/>
      <c r="Y60" s="83"/>
      <c r="Z60" s="84"/>
      <c r="AA60" s="30">
        <f t="shared" si="49"/>
        <v>1.2870180717382442</v>
      </c>
      <c r="AB60" s="30">
        <f t="shared" si="50"/>
        <v>1.7412597441164479</v>
      </c>
      <c r="AC60" s="85">
        <f t="shared" si="51"/>
        <v>1.2004405602609671</v>
      </c>
      <c r="AD60" s="85">
        <f t="shared" si="52"/>
        <v>1.6241254638824847</v>
      </c>
      <c r="AE60" s="30">
        <f t="shared" si="53"/>
        <v>1.3960161605324786</v>
      </c>
      <c r="AF60" s="30">
        <f t="shared" si="54"/>
        <v>1.8887277466027652</v>
      </c>
      <c r="AG60" s="84"/>
      <c r="AH60" s="77"/>
      <c r="AI60" s="45"/>
      <c r="AJ60" s="30">
        <f t="shared" si="55"/>
        <v>1.5141389079273462</v>
      </c>
      <c r="AK60" s="30">
        <f t="shared" si="56"/>
        <v>1.412283012071726</v>
      </c>
      <c r="AL60" s="30">
        <f t="shared" si="57"/>
        <v>1.642371953567622</v>
      </c>
      <c r="AM60" s="85">
        <f t="shared" si="58"/>
        <v>1.8446567773092113</v>
      </c>
      <c r="AN60" s="30">
        <f t="shared" si="48"/>
        <v>2.9310213515656709E-3</v>
      </c>
      <c r="AO60" s="30">
        <f t="shared" si="45"/>
        <v>2.2769109369470417E-3</v>
      </c>
      <c r="AP60" s="30">
        <f t="shared" si="46"/>
        <v>3.3259529448070889E-2</v>
      </c>
      <c r="AQ60" s="85">
        <f t="shared" si="47"/>
        <v>0.1479608363299082</v>
      </c>
      <c r="AR60" s="94"/>
      <c r="AS60" s="95"/>
      <c r="AT60" s="93"/>
      <c r="AU60" s="30">
        <f t="shared" si="59"/>
        <v>1348.667431860837</v>
      </c>
      <c r="AV60" s="30">
        <f t="shared" si="59"/>
        <v>2.1315999999999997</v>
      </c>
      <c r="AW60" s="30">
        <f t="shared" si="11"/>
        <v>53.617343255280375</v>
      </c>
      <c r="AX60" s="85">
        <f t="shared" si="60"/>
        <v>200.25303965200715</v>
      </c>
      <c r="AY60" s="92"/>
      <c r="AZ60" s="30">
        <f t="shared" si="13"/>
        <v>1.4167637379078315</v>
      </c>
      <c r="BA60" s="30">
        <f t="shared" si="14"/>
        <v>1.6115140779468609</v>
      </c>
      <c r="BB60" s="30">
        <f t="shared" si="61"/>
        <v>9.7375170019514623E-2</v>
      </c>
      <c r="BC60" s="56">
        <f t="shared" si="16"/>
        <v>6.4310592317324625E-2</v>
      </c>
      <c r="BD60" s="30">
        <f t="shared" si="17"/>
        <v>1.3203134526569611</v>
      </c>
      <c r="BE60" s="30">
        <f t="shared" si="18"/>
        <v>1.5042525714864909</v>
      </c>
      <c r="BF60" s="30">
        <f t="shared" si="62"/>
        <v>9.1969559414764854E-2</v>
      </c>
      <c r="BG60" s="56">
        <f t="shared" si="20"/>
        <v>6.5121196409387974E-2</v>
      </c>
      <c r="BH60" s="30">
        <f t="shared" si="21"/>
        <v>1.5217249926609719</v>
      </c>
      <c r="BI60" s="30">
        <f t="shared" si="22"/>
        <v>1.7630189144742721</v>
      </c>
      <c r="BJ60" s="30">
        <f t="shared" si="63"/>
        <v>0.12064696090665013</v>
      </c>
      <c r="BK60" s="56">
        <f t="shared" si="24"/>
        <v>7.3458975382876088E-2</v>
      </c>
      <c r="BL60" s="30">
        <f t="shared" si="25"/>
        <v>1.6567178714696786</v>
      </c>
      <c r="BM60" s="30">
        <f t="shared" si="26"/>
        <v>2.0325956831487439</v>
      </c>
      <c r="BN60" s="30">
        <f t="shared" si="64"/>
        <v>0.18793890583953277</v>
      </c>
      <c r="BO60" s="56">
        <f t="shared" si="28"/>
        <v>0.10188285872544696</v>
      </c>
      <c r="BP60" s="59"/>
      <c r="DZ60" s="30">
        <f t="shared" si="65"/>
        <v>0.87127487180398466</v>
      </c>
      <c r="EA60" s="30">
        <f t="shared" si="66"/>
        <v>2.1570029440507077</v>
      </c>
      <c r="EB60" s="30">
        <f t="shared" si="67"/>
        <v>0.64286403612336152</v>
      </c>
      <c r="EC60" s="56">
        <f t="shared" si="68"/>
        <v>0.42457401547349211</v>
      </c>
      <c r="ED60" s="30">
        <f t="shared" si="69"/>
        <v>0.80510643765327616</v>
      </c>
      <c r="EE60" s="30">
        <f t="shared" si="70"/>
        <v>2.0194595864901759</v>
      </c>
      <c r="EF60" s="30">
        <f t="shared" si="71"/>
        <v>0.60717657441844985</v>
      </c>
      <c r="EG60" s="56">
        <f t="shared" si="72"/>
        <v>0.42992556677982119</v>
      </c>
      <c r="EH60" s="30">
        <f t="shared" si="73"/>
        <v>0.8458691878325475</v>
      </c>
      <c r="EI60" s="30">
        <f t="shared" si="74"/>
        <v>2.4388747193026967</v>
      </c>
      <c r="EJ60" s="30">
        <f t="shared" si="75"/>
        <v>0.7965027657350745</v>
      </c>
      <c r="EK60" s="56">
        <f t="shared" si="76"/>
        <v>0.48497099819860012</v>
      </c>
      <c r="EL60" s="30">
        <f t="shared" si="77"/>
        <v>0.60389731544231573</v>
      </c>
      <c r="EM60" s="30">
        <f t="shared" si="78"/>
        <v>3.0854162391761069</v>
      </c>
      <c r="EN60" s="30">
        <f t="shared" si="79"/>
        <v>1.2407594618668956</v>
      </c>
      <c r="EO60" s="56">
        <f t="shared" si="80"/>
        <v>0.6726234804920096</v>
      </c>
      <c r="EP60" s="66"/>
      <c r="EQ60" s="60"/>
    </row>
    <row r="61" spans="2:147" s="12" customFormat="1" ht="21.95" customHeight="1" x14ac:dyDescent="0.25"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T61" s="24"/>
      <c r="U61" s="129">
        <f>'RAW DATA'!X56</f>
        <v>150.43</v>
      </c>
      <c r="V61" s="129">
        <f>'RAW DATA'!Y56</f>
        <v>38.001759864727234</v>
      </c>
      <c r="W61" s="129">
        <f>'RAW DATA'!Z56</f>
        <v>1.51</v>
      </c>
      <c r="X61" s="131"/>
      <c r="Y61" s="83"/>
      <c r="Z61" s="84"/>
      <c r="AA61" s="30">
        <f t="shared" si="49"/>
        <v>1.302220942390254</v>
      </c>
      <c r="AB61" s="30">
        <f t="shared" si="50"/>
        <v>1.7618283338221084</v>
      </c>
      <c r="AC61" s="85">
        <f t="shared" si="51"/>
        <v>1.2149435480838402</v>
      </c>
      <c r="AD61" s="85">
        <f t="shared" si="52"/>
        <v>1.6437471532899013</v>
      </c>
      <c r="AE61" s="30">
        <f t="shared" si="53"/>
        <v>1.4044242816318702</v>
      </c>
      <c r="AF61" s="30">
        <f t="shared" si="54"/>
        <v>1.9001034398548831</v>
      </c>
      <c r="AG61" s="84"/>
      <c r="AH61" s="77"/>
      <c r="AI61" s="45"/>
      <c r="AJ61" s="30">
        <f t="shared" si="55"/>
        <v>1.5320246381061813</v>
      </c>
      <c r="AK61" s="30">
        <f t="shared" si="56"/>
        <v>1.4293453506868707</v>
      </c>
      <c r="AL61" s="30">
        <f t="shared" si="57"/>
        <v>1.6522638607433766</v>
      </c>
      <c r="AM61" s="85">
        <f t="shared" si="58"/>
        <v>1.8740404768887262</v>
      </c>
      <c r="AN61" s="30">
        <f t="shared" si="48"/>
        <v>4.8508468370825212E-4</v>
      </c>
      <c r="AO61" s="30">
        <f t="shared" si="45"/>
        <v>6.5051724558238631E-3</v>
      </c>
      <c r="AP61" s="30">
        <f t="shared" si="46"/>
        <v>2.023900607361085E-2</v>
      </c>
      <c r="AQ61" s="85">
        <f t="shared" si="47"/>
        <v>0.13252546881337121</v>
      </c>
      <c r="AR61" s="94"/>
      <c r="AS61" s="95"/>
      <c r="AT61" s="93"/>
      <c r="AU61" s="30">
        <f t="shared" si="59"/>
        <v>1444.1337528163936</v>
      </c>
      <c r="AV61" s="30">
        <f t="shared" si="59"/>
        <v>2.2801</v>
      </c>
      <c r="AW61" s="30">
        <f t="shared" si="11"/>
        <v>57.382657395738121</v>
      </c>
      <c r="AX61" s="85">
        <f t="shared" si="60"/>
        <v>165.72769594877514</v>
      </c>
      <c r="AY61" s="92"/>
      <c r="AZ61" s="30">
        <f t="shared" si="13"/>
        <v>1.4364402931359233</v>
      </c>
      <c r="BA61" s="30">
        <f t="shared" si="14"/>
        <v>1.6276089830764393</v>
      </c>
      <c r="BB61" s="30">
        <f t="shared" si="61"/>
        <v>9.5584344970258112E-2</v>
      </c>
      <c r="BC61" s="56">
        <f t="shared" si="16"/>
        <v>6.2390866695469741E-2</v>
      </c>
      <c r="BD61" s="30">
        <f t="shared" si="17"/>
        <v>1.3390672018312457</v>
      </c>
      <c r="BE61" s="30">
        <f t="shared" si="18"/>
        <v>1.5196234995424958</v>
      </c>
      <c r="BF61" s="30">
        <f t="shared" si="62"/>
        <v>9.027814885562499E-2</v>
      </c>
      <c r="BG61" s="56">
        <f t="shared" si="20"/>
        <v>6.316048729038222E-2</v>
      </c>
      <c r="BH61" s="30">
        <f t="shared" si="21"/>
        <v>1.5338357159852889</v>
      </c>
      <c r="BI61" s="30">
        <f t="shared" si="22"/>
        <v>1.7706920055014643</v>
      </c>
      <c r="BJ61" s="30">
        <f t="shared" si="63"/>
        <v>0.11842814475808779</v>
      </c>
      <c r="BK61" s="56">
        <f t="shared" si="24"/>
        <v>7.1676290677207724E-2</v>
      </c>
      <c r="BL61" s="30">
        <f t="shared" si="25"/>
        <v>1.6895579521804391</v>
      </c>
      <c r="BM61" s="30">
        <f t="shared" si="26"/>
        <v>2.0585230015970133</v>
      </c>
      <c r="BN61" s="30">
        <f t="shared" si="64"/>
        <v>0.18448252470828702</v>
      </c>
      <c r="BO61" s="56">
        <f t="shared" si="28"/>
        <v>9.8441056627850507E-2</v>
      </c>
      <c r="BP61" s="59"/>
      <c r="DZ61" s="30">
        <f t="shared" si="65"/>
        <v>0.88942942165348882</v>
      </c>
      <c r="EA61" s="30">
        <f t="shared" si="66"/>
        <v>2.1746198545588737</v>
      </c>
      <c r="EB61" s="30">
        <f t="shared" si="67"/>
        <v>0.64259521645269246</v>
      </c>
      <c r="EC61" s="56">
        <f t="shared" si="68"/>
        <v>0.41944182911251299</v>
      </c>
      <c r="ED61" s="30">
        <f t="shared" si="69"/>
        <v>0.82242267288979254</v>
      </c>
      <c r="EE61" s="30">
        <f t="shared" si="70"/>
        <v>2.0362680284839492</v>
      </c>
      <c r="EF61" s="30">
        <f t="shared" si="71"/>
        <v>0.6069226777970782</v>
      </c>
      <c r="EG61" s="56">
        <f t="shared" si="72"/>
        <v>0.42461584074515102</v>
      </c>
      <c r="EH61" s="30">
        <f t="shared" si="73"/>
        <v>0.8560941601653812</v>
      </c>
      <c r="EI61" s="30">
        <f t="shared" si="74"/>
        <v>2.4484335613213721</v>
      </c>
      <c r="EJ61" s="30">
        <f t="shared" si="75"/>
        <v>0.79616970057799541</v>
      </c>
      <c r="EK61" s="56">
        <f t="shared" si="76"/>
        <v>0.48186595343178884</v>
      </c>
      <c r="EL61" s="30">
        <f t="shared" si="77"/>
        <v>0.63379985031386199</v>
      </c>
      <c r="EM61" s="30">
        <f t="shared" si="78"/>
        <v>3.1142811034635907</v>
      </c>
      <c r="EN61" s="30">
        <f t="shared" si="79"/>
        <v>1.2402406265748642</v>
      </c>
      <c r="EO61" s="56">
        <f t="shared" si="80"/>
        <v>0.66180034095843354</v>
      </c>
      <c r="EP61" s="66"/>
      <c r="EQ61" s="60"/>
    </row>
    <row r="62" spans="2:147" s="12" customFormat="1" ht="21.95" customHeight="1" x14ac:dyDescent="0.25"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T62" s="24"/>
      <c r="U62" s="129">
        <f>'RAW DATA'!X57</f>
        <v>172.17</v>
      </c>
      <c r="V62" s="129">
        <f>'RAW DATA'!Y57</f>
        <v>44.295396494203814</v>
      </c>
      <c r="W62" s="129">
        <f>'RAW DATA'!Z57</f>
        <v>1.48</v>
      </c>
      <c r="X62" s="131"/>
      <c r="Y62" s="83"/>
      <c r="Z62" s="84"/>
      <c r="AA62" s="30">
        <f t="shared" si="49"/>
        <v>1.3771152182810256</v>
      </c>
      <c r="AB62" s="30">
        <f t="shared" si="50"/>
        <v>1.8631558835566815</v>
      </c>
      <c r="AC62" s="85">
        <f t="shared" si="51"/>
        <v>1.2889884939097542</v>
      </c>
      <c r="AD62" s="85">
        <f t="shared" si="52"/>
        <v>1.7439256094073146</v>
      </c>
      <c r="AE62" s="30">
        <f t="shared" si="53"/>
        <v>1.4427310119994261</v>
      </c>
      <c r="AF62" s="30">
        <f t="shared" si="54"/>
        <v>1.9519301927051058</v>
      </c>
      <c r="AG62" s="84"/>
      <c r="AH62" s="77"/>
      <c r="AI62" s="45"/>
      <c r="AJ62" s="30">
        <f t="shared" si="55"/>
        <v>1.6201355509188535</v>
      </c>
      <c r="AK62" s="30">
        <f t="shared" si="56"/>
        <v>1.5164570516585345</v>
      </c>
      <c r="AL62" s="30">
        <f t="shared" si="57"/>
        <v>1.6973306023522661</v>
      </c>
      <c r="AM62" s="85">
        <f t="shared" si="58"/>
        <v>2.0187941193666878</v>
      </c>
      <c r="AN62" s="30">
        <f t="shared" si="48"/>
        <v>1.9637972631330596E-2</v>
      </c>
      <c r="AO62" s="30">
        <f t="shared" si="45"/>
        <v>1.3291166156330547E-3</v>
      </c>
      <c r="AP62" s="30">
        <f t="shared" si="46"/>
        <v>4.7232590718798803E-2</v>
      </c>
      <c r="AQ62" s="85">
        <f t="shared" si="47"/>
        <v>0.29029910306412471</v>
      </c>
      <c r="AR62" s="94"/>
      <c r="AS62" s="95"/>
      <c r="AT62" s="93"/>
      <c r="AU62" s="30">
        <f t="shared" si="59"/>
        <v>1962.0821505787235</v>
      </c>
      <c r="AV62" s="30">
        <f t="shared" si="59"/>
        <v>2.1903999999999999</v>
      </c>
      <c r="AW62" s="30">
        <f t="shared" si="11"/>
        <v>65.557186811421644</v>
      </c>
      <c r="AX62" s="85">
        <f t="shared" si="60"/>
        <v>43.29495653627594</v>
      </c>
      <c r="AY62" s="92"/>
      <c r="AZ62" s="30">
        <f t="shared" si="13"/>
        <v>1.5311919504159417</v>
      </c>
      <c r="BA62" s="30">
        <f t="shared" si="14"/>
        <v>1.7090791514217654</v>
      </c>
      <c r="BB62" s="30">
        <f t="shared" si="61"/>
        <v>8.8943600502911835E-2</v>
      </c>
      <c r="BC62" s="56">
        <f t="shared" si="16"/>
        <v>5.4898863525627728E-2</v>
      </c>
      <c r="BD62" s="30">
        <f t="shared" si="17"/>
        <v>1.4324509980683193</v>
      </c>
      <c r="BE62" s="30">
        <f t="shared" si="18"/>
        <v>1.6004631052487497</v>
      </c>
      <c r="BF62" s="30">
        <f t="shared" si="62"/>
        <v>8.4006053590215179E-2</v>
      </c>
      <c r="BG62" s="56">
        <f t="shared" si="20"/>
        <v>5.5396262952741436E-2</v>
      </c>
      <c r="BH62" s="30">
        <f t="shared" si="21"/>
        <v>1.587130280333614</v>
      </c>
      <c r="BI62" s="30">
        <f t="shared" si="22"/>
        <v>1.8075309243709181</v>
      </c>
      <c r="BJ62" s="30">
        <f t="shared" si="63"/>
        <v>0.11020032201865212</v>
      </c>
      <c r="BK62" s="56">
        <f t="shared" si="24"/>
        <v>6.4925667318982874E-2</v>
      </c>
      <c r="BL62" s="30">
        <f t="shared" si="25"/>
        <v>1.8471285607176422</v>
      </c>
      <c r="BM62" s="30">
        <f t="shared" si="26"/>
        <v>2.1904596780157335</v>
      </c>
      <c r="BN62" s="30">
        <f t="shared" si="64"/>
        <v>0.17166555864904554</v>
      </c>
      <c r="BO62" s="56">
        <f t="shared" si="28"/>
        <v>8.503371245350097E-2</v>
      </c>
      <c r="BP62" s="59"/>
      <c r="DZ62" s="30">
        <f t="shared" si="65"/>
        <v>0.97849452255882818</v>
      </c>
      <c r="EA62" s="30">
        <f t="shared" si="66"/>
        <v>2.2617765792788789</v>
      </c>
      <c r="EB62" s="30">
        <f t="shared" si="67"/>
        <v>0.64164102836002535</v>
      </c>
      <c r="EC62" s="56">
        <f t="shared" si="68"/>
        <v>0.39604157071679658</v>
      </c>
      <c r="ED62" s="30">
        <f t="shared" si="69"/>
        <v>0.91043559188719969</v>
      </c>
      <c r="EE62" s="30">
        <f t="shared" si="70"/>
        <v>2.1224785114298692</v>
      </c>
      <c r="EF62" s="30">
        <f t="shared" si="71"/>
        <v>0.60602145977133481</v>
      </c>
      <c r="EG62" s="56">
        <f t="shared" si="72"/>
        <v>0.39962982077767045</v>
      </c>
      <c r="EH62" s="30">
        <f t="shared" si="73"/>
        <v>0.90234313224935503</v>
      </c>
      <c r="EI62" s="30">
        <f t="shared" si="74"/>
        <v>2.492318072455177</v>
      </c>
      <c r="EJ62" s="30">
        <f t="shared" si="75"/>
        <v>0.79498747010291104</v>
      </c>
      <c r="EK62" s="56">
        <f t="shared" si="76"/>
        <v>0.46837514683419246</v>
      </c>
      <c r="EL62" s="30">
        <f t="shared" si="77"/>
        <v>0.78039512311775816</v>
      </c>
      <c r="EM62" s="30">
        <f t="shared" si="78"/>
        <v>3.2571931156156175</v>
      </c>
      <c r="EN62" s="30">
        <f t="shared" si="79"/>
        <v>1.2383989962489297</v>
      </c>
      <c r="EO62" s="56">
        <f t="shared" si="80"/>
        <v>0.61343501269828626</v>
      </c>
      <c r="EP62" s="66"/>
      <c r="EQ62" s="60"/>
    </row>
    <row r="63" spans="2:147" s="12" customFormat="1" ht="21.95" customHeight="1" x14ac:dyDescent="0.25"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T63" s="24"/>
      <c r="U63" s="129">
        <f>'RAW DATA'!X58</f>
        <v>184.35</v>
      </c>
      <c r="V63" s="129">
        <f>'RAW DATA'!Y58</f>
        <v>47.751181995228052</v>
      </c>
      <c r="W63" s="129">
        <f>'RAW DATA'!Z58</f>
        <v>1.71</v>
      </c>
      <c r="X63" s="131"/>
      <c r="Y63" s="83"/>
      <c r="Z63" s="84"/>
      <c r="AA63" s="30">
        <f t="shared" si="49"/>
        <v>1.4182390657432138</v>
      </c>
      <c r="AB63" s="30">
        <f t="shared" si="50"/>
        <v>1.9187940301231714</v>
      </c>
      <c r="AC63" s="85">
        <f t="shared" si="51"/>
        <v>1.3315480080786786</v>
      </c>
      <c r="AD63" s="85">
        <f t="shared" si="52"/>
        <v>1.8015061285770355</v>
      </c>
      <c r="AE63" s="30">
        <f t="shared" si="53"/>
        <v>1.461889042068971</v>
      </c>
      <c r="AF63" s="30">
        <f t="shared" si="54"/>
        <v>1.9778498804462545</v>
      </c>
      <c r="AG63" s="84"/>
      <c r="AH63" s="77"/>
      <c r="AI63" s="45"/>
      <c r="AJ63" s="30">
        <f t="shared" si="55"/>
        <v>1.6685165479331927</v>
      </c>
      <c r="AK63" s="30">
        <f t="shared" si="56"/>
        <v>1.5665270683278572</v>
      </c>
      <c r="AL63" s="30">
        <f t="shared" si="57"/>
        <v>1.7198694612576129</v>
      </c>
      <c r="AM63" s="85">
        <f t="shared" si="58"/>
        <v>2.0982771858902449</v>
      </c>
      <c r="AN63" s="30">
        <f t="shared" si="48"/>
        <v>1.7208767953790954E-3</v>
      </c>
      <c r="AO63" s="30">
        <f t="shared" si="45"/>
        <v>2.0584482122599359E-2</v>
      </c>
      <c r="AP63" s="30">
        <f t="shared" si="46"/>
        <v>9.7406265515521986E-5</v>
      </c>
      <c r="AQ63" s="85">
        <f t="shared" si="47"/>
        <v>0.15075917308284784</v>
      </c>
      <c r="AR63" s="94"/>
      <c r="AS63" s="95"/>
      <c r="AT63" s="93"/>
      <c r="AU63" s="30">
        <f t="shared" si="59"/>
        <v>2280.1753819413916</v>
      </c>
      <c r="AV63" s="30">
        <f t="shared" si="59"/>
        <v>2.9240999999999997</v>
      </c>
      <c r="AW63" s="30">
        <f t="shared" si="11"/>
        <v>81.654521211839963</v>
      </c>
      <c r="AX63" s="85">
        <f t="shared" si="60"/>
        <v>9.7600308786622918</v>
      </c>
      <c r="AY63" s="92"/>
      <c r="AZ63" s="30">
        <f t="shared" si="13"/>
        <v>1.5814802324177761</v>
      </c>
      <c r="BA63" s="30">
        <f t="shared" si="14"/>
        <v>1.7555528634486093</v>
      </c>
      <c r="BB63" s="30">
        <f t="shared" si="61"/>
        <v>8.7036315515416532E-2</v>
      </c>
      <c r="BC63" s="56">
        <f t="shared" si="16"/>
        <v>5.2163891106281973E-2</v>
      </c>
      <c r="BD63" s="30">
        <f t="shared" si="17"/>
        <v>1.4843224201672107</v>
      </c>
      <c r="BE63" s="30">
        <f t="shared" si="18"/>
        <v>1.6487317164885036</v>
      </c>
      <c r="BF63" s="30">
        <f t="shared" si="62"/>
        <v>8.2204648160646362E-2</v>
      </c>
      <c r="BG63" s="56">
        <f t="shared" si="20"/>
        <v>5.2475727884098003E-2</v>
      </c>
      <c r="BH63" s="30">
        <f t="shared" si="21"/>
        <v>1.6120322482048097</v>
      </c>
      <c r="BI63" s="30">
        <f t="shared" si="22"/>
        <v>1.827706674310416</v>
      </c>
      <c r="BJ63" s="30">
        <f t="shared" si="63"/>
        <v>0.10783721305280308</v>
      </c>
      <c r="BK63" s="56">
        <f t="shared" si="24"/>
        <v>6.270081275467837E-2</v>
      </c>
      <c r="BL63" s="30">
        <f t="shared" si="25"/>
        <v>1.9302927818271396</v>
      </c>
      <c r="BM63" s="30">
        <f t="shared" si="26"/>
        <v>2.2662615899533503</v>
      </c>
      <c r="BN63" s="30">
        <f t="shared" si="64"/>
        <v>0.16798440406310539</v>
      </c>
      <c r="BO63" s="56">
        <f t="shared" si="28"/>
        <v>8.005825216644763E-2</v>
      </c>
      <c r="BP63" s="59"/>
      <c r="DZ63" s="30">
        <f t="shared" si="65"/>
        <v>1.0271371240170615</v>
      </c>
      <c r="EA63" s="30">
        <f t="shared" si="66"/>
        <v>2.3098959718493237</v>
      </c>
      <c r="EB63" s="30">
        <f t="shared" si="67"/>
        <v>0.64137942391613123</v>
      </c>
      <c r="EC63" s="56">
        <f t="shared" si="68"/>
        <v>0.38440099662818084</v>
      </c>
      <c r="ED63" s="30">
        <f t="shared" si="69"/>
        <v>0.96075269049169187</v>
      </c>
      <c r="EE63" s="30">
        <f t="shared" si="70"/>
        <v>2.1723014461640222</v>
      </c>
      <c r="EF63" s="30">
        <f t="shared" si="71"/>
        <v>0.60577437783616528</v>
      </c>
      <c r="EG63" s="56">
        <f t="shared" si="72"/>
        <v>0.38669895342618055</v>
      </c>
      <c r="EH63" s="30">
        <f t="shared" si="73"/>
        <v>0.92520611671062303</v>
      </c>
      <c r="EI63" s="30">
        <f t="shared" si="74"/>
        <v>2.5145328058046026</v>
      </c>
      <c r="EJ63" s="30">
        <f t="shared" si="75"/>
        <v>0.79466334454698984</v>
      </c>
      <c r="EK63" s="56">
        <f t="shared" si="76"/>
        <v>0.46204863941587254</v>
      </c>
      <c r="EL63" s="30">
        <f t="shared" si="77"/>
        <v>0.86038309918795175</v>
      </c>
      <c r="EM63" s="30">
        <f t="shared" si="78"/>
        <v>3.3361712725925381</v>
      </c>
      <c r="EN63" s="30">
        <f t="shared" si="79"/>
        <v>1.2378940867022932</v>
      </c>
      <c r="EO63" s="56">
        <f t="shared" si="80"/>
        <v>0.58995736837175139</v>
      </c>
      <c r="EP63" s="66"/>
      <c r="EQ63" s="60"/>
    </row>
    <row r="64" spans="2:147" s="12" customFormat="1" ht="21.95" customHeight="1" x14ac:dyDescent="0.25"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T64" s="24"/>
      <c r="U64" s="129">
        <f>'RAW DATA'!X59</f>
        <v>202.61</v>
      </c>
      <c r="V64" s="129">
        <f>'RAW DATA'!Y59</f>
        <v>52.848036724656694</v>
      </c>
      <c r="W64" s="129">
        <f>'RAW DATA'!Z59</f>
        <v>1.64</v>
      </c>
      <c r="X64" s="131"/>
      <c r="Y64" s="83"/>
      <c r="Z64" s="84"/>
      <c r="AA64" s="30">
        <f t="shared" si="49"/>
        <v>1.4788916370234146</v>
      </c>
      <c r="AB64" s="30">
        <f t="shared" si="50"/>
        <v>2.0008533912669724</v>
      </c>
      <c r="AC64" s="85">
        <f t="shared" si="51"/>
        <v>1.396895976881591</v>
      </c>
      <c r="AD64" s="85">
        <f t="shared" si="52"/>
        <v>1.8899180863692113</v>
      </c>
      <c r="AE64" s="30">
        <f t="shared" si="53"/>
        <v>1.4881567058249263</v>
      </c>
      <c r="AF64" s="30">
        <f t="shared" si="54"/>
        <v>2.0133884843513705</v>
      </c>
      <c r="AG64" s="84"/>
      <c r="AH64" s="77"/>
      <c r="AI64" s="45"/>
      <c r="AJ64" s="30">
        <f t="shared" si="55"/>
        <v>1.7398725141451936</v>
      </c>
      <c r="AK64" s="30">
        <f t="shared" si="56"/>
        <v>1.6434070316254012</v>
      </c>
      <c r="AL64" s="30">
        <f t="shared" si="57"/>
        <v>1.7507725950881485</v>
      </c>
      <c r="AM64" s="85">
        <f t="shared" si="58"/>
        <v>2.215504844667104</v>
      </c>
      <c r="AN64" s="30">
        <f t="shared" si="48"/>
        <v>9.9745190816819176E-3</v>
      </c>
      <c r="AO64" s="30">
        <f t="shared" si="45"/>
        <v>1.1607864496484943E-5</v>
      </c>
      <c r="AP64" s="30">
        <f t="shared" si="46"/>
        <v>1.2270567822562931E-2</v>
      </c>
      <c r="AQ64" s="85">
        <f t="shared" si="47"/>
        <v>0.33120582623530759</v>
      </c>
      <c r="AR64" s="94"/>
      <c r="AS64" s="95"/>
      <c r="AT64" s="93"/>
      <c r="AU64" s="30">
        <f t="shared" si="59"/>
        <v>2792.9149856506629</v>
      </c>
      <c r="AV64" s="30">
        <f t="shared" si="59"/>
        <v>2.6895999999999995</v>
      </c>
      <c r="AW64" s="30">
        <f t="shared" si="11"/>
        <v>86.670780228436968</v>
      </c>
      <c r="AX64" s="85">
        <f t="shared" si="60"/>
        <v>3.8917422352618902</v>
      </c>
      <c r="AY64" s="92"/>
      <c r="AZ64" s="30">
        <f t="shared" si="13"/>
        <v>1.6531742685993924</v>
      </c>
      <c r="BA64" s="30">
        <f t="shared" si="14"/>
        <v>1.8265707596909948</v>
      </c>
      <c r="BB64" s="30">
        <f t="shared" si="61"/>
        <v>8.6698245545801203E-2</v>
      </c>
      <c r="BC64" s="56">
        <f t="shared" si="16"/>
        <v>4.9830228847770719E-2</v>
      </c>
      <c r="BD64" s="30">
        <f t="shared" si="17"/>
        <v>1.5615216860770189</v>
      </c>
      <c r="BE64" s="30">
        <f t="shared" si="18"/>
        <v>1.7252923771737836</v>
      </c>
      <c r="BF64" s="30">
        <f t="shared" si="62"/>
        <v>8.1885345548382352E-2</v>
      </c>
      <c r="BG64" s="56">
        <f t="shared" si="20"/>
        <v>4.9826576114496819E-2</v>
      </c>
      <c r="BH64" s="30">
        <f t="shared" si="21"/>
        <v>1.6433542476907248</v>
      </c>
      <c r="BI64" s="30">
        <f t="shared" si="22"/>
        <v>1.8581909424855723</v>
      </c>
      <c r="BJ64" s="30">
        <f t="shared" si="63"/>
        <v>0.10741834739742383</v>
      </c>
      <c r="BK64" s="56">
        <f t="shared" si="24"/>
        <v>6.1354825691691497E-2</v>
      </c>
      <c r="BL64" s="30">
        <f t="shared" si="25"/>
        <v>2.0481729324063132</v>
      </c>
      <c r="BM64" s="30">
        <f t="shared" si="26"/>
        <v>2.3828367569278948</v>
      </c>
      <c r="BN64" s="30">
        <f t="shared" si="64"/>
        <v>0.16733191226079097</v>
      </c>
      <c r="BO64" s="56">
        <f t="shared" si="28"/>
        <v>7.552766705230729E-2</v>
      </c>
      <c r="BP64" s="59"/>
      <c r="DZ64" s="30">
        <f t="shared" si="65"/>
        <v>1.0985388794547859</v>
      </c>
      <c r="EA64" s="30">
        <f t="shared" si="66"/>
        <v>2.3812061488356013</v>
      </c>
      <c r="EB64" s="30">
        <f t="shared" si="67"/>
        <v>0.64133363469040772</v>
      </c>
      <c r="EC64" s="56">
        <f t="shared" si="68"/>
        <v>0.36860955585903804</v>
      </c>
      <c r="ED64" s="30">
        <f t="shared" si="69"/>
        <v>1.0376759011069545</v>
      </c>
      <c r="EE64" s="30">
        <f t="shared" si="70"/>
        <v>2.249138162143848</v>
      </c>
      <c r="EF64" s="30">
        <f t="shared" si="71"/>
        <v>0.60573113051844663</v>
      </c>
      <c r="EG64" s="56">
        <f t="shared" si="72"/>
        <v>0.36858253546557618</v>
      </c>
      <c r="EH64" s="30">
        <f t="shared" si="73"/>
        <v>0.95616598298049316</v>
      </c>
      <c r="EI64" s="30">
        <f t="shared" si="74"/>
        <v>2.5453792071958041</v>
      </c>
      <c r="EJ64" s="30">
        <f t="shared" si="75"/>
        <v>0.79460661210765537</v>
      </c>
      <c r="EK64" s="56">
        <f t="shared" si="76"/>
        <v>0.45386054952936267</v>
      </c>
      <c r="EL64" s="30">
        <f t="shared" si="77"/>
        <v>0.97769913344061243</v>
      </c>
      <c r="EM64" s="30">
        <f t="shared" si="78"/>
        <v>3.4533105558935953</v>
      </c>
      <c r="EN64" s="30">
        <f t="shared" si="79"/>
        <v>1.2378057112264915</v>
      </c>
      <c r="EO64" s="56">
        <f t="shared" si="80"/>
        <v>0.55870142383393473</v>
      </c>
      <c r="EP64" s="66"/>
      <c r="EQ64" s="60"/>
    </row>
    <row r="65" spans="2:147" s="12" customFormat="1" ht="21.95" customHeight="1" x14ac:dyDescent="0.25"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T65" s="24"/>
      <c r="U65" s="129">
        <f>'RAW DATA'!X60</f>
        <v>161.74</v>
      </c>
      <c r="V65" s="129">
        <f>'RAW DATA'!Y60</f>
        <v>41.297122179425259</v>
      </c>
      <c r="W65" s="129">
        <f>'RAW DATA'!Z60</f>
        <v>1.85</v>
      </c>
      <c r="X65" s="131"/>
      <c r="Y65" s="83"/>
      <c r="Z65" s="84"/>
      <c r="AA65" s="30">
        <f t="shared" si="49"/>
        <v>1.3414357539351605</v>
      </c>
      <c r="AB65" s="30">
        <f t="shared" si="50"/>
        <v>1.8148836670887465</v>
      </c>
      <c r="AC65" s="85">
        <f t="shared" si="51"/>
        <v>1.2531670900127392</v>
      </c>
      <c r="AD65" s="85">
        <f t="shared" si="52"/>
        <v>1.6954613570760588</v>
      </c>
      <c r="AE65" s="30">
        <f t="shared" si="53"/>
        <v>1.42508350437286</v>
      </c>
      <c r="AF65" s="30">
        <f t="shared" si="54"/>
        <v>1.9280541529750459</v>
      </c>
      <c r="AG65" s="84"/>
      <c r="AH65" s="77"/>
      <c r="AI65" s="45"/>
      <c r="AJ65" s="30">
        <f t="shared" si="55"/>
        <v>1.5781597105119536</v>
      </c>
      <c r="AK65" s="30">
        <f t="shared" si="56"/>
        <v>1.4743142235443991</v>
      </c>
      <c r="AL65" s="30">
        <f t="shared" si="57"/>
        <v>1.6765688286739531</v>
      </c>
      <c r="AM65" s="85">
        <f t="shared" si="58"/>
        <v>1.9498338101267809</v>
      </c>
      <c r="AN65" s="30">
        <f t="shared" si="48"/>
        <v>7.3897142988944925E-2</v>
      </c>
      <c r="AO65" s="30">
        <f t="shared" si="45"/>
        <v>0.14113980263104778</v>
      </c>
      <c r="AP65" s="30">
        <f t="shared" si="46"/>
        <v>3.0078371187524672E-2</v>
      </c>
      <c r="AQ65" s="85">
        <f t="shared" si="47"/>
        <v>9.9667896444301275E-3</v>
      </c>
      <c r="AR65" s="94"/>
      <c r="AS65" s="95"/>
      <c r="AT65" s="93"/>
      <c r="AU65" s="30">
        <f t="shared" si="59"/>
        <v>1705.4523003023776</v>
      </c>
      <c r="AV65" s="30">
        <f t="shared" si="59"/>
        <v>3.4225000000000003</v>
      </c>
      <c r="AW65" s="30">
        <f t="shared" si="11"/>
        <v>76.399676031936735</v>
      </c>
      <c r="AX65" s="85">
        <f t="shared" si="60"/>
        <v>91.741237644346427</v>
      </c>
      <c r="AY65" s="92"/>
      <c r="AZ65" s="30">
        <f t="shared" si="13"/>
        <v>1.4865308260425067</v>
      </c>
      <c r="BA65" s="30">
        <f t="shared" si="14"/>
        <v>1.6697885949814004</v>
      </c>
      <c r="BB65" s="30">
        <f t="shared" si="61"/>
        <v>9.1628884469446767E-2</v>
      </c>
      <c r="BC65" s="56">
        <f t="shared" si="16"/>
        <v>5.8060590356677211E-2</v>
      </c>
      <c r="BD65" s="30">
        <f t="shared" si="17"/>
        <v>1.387771954784996</v>
      </c>
      <c r="BE65" s="30">
        <f t="shared" si="18"/>
        <v>1.5608564923038022</v>
      </c>
      <c r="BF65" s="30">
        <f t="shared" si="62"/>
        <v>8.6542268759403115E-2</v>
      </c>
      <c r="BG65" s="56">
        <f t="shared" si="20"/>
        <v>5.8700016168430354E-2</v>
      </c>
      <c r="BH65" s="30">
        <f t="shared" si="21"/>
        <v>1.5630414639433974</v>
      </c>
      <c r="BI65" s="30">
        <f t="shared" si="22"/>
        <v>1.7900961934045088</v>
      </c>
      <c r="BJ65" s="30">
        <f t="shared" si="63"/>
        <v>0.11352736473055564</v>
      </c>
      <c r="BK65" s="56">
        <f t="shared" si="24"/>
        <v>6.7714109190702171E-2</v>
      </c>
      <c r="BL65" s="30">
        <f t="shared" si="25"/>
        <v>1.7729855202903302</v>
      </c>
      <c r="BM65" s="30">
        <f t="shared" si="26"/>
        <v>2.1266820999632317</v>
      </c>
      <c r="BN65" s="30">
        <f t="shared" si="64"/>
        <v>0.17684828983645065</v>
      </c>
      <c r="BO65" s="56">
        <f t="shared" si="28"/>
        <v>9.0699160573562837E-2</v>
      </c>
      <c r="BP65" s="59"/>
      <c r="DZ65" s="30">
        <f t="shared" si="65"/>
        <v>0.93614094312769369</v>
      </c>
      <c r="EA65" s="30">
        <f t="shared" si="66"/>
        <v>2.2201784778962135</v>
      </c>
      <c r="EB65" s="30">
        <f t="shared" si="67"/>
        <v>0.64201876738425989</v>
      </c>
      <c r="EC65" s="56">
        <f t="shared" si="68"/>
        <v>0.40681482558947701</v>
      </c>
      <c r="ED65" s="30">
        <f t="shared" si="69"/>
        <v>0.86793599426369494</v>
      </c>
      <c r="EE65" s="30">
        <f t="shared" si="70"/>
        <v>2.0806924528251032</v>
      </c>
      <c r="EF65" s="30">
        <f t="shared" si="71"/>
        <v>0.60637822928070417</v>
      </c>
      <c r="EG65" s="56">
        <f t="shared" si="72"/>
        <v>0.4112951090052635</v>
      </c>
      <c r="EH65" s="30">
        <f t="shared" si="73"/>
        <v>0.88111334331334734</v>
      </c>
      <c r="EI65" s="30">
        <f t="shared" si="74"/>
        <v>2.4720243140345586</v>
      </c>
      <c r="EJ65" s="30">
        <f t="shared" si="75"/>
        <v>0.79545548536060573</v>
      </c>
      <c r="EK65" s="56">
        <f t="shared" si="76"/>
        <v>0.47445441651790365</v>
      </c>
      <c r="EL65" s="30">
        <f t="shared" si="77"/>
        <v>0.71070575883339471</v>
      </c>
      <c r="EM65" s="30">
        <f t="shared" si="78"/>
        <v>3.1889618614201671</v>
      </c>
      <c r="EN65" s="30">
        <f t="shared" si="79"/>
        <v>1.2391280512933862</v>
      </c>
      <c r="EO65" s="56">
        <f t="shared" si="80"/>
        <v>0.63550444394684913</v>
      </c>
      <c r="EP65" s="66"/>
      <c r="EQ65" s="60"/>
    </row>
    <row r="66" spans="2:147" s="12" customFormat="1" ht="21.95" customHeight="1" x14ac:dyDescent="0.25"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T66" s="24"/>
      <c r="U66" s="129">
        <f>'RAW DATA'!X61</f>
        <v>129.57</v>
      </c>
      <c r="V66" s="129">
        <f>'RAW DATA'!Y61</f>
        <v>31.789132863956688</v>
      </c>
      <c r="W66" s="129">
        <f>'RAW DATA'!Z61</f>
        <v>1.92</v>
      </c>
      <c r="X66" s="131"/>
      <c r="Y66" s="83"/>
      <c r="Z66" s="84"/>
      <c r="AA66" s="30">
        <f t="shared" si="49"/>
        <v>1.2282906810810847</v>
      </c>
      <c r="AB66" s="30">
        <f t="shared" si="50"/>
        <v>1.6618050391097028</v>
      </c>
      <c r="AC66" s="85">
        <f t="shared" si="51"/>
        <v>1.146024411355971</v>
      </c>
      <c r="AD66" s="85">
        <f t="shared" si="52"/>
        <v>1.5505036153639606</v>
      </c>
      <c r="AE66" s="30">
        <f t="shared" si="53"/>
        <v>1.3610840185640791</v>
      </c>
      <c r="AF66" s="30">
        <f t="shared" si="54"/>
        <v>1.841466613351401</v>
      </c>
      <c r="AG66" s="84"/>
      <c r="AH66" s="77"/>
      <c r="AI66" s="45"/>
      <c r="AJ66" s="30">
        <f t="shared" si="55"/>
        <v>1.4450478600953938</v>
      </c>
      <c r="AK66" s="30">
        <f t="shared" si="56"/>
        <v>1.3482640133599659</v>
      </c>
      <c r="AL66" s="30">
        <f t="shared" si="57"/>
        <v>1.6012753159577402</v>
      </c>
      <c r="AM66" s="85">
        <f t="shared" si="58"/>
        <v>1.7311500558710038</v>
      </c>
      <c r="AN66" s="30">
        <f t="shared" si="48"/>
        <v>0.2255795351999646</v>
      </c>
      <c r="AO66" s="30">
        <f t="shared" si="45"/>
        <v>0.32688203841925312</v>
      </c>
      <c r="AP66" s="30">
        <f t="shared" si="46"/>
        <v>0.1015854242178383</v>
      </c>
      <c r="AQ66" s="85">
        <f t="shared" si="47"/>
        <v>3.566430139752496E-2</v>
      </c>
      <c r="AR66" s="94"/>
      <c r="AS66" s="95"/>
      <c r="AT66" s="93"/>
      <c r="AU66" s="30">
        <f t="shared" si="59"/>
        <v>1010.5489682422912</v>
      </c>
      <c r="AV66" s="30">
        <f t="shared" si="59"/>
        <v>3.6863999999999999</v>
      </c>
      <c r="AW66" s="30">
        <f t="shared" si="11"/>
        <v>61.035135098796836</v>
      </c>
      <c r="AX66" s="85">
        <f t="shared" si="60"/>
        <v>364.28127236030895</v>
      </c>
      <c r="AY66" s="92"/>
      <c r="AZ66" s="30">
        <f t="shared" si="13"/>
        <v>1.339579158541166</v>
      </c>
      <c r="BA66" s="30">
        <f t="shared" si="14"/>
        <v>1.5505165616496215</v>
      </c>
      <c r="BB66" s="30">
        <f t="shared" si="61"/>
        <v>0.10546870155422765</v>
      </c>
      <c r="BC66" s="56">
        <f t="shared" si="16"/>
        <v>7.2986303406771091E-2</v>
      </c>
      <c r="BD66" s="30">
        <f t="shared" si="17"/>
        <v>1.248650220520932</v>
      </c>
      <c r="BE66" s="30">
        <f t="shared" si="18"/>
        <v>1.4478778061989999</v>
      </c>
      <c r="BF66" s="30">
        <f t="shared" si="62"/>
        <v>9.9613792839033974E-2</v>
      </c>
      <c r="BG66" s="56">
        <f t="shared" si="20"/>
        <v>7.388300203221293E-2</v>
      </c>
      <c r="BH66" s="30">
        <f t="shared" si="21"/>
        <v>1.4706005421859667</v>
      </c>
      <c r="BI66" s="30">
        <f t="shared" si="22"/>
        <v>1.7319500897295137</v>
      </c>
      <c r="BJ66" s="30">
        <f t="shared" si="63"/>
        <v>0.13067477377177347</v>
      </c>
      <c r="BK66" s="56">
        <f t="shared" si="24"/>
        <v>8.1606687163359851E-2</v>
      </c>
      <c r="BL66" s="30">
        <f t="shared" si="25"/>
        <v>1.5275902329054021</v>
      </c>
      <c r="BM66" s="30">
        <f t="shared" si="26"/>
        <v>1.9347098788366055</v>
      </c>
      <c r="BN66" s="30">
        <f t="shared" si="64"/>
        <v>0.20355982296560179</v>
      </c>
      <c r="BO66" s="56">
        <f t="shared" si="28"/>
        <v>0.11758646933883699</v>
      </c>
      <c r="BP66" s="59"/>
      <c r="DZ66" s="30">
        <f t="shared" si="65"/>
        <v>0.80090820737090584</v>
      </c>
      <c r="EA66" s="30">
        <f t="shared" si="66"/>
        <v>2.0891875128198816</v>
      </c>
      <c r="EB66" s="30">
        <f t="shared" si="67"/>
        <v>0.64413965272448792</v>
      </c>
      <c r="EC66" s="56">
        <f t="shared" si="68"/>
        <v>0.44575662198618488</v>
      </c>
      <c r="ED66" s="30">
        <f t="shared" si="69"/>
        <v>0.73988263594333636</v>
      </c>
      <c r="EE66" s="30">
        <f t="shared" si="70"/>
        <v>1.9566453907765955</v>
      </c>
      <c r="EF66" s="30">
        <f t="shared" si="71"/>
        <v>0.60838137741662957</v>
      </c>
      <c r="EG66" s="56">
        <f t="shared" si="72"/>
        <v>0.45123312006266608</v>
      </c>
      <c r="EH66" s="30">
        <f t="shared" si="73"/>
        <v>0.80319207271307935</v>
      </c>
      <c r="EI66" s="30">
        <f t="shared" si="74"/>
        <v>2.3993585592024012</v>
      </c>
      <c r="EJ66" s="30">
        <f t="shared" si="75"/>
        <v>0.79808324324466084</v>
      </c>
      <c r="EK66" s="56">
        <f t="shared" si="76"/>
        <v>0.49840476231116987</v>
      </c>
      <c r="EL66" s="30">
        <f t="shared" si="77"/>
        <v>0.48792859072094652</v>
      </c>
      <c r="EM66" s="30">
        <f t="shared" si="78"/>
        <v>2.9743715210210611</v>
      </c>
      <c r="EN66" s="30">
        <f t="shared" si="79"/>
        <v>1.2432214651500573</v>
      </c>
      <c r="EO66" s="56">
        <f t="shared" si="80"/>
        <v>0.71814771973914637</v>
      </c>
      <c r="EP66" s="66"/>
      <c r="EQ66" s="60"/>
    </row>
    <row r="67" spans="2:147" s="12" customFormat="1" ht="21.95" customHeight="1" x14ac:dyDescent="0.25"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T67" s="24"/>
      <c r="U67" s="129">
        <f>'RAW DATA'!X62</f>
        <v>160.87</v>
      </c>
      <c r="V67" s="129">
        <f>'RAW DATA'!Y62</f>
        <v>41.045308220992318</v>
      </c>
      <c r="W67" s="129">
        <f>'RAW DATA'!Z62</f>
        <v>2.16</v>
      </c>
      <c r="X67" s="131"/>
      <c r="Y67" s="83"/>
      <c r="Z67" s="84"/>
      <c r="AA67" s="30">
        <f t="shared" si="49"/>
        <v>1.3384391678298084</v>
      </c>
      <c r="AB67" s="30">
        <f t="shared" si="50"/>
        <v>1.8108294623579761</v>
      </c>
      <c r="AC67" s="85">
        <f t="shared" si="51"/>
        <v>1.2502042872731762</v>
      </c>
      <c r="AD67" s="85">
        <f t="shared" si="52"/>
        <v>1.6914528592519442</v>
      </c>
      <c r="AE67" s="30">
        <f t="shared" si="53"/>
        <v>1.4235537591930112</v>
      </c>
      <c r="AF67" s="30">
        <f t="shared" si="54"/>
        <v>1.9259844977317211</v>
      </c>
      <c r="AG67" s="84"/>
      <c r="AH67" s="77"/>
      <c r="AI67" s="45"/>
      <c r="AJ67" s="30">
        <f t="shared" si="55"/>
        <v>1.5746343150938924</v>
      </c>
      <c r="AK67" s="30">
        <f t="shared" si="56"/>
        <v>1.4708285732625603</v>
      </c>
      <c r="AL67" s="30">
        <f t="shared" si="57"/>
        <v>1.6747691284623663</v>
      </c>
      <c r="AM67" s="85">
        <f t="shared" si="58"/>
        <v>1.9440420890828234</v>
      </c>
      <c r="AN67" s="30">
        <f t="shared" si="48"/>
        <v>0.3426529850655966</v>
      </c>
      <c r="AO67" s="30">
        <f t="shared" si="45"/>
        <v>0.47495725543131834</v>
      </c>
      <c r="AP67" s="30">
        <f t="shared" si="46"/>
        <v>0.23544899869317176</v>
      </c>
      <c r="AQ67" s="85">
        <f t="shared" si="47"/>
        <v>4.6637819287711248E-2</v>
      </c>
      <c r="AR67" s="94"/>
      <c r="AS67" s="95"/>
      <c r="AT67" s="93"/>
      <c r="AU67" s="30">
        <f t="shared" si="59"/>
        <v>1684.7173269562595</v>
      </c>
      <c r="AV67" s="30">
        <f t="shared" si="59"/>
        <v>4.6656000000000004</v>
      </c>
      <c r="AW67" s="30">
        <f t="shared" si="11"/>
        <v>88.657865757343416</v>
      </c>
      <c r="AX67" s="85">
        <f t="shared" si="60"/>
        <v>96.628479013092331</v>
      </c>
      <c r="AY67" s="92"/>
      <c r="AZ67" s="30">
        <f t="shared" si="13"/>
        <v>1.4827388972760815</v>
      </c>
      <c r="BA67" s="30">
        <f t="shared" si="14"/>
        <v>1.6665297329117033</v>
      </c>
      <c r="BB67" s="30">
        <f t="shared" si="61"/>
        <v>9.1895417817810895E-2</v>
      </c>
      <c r="BC67" s="56">
        <f t="shared" si="16"/>
        <v>5.8359847068575603E-2</v>
      </c>
      <c r="BD67" s="30">
        <f t="shared" si="17"/>
        <v>1.384034567282945</v>
      </c>
      <c r="BE67" s="30">
        <f t="shared" si="18"/>
        <v>1.5576225792421756</v>
      </c>
      <c r="BF67" s="30">
        <f t="shared" si="62"/>
        <v>8.6794005979615216E-2</v>
      </c>
      <c r="BG67" s="56">
        <f t="shared" si="20"/>
        <v>5.9010280026781561E-2</v>
      </c>
      <c r="BH67" s="30">
        <f t="shared" si="21"/>
        <v>1.5609115313075288</v>
      </c>
      <c r="BI67" s="30">
        <f t="shared" si="22"/>
        <v>1.7886267256172037</v>
      </c>
      <c r="BJ67" s="30">
        <f t="shared" si="63"/>
        <v>0.11385759715483755</v>
      </c>
      <c r="BK67" s="56">
        <f t="shared" si="24"/>
        <v>6.7984055366110088E-2</v>
      </c>
      <c r="BL67" s="30">
        <f t="shared" si="25"/>
        <v>1.766679376669742</v>
      </c>
      <c r="BM67" s="30">
        <f t="shared" si="26"/>
        <v>2.1214048014959048</v>
      </c>
      <c r="BN67" s="30">
        <f t="shared" si="64"/>
        <v>0.17736271241308146</v>
      </c>
      <c r="BO67" s="56">
        <f t="shared" si="28"/>
        <v>9.1233987890025112E-2</v>
      </c>
      <c r="BP67" s="59"/>
      <c r="DZ67" s="30">
        <f t="shared" si="65"/>
        <v>0.93257745388890589</v>
      </c>
      <c r="EA67" s="30">
        <f t="shared" si="66"/>
        <v>2.216691176298879</v>
      </c>
      <c r="EB67" s="30">
        <f t="shared" si="67"/>
        <v>0.64205686120498651</v>
      </c>
      <c r="EC67" s="56">
        <f t="shared" si="68"/>
        <v>0.40774982168904533</v>
      </c>
      <c r="ED67" s="30">
        <f t="shared" si="69"/>
        <v>0.86441436487231571</v>
      </c>
      <c r="EE67" s="30">
        <f t="shared" si="70"/>
        <v>2.0772427816528047</v>
      </c>
      <c r="EF67" s="30">
        <f t="shared" si="71"/>
        <v>0.60641420839024462</v>
      </c>
      <c r="EG67" s="56">
        <f t="shared" si="72"/>
        <v>0.41229428052591444</v>
      </c>
      <c r="EH67" s="30">
        <f t="shared" si="73"/>
        <v>0.87926644520008745</v>
      </c>
      <c r="EI67" s="30">
        <f t="shared" si="74"/>
        <v>2.4702718117246452</v>
      </c>
      <c r="EJ67" s="30">
        <f t="shared" si="75"/>
        <v>0.7955026832622788</v>
      </c>
      <c r="EK67" s="56">
        <f t="shared" si="76"/>
        <v>0.47499244507369404</v>
      </c>
      <c r="EL67" s="30">
        <f t="shared" si="77"/>
        <v>0.70484051482680532</v>
      </c>
      <c r="EM67" s="30">
        <f t="shared" si="78"/>
        <v>3.1832436633388417</v>
      </c>
      <c r="EN67" s="30">
        <f t="shared" si="79"/>
        <v>1.2392015742560181</v>
      </c>
      <c r="EO67" s="56">
        <f t="shared" si="80"/>
        <v>0.63743556850698602</v>
      </c>
      <c r="EP67" s="66"/>
      <c r="EQ67" s="60"/>
    </row>
    <row r="68" spans="2:147" s="12" customFormat="1" ht="21.95" customHeight="1" x14ac:dyDescent="0.25"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T68" s="24"/>
      <c r="U68" s="129">
        <f>'RAW DATA'!X63</f>
        <v>190.43</v>
      </c>
      <c r="V68" s="129">
        <f>'RAW DATA'!Y63</f>
        <v>49.45902858295743</v>
      </c>
      <c r="W68" s="129">
        <f>'RAW DATA'!Z63</f>
        <v>2.2599999999999998</v>
      </c>
      <c r="X68" s="131"/>
      <c r="Y68" s="83"/>
      <c r="Z68" s="84"/>
      <c r="AA68" s="30">
        <f t="shared" si="49"/>
        <v>1.4385624401371933</v>
      </c>
      <c r="AB68" s="30">
        <f t="shared" si="50"/>
        <v>1.9462903601856145</v>
      </c>
      <c r="AC68" s="85">
        <f t="shared" si="51"/>
        <v>1.3530968647282662</v>
      </c>
      <c r="AD68" s="85">
        <f t="shared" si="52"/>
        <v>1.8306604640441246</v>
      </c>
      <c r="AE68" s="30">
        <f t="shared" si="53"/>
        <v>1.4709378469519176</v>
      </c>
      <c r="AF68" s="30">
        <f t="shared" si="54"/>
        <v>1.9900923811702416</v>
      </c>
      <c r="AG68" s="84"/>
      <c r="AH68" s="77"/>
      <c r="AI68" s="45"/>
      <c r="AJ68" s="30">
        <f t="shared" si="55"/>
        <v>1.692426400161404</v>
      </c>
      <c r="AK68" s="30">
        <f t="shared" si="56"/>
        <v>1.5918786643861955</v>
      </c>
      <c r="AL68" s="30">
        <f t="shared" si="57"/>
        <v>1.7305151140610797</v>
      </c>
      <c r="AM68" s="85">
        <f t="shared" si="58"/>
        <v>2.1375576574080206</v>
      </c>
      <c r="AN68" s="30">
        <f t="shared" si="48"/>
        <v>0.32213979123374248</v>
      </c>
      <c r="AO68" s="30">
        <f t="shared" si="45"/>
        <v>0.44638611910237369</v>
      </c>
      <c r="AP68" s="30">
        <f t="shared" si="46"/>
        <v>0.2803542444377512</v>
      </c>
      <c r="AQ68" s="85">
        <f t="shared" si="47"/>
        <v>1.4992127259411596E-2</v>
      </c>
      <c r="AR68" s="94"/>
      <c r="AS68" s="95"/>
      <c r="AT68" s="93"/>
      <c r="AU68" s="30">
        <f t="shared" si="59"/>
        <v>2446.1955083697999</v>
      </c>
      <c r="AV68" s="30">
        <f t="shared" si="59"/>
        <v>5.1075999999999988</v>
      </c>
      <c r="AW68" s="30">
        <f t="shared" si="11"/>
        <v>111.77740459748378</v>
      </c>
      <c r="AX68" s="85">
        <f t="shared" si="60"/>
        <v>2.005787358857174</v>
      </c>
      <c r="AY68" s="92"/>
      <c r="AZ68" s="30">
        <f t="shared" si="13"/>
        <v>1.6058370840516947</v>
      </c>
      <c r="BA68" s="30">
        <f t="shared" si="14"/>
        <v>1.7790157162711133</v>
      </c>
      <c r="BB68" s="30">
        <f t="shared" si="61"/>
        <v>8.658931610970938E-2</v>
      </c>
      <c r="BC68" s="56">
        <f t="shared" si="16"/>
        <v>5.1162825220317669E-2</v>
      </c>
      <c r="BD68" s="30">
        <f t="shared" si="17"/>
        <v>1.5100962012486234</v>
      </c>
      <c r="BE68" s="30">
        <f t="shared" si="18"/>
        <v>1.6736611275237676</v>
      </c>
      <c r="BF68" s="30">
        <f t="shared" si="62"/>
        <v>8.178246313757212E-2</v>
      </c>
      <c r="BG68" s="56">
        <f t="shared" si="20"/>
        <v>5.1374809504784825E-2</v>
      </c>
      <c r="BH68" s="30">
        <f t="shared" si="21"/>
        <v>1.6232317292564311</v>
      </c>
      <c r="BI68" s="30">
        <f t="shared" si="22"/>
        <v>1.8377984988657283</v>
      </c>
      <c r="BJ68" s="30">
        <f t="shared" si="63"/>
        <v>0.10728338480464868</v>
      </c>
      <c r="BK68" s="56">
        <f t="shared" si="24"/>
        <v>6.1995057964493436E-2</v>
      </c>
      <c r="BL68" s="30">
        <f t="shared" si="25"/>
        <v>1.9704359843594303</v>
      </c>
      <c r="BM68" s="30">
        <f t="shared" si="26"/>
        <v>2.3046793304566107</v>
      </c>
      <c r="BN68" s="30">
        <f t="shared" si="64"/>
        <v>0.16712167304859027</v>
      </c>
      <c r="BO68" s="56">
        <f t="shared" si="28"/>
        <v>7.8183469095865279E-2</v>
      </c>
      <c r="BP68" s="59"/>
      <c r="DZ68" s="30">
        <f t="shared" si="65"/>
        <v>1.0511074819398716</v>
      </c>
      <c r="EA68" s="30">
        <f t="shared" si="66"/>
        <v>2.3337453183829364</v>
      </c>
      <c r="EB68" s="30">
        <f t="shared" si="67"/>
        <v>0.64131891822153231</v>
      </c>
      <c r="EC68" s="56">
        <f t="shared" si="68"/>
        <v>0.37893459837330051</v>
      </c>
      <c r="ED68" s="30">
        <f t="shared" si="69"/>
        <v>0.98616143337784301</v>
      </c>
      <c r="EE68" s="30">
        <f t="shared" si="70"/>
        <v>2.197595895394548</v>
      </c>
      <c r="EF68" s="30">
        <f t="shared" si="71"/>
        <v>0.60571723100835251</v>
      </c>
      <c r="EG68" s="56">
        <f t="shared" si="72"/>
        <v>0.38050464809885998</v>
      </c>
      <c r="EH68" s="30">
        <f t="shared" si="73"/>
        <v>0.9359267355261589</v>
      </c>
      <c r="EI68" s="30">
        <f t="shared" si="74"/>
        <v>2.5251034925960005</v>
      </c>
      <c r="EJ68" s="30">
        <f t="shared" si="75"/>
        <v>0.79458837853492081</v>
      </c>
      <c r="EK68" s="56">
        <f t="shared" si="76"/>
        <v>0.45916292326983704</v>
      </c>
      <c r="EL68" s="30">
        <f t="shared" si="77"/>
        <v>0.89978034969607701</v>
      </c>
      <c r="EM68" s="30">
        <f t="shared" si="78"/>
        <v>3.375334965119964</v>
      </c>
      <c r="EN68" s="30">
        <f t="shared" si="79"/>
        <v>1.2377773077119436</v>
      </c>
      <c r="EO68" s="56">
        <f t="shared" si="80"/>
        <v>0.57906148328782803</v>
      </c>
      <c r="EP68" s="66"/>
      <c r="EQ68" s="60"/>
    </row>
    <row r="69" spans="2:147" s="12" customFormat="1" ht="21.95" customHeight="1" x14ac:dyDescent="0.25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T69" s="24"/>
      <c r="U69" s="169">
        <f>'RAW DATA'!X64</f>
        <v>141.74</v>
      </c>
      <c r="V69" s="169">
        <f>'RAW DATA'!Y64</f>
        <v>35.436070873066278</v>
      </c>
      <c r="W69" s="169">
        <f>'RAW DATA'!Z64</f>
        <v>1.72</v>
      </c>
      <c r="X69" s="131"/>
      <c r="Y69" s="83"/>
      <c r="Z69" s="84"/>
      <c r="AA69" s="30">
        <f t="shared" si="49"/>
        <v>1.2716892433894886</v>
      </c>
      <c r="AB69" s="30">
        <f t="shared" si="50"/>
        <v>1.720520741056367</v>
      </c>
      <c r="AC69" s="85">
        <f t="shared" si="51"/>
        <v>1.185992689676878</v>
      </c>
      <c r="AD69" s="85">
        <f t="shared" si="52"/>
        <v>1.6045783448569526</v>
      </c>
      <c r="AE69" s="30">
        <f t="shared" si="53"/>
        <v>1.3872905847145662</v>
      </c>
      <c r="AF69" s="30">
        <f t="shared" si="54"/>
        <v>1.8769225557902953</v>
      </c>
      <c r="AG69" s="84"/>
      <c r="AH69" s="77"/>
      <c r="AI69" s="45"/>
      <c r="AJ69" s="30">
        <f t="shared" si="55"/>
        <v>1.4961049922229279</v>
      </c>
      <c r="AK69" s="30">
        <f t="shared" si="56"/>
        <v>1.3952855172669154</v>
      </c>
      <c r="AL69" s="30">
        <f t="shared" si="57"/>
        <v>1.6321065702524309</v>
      </c>
      <c r="AM69" s="85">
        <f t="shared" si="58"/>
        <v>1.8150296300805244</v>
      </c>
      <c r="AN69" s="30">
        <f t="shared" si="48"/>
        <v>5.0128974507495157E-2</v>
      </c>
      <c r="AO69" s="30">
        <f t="shared" si="45"/>
        <v>0.10543949529661467</v>
      </c>
      <c r="AP69" s="30">
        <f t="shared" si="46"/>
        <v>7.7252549927908625E-3</v>
      </c>
      <c r="AQ69" s="85">
        <f t="shared" si="47"/>
        <v>9.0306305932413185E-3</v>
      </c>
      <c r="AR69" s="94"/>
      <c r="AS69" s="95"/>
      <c r="AT69" s="93"/>
      <c r="AU69" s="30">
        <f t="shared" si="59"/>
        <v>1255.7151189209762</v>
      </c>
      <c r="AV69" s="30">
        <f t="shared" si="59"/>
        <v>2.9583999999999997</v>
      </c>
      <c r="AW69" s="30">
        <f t="shared" si="11"/>
        <v>60.950041901673998</v>
      </c>
      <c r="AX69" s="85">
        <f t="shared" si="60"/>
        <v>238.36938867304497</v>
      </c>
      <c r="AY69" s="92"/>
      <c r="AZ69" s="30">
        <f t="shared" si="13"/>
        <v>1.3967902296321424</v>
      </c>
      <c r="BA69" s="30">
        <f t="shared" si="14"/>
        <v>1.5954197548137135</v>
      </c>
      <c r="BB69" s="30">
        <f t="shared" si="61"/>
        <v>9.9314762590785588E-2</v>
      </c>
      <c r="BC69" s="56">
        <f t="shared" si="16"/>
        <v>6.6382214555158095E-2</v>
      </c>
      <c r="BD69" s="30">
        <f t="shared" si="17"/>
        <v>1.3014840383372661</v>
      </c>
      <c r="BE69" s="30">
        <f t="shared" si="18"/>
        <v>1.4890869961965647</v>
      </c>
      <c r="BF69" s="30">
        <f t="shared" si="62"/>
        <v>9.3801478929649323E-2</v>
      </c>
      <c r="BG69" s="56">
        <f t="shared" si="20"/>
        <v>6.7227443966728459E-2</v>
      </c>
      <c r="BH69" s="30">
        <f t="shared" si="21"/>
        <v>1.5090564715738615</v>
      </c>
      <c r="BI69" s="30">
        <f t="shared" si="22"/>
        <v>1.7551566689310003</v>
      </c>
      <c r="BJ69" s="30">
        <f t="shared" si="63"/>
        <v>0.12305009867856939</v>
      </c>
      <c r="BK69" s="56">
        <f t="shared" si="24"/>
        <v>7.5393421557967133E-2</v>
      </c>
      <c r="BL69" s="30">
        <f t="shared" si="25"/>
        <v>1.6233472144166072</v>
      </c>
      <c r="BM69" s="30">
        <f t="shared" si="26"/>
        <v>2.0067120457444414</v>
      </c>
      <c r="BN69" s="30">
        <f t="shared" si="64"/>
        <v>0.19168241566391714</v>
      </c>
      <c r="BO69" s="56">
        <f t="shared" si="28"/>
        <v>0.10560842230185136</v>
      </c>
      <c r="BP69" s="59"/>
      <c r="DZ69" s="30">
        <f t="shared" si="65"/>
        <v>0.85294430680057298</v>
      </c>
      <c r="EA69" s="30">
        <f t="shared" si="66"/>
        <v>2.139265677645283</v>
      </c>
      <c r="EB69" s="30">
        <f t="shared" si="67"/>
        <v>0.64316068542235494</v>
      </c>
      <c r="EC69" s="56">
        <f t="shared" si="68"/>
        <v>0.42989007373522659</v>
      </c>
      <c r="ED69" s="30">
        <f t="shared" si="69"/>
        <v>0.78782876151144032</v>
      </c>
      <c r="EE69" s="30">
        <f t="shared" si="70"/>
        <v>2.0027422730223905</v>
      </c>
      <c r="EF69" s="30">
        <f t="shared" si="71"/>
        <v>0.60745675575547509</v>
      </c>
      <c r="EG69" s="56">
        <f t="shared" si="72"/>
        <v>0.43536376479085159</v>
      </c>
      <c r="EH69" s="30">
        <f t="shared" si="73"/>
        <v>0.83523625870078455</v>
      </c>
      <c r="EI69" s="30">
        <f t="shared" si="74"/>
        <v>2.4289768818040773</v>
      </c>
      <c r="EJ69" s="30">
        <f t="shared" si="75"/>
        <v>0.79687031155164634</v>
      </c>
      <c r="EK69" s="56">
        <f t="shared" si="76"/>
        <v>0.48824649448497592</v>
      </c>
      <c r="EL69" s="30">
        <f t="shared" si="77"/>
        <v>0.57369762035918392</v>
      </c>
      <c r="EM69" s="30">
        <f t="shared" si="78"/>
        <v>3.0563616398018647</v>
      </c>
      <c r="EN69" s="30">
        <f t="shared" si="79"/>
        <v>1.2413320097213405</v>
      </c>
      <c r="EO69" s="56">
        <f t="shared" si="80"/>
        <v>0.68391831689616456</v>
      </c>
      <c r="EP69" s="66"/>
      <c r="EQ69" s="60"/>
    </row>
    <row r="70" spans="2:147" s="12" customFormat="1" ht="21.95" customHeight="1" x14ac:dyDescent="0.25"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T70" s="24"/>
      <c r="U70" s="27"/>
      <c r="V70" s="170">
        <f>AVERAGE(V16:V69)</f>
        <v>50.875286807596275</v>
      </c>
      <c r="W70" s="27"/>
      <c r="X70" s="131"/>
      <c r="Y70" s="83"/>
      <c r="Z70" s="84"/>
      <c r="AA70" s="131"/>
      <c r="AB70" s="131"/>
      <c r="AC70" s="131"/>
      <c r="AD70" s="131"/>
      <c r="AE70" s="131"/>
      <c r="AF70" s="131"/>
      <c r="AG70" s="84"/>
      <c r="AH70" s="77"/>
      <c r="AI70" s="45"/>
      <c r="AJ70" s="131"/>
      <c r="AK70" s="131"/>
      <c r="AL70" s="131"/>
      <c r="AM70" s="131"/>
      <c r="AN70" s="131"/>
      <c r="AO70" s="131"/>
      <c r="AP70" s="131"/>
      <c r="AQ70" s="131"/>
      <c r="AR70" s="106"/>
      <c r="AS70" s="107"/>
      <c r="AT70" s="68"/>
      <c r="AU70" s="92"/>
      <c r="AV70" s="92"/>
      <c r="AW70" s="92"/>
      <c r="AX70" s="92"/>
      <c r="AY70" s="63"/>
      <c r="AZ70" s="92"/>
      <c r="BA70" s="92"/>
      <c r="BB70" s="92"/>
      <c r="BC70" s="59"/>
      <c r="BD70" s="92"/>
      <c r="BE70" s="92"/>
      <c r="BF70" s="92"/>
      <c r="BG70" s="59"/>
      <c r="BH70" s="92"/>
      <c r="BI70" s="92"/>
      <c r="BJ70" s="92"/>
      <c r="BK70" s="59"/>
      <c r="BL70" s="92"/>
      <c r="BM70" s="92"/>
      <c r="BN70" s="92"/>
      <c r="BO70" s="59"/>
      <c r="BP70" s="59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DZ70" s="30">
        <f t="shared" si="65"/>
        <v>-0.64130326630615464</v>
      </c>
      <c r="EA70" s="30">
        <f t="shared" si="66"/>
        <v>0.64130326630615464</v>
      </c>
      <c r="EB70" s="30">
        <f t="shared" si="67"/>
        <v>0.64130326630615464</v>
      </c>
      <c r="EC70" s="56" t="e">
        <f t="shared" si="68"/>
        <v>#DIV/0!</v>
      </c>
      <c r="ED70" s="30">
        <f t="shared" si="69"/>
        <v>-0.60570244798141659</v>
      </c>
      <c r="EE70" s="30">
        <f t="shared" si="70"/>
        <v>0.60570244798141659</v>
      </c>
      <c r="EF70" s="30">
        <f t="shared" si="71"/>
        <v>0.60570244798141659</v>
      </c>
      <c r="EG70" s="56" t="e">
        <f t="shared" si="72"/>
        <v>#DIV/0!</v>
      </c>
      <c r="EH70" s="30">
        <f t="shared" si="73"/>
        <v>-0.79456898595237335</v>
      </c>
      <c r="EI70" s="30">
        <f t="shared" si="74"/>
        <v>0.79456898595237335</v>
      </c>
      <c r="EJ70" s="30">
        <f t="shared" si="75"/>
        <v>0.79456898595237335</v>
      </c>
      <c r="EK70" s="56" t="e">
        <f t="shared" si="76"/>
        <v>#DIV/0!</v>
      </c>
      <c r="EL70" s="30">
        <f t="shared" si="77"/>
        <v>-1.2377470987392682</v>
      </c>
      <c r="EM70" s="30">
        <f t="shared" si="78"/>
        <v>1.2377470987392682</v>
      </c>
      <c r="EN70" s="30">
        <f t="shared" si="79"/>
        <v>1.2377470987392682</v>
      </c>
      <c r="EO70" s="56" t="e">
        <f t="shared" si="80"/>
        <v>#DIV/0!</v>
      </c>
      <c r="EP70" s="66"/>
      <c r="EQ70" s="60"/>
    </row>
    <row r="71" spans="2:147" s="12" customFormat="1" ht="21.95" customHeight="1" x14ac:dyDescent="0.25"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T71" s="24"/>
      <c r="U71" s="131"/>
      <c r="V71" s="131"/>
      <c r="W71" s="131"/>
      <c r="X71" s="131"/>
      <c r="Y71" s="83"/>
      <c r="Z71" s="84"/>
      <c r="AA71" s="131"/>
      <c r="AB71" s="131"/>
      <c r="AC71" s="131"/>
      <c r="AD71" s="131"/>
      <c r="AE71" s="131"/>
      <c r="AF71" s="131"/>
      <c r="AG71" s="84"/>
      <c r="AH71" s="77"/>
      <c r="AI71" s="45"/>
      <c r="AJ71" s="131"/>
      <c r="AK71" s="131"/>
      <c r="AL71" s="131"/>
      <c r="AM71" s="131"/>
      <c r="AN71" s="131"/>
      <c r="AO71" s="131"/>
      <c r="AP71" s="131"/>
      <c r="AQ71" s="131"/>
      <c r="AR71" s="106"/>
      <c r="AS71" s="107"/>
      <c r="AT71" s="68"/>
      <c r="AU71" s="92"/>
      <c r="AV71" s="92"/>
      <c r="AW71" s="92"/>
      <c r="AX71" s="92"/>
      <c r="AY71" s="63"/>
      <c r="AZ71" s="92"/>
      <c r="BA71" s="92"/>
      <c r="BB71" s="92"/>
      <c r="BC71" s="59"/>
      <c r="BD71" s="92"/>
      <c r="BE71" s="92"/>
      <c r="BF71" s="92"/>
      <c r="BG71" s="59"/>
      <c r="BH71" s="92"/>
      <c r="BI71" s="92"/>
      <c r="BJ71" s="92"/>
      <c r="BK71" s="59"/>
      <c r="BL71" s="92"/>
      <c r="BM71" s="92"/>
      <c r="BN71" s="92"/>
      <c r="BO71" s="59"/>
      <c r="BP71" s="59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DZ71" s="30">
        <f t="shared" si="65"/>
        <v>-0.64130326630615464</v>
      </c>
      <c r="EA71" s="30">
        <f t="shared" si="66"/>
        <v>0.64130326630615464</v>
      </c>
      <c r="EB71" s="30">
        <f t="shared" si="67"/>
        <v>0.64130326630615464</v>
      </c>
      <c r="EC71" s="56" t="e">
        <f t="shared" si="68"/>
        <v>#DIV/0!</v>
      </c>
      <c r="ED71" s="30">
        <f t="shared" si="69"/>
        <v>-0.60570244798141659</v>
      </c>
      <c r="EE71" s="30">
        <f t="shared" si="70"/>
        <v>0.60570244798141659</v>
      </c>
      <c r="EF71" s="30">
        <f t="shared" si="71"/>
        <v>0.60570244798141659</v>
      </c>
      <c r="EG71" s="56" t="e">
        <f t="shared" si="72"/>
        <v>#DIV/0!</v>
      </c>
      <c r="EH71" s="30">
        <f t="shared" si="73"/>
        <v>-0.79456898595237335</v>
      </c>
      <c r="EI71" s="30">
        <f t="shared" si="74"/>
        <v>0.79456898595237335</v>
      </c>
      <c r="EJ71" s="30">
        <f t="shared" si="75"/>
        <v>0.79456898595237335</v>
      </c>
      <c r="EK71" s="56" t="e">
        <f t="shared" si="76"/>
        <v>#DIV/0!</v>
      </c>
      <c r="EL71" s="30">
        <f t="shared" si="77"/>
        <v>-1.2377470987392682</v>
      </c>
      <c r="EM71" s="30">
        <f t="shared" si="78"/>
        <v>1.2377470987392682</v>
      </c>
      <c r="EN71" s="30">
        <f t="shared" si="79"/>
        <v>1.2377470987392682</v>
      </c>
      <c r="EO71" s="56" t="e">
        <f t="shared" si="80"/>
        <v>#DIV/0!</v>
      </c>
      <c r="EP71" s="66"/>
      <c r="EQ71" s="60"/>
    </row>
    <row r="72" spans="2:147" s="12" customFormat="1" ht="21.95" customHeight="1" x14ac:dyDescent="0.25"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DZ72" s="30">
        <f t="shared" si="65"/>
        <v>-0.64130326630615464</v>
      </c>
      <c r="EA72" s="30">
        <f t="shared" si="66"/>
        <v>0.64130326630615464</v>
      </c>
      <c r="EB72" s="30">
        <f t="shared" si="67"/>
        <v>0.64130326630615464</v>
      </c>
      <c r="EC72" s="56" t="e">
        <f t="shared" si="68"/>
        <v>#DIV/0!</v>
      </c>
      <c r="ED72" s="30">
        <f t="shared" si="69"/>
        <v>-0.60570244798141659</v>
      </c>
      <c r="EE72" s="30">
        <f t="shared" si="70"/>
        <v>0.60570244798141659</v>
      </c>
      <c r="EF72" s="30">
        <f t="shared" si="71"/>
        <v>0.60570244798141659</v>
      </c>
      <c r="EG72" s="56" t="e">
        <f t="shared" si="72"/>
        <v>#DIV/0!</v>
      </c>
      <c r="EH72" s="30">
        <f t="shared" si="73"/>
        <v>-0.79456898595237335</v>
      </c>
      <c r="EI72" s="30">
        <f t="shared" si="74"/>
        <v>0.79456898595237335</v>
      </c>
      <c r="EJ72" s="30">
        <f t="shared" si="75"/>
        <v>0.79456898595237335</v>
      </c>
      <c r="EK72" s="56" t="e">
        <f t="shared" si="76"/>
        <v>#DIV/0!</v>
      </c>
      <c r="EL72" s="30">
        <f t="shared" si="77"/>
        <v>-1.2377470987392682</v>
      </c>
      <c r="EM72" s="30">
        <f t="shared" si="78"/>
        <v>1.2377470987392682</v>
      </c>
      <c r="EN72" s="30">
        <f t="shared" si="79"/>
        <v>1.2377470987392682</v>
      </c>
      <c r="EO72" s="56" t="e">
        <f t="shared" si="80"/>
        <v>#DIV/0!</v>
      </c>
      <c r="EP72" s="66"/>
      <c r="EQ72" s="60"/>
    </row>
    <row r="73" spans="2:147" s="12" customFormat="1" ht="21.95" customHeight="1" x14ac:dyDescent="0.25"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DZ73" s="30">
        <f t="shared" si="65"/>
        <v>-0.64130326630615464</v>
      </c>
      <c r="EA73" s="30">
        <f t="shared" si="66"/>
        <v>0.64130326630615464</v>
      </c>
      <c r="EB73" s="30">
        <f t="shared" si="67"/>
        <v>0.64130326630615464</v>
      </c>
      <c r="EC73" s="56" t="e">
        <f t="shared" si="68"/>
        <v>#DIV/0!</v>
      </c>
      <c r="ED73" s="30">
        <f t="shared" si="69"/>
        <v>-0.60570244798141659</v>
      </c>
      <c r="EE73" s="30">
        <f t="shared" si="70"/>
        <v>0.60570244798141659</v>
      </c>
      <c r="EF73" s="30">
        <f t="shared" si="71"/>
        <v>0.60570244798141659</v>
      </c>
      <c r="EG73" s="56" t="e">
        <f t="shared" si="72"/>
        <v>#DIV/0!</v>
      </c>
      <c r="EH73" s="30">
        <f t="shared" si="73"/>
        <v>-0.79456898595237335</v>
      </c>
      <c r="EI73" s="30">
        <f t="shared" si="74"/>
        <v>0.79456898595237335</v>
      </c>
      <c r="EJ73" s="30">
        <f t="shared" si="75"/>
        <v>0.79456898595237335</v>
      </c>
      <c r="EK73" s="56" t="e">
        <f t="shared" si="76"/>
        <v>#DIV/0!</v>
      </c>
      <c r="EL73" s="30">
        <f t="shared" si="77"/>
        <v>-1.2377470987392682</v>
      </c>
      <c r="EM73" s="30">
        <f t="shared" si="78"/>
        <v>1.2377470987392682</v>
      </c>
      <c r="EN73" s="30">
        <f t="shared" si="79"/>
        <v>1.2377470987392682</v>
      </c>
      <c r="EO73" s="56" t="e">
        <f t="shared" si="80"/>
        <v>#DIV/0!</v>
      </c>
      <c r="EP73" s="66"/>
      <c r="EQ73" s="60"/>
    </row>
    <row r="74" spans="2:147" s="12" customFormat="1" ht="21.95" customHeight="1" x14ac:dyDescent="0.25"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DZ74" s="30">
        <f t="shared" si="65"/>
        <v>-0.64130326630615464</v>
      </c>
      <c r="EA74" s="30">
        <f t="shared" si="66"/>
        <v>0.64130326630615464</v>
      </c>
      <c r="EB74" s="30">
        <f t="shared" si="67"/>
        <v>0.64130326630615464</v>
      </c>
      <c r="EC74" s="56" t="e">
        <f t="shared" si="68"/>
        <v>#DIV/0!</v>
      </c>
      <c r="ED74" s="30">
        <f t="shared" si="69"/>
        <v>-0.60570244798141659</v>
      </c>
      <c r="EE74" s="30">
        <f t="shared" si="70"/>
        <v>0.60570244798141659</v>
      </c>
      <c r="EF74" s="30">
        <f t="shared" si="71"/>
        <v>0.60570244798141659</v>
      </c>
      <c r="EG74" s="56" t="e">
        <f t="shared" si="72"/>
        <v>#DIV/0!</v>
      </c>
      <c r="EH74" s="30">
        <f t="shared" si="73"/>
        <v>-0.79456898595237335</v>
      </c>
      <c r="EI74" s="30">
        <f t="shared" si="74"/>
        <v>0.79456898595237335</v>
      </c>
      <c r="EJ74" s="30">
        <f t="shared" si="75"/>
        <v>0.79456898595237335</v>
      </c>
      <c r="EK74" s="56" t="e">
        <f t="shared" si="76"/>
        <v>#DIV/0!</v>
      </c>
      <c r="EL74" s="30">
        <f t="shared" si="77"/>
        <v>-1.2377470987392682</v>
      </c>
      <c r="EM74" s="30">
        <f t="shared" si="78"/>
        <v>1.2377470987392682</v>
      </c>
      <c r="EN74" s="30">
        <f t="shared" si="79"/>
        <v>1.2377470987392682</v>
      </c>
      <c r="EO74" s="56" t="e">
        <f t="shared" si="80"/>
        <v>#DIV/0!</v>
      </c>
      <c r="EP74" s="66"/>
      <c r="EQ74" s="60"/>
    </row>
    <row r="75" spans="2:147" s="12" customFormat="1" ht="21.95" customHeight="1" x14ac:dyDescent="0.25"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DZ75" s="30">
        <f t="shared" si="65"/>
        <v>-0.64130326630615464</v>
      </c>
      <c r="EA75" s="30">
        <f t="shared" si="66"/>
        <v>0.64130326630615464</v>
      </c>
      <c r="EB75" s="30">
        <f t="shared" si="67"/>
        <v>0.64130326630615464</v>
      </c>
      <c r="EC75" s="56" t="e">
        <f t="shared" si="68"/>
        <v>#DIV/0!</v>
      </c>
      <c r="ED75" s="30">
        <f t="shared" si="69"/>
        <v>-0.60570244798141659</v>
      </c>
      <c r="EE75" s="30">
        <f t="shared" si="70"/>
        <v>0.60570244798141659</v>
      </c>
      <c r="EF75" s="30">
        <f t="shared" si="71"/>
        <v>0.60570244798141659</v>
      </c>
      <c r="EG75" s="56" t="e">
        <f t="shared" si="72"/>
        <v>#DIV/0!</v>
      </c>
      <c r="EH75" s="30">
        <f t="shared" si="73"/>
        <v>-0.79456898595237335</v>
      </c>
      <c r="EI75" s="30">
        <f t="shared" si="74"/>
        <v>0.79456898595237335</v>
      </c>
      <c r="EJ75" s="30">
        <f t="shared" si="75"/>
        <v>0.79456898595237335</v>
      </c>
      <c r="EK75" s="56" t="e">
        <f t="shared" si="76"/>
        <v>#DIV/0!</v>
      </c>
      <c r="EL75" s="30">
        <f t="shared" si="77"/>
        <v>-1.2377470987392682</v>
      </c>
      <c r="EM75" s="30">
        <f t="shared" si="78"/>
        <v>1.2377470987392682</v>
      </c>
      <c r="EN75" s="30">
        <f t="shared" si="79"/>
        <v>1.2377470987392682</v>
      </c>
      <c r="EO75" s="56" t="e">
        <f t="shared" si="80"/>
        <v>#DIV/0!</v>
      </c>
      <c r="EP75" s="66"/>
      <c r="EQ75" s="60"/>
    </row>
    <row r="76" spans="2:147" s="12" customFormat="1" ht="21.95" customHeight="1" x14ac:dyDescent="0.25"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DZ76" s="30">
        <f t="shared" si="65"/>
        <v>-0.64130326630615464</v>
      </c>
      <c r="EA76" s="30">
        <f t="shared" si="66"/>
        <v>0.64130326630615464</v>
      </c>
      <c r="EB76" s="30">
        <f t="shared" si="67"/>
        <v>0.64130326630615464</v>
      </c>
      <c r="EC76" s="56" t="e">
        <f t="shared" si="68"/>
        <v>#DIV/0!</v>
      </c>
      <c r="ED76" s="30">
        <f t="shared" si="69"/>
        <v>-0.60570244798141659</v>
      </c>
      <c r="EE76" s="30">
        <f t="shared" si="70"/>
        <v>0.60570244798141659</v>
      </c>
      <c r="EF76" s="30">
        <f t="shared" si="71"/>
        <v>0.60570244798141659</v>
      </c>
      <c r="EG76" s="56" t="e">
        <f t="shared" si="72"/>
        <v>#DIV/0!</v>
      </c>
      <c r="EH76" s="30">
        <f t="shared" si="73"/>
        <v>-0.79456898595237335</v>
      </c>
      <c r="EI76" s="30">
        <f t="shared" si="74"/>
        <v>0.79456898595237335</v>
      </c>
      <c r="EJ76" s="30">
        <f t="shared" si="75"/>
        <v>0.79456898595237335</v>
      </c>
      <c r="EK76" s="56" t="e">
        <f t="shared" si="76"/>
        <v>#DIV/0!</v>
      </c>
      <c r="EL76" s="30">
        <f t="shared" si="77"/>
        <v>-1.2377470987392682</v>
      </c>
      <c r="EM76" s="30">
        <f t="shared" si="78"/>
        <v>1.2377470987392682</v>
      </c>
      <c r="EN76" s="30">
        <f t="shared" si="79"/>
        <v>1.2377470987392682</v>
      </c>
      <c r="EO76" s="56" t="e">
        <f t="shared" si="80"/>
        <v>#DIV/0!</v>
      </c>
      <c r="EP76" s="66"/>
      <c r="EQ76" s="60"/>
    </row>
    <row r="77" spans="2:147" s="12" customFormat="1" ht="21.95" customHeight="1" x14ac:dyDescent="0.25"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DZ77" s="30">
        <f t="shared" si="65"/>
        <v>-0.64130326630615464</v>
      </c>
      <c r="EA77" s="30">
        <f t="shared" si="66"/>
        <v>0.64130326630615464</v>
      </c>
      <c r="EB77" s="30">
        <f t="shared" si="67"/>
        <v>0.64130326630615464</v>
      </c>
      <c r="EC77" s="56" t="e">
        <f t="shared" si="68"/>
        <v>#DIV/0!</v>
      </c>
      <c r="ED77" s="30">
        <f t="shared" si="69"/>
        <v>-0.60570244798141659</v>
      </c>
      <c r="EE77" s="30">
        <f t="shared" si="70"/>
        <v>0.60570244798141659</v>
      </c>
      <c r="EF77" s="30">
        <f t="shared" si="71"/>
        <v>0.60570244798141659</v>
      </c>
      <c r="EG77" s="56" t="e">
        <f t="shared" si="72"/>
        <v>#DIV/0!</v>
      </c>
      <c r="EH77" s="30">
        <f t="shared" si="73"/>
        <v>-0.79456898595237335</v>
      </c>
      <c r="EI77" s="30">
        <f t="shared" si="74"/>
        <v>0.79456898595237335</v>
      </c>
      <c r="EJ77" s="30">
        <f t="shared" si="75"/>
        <v>0.79456898595237335</v>
      </c>
      <c r="EK77" s="56" t="e">
        <f t="shared" si="76"/>
        <v>#DIV/0!</v>
      </c>
      <c r="EL77" s="30">
        <f t="shared" si="77"/>
        <v>-1.2377470987392682</v>
      </c>
      <c r="EM77" s="30">
        <f t="shared" si="78"/>
        <v>1.2377470987392682</v>
      </c>
      <c r="EN77" s="30">
        <f t="shared" si="79"/>
        <v>1.2377470987392682</v>
      </c>
      <c r="EO77" s="56" t="e">
        <f t="shared" si="80"/>
        <v>#DIV/0!</v>
      </c>
      <c r="EP77" s="66"/>
      <c r="EQ77" s="60"/>
    </row>
    <row r="78" spans="2:147" s="12" customFormat="1" ht="21.95" customHeight="1" x14ac:dyDescent="0.25"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DZ78" s="30">
        <f t="shared" si="65"/>
        <v>-0.64130326630615464</v>
      </c>
      <c r="EA78" s="30">
        <f t="shared" si="66"/>
        <v>0.64130326630615464</v>
      </c>
      <c r="EB78" s="30">
        <f t="shared" si="67"/>
        <v>0.64130326630615464</v>
      </c>
      <c r="EC78" s="56" t="e">
        <f t="shared" si="68"/>
        <v>#DIV/0!</v>
      </c>
      <c r="ED78" s="30">
        <f t="shared" si="69"/>
        <v>-0.60570244798141659</v>
      </c>
      <c r="EE78" s="30">
        <f t="shared" si="70"/>
        <v>0.60570244798141659</v>
      </c>
      <c r="EF78" s="30">
        <f t="shared" si="71"/>
        <v>0.60570244798141659</v>
      </c>
      <c r="EG78" s="56" t="e">
        <f t="shared" si="72"/>
        <v>#DIV/0!</v>
      </c>
      <c r="EH78" s="30">
        <f t="shared" si="73"/>
        <v>-0.79456898595237335</v>
      </c>
      <c r="EI78" s="30">
        <f t="shared" si="74"/>
        <v>0.79456898595237335</v>
      </c>
      <c r="EJ78" s="30">
        <f t="shared" si="75"/>
        <v>0.79456898595237335</v>
      </c>
      <c r="EK78" s="56" t="e">
        <f t="shared" si="76"/>
        <v>#DIV/0!</v>
      </c>
      <c r="EL78" s="30">
        <f t="shared" si="77"/>
        <v>-1.2377470987392682</v>
      </c>
      <c r="EM78" s="30">
        <f t="shared" si="78"/>
        <v>1.2377470987392682</v>
      </c>
      <c r="EN78" s="30">
        <f t="shared" si="79"/>
        <v>1.2377470987392682</v>
      </c>
      <c r="EO78" s="56" t="e">
        <f t="shared" si="80"/>
        <v>#DIV/0!</v>
      </c>
      <c r="EP78" s="66"/>
      <c r="EQ78" s="60"/>
    </row>
    <row r="79" spans="2:147" s="12" customFormat="1" ht="21.95" customHeight="1" x14ac:dyDescent="0.25"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DZ79" s="30">
        <f t="shared" si="65"/>
        <v>-0.64130326630615464</v>
      </c>
      <c r="EA79" s="30">
        <f t="shared" si="66"/>
        <v>0.64130326630615464</v>
      </c>
      <c r="EB79" s="30">
        <f t="shared" si="67"/>
        <v>0.64130326630615464</v>
      </c>
      <c r="EC79" s="56" t="e">
        <f t="shared" si="68"/>
        <v>#DIV/0!</v>
      </c>
      <c r="ED79" s="30">
        <f t="shared" si="69"/>
        <v>-0.60570244798141659</v>
      </c>
      <c r="EE79" s="30">
        <f t="shared" si="70"/>
        <v>0.60570244798141659</v>
      </c>
      <c r="EF79" s="30">
        <f t="shared" si="71"/>
        <v>0.60570244798141659</v>
      </c>
      <c r="EG79" s="56" t="e">
        <f t="shared" si="72"/>
        <v>#DIV/0!</v>
      </c>
      <c r="EH79" s="30">
        <f t="shared" si="73"/>
        <v>-0.79456898595237335</v>
      </c>
      <c r="EI79" s="30">
        <f t="shared" si="74"/>
        <v>0.79456898595237335</v>
      </c>
      <c r="EJ79" s="30">
        <f t="shared" si="75"/>
        <v>0.79456898595237335</v>
      </c>
      <c r="EK79" s="56" t="e">
        <f t="shared" si="76"/>
        <v>#DIV/0!</v>
      </c>
      <c r="EL79" s="30">
        <f t="shared" si="77"/>
        <v>-1.2377470987392682</v>
      </c>
      <c r="EM79" s="30">
        <f t="shared" si="78"/>
        <v>1.2377470987392682</v>
      </c>
      <c r="EN79" s="30">
        <f t="shared" si="79"/>
        <v>1.2377470987392682</v>
      </c>
      <c r="EO79" s="56" t="e">
        <f t="shared" si="80"/>
        <v>#DIV/0!</v>
      </c>
      <c r="EP79" s="66"/>
      <c r="EQ79" s="60"/>
    </row>
    <row r="80" spans="2:147" s="12" customFormat="1" ht="21.95" customHeight="1" x14ac:dyDescent="0.25"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DZ80" s="30">
        <f t="shared" ref="DZ80:DZ99" si="81">AJ80-EB80</f>
        <v>-0.64130326630615464</v>
      </c>
      <c r="EA80" s="30">
        <f t="shared" ref="EA80:EA99" si="82">AJ80+EB80</f>
        <v>0.64130326630615464</v>
      </c>
      <c r="EB80" s="30">
        <f t="shared" ref="EB80:EB99" si="83">$N$22*SQRT(($N$20^2)+((($N$20*SQRT((1/$H$26)+(AX80/$M$26))))^2))</f>
        <v>0.64130326630615464</v>
      </c>
      <c r="EC80" s="56" t="e">
        <f t="shared" ref="EC80:EC99" si="84">(EA80-DZ80)/(2*AJ80)</f>
        <v>#DIV/0!</v>
      </c>
      <c r="ED80" s="30">
        <f t="shared" ref="ED80:ED99" si="85">AK80-EF80</f>
        <v>-0.60570244798141659</v>
      </c>
      <c r="EE80" s="30">
        <f t="shared" ref="EE80:EE99" si="86">AK80+EF80</f>
        <v>0.60570244798141659</v>
      </c>
      <c r="EF80" s="30">
        <f t="shared" ref="EF80:EF99" si="87">$O$22*SQRT(($O$20^2)+((($O$20*SQRT((1/$H$26)+(AX80/$M$26))))^2))</f>
        <v>0.60570244798141659</v>
      </c>
      <c r="EG80" s="56" t="e">
        <f t="shared" ref="EG80:EG99" si="88">(EE80-ED80)/(2*AK80)</f>
        <v>#DIV/0!</v>
      </c>
      <c r="EH80" s="30">
        <f t="shared" ref="EH80:EH99" si="89">AL80-EJ80</f>
        <v>-0.79456898595237335</v>
      </c>
      <c r="EI80" s="30">
        <f t="shared" ref="EI80:EI99" si="90">AL80+EJ80</f>
        <v>0.79456898595237335</v>
      </c>
      <c r="EJ80" s="30">
        <f t="shared" ref="EJ80:EJ99" si="91">$P$22*SQRT(($P$20^2)+((($P$20*SQRT((1/$H$26)+(AX80/$M$26))))^2))</f>
        <v>0.79456898595237335</v>
      </c>
      <c r="EK80" s="56" t="e">
        <f t="shared" ref="EK80:EK99" si="92">(EI80-EH80)/(2*AL80)</f>
        <v>#DIV/0!</v>
      </c>
      <c r="EL80" s="30">
        <f t="shared" ref="EL80:EL99" si="93">AM80-EN80</f>
        <v>-1.2377470987392682</v>
      </c>
      <c r="EM80" s="30">
        <f t="shared" ref="EM80:EM99" si="94">AM80+EN80</f>
        <v>1.2377470987392682</v>
      </c>
      <c r="EN80" s="30">
        <f t="shared" ref="EN80:EN99" si="95">$Q$22*SQRT(($Q$20^2)+((($Q$20*SQRT((1/$H$26)+(AX80/$M$26))))^2))</f>
        <v>1.2377470987392682</v>
      </c>
      <c r="EO80" s="56" t="e">
        <f t="shared" ref="EO80:EO99" si="96">(EM80-EL80)/(2*AM80)</f>
        <v>#DIV/0!</v>
      </c>
      <c r="EP80" s="66"/>
      <c r="EQ80" s="60"/>
    </row>
    <row r="81" spans="2:147" s="12" customFormat="1" ht="21.95" customHeight="1" x14ac:dyDescent="0.25"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DZ81" s="30">
        <f t="shared" si="81"/>
        <v>-0.64130326630615464</v>
      </c>
      <c r="EA81" s="30">
        <f t="shared" si="82"/>
        <v>0.64130326630615464</v>
      </c>
      <c r="EB81" s="30">
        <f t="shared" si="83"/>
        <v>0.64130326630615464</v>
      </c>
      <c r="EC81" s="56" t="e">
        <f t="shared" si="84"/>
        <v>#DIV/0!</v>
      </c>
      <c r="ED81" s="30">
        <f t="shared" si="85"/>
        <v>-0.60570244798141659</v>
      </c>
      <c r="EE81" s="30">
        <f t="shared" si="86"/>
        <v>0.60570244798141659</v>
      </c>
      <c r="EF81" s="30">
        <f t="shared" si="87"/>
        <v>0.60570244798141659</v>
      </c>
      <c r="EG81" s="56" t="e">
        <f t="shared" si="88"/>
        <v>#DIV/0!</v>
      </c>
      <c r="EH81" s="30">
        <f t="shared" si="89"/>
        <v>-0.79456898595237335</v>
      </c>
      <c r="EI81" s="30">
        <f t="shared" si="90"/>
        <v>0.79456898595237335</v>
      </c>
      <c r="EJ81" s="30">
        <f t="shared" si="91"/>
        <v>0.79456898595237335</v>
      </c>
      <c r="EK81" s="56" t="e">
        <f t="shared" si="92"/>
        <v>#DIV/0!</v>
      </c>
      <c r="EL81" s="30">
        <f t="shared" si="93"/>
        <v>-1.2377470987392682</v>
      </c>
      <c r="EM81" s="30">
        <f t="shared" si="94"/>
        <v>1.2377470987392682</v>
      </c>
      <c r="EN81" s="30">
        <f t="shared" si="95"/>
        <v>1.2377470987392682</v>
      </c>
      <c r="EO81" s="56" t="e">
        <f t="shared" si="96"/>
        <v>#DIV/0!</v>
      </c>
      <c r="EP81" s="66"/>
      <c r="EQ81" s="60"/>
    </row>
    <row r="82" spans="2:147" s="12" customFormat="1" ht="21.9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DZ82" s="30">
        <f t="shared" si="81"/>
        <v>-0.64130326630615464</v>
      </c>
      <c r="EA82" s="30">
        <f t="shared" si="82"/>
        <v>0.64130326630615464</v>
      </c>
      <c r="EB82" s="30">
        <f t="shared" si="83"/>
        <v>0.64130326630615464</v>
      </c>
      <c r="EC82" s="56" t="e">
        <f t="shared" si="84"/>
        <v>#DIV/0!</v>
      </c>
      <c r="ED82" s="30">
        <f t="shared" si="85"/>
        <v>-0.60570244798141659</v>
      </c>
      <c r="EE82" s="30">
        <f t="shared" si="86"/>
        <v>0.60570244798141659</v>
      </c>
      <c r="EF82" s="30">
        <f t="shared" si="87"/>
        <v>0.60570244798141659</v>
      </c>
      <c r="EG82" s="56" t="e">
        <f t="shared" si="88"/>
        <v>#DIV/0!</v>
      </c>
      <c r="EH82" s="30">
        <f t="shared" si="89"/>
        <v>-0.79456898595237335</v>
      </c>
      <c r="EI82" s="30">
        <f t="shared" si="90"/>
        <v>0.79456898595237335</v>
      </c>
      <c r="EJ82" s="30">
        <f t="shared" si="91"/>
        <v>0.79456898595237335</v>
      </c>
      <c r="EK82" s="56" t="e">
        <f t="shared" si="92"/>
        <v>#DIV/0!</v>
      </c>
      <c r="EL82" s="30">
        <f t="shared" si="93"/>
        <v>-1.2377470987392682</v>
      </c>
      <c r="EM82" s="30">
        <f t="shared" si="94"/>
        <v>1.2377470987392682</v>
      </c>
      <c r="EN82" s="30">
        <f t="shared" si="95"/>
        <v>1.2377470987392682</v>
      </c>
      <c r="EO82" s="56" t="e">
        <f t="shared" si="96"/>
        <v>#DIV/0!</v>
      </c>
      <c r="EP82" s="66"/>
      <c r="EQ82" s="60"/>
    </row>
    <row r="83" spans="2:147" s="12" customFormat="1" ht="21.95" customHeight="1" x14ac:dyDescent="0.25"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DZ83" s="30">
        <f t="shared" si="81"/>
        <v>-0.64130326630615464</v>
      </c>
      <c r="EA83" s="30">
        <f t="shared" si="82"/>
        <v>0.64130326630615464</v>
      </c>
      <c r="EB83" s="30">
        <f t="shared" si="83"/>
        <v>0.64130326630615464</v>
      </c>
      <c r="EC83" s="56" t="e">
        <f t="shared" si="84"/>
        <v>#DIV/0!</v>
      </c>
      <c r="ED83" s="30">
        <f t="shared" si="85"/>
        <v>-0.60570244798141659</v>
      </c>
      <c r="EE83" s="30">
        <f t="shared" si="86"/>
        <v>0.60570244798141659</v>
      </c>
      <c r="EF83" s="30">
        <f t="shared" si="87"/>
        <v>0.60570244798141659</v>
      </c>
      <c r="EG83" s="56" t="e">
        <f t="shared" si="88"/>
        <v>#DIV/0!</v>
      </c>
      <c r="EH83" s="30">
        <f t="shared" si="89"/>
        <v>-0.79456898595237335</v>
      </c>
      <c r="EI83" s="30">
        <f t="shared" si="90"/>
        <v>0.79456898595237335</v>
      </c>
      <c r="EJ83" s="30">
        <f t="shared" si="91"/>
        <v>0.79456898595237335</v>
      </c>
      <c r="EK83" s="56" t="e">
        <f t="shared" si="92"/>
        <v>#DIV/0!</v>
      </c>
      <c r="EL83" s="30">
        <f t="shared" si="93"/>
        <v>-1.2377470987392682</v>
      </c>
      <c r="EM83" s="30">
        <f t="shared" si="94"/>
        <v>1.2377470987392682</v>
      </c>
      <c r="EN83" s="30">
        <f t="shared" si="95"/>
        <v>1.2377470987392682</v>
      </c>
      <c r="EO83" s="56" t="e">
        <f t="shared" si="96"/>
        <v>#DIV/0!</v>
      </c>
      <c r="EP83" s="66"/>
      <c r="EQ83" s="60"/>
    </row>
    <row r="84" spans="2:147" s="12" customFormat="1" ht="21.95" customHeight="1" x14ac:dyDescent="0.25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DZ84" s="30">
        <f t="shared" si="81"/>
        <v>-0.64130326630615464</v>
      </c>
      <c r="EA84" s="30">
        <f t="shared" si="82"/>
        <v>0.64130326630615464</v>
      </c>
      <c r="EB84" s="30">
        <f t="shared" si="83"/>
        <v>0.64130326630615464</v>
      </c>
      <c r="EC84" s="56" t="e">
        <f t="shared" si="84"/>
        <v>#DIV/0!</v>
      </c>
      <c r="ED84" s="30">
        <f t="shared" si="85"/>
        <v>-0.60570244798141659</v>
      </c>
      <c r="EE84" s="30">
        <f t="shared" si="86"/>
        <v>0.60570244798141659</v>
      </c>
      <c r="EF84" s="30">
        <f t="shared" si="87"/>
        <v>0.60570244798141659</v>
      </c>
      <c r="EG84" s="56" t="e">
        <f t="shared" si="88"/>
        <v>#DIV/0!</v>
      </c>
      <c r="EH84" s="30">
        <f t="shared" si="89"/>
        <v>-0.79456898595237335</v>
      </c>
      <c r="EI84" s="30">
        <f t="shared" si="90"/>
        <v>0.79456898595237335</v>
      </c>
      <c r="EJ84" s="30">
        <f t="shared" si="91"/>
        <v>0.79456898595237335</v>
      </c>
      <c r="EK84" s="56" t="e">
        <f t="shared" si="92"/>
        <v>#DIV/0!</v>
      </c>
      <c r="EL84" s="30">
        <f t="shared" si="93"/>
        <v>-1.2377470987392682</v>
      </c>
      <c r="EM84" s="30">
        <f t="shared" si="94"/>
        <v>1.2377470987392682</v>
      </c>
      <c r="EN84" s="30">
        <f t="shared" si="95"/>
        <v>1.2377470987392682</v>
      </c>
      <c r="EO84" s="56" t="e">
        <f t="shared" si="96"/>
        <v>#DIV/0!</v>
      </c>
      <c r="EP84" s="66"/>
      <c r="EQ84" s="60"/>
    </row>
    <row r="85" spans="2:147" s="12" customFormat="1" ht="21.95" customHeight="1" x14ac:dyDescent="0.25"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DZ85" s="30">
        <f t="shared" si="81"/>
        <v>-0.64130326630615464</v>
      </c>
      <c r="EA85" s="30">
        <f t="shared" si="82"/>
        <v>0.64130326630615464</v>
      </c>
      <c r="EB85" s="30">
        <f t="shared" si="83"/>
        <v>0.64130326630615464</v>
      </c>
      <c r="EC85" s="56" t="e">
        <f t="shared" si="84"/>
        <v>#DIV/0!</v>
      </c>
      <c r="ED85" s="30">
        <f t="shared" si="85"/>
        <v>-0.60570244798141659</v>
      </c>
      <c r="EE85" s="30">
        <f t="shared" si="86"/>
        <v>0.60570244798141659</v>
      </c>
      <c r="EF85" s="30">
        <f t="shared" si="87"/>
        <v>0.60570244798141659</v>
      </c>
      <c r="EG85" s="56" t="e">
        <f t="shared" si="88"/>
        <v>#DIV/0!</v>
      </c>
      <c r="EH85" s="30">
        <f t="shared" si="89"/>
        <v>-0.79456898595237335</v>
      </c>
      <c r="EI85" s="30">
        <f t="shared" si="90"/>
        <v>0.79456898595237335</v>
      </c>
      <c r="EJ85" s="30">
        <f t="shared" si="91"/>
        <v>0.79456898595237335</v>
      </c>
      <c r="EK85" s="56" t="e">
        <f t="shared" si="92"/>
        <v>#DIV/0!</v>
      </c>
      <c r="EL85" s="30">
        <f t="shared" si="93"/>
        <v>-1.2377470987392682</v>
      </c>
      <c r="EM85" s="30">
        <f t="shared" si="94"/>
        <v>1.2377470987392682</v>
      </c>
      <c r="EN85" s="30">
        <f t="shared" si="95"/>
        <v>1.2377470987392682</v>
      </c>
      <c r="EO85" s="56" t="e">
        <f t="shared" si="96"/>
        <v>#DIV/0!</v>
      </c>
      <c r="EP85" s="66"/>
      <c r="EQ85" s="60"/>
    </row>
    <row r="86" spans="2:147" s="12" customFormat="1" ht="21.95" customHeight="1" x14ac:dyDescent="0.25"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DZ86" s="30">
        <f t="shared" si="81"/>
        <v>-0.64130326630615464</v>
      </c>
      <c r="EA86" s="30">
        <f t="shared" si="82"/>
        <v>0.64130326630615464</v>
      </c>
      <c r="EB86" s="30">
        <f t="shared" si="83"/>
        <v>0.64130326630615464</v>
      </c>
      <c r="EC86" s="56" t="e">
        <f t="shared" si="84"/>
        <v>#DIV/0!</v>
      </c>
      <c r="ED86" s="30">
        <f t="shared" si="85"/>
        <v>-0.60570244798141659</v>
      </c>
      <c r="EE86" s="30">
        <f t="shared" si="86"/>
        <v>0.60570244798141659</v>
      </c>
      <c r="EF86" s="30">
        <f t="shared" si="87"/>
        <v>0.60570244798141659</v>
      </c>
      <c r="EG86" s="56" t="e">
        <f t="shared" si="88"/>
        <v>#DIV/0!</v>
      </c>
      <c r="EH86" s="30">
        <f t="shared" si="89"/>
        <v>-0.79456898595237335</v>
      </c>
      <c r="EI86" s="30">
        <f t="shared" si="90"/>
        <v>0.79456898595237335</v>
      </c>
      <c r="EJ86" s="30">
        <f t="shared" si="91"/>
        <v>0.79456898595237335</v>
      </c>
      <c r="EK86" s="56" t="e">
        <f t="shared" si="92"/>
        <v>#DIV/0!</v>
      </c>
      <c r="EL86" s="30">
        <f t="shared" si="93"/>
        <v>-1.2377470987392682</v>
      </c>
      <c r="EM86" s="30">
        <f t="shared" si="94"/>
        <v>1.2377470987392682</v>
      </c>
      <c r="EN86" s="30">
        <f t="shared" si="95"/>
        <v>1.2377470987392682</v>
      </c>
      <c r="EO86" s="56" t="e">
        <f t="shared" si="96"/>
        <v>#DIV/0!</v>
      </c>
      <c r="EP86" s="66"/>
      <c r="EQ86" s="60"/>
    </row>
    <row r="87" spans="2:147" s="12" customFormat="1" ht="21.95" customHeight="1" x14ac:dyDescent="0.25"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DZ87" s="30">
        <f t="shared" si="81"/>
        <v>-0.64130326630615464</v>
      </c>
      <c r="EA87" s="30">
        <f t="shared" si="82"/>
        <v>0.64130326630615464</v>
      </c>
      <c r="EB87" s="30">
        <f t="shared" si="83"/>
        <v>0.64130326630615464</v>
      </c>
      <c r="EC87" s="56" t="e">
        <f t="shared" si="84"/>
        <v>#DIV/0!</v>
      </c>
      <c r="ED87" s="30">
        <f t="shared" si="85"/>
        <v>-0.60570244798141659</v>
      </c>
      <c r="EE87" s="30">
        <f t="shared" si="86"/>
        <v>0.60570244798141659</v>
      </c>
      <c r="EF87" s="30">
        <f t="shared" si="87"/>
        <v>0.60570244798141659</v>
      </c>
      <c r="EG87" s="56" t="e">
        <f t="shared" si="88"/>
        <v>#DIV/0!</v>
      </c>
      <c r="EH87" s="30">
        <f t="shared" si="89"/>
        <v>-0.79456898595237335</v>
      </c>
      <c r="EI87" s="30">
        <f t="shared" si="90"/>
        <v>0.79456898595237335</v>
      </c>
      <c r="EJ87" s="30">
        <f t="shared" si="91"/>
        <v>0.79456898595237335</v>
      </c>
      <c r="EK87" s="56" t="e">
        <f t="shared" si="92"/>
        <v>#DIV/0!</v>
      </c>
      <c r="EL87" s="30">
        <f t="shared" si="93"/>
        <v>-1.2377470987392682</v>
      </c>
      <c r="EM87" s="30">
        <f t="shared" si="94"/>
        <v>1.2377470987392682</v>
      </c>
      <c r="EN87" s="30">
        <f t="shared" si="95"/>
        <v>1.2377470987392682</v>
      </c>
      <c r="EO87" s="56" t="e">
        <f t="shared" si="96"/>
        <v>#DIV/0!</v>
      </c>
      <c r="EP87" s="66"/>
      <c r="EQ87" s="60"/>
    </row>
    <row r="88" spans="2:147" s="12" customFormat="1" ht="21.95" customHeight="1" x14ac:dyDescent="0.25"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DZ88" s="30">
        <f t="shared" si="81"/>
        <v>-0.64130326630615464</v>
      </c>
      <c r="EA88" s="30">
        <f t="shared" si="82"/>
        <v>0.64130326630615464</v>
      </c>
      <c r="EB88" s="30">
        <f t="shared" si="83"/>
        <v>0.64130326630615464</v>
      </c>
      <c r="EC88" s="56" t="e">
        <f t="shared" si="84"/>
        <v>#DIV/0!</v>
      </c>
      <c r="ED88" s="30">
        <f t="shared" si="85"/>
        <v>-0.60570244798141659</v>
      </c>
      <c r="EE88" s="30">
        <f t="shared" si="86"/>
        <v>0.60570244798141659</v>
      </c>
      <c r="EF88" s="30">
        <f t="shared" si="87"/>
        <v>0.60570244798141659</v>
      </c>
      <c r="EG88" s="56" t="e">
        <f t="shared" si="88"/>
        <v>#DIV/0!</v>
      </c>
      <c r="EH88" s="30">
        <f t="shared" si="89"/>
        <v>-0.79456898595237335</v>
      </c>
      <c r="EI88" s="30">
        <f t="shared" si="90"/>
        <v>0.79456898595237335</v>
      </c>
      <c r="EJ88" s="30">
        <f t="shared" si="91"/>
        <v>0.79456898595237335</v>
      </c>
      <c r="EK88" s="56" t="e">
        <f t="shared" si="92"/>
        <v>#DIV/0!</v>
      </c>
      <c r="EL88" s="30">
        <f t="shared" si="93"/>
        <v>-1.2377470987392682</v>
      </c>
      <c r="EM88" s="30">
        <f t="shared" si="94"/>
        <v>1.2377470987392682</v>
      </c>
      <c r="EN88" s="30">
        <f t="shared" si="95"/>
        <v>1.2377470987392682</v>
      </c>
      <c r="EO88" s="56" t="e">
        <f t="shared" si="96"/>
        <v>#DIV/0!</v>
      </c>
      <c r="EP88" s="66"/>
      <c r="EQ88" s="60"/>
    </row>
    <row r="89" spans="2:147" s="12" customFormat="1" ht="21.95" customHeight="1" x14ac:dyDescent="0.25"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DZ89" s="30">
        <f t="shared" si="81"/>
        <v>-0.64130326630615464</v>
      </c>
      <c r="EA89" s="30">
        <f t="shared" si="82"/>
        <v>0.64130326630615464</v>
      </c>
      <c r="EB89" s="30">
        <f t="shared" si="83"/>
        <v>0.64130326630615464</v>
      </c>
      <c r="EC89" s="56" t="e">
        <f t="shared" si="84"/>
        <v>#DIV/0!</v>
      </c>
      <c r="ED89" s="30">
        <f t="shared" si="85"/>
        <v>-0.60570244798141659</v>
      </c>
      <c r="EE89" s="30">
        <f t="shared" si="86"/>
        <v>0.60570244798141659</v>
      </c>
      <c r="EF89" s="30">
        <f t="shared" si="87"/>
        <v>0.60570244798141659</v>
      </c>
      <c r="EG89" s="56" t="e">
        <f t="shared" si="88"/>
        <v>#DIV/0!</v>
      </c>
      <c r="EH89" s="30">
        <f t="shared" si="89"/>
        <v>-0.79456898595237335</v>
      </c>
      <c r="EI89" s="30">
        <f t="shared" si="90"/>
        <v>0.79456898595237335</v>
      </c>
      <c r="EJ89" s="30">
        <f t="shared" si="91"/>
        <v>0.79456898595237335</v>
      </c>
      <c r="EK89" s="56" t="e">
        <f t="shared" si="92"/>
        <v>#DIV/0!</v>
      </c>
      <c r="EL89" s="30">
        <f t="shared" si="93"/>
        <v>-1.2377470987392682</v>
      </c>
      <c r="EM89" s="30">
        <f t="shared" si="94"/>
        <v>1.2377470987392682</v>
      </c>
      <c r="EN89" s="30">
        <f t="shared" si="95"/>
        <v>1.2377470987392682</v>
      </c>
      <c r="EO89" s="56" t="e">
        <f t="shared" si="96"/>
        <v>#DIV/0!</v>
      </c>
      <c r="EP89" s="66"/>
      <c r="EQ89" s="60"/>
    </row>
    <row r="90" spans="2:147" s="12" customFormat="1" ht="21.95" customHeight="1" x14ac:dyDescent="0.25"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DZ90" s="30">
        <f t="shared" si="81"/>
        <v>-0.64130326630615464</v>
      </c>
      <c r="EA90" s="30">
        <f t="shared" si="82"/>
        <v>0.64130326630615464</v>
      </c>
      <c r="EB90" s="30">
        <f t="shared" si="83"/>
        <v>0.64130326630615464</v>
      </c>
      <c r="EC90" s="56" t="e">
        <f t="shared" si="84"/>
        <v>#DIV/0!</v>
      </c>
      <c r="ED90" s="30">
        <f t="shared" si="85"/>
        <v>-0.60570244798141659</v>
      </c>
      <c r="EE90" s="30">
        <f t="shared" si="86"/>
        <v>0.60570244798141659</v>
      </c>
      <c r="EF90" s="30">
        <f t="shared" si="87"/>
        <v>0.60570244798141659</v>
      </c>
      <c r="EG90" s="56" t="e">
        <f t="shared" si="88"/>
        <v>#DIV/0!</v>
      </c>
      <c r="EH90" s="30">
        <f t="shared" si="89"/>
        <v>-0.79456898595237335</v>
      </c>
      <c r="EI90" s="30">
        <f t="shared" si="90"/>
        <v>0.79456898595237335</v>
      </c>
      <c r="EJ90" s="30">
        <f t="shared" si="91"/>
        <v>0.79456898595237335</v>
      </c>
      <c r="EK90" s="56" t="e">
        <f t="shared" si="92"/>
        <v>#DIV/0!</v>
      </c>
      <c r="EL90" s="30">
        <f t="shared" si="93"/>
        <v>-1.2377470987392682</v>
      </c>
      <c r="EM90" s="30">
        <f t="shared" si="94"/>
        <v>1.2377470987392682</v>
      </c>
      <c r="EN90" s="30">
        <f t="shared" si="95"/>
        <v>1.2377470987392682</v>
      </c>
      <c r="EO90" s="56" t="e">
        <f t="shared" si="96"/>
        <v>#DIV/0!</v>
      </c>
      <c r="EP90" s="66"/>
      <c r="EQ90" s="60"/>
    </row>
    <row r="91" spans="2:147" s="12" customFormat="1" ht="21.95" customHeight="1" x14ac:dyDescent="0.25"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DZ91" s="30">
        <f t="shared" si="81"/>
        <v>-0.64130326630615464</v>
      </c>
      <c r="EA91" s="30">
        <f t="shared" si="82"/>
        <v>0.64130326630615464</v>
      </c>
      <c r="EB91" s="30">
        <f t="shared" si="83"/>
        <v>0.64130326630615464</v>
      </c>
      <c r="EC91" s="56" t="e">
        <f t="shared" si="84"/>
        <v>#DIV/0!</v>
      </c>
      <c r="ED91" s="30">
        <f t="shared" si="85"/>
        <v>-0.60570244798141659</v>
      </c>
      <c r="EE91" s="30">
        <f t="shared" si="86"/>
        <v>0.60570244798141659</v>
      </c>
      <c r="EF91" s="30">
        <f t="shared" si="87"/>
        <v>0.60570244798141659</v>
      </c>
      <c r="EG91" s="56" t="e">
        <f t="shared" si="88"/>
        <v>#DIV/0!</v>
      </c>
      <c r="EH91" s="30">
        <f t="shared" si="89"/>
        <v>-0.79456898595237335</v>
      </c>
      <c r="EI91" s="30">
        <f t="shared" si="90"/>
        <v>0.79456898595237335</v>
      </c>
      <c r="EJ91" s="30">
        <f t="shared" si="91"/>
        <v>0.79456898595237335</v>
      </c>
      <c r="EK91" s="56" t="e">
        <f t="shared" si="92"/>
        <v>#DIV/0!</v>
      </c>
      <c r="EL91" s="30">
        <f t="shared" si="93"/>
        <v>-1.2377470987392682</v>
      </c>
      <c r="EM91" s="30">
        <f t="shared" si="94"/>
        <v>1.2377470987392682</v>
      </c>
      <c r="EN91" s="30">
        <f t="shared" si="95"/>
        <v>1.2377470987392682</v>
      </c>
      <c r="EO91" s="56" t="e">
        <f t="shared" si="96"/>
        <v>#DIV/0!</v>
      </c>
      <c r="EP91" s="66"/>
      <c r="EQ91" s="60"/>
    </row>
    <row r="92" spans="2:147" s="12" customFormat="1" ht="21.95" customHeight="1" x14ac:dyDescent="0.25"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DZ92" s="30">
        <f t="shared" si="81"/>
        <v>-0.64130326630615464</v>
      </c>
      <c r="EA92" s="30">
        <f t="shared" si="82"/>
        <v>0.64130326630615464</v>
      </c>
      <c r="EB92" s="30">
        <f t="shared" si="83"/>
        <v>0.64130326630615464</v>
      </c>
      <c r="EC92" s="56" t="e">
        <f t="shared" si="84"/>
        <v>#DIV/0!</v>
      </c>
      <c r="ED92" s="30">
        <f t="shared" si="85"/>
        <v>-0.60570244798141659</v>
      </c>
      <c r="EE92" s="30">
        <f t="shared" si="86"/>
        <v>0.60570244798141659</v>
      </c>
      <c r="EF92" s="30">
        <f t="shared" si="87"/>
        <v>0.60570244798141659</v>
      </c>
      <c r="EG92" s="56" t="e">
        <f t="shared" si="88"/>
        <v>#DIV/0!</v>
      </c>
      <c r="EH92" s="30">
        <f t="shared" si="89"/>
        <v>-0.79456898595237335</v>
      </c>
      <c r="EI92" s="30">
        <f t="shared" si="90"/>
        <v>0.79456898595237335</v>
      </c>
      <c r="EJ92" s="30">
        <f t="shared" si="91"/>
        <v>0.79456898595237335</v>
      </c>
      <c r="EK92" s="56" t="e">
        <f t="shared" si="92"/>
        <v>#DIV/0!</v>
      </c>
      <c r="EL92" s="30">
        <f t="shared" si="93"/>
        <v>-1.2377470987392682</v>
      </c>
      <c r="EM92" s="30">
        <f t="shared" si="94"/>
        <v>1.2377470987392682</v>
      </c>
      <c r="EN92" s="30">
        <f t="shared" si="95"/>
        <v>1.2377470987392682</v>
      </c>
      <c r="EO92" s="56" t="e">
        <f t="shared" si="96"/>
        <v>#DIV/0!</v>
      </c>
      <c r="EP92" s="66"/>
      <c r="EQ92" s="60"/>
    </row>
    <row r="93" spans="2:147" s="12" customFormat="1" ht="21.95" customHeight="1" x14ac:dyDescent="0.25"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DZ93" s="30">
        <f t="shared" si="81"/>
        <v>-0.64130326630615464</v>
      </c>
      <c r="EA93" s="30">
        <f t="shared" si="82"/>
        <v>0.64130326630615464</v>
      </c>
      <c r="EB93" s="30">
        <f t="shared" si="83"/>
        <v>0.64130326630615464</v>
      </c>
      <c r="EC93" s="56" t="e">
        <f t="shared" si="84"/>
        <v>#DIV/0!</v>
      </c>
      <c r="ED93" s="30">
        <f t="shared" si="85"/>
        <v>-0.60570244798141659</v>
      </c>
      <c r="EE93" s="30">
        <f t="shared" si="86"/>
        <v>0.60570244798141659</v>
      </c>
      <c r="EF93" s="30">
        <f t="shared" si="87"/>
        <v>0.60570244798141659</v>
      </c>
      <c r="EG93" s="56" t="e">
        <f t="shared" si="88"/>
        <v>#DIV/0!</v>
      </c>
      <c r="EH93" s="30">
        <f t="shared" si="89"/>
        <v>-0.79456898595237335</v>
      </c>
      <c r="EI93" s="30">
        <f t="shared" si="90"/>
        <v>0.79456898595237335</v>
      </c>
      <c r="EJ93" s="30">
        <f t="shared" si="91"/>
        <v>0.79456898595237335</v>
      </c>
      <c r="EK93" s="56" t="e">
        <f t="shared" si="92"/>
        <v>#DIV/0!</v>
      </c>
      <c r="EL93" s="30">
        <f t="shared" si="93"/>
        <v>-1.2377470987392682</v>
      </c>
      <c r="EM93" s="30">
        <f t="shared" si="94"/>
        <v>1.2377470987392682</v>
      </c>
      <c r="EN93" s="30">
        <f t="shared" si="95"/>
        <v>1.2377470987392682</v>
      </c>
      <c r="EO93" s="56" t="e">
        <f t="shared" si="96"/>
        <v>#DIV/0!</v>
      </c>
      <c r="EP93" s="66"/>
      <c r="EQ93" s="60"/>
    </row>
    <row r="94" spans="2:147" s="12" customFormat="1" ht="21.95" customHeight="1" x14ac:dyDescent="0.25"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DZ94" s="30">
        <f t="shared" si="81"/>
        <v>-0.64130326630615464</v>
      </c>
      <c r="EA94" s="30">
        <f t="shared" si="82"/>
        <v>0.64130326630615464</v>
      </c>
      <c r="EB94" s="30">
        <f t="shared" si="83"/>
        <v>0.64130326630615464</v>
      </c>
      <c r="EC94" s="56" t="e">
        <f t="shared" si="84"/>
        <v>#DIV/0!</v>
      </c>
      <c r="ED94" s="30">
        <f t="shared" si="85"/>
        <v>-0.60570244798141659</v>
      </c>
      <c r="EE94" s="30">
        <f t="shared" si="86"/>
        <v>0.60570244798141659</v>
      </c>
      <c r="EF94" s="30">
        <f t="shared" si="87"/>
        <v>0.60570244798141659</v>
      </c>
      <c r="EG94" s="56" t="e">
        <f t="shared" si="88"/>
        <v>#DIV/0!</v>
      </c>
      <c r="EH94" s="30">
        <f t="shared" si="89"/>
        <v>-0.79456898595237335</v>
      </c>
      <c r="EI94" s="30">
        <f t="shared" si="90"/>
        <v>0.79456898595237335</v>
      </c>
      <c r="EJ94" s="30">
        <f t="shared" si="91"/>
        <v>0.79456898595237335</v>
      </c>
      <c r="EK94" s="56" t="e">
        <f t="shared" si="92"/>
        <v>#DIV/0!</v>
      </c>
      <c r="EL94" s="30">
        <f t="shared" si="93"/>
        <v>-1.2377470987392682</v>
      </c>
      <c r="EM94" s="30">
        <f t="shared" si="94"/>
        <v>1.2377470987392682</v>
      </c>
      <c r="EN94" s="30">
        <f t="shared" si="95"/>
        <v>1.2377470987392682</v>
      </c>
      <c r="EO94" s="56" t="e">
        <f t="shared" si="96"/>
        <v>#DIV/0!</v>
      </c>
      <c r="EP94" s="66"/>
      <c r="EQ94" s="60"/>
    </row>
    <row r="95" spans="2:147" s="12" customFormat="1" ht="21.95" customHeight="1" x14ac:dyDescent="0.25"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DZ95" s="30">
        <f t="shared" si="81"/>
        <v>-0.64130326630615464</v>
      </c>
      <c r="EA95" s="30">
        <f t="shared" si="82"/>
        <v>0.64130326630615464</v>
      </c>
      <c r="EB95" s="30">
        <f t="shared" si="83"/>
        <v>0.64130326630615464</v>
      </c>
      <c r="EC95" s="56" t="e">
        <f t="shared" si="84"/>
        <v>#DIV/0!</v>
      </c>
      <c r="ED95" s="30">
        <f t="shared" si="85"/>
        <v>-0.60570244798141659</v>
      </c>
      <c r="EE95" s="30">
        <f t="shared" si="86"/>
        <v>0.60570244798141659</v>
      </c>
      <c r="EF95" s="30">
        <f t="shared" si="87"/>
        <v>0.60570244798141659</v>
      </c>
      <c r="EG95" s="56" t="e">
        <f t="shared" si="88"/>
        <v>#DIV/0!</v>
      </c>
      <c r="EH95" s="30">
        <f t="shared" si="89"/>
        <v>-0.79456898595237335</v>
      </c>
      <c r="EI95" s="30">
        <f t="shared" si="90"/>
        <v>0.79456898595237335</v>
      </c>
      <c r="EJ95" s="30">
        <f t="shared" si="91"/>
        <v>0.79456898595237335</v>
      </c>
      <c r="EK95" s="56" t="e">
        <f t="shared" si="92"/>
        <v>#DIV/0!</v>
      </c>
      <c r="EL95" s="30">
        <f t="shared" si="93"/>
        <v>-1.2377470987392682</v>
      </c>
      <c r="EM95" s="30">
        <f t="shared" si="94"/>
        <v>1.2377470987392682</v>
      </c>
      <c r="EN95" s="30">
        <f t="shared" si="95"/>
        <v>1.2377470987392682</v>
      </c>
      <c r="EO95" s="56" t="e">
        <f t="shared" si="96"/>
        <v>#DIV/0!</v>
      </c>
      <c r="EP95" s="66"/>
      <c r="EQ95" s="60"/>
    </row>
    <row r="96" spans="2:147" s="12" customFormat="1" ht="21.95" customHeight="1" x14ac:dyDescent="0.25"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DZ96" s="30">
        <f t="shared" si="81"/>
        <v>-0.64130326630615464</v>
      </c>
      <c r="EA96" s="30">
        <f t="shared" si="82"/>
        <v>0.64130326630615464</v>
      </c>
      <c r="EB96" s="30">
        <f t="shared" si="83"/>
        <v>0.64130326630615464</v>
      </c>
      <c r="EC96" s="56" t="e">
        <f t="shared" si="84"/>
        <v>#DIV/0!</v>
      </c>
      <c r="ED96" s="30">
        <f t="shared" si="85"/>
        <v>-0.60570244798141659</v>
      </c>
      <c r="EE96" s="30">
        <f t="shared" si="86"/>
        <v>0.60570244798141659</v>
      </c>
      <c r="EF96" s="30">
        <f t="shared" si="87"/>
        <v>0.60570244798141659</v>
      </c>
      <c r="EG96" s="56" t="e">
        <f t="shared" si="88"/>
        <v>#DIV/0!</v>
      </c>
      <c r="EH96" s="30">
        <f t="shared" si="89"/>
        <v>-0.79456898595237335</v>
      </c>
      <c r="EI96" s="30">
        <f t="shared" si="90"/>
        <v>0.79456898595237335</v>
      </c>
      <c r="EJ96" s="30">
        <f t="shared" si="91"/>
        <v>0.79456898595237335</v>
      </c>
      <c r="EK96" s="56" t="e">
        <f t="shared" si="92"/>
        <v>#DIV/0!</v>
      </c>
      <c r="EL96" s="30">
        <f t="shared" si="93"/>
        <v>-1.2377470987392682</v>
      </c>
      <c r="EM96" s="30">
        <f t="shared" si="94"/>
        <v>1.2377470987392682</v>
      </c>
      <c r="EN96" s="30">
        <f t="shared" si="95"/>
        <v>1.2377470987392682</v>
      </c>
      <c r="EO96" s="56" t="e">
        <f t="shared" si="96"/>
        <v>#DIV/0!</v>
      </c>
      <c r="EP96" s="66"/>
      <c r="EQ96" s="60"/>
    </row>
    <row r="97" spans="20:147" s="12" customFormat="1" ht="21.95" customHeight="1" x14ac:dyDescent="0.25"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DZ97" s="30">
        <f t="shared" si="81"/>
        <v>-0.64130326630615464</v>
      </c>
      <c r="EA97" s="30">
        <f t="shared" si="82"/>
        <v>0.64130326630615464</v>
      </c>
      <c r="EB97" s="30">
        <f t="shared" si="83"/>
        <v>0.64130326630615464</v>
      </c>
      <c r="EC97" s="56" t="e">
        <f t="shared" si="84"/>
        <v>#DIV/0!</v>
      </c>
      <c r="ED97" s="30">
        <f t="shared" si="85"/>
        <v>-0.60570244798141659</v>
      </c>
      <c r="EE97" s="30">
        <f t="shared" si="86"/>
        <v>0.60570244798141659</v>
      </c>
      <c r="EF97" s="30">
        <f t="shared" si="87"/>
        <v>0.60570244798141659</v>
      </c>
      <c r="EG97" s="56" t="e">
        <f t="shared" si="88"/>
        <v>#DIV/0!</v>
      </c>
      <c r="EH97" s="30">
        <f t="shared" si="89"/>
        <v>-0.79456898595237335</v>
      </c>
      <c r="EI97" s="30">
        <f t="shared" si="90"/>
        <v>0.79456898595237335</v>
      </c>
      <c r="EJ97" s="30">
        <f t="shared" si="91"/>
        <v>0.79456898595237335</v>
      </c>
      <c r="EK97" s="56" t="e">
        <f t="shared" si="92"/>
        <v>#DIV/0!</v>
      </c>
      <c r="EL97" s="30">
        <f t="shared" si="93"/>
        <v>-1.2377470987392682</v>
      </c>
      <c r="EM97" s="30">
        <f t="shared" si="94"/>
        <v>1.2377470987392682</v>
      </c>
      <c r="EN97" s="30">
        <f t="shared" si="95"/>
        <v>1.2377470987392682</v>
      </c>
      <c r="EO97" s="56" t="e">
        <f t="shared" si="96"/>
        <v>#DIV/0!</v>
      </c>
      <c r="EP97" s="66"/>
      <c r="EQ97" s="60"/>
    </row>
    <row r="98" spans="20:147" s="12" customFormat="1" ht="21.95" customHeight="1" x14ac:dyDescent="0.25"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DZ98" s="30">
        <f t="shared" si="81"/>
        <v>-0.64130326630615464</v>
      </c>
      <c r="EA98" s="30">
        <f t="shared" si="82"/>
        <v>0.64130326630615464</v>
      </c>
      <c r="EB98" s="30">
        <f t="shared" si="83"/>
        <v>0.64130326630615464</v>
      </c>
      <c r="EC98" s="56" t="e">
        <f t="shared" si="84"/>
        <v>#DIV/0!</v>
      </c>
      <c r="ED98" s="30">
        <f t="shared" si="85"/>
        <v>-0.60570244798141659</v>
      </c>
      <c r="EE98" s="30">
        <f t="shared" si="86"/>
        <v>0.60570244798141659</v>
      </c>
      <c r="EF98" s="30">
        <f t="shared" si="87"/>
        <v>0.60570244798141659</v>
      </c>
      <c r="EG98" s="56" t="e">
        <f t="shared" si="88"/>
        <v>#DIV/0!</v>
      </c>
      <c r="EH98" s="30">
        <f t="shared" si="89"/>
        <v>-0.79456898595237335</v>
      </c>
      <c r="EI98" s="30">
        <f t="shared" si="90"/>
        <v>0.79456898595237335</v>
      </c>
      <c r="EJ98" s="30">
        <f t="shared" si="91"/>
        <v>0.79456898595237335</v>
      </c>
      <c r="EK98" s="56" t="e">
        <f t="shared" si="92"/>
        <v>#DIV/0!</v>
      </c>
      <c r="EL98" s="30">
        <f t="shared" si="93"/>
        <v>-1.2377470987392682</v>
      </c>
      <c r="EM98" s="30">
        <f t="shared" si="94"/>
        <v>1.2377470987392682</v>
      </c>
      <c r="EN98" s="30">
        <f t="shared" si="95"/>
        <v>1.2377470987392682</v>
      </c>
      <c r="EO98" s="56" t="e">
        <f t="shared" si="96"/>
        <v>#DIV/0!</v>
      </c>
      <c r="EP98" s="66"/>
      <c r="EQ98" s="60"/>
    </row>
    <row r="99" spans="20:147" s="12" customFormat="1" ht="21.95" customHeight="1" x14ac:dyDescent="0.25"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DZ99" s="30">
        <f t="shared" si="81"/>
        <v>-0.64130326630615464</v>
      </c>
      <c r="EA99" s="30">
        <f t="shared" si="82"/>
        <v>0.64130326630615464</v>
      </c>
      <c r="EB99" s="30">
        <f t="shared" si="83"/>
        <v>0.64130326630615464</v>
      </c>
      <c r="EC99" s="56" t="e">
        <f t="shared" si="84"/>
        <v>#DIV/0!</v>
      </c>
      <c r="ED99" s="30">
        <f t="shared" si="85"/>
        <v>-0.60570244798141659</v>
      </c>
      <c r="EE99" s="30">
        <f t="shared" si="86"/>
        <v>0.60570244798141659</v>
      </c>
      <c r="EF99" s="30">
        <f t="shared" si="87"/>
        <v>0.60570244798141659</v>
      </c>
      <c r="EG99" s="56" t="e">
        <f t="shared" si="88"/>
        <v>#DIV/0!</v>
      </c>
      <c r="EH99" s="30">
        <f t="shared" si="89"/>
        <v>-0.79456898595237335</v>
      </c>
      <c r="EI99" s="30">
        <f t="shared" si="90"/>
        <v>0.79456898595237335</v>
      </c>
      <c r="EJ99" s="30">
        <f t="shared" si="91"/>
        <v>0.79456898595237335</v>
      </c>
      <c r="EK99" s="56" t="e">
        <f t="shared" si="92"/>
        <v>#DIV/0!</v>
      </c>
      <c r="EL99" s="30">
        <f t="shared" si="93"/>
        <v>-1.2377470987392682</v>
      </c>
      <c r="EM99" s="30">
        <f t="shared" si="94"/>
        <v>1.2377470987392682</v>
      </c>
      <c r="EN99" s="30">
        <f t="shared" si="95"/>
        <v>1.2377470987392682</v>
      </c>
      <c r="EO99" s="56" t="e">
        <f t="shared" si="96"/>
        <v>#DIV/0!</v>
      </c>
      <c r="EP99" s="66"/>
      <c r="EQ99" s="60"/>
    </row>
    <row r="100" spans="20:147" s="12" customFormat="1" ht="21.95" customHeight="1" x14ac:dyDescent="0.25">
      <c r="T100" s="34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1"/>
      <c r="AS100" s="101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DZ100" s="63"/>
      <c r="EA100" s="63"/>
      <c r="EB100" s="63"/>
      <c r="EC100" s="59" t="e">
        <f>AVERAGE(EC16:EC99)</f>
        <v>#DIV/0!</v>
      </c>
      <c r="ED100" s="63"/>
      <c r="EE100" s="63"/>
      <c r="EF100" s="63"/>
      <c r="EG100" s="59" t="e">
        <f>AVERAGE(EG16:EG99)</f>
        <v>#DIV/0!</v>
      </c>
      <c r="EH100" s="59"/>
      <c r="EI100" s="59"/>
      <c r="EJ100" s="59"/>
      <c r="EK100" s="59" t="e">
        <f>AVERAGE(EK16:EK99)</f>
        <v>#DIV/0!</v>
      </c>
      <c r="EL100" s="59"/>
      <c r="EM100" s="59"/>
      <c r="EN100" s="59"/>
      <c r="EO100" s="59" t="e">
        <f>AVERAGE(EO16:EO99)</f>
        <v>#DIV/0!</v>
      </c>
      <c r="EP100" s="66"/>
      <c r="EQ100" s="60"/>
    </row>
    <row r="101" spans="20:147" s="12" customFormat="1" ht="21.95" customHeight="1" x14ac:dyDescent="0.25"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8"/>
      <c r="EQ101" s="60"/>
    </row>
    <row r="102" spans="20:147" s="12" customFormat="1" ht="21.95" customHeight="1" x14ac:dyDescent="0.25">
      <c r="CL102" s="91"/>
      <c r="CM102" s="91"/>
      <c r="CN102" s="91"/>
      <c r="CO102" s="91"/>
      <c r="CP102" s="11"/>
      <c r="CQ102" s="11"/>
      <c r="CR102" s="11"/>
      <c r="CS102" s="108"/>
      <c r="CT102" s="108"/>
      <c r="CU102" s="108"/>
      <c r="CV102" s="108"/>
      <c r="CW102" s="108"/>
      <c r="CX102" s="108"/>
      <c r="CY102" s="108"/>
      <c r="CZ102" s="108"/>
      <c r="DC102" s="11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1"/>
      <c r="EQ102" s="11"/>
    </row>
    <row r="103" spans="20:147" s="12" customFormat="1" ht="21.95" customHeight="1" x14ac:dyDescent="0.25">
      <c r="CL103" s="91"/>
      <c r="CM103" s="91"/>
      <c r="CN103" s="91"/>
      <c r="CO103" s="91"/>
      <c r="CP103" s="11"/>
      <c r="CQ103" s="11"/>
      <c r="CR103" s="11"/>
      <c r="CS103" s="108"/>
      <c r="CT103" s="108"/>
      <c r="CU103" s="108"/>
      <c r="CV103" s="108"/>
      <c r="CW103" s="108"/>
      <c r="CX103" s="108"/>
      <c r="CY103" s="108"/>
      <c r="CZ103" s="108"/>
      <c r="DC103" s="11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1"/>
      <c r="EQ103" s="11"/>
    </row>
    <row r="104" spans="20:147" s="12" customFormat="1" ht="21.95" customHeight="1" x14ac:dyDescent="0.25">
      <c r="CL104" s="110"/>
      <c r="CM104" s="110"/>
      <c r="CN104" s="110"/>
      <c r="CO104" s="110"/>
      <c r="CQ104" s="11"/>
      <c r="CR104" s="11"/>
      <c r="CS104" s="108"/>
      <c r="CT104" s="108"/>
      <c r="CU104" s="108"/>
      <c r="CV104" s="108"/>
      <c r="CW104" s="108"/>
      <c r="CX104" s="108"/>
      <c r="CY104" s="108"/>
      <c r="CZ104" s="108"/>
      <c r="DC104" s="11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1"/>
      <c r="EQ104" s="11"/>
    </row>
    <row r="105" spans="20:147" s="12" customFormat="1" ht="21.95" customHeight="1" x14ac:dyDescent="0.25">
      <c r="CL105" s="110"/>
      <c r="CM105" s="110"/>
      <c r="CN105" s="110"/>
      <c r="CO105" s="110"/>
      <c r="CQ105" s="11"/>
      <c r="CR105" s="11"/>
      <c r="CS105" s="108"/>
      <c r="CT105" s="108"/>
      <c r="CU105" s="108"/>
      <c r="CV105" s="108"/>
      <c r="CW105" s="108"/>
      <c r="CX105" s="108"/>
      <c r="CY105" s="108"/>
      <c r="CZ105" s="108"/>
      <c r="DC105" s="11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1"/>
      <c r="EQ105" s="11"/>
    </row>
    <row r="106" spans="20:147" s="12" customFormat="1" ht="21.95" customHeight="1" x14ac:dyDescent="0.25">
      <c r="CL106" s="110"/>
      <c r="CM106" s="110"/>
      <c r="CN106" s="110"/>
      <c r="CO106" s="110"/>
      <c r="CQ106" s="11"/>
      <c r="CR106" s="11"/>
      <c r="CS106" s="108"/>
      <c r="CT106" s="108"/>
      <c r="CU106" s="108"/>
      <c r="CV106" s="108"/>
      <c r="CW106" s="108"/>
      <c r="CX106" s="108"/>
      <c r="CY106" s="108"/>
      <c r="CZ106" s="108"/>
      <c r="DC106" s="11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1"/>
      <c r="EQ106" s="11"/>
    </row>
    <row r="107" spans="20:147" s="12" customFormat="1" ht="21.95" customHeight="1" x14ac:dyDescent="0.25">
      <c r="CL107" s="110"/>
      <c r="CM107" s="110"/>
      <c r="CN107" s="110"/>
      <c r="CO107" s="110"/>
      <c r="CQ107" s="11"/>
      <c r="CR107" s="11"/>
      <c r="CS107" s="108"/>
      <c r="CT107" s="108"/>
      <c r="CU107" s="108"/>
      <c r="CV107" s="108"/>
      <c r="CW107" s="108"/>
      <c r="CX107" s="108"/>
      <c r="CY107" s="108"/>
      <c r="CZ107" s="108"/>
      <c r="DC107" s="11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1"/>
      <c r="EQ107" s="11"/>
    </row>
    <row r="108" spans="20:147" s="12" customFormat="1" ht="21.95" customHeight="1" x14ac:dyDescent="0.25">
      <c r="CL108" s="110"/>
      <c r="CM108" s="110"/>
      <c r="CN108" s="110"/>
      <c r="CO108" s="110"/>
      <c r="CQ108" s="11"/>
      <c r="CR108" s="11"/>
      <c r="CS108" s="108"/>
      <c r="CT108" s="108"/>
      <c r="CU108" s="108"/>
      <c r="CV108" s="108"/>
      <c r="CW108" s="108"/>
      <c r="CX108" s="108"/>
      <c r="CY108" s="108"/>
      <c r="CZ108" s="108"/>
      <c r="DC108" s="11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1"/>
      <c r="EQ108" s="11"/>
    </row>
    <row r="109" spans="20:147" s="12" customFormat="1" ht="21.95" customHeight="1" x14ac:dyDescent="0.25">
      <c r="CL109" s="110"/>
      <c r="CM109" s="110"/>
      <c r="CN109" s="110"/>
      <c r="CO109" s="110"/>
      <c r="CQ109" s="11"/>
      <c r="CR109" s="11"/>
      <c r="CS109" s="108"/>
      <c r="CT109" s="108"/>
      <c r="CU109" s="108"/>
      <c r="CV109" s="108"/>
      <c r="CW109" s="108"/>
      <c r="CX109" s="108"/>
      <c r="CY109" s="108"/>
      <c r="CZ109" s="108"/>
      <c r="DC109" s="11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1"/>
      <c r="EQ109" s="11"/>
    </row>
    <row r="110" spans="20:147" s="12" customFormat="1" ht="21.95" customHeight="1" x14ac:dyDescent="0.25">
      <c r="CL110" s="110"/>
      <c r="CM110" s="110"/>
      <c r="CN110" s="110"/>
      <c r="CO110" s="110"/>
      <c r="CQ110" s="11"/>
      <c r="CR110" s="11"/>
      <c r="CS110" s="108"/>
      <c r="CT110" s="108"/>
      <c r="CU110" s="108"/>
      <c r="CV110" s="108"/>
      <c r="CW110" s="108"/>
      <c r="CX110" s="108"/>
      <c r="CY110" s="108"/>
      <c r="CZ110" s="108"/>
      <c r="DC110" s="11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1"/>
      <c r="EQ110" s="11"/>
    </row>
    <row r="111" spans="20:147" s="12" customFormat="1" ht="21.95" customHeight="1" x14ac:dyDescent="0.25">
      <c r="CL111" s="110"/>
      <c r="CM111" s="110"/>
      <c r="CN111" s="110"/>
      <c r="CO111" s="110"/>
      <c r="CQ111" s="11"/>
      <c r="CR111" s="11"/>
      <c r="CS111" s="108"/>
      <c r="CT111" s="108"/>
      <c r="CU111" s="108"/>
      <c r="CV111" s="108"/>
      <c r="CW111" s="108"/>
      <c r="CX111" s="108"/>
      <c r="CY111" s="108"/>
      <c r="CZ111" s="108"/>
      <c r="DC111" s="11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1"/>
      <c r="EQ111" s="11"/>
    </row>
    <row r="112" spans="20:147" s="12" customFormat="1" ht="21.95" customHeight="1" x14ac:dyDescent="0.25">
      <c r="CL112" s="110"/>
      <c r="CM112" s="110"/>
      <c r="CN112" s="110"/>
      <c r="CO112" s="110"/>
      <c r="CQ112" s="11"/>
      <c r="CR112" s="11"/>
      <c r="CS112" s="108"/>
      <c r="CT112" s="108"/>
      <c r="CU112" s="108"/>
      <c r="CV112" s="108"/>
      <c r="CW112" s="108"/>
      <c r="CX112" s="108"/>
      <c r="CY112" s="108"/>
      <c r="CZ112" s="108"/>
      <c r="DC112" s="11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1"/>
      <c r="EQ112" s="11"/>
    </row>
    <row r="113" spans="90:147" s="12" customFormat="1" ht="21.95" customHeight="1" x14ac:dyDescent="0.25">
      <c r="CL113" s="110"/>
      <c r="CM113" s="110"/>
      <c r="CN113" s="110"/>
      <c r="CO113" s="110"/>
      <c r="CQ113" s="11"/>
      <c r="CR113" s="11"/>
      <c r="CS113" s="108"/>
      <c r="CT113" s="108"/>
      <c r="CU113" s="108"/>
      <c r="CV113" s="108"/>
      <c r="CW113" s="108"/>
      <c r="CX113" s="108"/>
      <c r="CY113" s="108"/>
      <c r="CZ113" s="108"/>
      <c r="DC113" s="11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1"/>
      <c r="EQ113" s="11"/>
    </row>
    <row r="114" spans="90:147" s="12" customFormat="1" ht="21.95" customHeight="1" x14ac:dyDescent="0.25">
      <c r="CL114" s="110"/>
      <c r="CM114" s="110"/>
      <c r="CN114" s="110"/>
      <c r="CO114" s="110"/>
      <c r="CQ114" s="11"/>
      <c r="CR114" s="11"/>
      <c r="CS114" s="108"/>
      <c r="CT114" s="108"/>
      <c r="CU114" s="108"/>
      <c r="CV114" s="108"/>
      <c r="CW114" s="108"/>
      <c r="CX114" s="108"/>
      <c r="CY114" s="108"/>
      <c r="CZ114" s="108"/>
      <c r="DC114" s="11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1"/>
      <c r="EQ114" s="11"/>
    </row>
    <row r="115" spans="90:147" s="12" customFormat="1" ht="21.95" customHeight="1" x14ac:dyDescent="0.25">
      <c r="CL115" s="110"/>
      <c r="CM115" s="110"/>
      <c r="CN115" s="110"/>
      <c r="CO115" s="110"/>
      <c r="CQ115" s="11"/>
      <c r="CR115" s="11"/>
      <c r="CS115" s="108"/>
      <c r="CT115" s="108"/>
      <c r="CU115" s="108"/>
      <c r="CV115" s="108"/>
      <c r="CW115" s="108"/>
      <c r="CX115" s="108"/>
      <c r="CY115" s="108"/>
      <c r="CZ115" s="108"/>
      <c r="DC115" s="11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1"/>
      <c r="EQ115" s="11"/>
    </row>
    <row r="116" spans="90:147" s="12" customFormat="1" ht="21.95" customHeight="1" x14ac:dyDescent="0.25">
      <c r="CL116" s="110"/>
      <c r="CM116" s="110"/>
      <c r="CN116" s="110"/>
      <c r="CO116" s="110"/>
      <c r="CQ116" s="11"/>
      <c r="CR116" s="11"/>
      <c r="CS116" s="108"/>
      <c r="CT116" s="108"/>
      <c r="CU116" s="108"/>
      <c r="CV116" s="108"/>
      <c r="CW116" s="108"/>
      <c r="CX116" s="108"/>
      <c r="CY116" s="108"/>
      <c r="CZ116" s="108"/>
      <c r="DC116" s="11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1"/>
      <c r="EQ116" s="11"/>
    </row>
    <row r="117" spans="90:147" s="12" customFormat="1" ht="21.95" customHeight="1" x14ac:dyDescent="0.25">
      <c r="CL117" s="110"/>
      <c r="CM117" s="110"/>
      <c r="CN117" s="110"/>
      <c r="CO117" s="110"/>
      <c r="CQ117" s="11"/>
      <c r="CR117" s="11"/>
      <c r="CS117" s="108"/>
      <c r="CT117" s="108"/>
      <c r="CU117" s="108"/>
      <c r="CV117" s="108"/>
      <c r="CW117" s="108"/>
      <c r="CX117" s="108"/>
      <c r="CY117" s="108"/>
      <c r="CZ117" s="108"/>
      <c r="DC117" s="11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1"/>
      <c r="EQ117" s="11"/>
    </row>
    <row r="118" spans="90:147" s="12" customFormat="1" ht="21.95" customHeight="1" x14ac:dyDescent="0.25">
      <c r="CL118" s="110"/>
      <c r="CM118" s="110"/>
      <c r="CN118" s="110"/>
      <c r="CO118" s="110"/>
      <c r="CQ118" s="11"/>
      <c r="CR118" s="11"/>
      <c r="CS118" s="108"/>
      <c r="CT118" s="108"/>
      <c r="CU118" s="108"/>
      <c r="CV118" s="108"/>
      <c r="CW118" s="108"/>
      <c r="CX118" s="108"/>
      <c r="CY118" s="108"/>
      <c r="CZ118" s="108"/>
      <c r="DC118" s="11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1"/>
      <c r="EQ118" s="11"/>
    </row>
    <row r="119" spans="90:147" s="12" customFormat="1" ht="21.95" customHeight="1" x14ac:dyDescent="0.25">
      <c r="CL119" s="110"/>
      <c r="CM119" s="110"/>
      <c r="CN119" s="110"/>
      <c r="CO119" s="110"/>
      <c r="CQ119" s="11"/>
      <c r="CR119" s="11"/>
      <c r="CS119" s="108"/>
      <c r="CT119" s="108"/>
      <c r="CU119" s="108"/>
      <c r="CV119" s="108"/>
      <c r="CW119" s="108"/>
      <c r="CX119" s="108"/>
      <c r="CY119" s="108"/>
      <c r="CZ119" s="108"/>
      <c r="DC119" s="11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1"/>
      <c r="EQ119" s="11"/>
    </row>
    <row r="120" spans="90:147" s="12" customFormat="1" ht="21.95" customHeight="1" x14ac:dyDescent="0.25">
      <c r="CL120" s="110"/>
      <c r="CM120" s="110"/>
      <c r="CN120" s="110"/>
      <c r="CO120" s="110"/>
      <c r="CQ120" s="11"/>
      <c r="CR120" s="11"/>
      <c r="CS120" s="108"/>
      <c r="CT120" s="108"/>
      <c r="CU120" s="108"/>
      <c r="CV120" s="108"/>
      <c r="CW120" s="108"/>
      <c r="CX120" s="108"/>
      <c r="CY120" s="108"/>
      <c r="CZ120" s="108"/>
      <c r="DC120" s="11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1"/>
      <c r="EQ120" s="11"/>
    </row>
    <row r="121" spans="90:147" s="12" customFormat="1" ht="21.95" customHeight="1" x14ac:dyDescent="0.25">
      <c r="CL121" s="110"/>
      <c r="CM121" s="110"/>
      <c r="CN121" s="110"/>
      <c r="CO121" s="110"/>
      <c r="CQ121" s="11"/>
      <c r="CR121" s="11"/>
      <c r="CS121" s="108"/>
      <c r="CT121" s="108"/>
      <c r="CU121" s="108"/>
      <c r="CV121" s="108"/>
      <c r="CW121" s="108"/>
      <c r="CX121" s="108"/>
      <c r="CY121" s="108"/>
      <c r="CZ121" s="108"/>
      <c r="DC121" s="11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1"/>
      <c r="EQ121" s="11"/>
    </row>
    <row r="122" spans="90:147" s="12" customFormat="1" ht="21.95" customHeight="1" x14ac:dyDescent="0.25">
      <c r="CL122" s="110"/>
      <c r="CM122" s="110"/>
      <c r="CN122" s="110"/>
      <c r="CO122" s="110"/>
      <c r="CQ122" s="11"/>
      <c r="CR122" s="11"/>
      <c r="CS122" s="108"/>
      <c r="CT122" s="108"/>
      <c r="CU122" s="108"/>
      <c r="CV122" s="108"/>
      <c r="CW122" s="108"/>
      <c r="CX122" s="108"/>
      <c r="CY122" s="108"/>
      <c r="CZ122" s="108"/>
      <c r="DC122" s="11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1"/>
      <c r="EQ122" s="11"/>
    </row>
    <row r="123" spans="90:147" s="12" customFormat="1" ht="21.95" customHeight="1" x14ac:dyDescent="0.25">
      <c r="CL123" s="110"/>
      <c r="CM123" s="110"/>
      <c r="CN123" s="110"/>
      <c r="CO123" s="110"/>
      <c r="CQ123" s="11"/>
      <c r="CR123" s="11"/>
      <c r="CS123" s="108"/>
      <c r="CT123" s="108"/>
      <c r="CU123" s="108"/>
      <c r="CV123" s="108"/>
      <c r="CW123" s="108"/>
      <c r="CX123" s="108"/>
      <c r="CY123" s="108"/>
      <c r="CZ123" s="108"/>
      <c r="DC123" s="11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1"/>
      <c r="EQ123" s="11"/>
    </row>
    <row r="124" spans="90:147" s="12" customFormat="1" ht="21.95" customHeight="1" x14ac:dyDescent="0.25">
      <c r="CL124" s="110"/>
      <c r="CM124" s="110"/>
      <c r="CN124" s="110"/>
      <c r="CO124" s="110"/>
      <c r="CQ124" s="11"/>
      <c r="CR124" s="11"/>
      <c r="CS124" s="108"/>
      <c r="CT124" s="108"/>
      <c r="CU124" s="108"/>
      <c r="CV124" s="108"/>
      <c r="CW124" s="108"/>
      <c r="CX124" s="108"/>
      <c r="CY124" s="108"/>
      <c r="CZ124" s="108"/>
      <c r="DC124" s="11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1"/>
      <c r="EQ124" s="11"/>
    </row>
    <row r="125" spans="90:147" s="12" customFormat="1" ht="21.95" customHeight="1" x14ac:dyDescent="0.25">
      <c r="CL125" s="110"/>
      <c r="CM125" s="110"/>
      <c r="CN125" s="110"/>
      <c r="CO125" s="110"/>
      <c r="CQ125" s="11"/>
      <c r="CR125" s="11"/>
      <c r="CS125" s="108"/>
      <c r="CT125" s="108"/>
      <c r="CU125" s="108"/>
      <c r="CV125" s="108"/>
      <c r="CW125" s="108"/>
      <c r="CX125" s="108"/>
      <c r="CY125" s="108"/>
      <c r="CZ125" s="108"/>
      <c r="DC125" s="11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1"/>
      <c r="EQ125" s="11"/>
    </row>
    <row r="126" spans="90:147" s="12" customFormat="1" ht="21.95" customHeight="1" x14ac:dyDescent="0.25">
      <c r="CL126" s="110"/>
      <c r="CM126" s="110"/>
      <c r="CN126" s="110"/>
      <c r="CO126" s="110"/>
      <c r="CQ126" s="11"/>
      <c r="CR126" s="11"/>
      <c r="CS126" s="108"/>
      <c r="CT126" s="108"/>
      <c r="CU126" s="108"/>
      <c r="CV126" s="108"/>
      <c r="CW126" s="108"/>
      <c r="CX126" s="108"/>
      <c r="CY126" s="108"/>
      <c r="CZ126" s="108"/>
      <c r="DC126" s="11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1"/>
      <c r="EQ126" s="11"/>
    </row>
    <row r="127" spans="90:147" s="12" customFormat="1" ht="21.95" customHeight="1" x14ac:dyDescent="0.25">
      <c r="CL127" s="110"/>
      <c r="CM127" s="110"/>
      <c r="CN127" s="110"/>
      <c r="CO127" s="110"/>
      <c r="CQ127" s="11"/>
      <c r="CR127" s="11"/>
      <c r="CS127" s="108"/>
      <c r="CT127" s="108"/>
      <c r="CU127" s="108"/>
      <c r="CV127" s="108"/>
      <c r="CW127" s="108"/>
      <c r="CX127" s="108"/>
      <c r="CY127" s="108"/>
      <c r="CZ127" s="108"/>
      <c r="DC127" s="11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1"/>
      <c r="EQ127" s="11"/>
    </row>
    <row r="128" spans="90:147" s="12" customFormat="1" ht="21.95" customHeight="1" x14ac:dyDescent="0.25">
      <c r="CL128" s="110"/>
      <c r="CM128" s="110"/>
      <c r="CN128" s="110"/>
      <c r="CO128" s="110"/>
      <c r="CQ128" s="11"/>
      <c r="CR128" s="11"/>
      <c r="CS128" s="108"/>
      <c r="CT128" s="108"/>
      <c r="CU128" s="108"/>
      <c r="CV128" s="108"/>
      <c r="CW128" s="108"/>
      <c r="CX128" s="108"/>
      <c r="CY128" s="108"/>
      <c r="CZ128" s="108"/>
      <c r="DC128" s="11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1"/>
      <c r="EQ128" s="11"/>
    </row>
    <row r="129" spans="81:147" s="12" customFormat="1" ht="21.95" customHeight="1" x14ac:dyDescent="0.25">
      <c r="CL129" s="110"/>
      <c r="CM129" s="110"/>
      <c r="CN129" s="110"/>
      <c r="CO129" s="110"/>
      <c r="CQ129" s="11"/>
      <c r="CR129" s="11"/>
      <c r="CS129" s="108"/>
      <c r="CT129" s="108"/>
      <c r="CU129" s="108"/>
      <c r="CV129" s="108"/>
      <c r="CW129" s="108"/>
      <c r="CX129" s="108"/>
      <c r="CY129" s="108"/>
      <c r="CZ129" s="108"/>
      <c r="DC129" s="11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1"/>
      <c r="EQ129" s="11"/>
    </row>
    <row r="130" spans="81:147" s="12" customFormat="1" ht="21.95" customHeight="1" x14ac:dyDescent="0.25">
      <c r="CL130" s="110"/>
      <c r="CM130" s="110"/>
      <c r="CN130" s="110"/>
      <c r="CO130" s="110"/>
      <c r="CQ130" s="11"/>
      <c r="CR130" s="11"/>
      <c r="CS130" s="108"/>
      <c r="CT130" s="108"/>
      <c r="CU130" s="108"/>
      <c r="CV130" s="108"/>
      <c r="CW130" s="108"/>
      <c r="CX130" s="108"/>
      <c r="CY130" s="108"/>
      <c r="CZ130" s="108"/>
      <c r="DC130" s="11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1"/>
      <c r="EQ130" s="11"/>
    </row>
    <row r="131" spans="81:147" s="12" customFormat="1" ht="21.95" customHeight="1" x14ac:dyDescent="0.25">
      <c r="CC131" s="108"/>
      <c r="CD131" s="109"/>
      <c r="CE131" s="109"/>
      <c r="CF131" s="109"/>
      <c r="CG131" s="109"/>
      <c r="CJ131" s="110"/>
      <c r="CK131" s="110"/>
      <c r="CL131" s="110"/>
      <c r="CM131" s="110"/>
      <c r="CN131" s="110"/>
      <c r="CO131" s="110"/>
      <c r="CQ131" s="11"/>
      <c r="CR131" s="11"/>
      <c r="CS131" s="108"/>
      <c r="CT131" s="108"/>
      <c r="CU131" s="108"/>
      <c r="CV131" s="108"/>
      <c r="CW131" s="108"/>
      <c r="CX131" s="108"/>
      <c r="CY131" s="108"/>
      <c r="CZ131" s="108"/>
      <c r="DC131" s="11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1"/>
      <c r="EQ131" s="11"/>
    </row>
    <row r="132" spans="81:147" s="12" customFormat="1" ht="21.95" customHeight="1" x14ac:dyDescent="0.25">
      <c r="CC132" s="108"/>
      <c r="CD132" s="109"/>
      <c r="CE132" s="109"/>
      <c r="CF132" s="109"/>
      <c r="CG132" s="109"/>
      <c r="CJ132" s="110"/>
      <c r="CK132" s="110"/>
      <c r="CL132" s="110"/>
      <c r="CM132" s="110"/>
      <c r="CN132" s="110"/>
      <c r="CO132" s="110"/>
      <c r="CQ132" s="11"/>
      <c r="CR132" s="11"/>
      <c r="CS132" s="108"/>
      <c r="CT132" s="108"/>
      <c r="CU132" s="108"/>
      <c r="CV132" s="108"/>
      <c r="CW132" s="108"/>
      <c r="CX132" s="108"/>
      <c r="CY132" s="108"/>
      <c r="CZ132" s="108"/>
      <c r="DC132" s="11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1"/>
      <c r="EQ132" s="11"/>
    </row>
    <row r="133" spans="81:147" s="12" customFormat="1" ht="21.95" customHeight="1" x14ac:dyDescent="0.25">
      <c r="CC133" s="108"/>
      <c r="CD133" s="109"/>
      <c r="CE133" s="109"/>
      <c r="CF133" s="109"/>
      <c r="CG133" s="109"/>
      <c r="CJ133" s="110"/>
      <c r="CK133" s="110"/>
      <c r="CL133" s="110"/>
      <c r="CM133" s="110"/>
      <c r="CN133" s="110"/>
      <c r="CO133" s="110"/>
      <c r="CQ133" s="11"/>
      <c r="CR133" s="11"/>
      <c r="CS133" s="108"/>
      <c r="CT133" s="108"/>
      <c r="CU133" s="108"/>
      <c r="CV133" s="108"/>
      <c r="CW133" s="108"/>
      <c r="CX133" s="108"/>
      <c r="CY133" s="108"/>
      <c r="CZ133" s="108"/>
      <c r="DC133" s="11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1"/>
      <c r="EQ133" s="11"/>
    </row>
    <row r="134" spans="81:147" s="12" customFormat="1" ht="21.95" customHeight="1" x14ac:dyDescent="0.25">
      <c r="CC134" s="108"/>
      <c r="CD134" s="109"/>
      <c r="CE134" s="109"/>
      <c r="CF134" s="109"/>
      <c r="CG134" s="109"/>
      <c r="CJ134" s="110"/>
      <c r="CK134" s="110"/>
      <c r="CL134" s="110"/>
      <c r="CM134" s="110"/>
      <c r="CN134" s="110"/>
      <c r="CO134" s="110"/>
      <c r="CQ134" s="11"/>
      <c r="CR134" s="11"/>
      <c r="CS134" s="108"/>
      <c r="CT134" s="108"/>
      <c r="CU134" s="108"/>
      <c r="CV134" s="108"/>
      <c r="CW134" s="108"/>
      <c r="CX134" s="108"/>
      <c r="CY134" s="108"/>
      <c r="CZ134" s="108"/>
      <c r="DC134" s="11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1"/>
      <c r="EQ134" s="11"/>
    </row>
    <row r="135" spans="81:147" s="12" customFormat="1" ht="21.95" customHeight="1" x14ac:dyDescent="0.25">
      <c r="CC135" s="108"/>
      <c r="CD135" s="109"/>
      <c r="CE135" s="109"/>
      <c r="CF135" s="109"/>
      <c r="CG135" s="109"/>
      <c r="CJ135" s="110"/>
      <c r="CK135" s="110"/>
      <c r="CL135" s="110"/>
      <c r="CM135" s="110"/>
      <c r="CN135" s="110"/>
      <c r="CO135" s="110"/>
      <c r="CQ135" s="11"/>
      <c r="CR135" s="11"/>
      <c r="CS135" s="108"/>
      <c r="CT135" s="108"/>
      <c r="CU135" s="108"/>
      <c r="CV135" s="108"/>
      <c r="CW135" s="108"/>
      <c r="CX135" s="108"/>
      <c r="CY135" s="108"/>
      <c r="CZ135" s="108"/>
      <c r="DC135" s="11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1"/>
      <c r="EQ135" s="11"/>
    </row>
    <row r="136" spans="81:147" s="12" customFormat="1" ht="21.95" customHeight="1" x14ac:dyDescent="0.25">
      <c r="CC136" s="108"/>
      <c r="CD136" s="109"/>
      <c r="CE136" s="109"/>
      <c r="CF136" s="109"/>
      <c r="CG136" s="109"/>
      <c r="CJ136" s="110"/>
      <c r="CK136" s="110"/>
      <c r="CL136" s="110"/>
      <c r="CM136" s="110"/>
      <c r="CN136" s="110"/>
      <c r="CO136" s="110"/>
      <c r="CQ136" s="11"/>
      <c r="CR136" s="11"/>
      <c r="CS136" s="108"/>
      <c r="CT136" s="108"/>
      <c r="CU136" s="108"/>
      <c r="CV136" s="108"/>
      <c r="CW136" s="108"/>
      <c r="CX136" s="108"/>
      <c r="CY136" s="108"/>
      <c r="CZ136" s="108"/>
      <c r="DC136" s="11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1"/>
      <c r="EQ136" s="11"/>
    </row>
    <row r="137" spans="81:147" s="12" customFormat="1" ht="21.95" customHeight="1" x14ac:dyDescent="0.25">
      <c r="CC137" s="108"/>
      <c r="CD137" s="109"/>
      <c r="CE137" s="109"/>
      <c r="CF137" s="109"/>
      <c r="CG137" s="109"/>
      <c r="CJ137" s="110"/>
      <c r="CK137" s="110"/>
      <c r="CL137" s="110"/>
      <c r="CM137" s="110"/>
      <c r="CN137" s="110"/>
      <c r="CO137" s="110"/>
      <c r="CQ137" s="11"/>
      <c r="CR137" s="11"/>
      <c r="CS137" s="108"/>
      <c r="CT137" s="108"/>
      <c r="CU137" s="108"/>
      <c r="CV137" s="108"/>
      <c r="CW137" s="108"/>
      <c r="CX137" s="108"/>
      <c r="CY137" s="108"/>
      <c r="CZ137" s="108"/>
      <c r="DC137" s="11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1"/>
      <c r="EQ137" s="11"/>
    </row>
    <row r="138" spans="81:147" s="12" customFormat="1" ht="21.95" customHeight="1" x14ac:dyDescent="0.25">
      <c r="CC138" s="108"/>
      <c r="CD138" s="109"/>
      <c r="CE138" s="109"/>
      <c r="CF138" s="109"/>
      <c r="CG138" s="109"/>
      <c r="CJ138" s="110"/>
      <c r="CK138" s="110"/>
      <c r="CL138" s="110"/>
      <c r="CM138" s="110"/>
      <c r="CN138" s="110"/>
      <c r="CO138" s="110"/>
      <c r="CQ138" s="11"/>
      <c r="CR138" s="11"/>
      <c r="CS138" s="108"/>
      <c r="CT138" s="108"/>
      <c r="CU138" s="108"/>
      <c r="CV138" s="108"/>
      <c r="CW138" s="108"/>
      <c r="CX138" s="108"/>
      <c r="CY138" s="108"/>
      <c r="CZ138" s="108"/>
      <c r="DC138" s="11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1"/>
      <c r="EQ138" s="11"/>
    </row>
    <row r="139" spans="81:147" s="12" customFormat="1" ht="21.95" customHeight="1" x14ac:dyDescent="0.25">
      <c r="CC139" s="108"/>
      <c r="CD139" s="109"/>
      <c r="CE139" s="109"/>
      <c r="CF139" s="109"/>
      <c r="CG139" s="109"/>
      <c r="CJ139" s="110"/>
      <c r="CK139" s="110"/>
      <c r="CL139" s="110"/>
      <c r="CM139" s="110"/>
      <c r="CN139" s="110"/>
      <c r="CO139" s="110"/>
      <c r="CQ139" s="11"/>
      <c r="CR139" s="11"/>
      <c r="CS139" s="108"/>
      <c r="CT139" s="108"/>
      <c r="CU139" s="108"/>
      <c r="CV139" s="108"/>
      <c r="CW139" s="108"/>
      <c r="CX139" s="108"/>
      <c r="CY139" s="108"/>
      <c r="CZ139" s="108"/>
      <c r="DC139" s="11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1"/>
      <c r="EQ139" s="11"/>
    </row>
    <row r="140" spans="81:147" s="12" customFormat="1" ht="21.95" customHeight="1" x14ac:dyDescent="0.25">
      <c r="CC140" s="108"/>
      <c r="CD140" s="109"/>
      <c r="CE140" s="109"/>
      <c r="CF140" s="109"/>
      <c r="CG140" s="109"/>
      <c r="CJ140" s="110"/>
      <c r="CK140" s="110"/>
      <c r="CL140" s="110"/>
      <c r="CM140" s="110"/>
      <c r="CN140" s="110"/>
      <c r="CO140" s="110"/>
      <c r="CQ140" s="11"/>
      <c r="CR140" s="11"/>
      <c r="CS140" s="108"/>
      <c r="CT140" s="108"/>
      <c r="CU140" s="108"/>
      <c r="CV140" s="108"/>
      <c r="CW140" s="108"/>
      <c r="CX140" s="108"/>
      <c r="CY140" s="108"/>
      <c r="CZ140" s="108"/>
      <c r="DC140" s="11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1"/>
      <c r="EQ140" s="11"/>
    </row>
    <row r="141" spans="81:147" s="12" customFormat="1" ht="21.95" customHeight="1" x14ac:dyDescent="0.25">
      <c r="CC141" s="108"/>
      <c r="CD141" s="109"/>
      <c r="CE141" s="109"/>
      <c r="CF141" s="109"/>
      <c r="CG141" s="109"/>
      <c r="CJ141" s="110"/>
      <c r="CK141" s="110"/>
      <c r="CL141" s="110"/>
      <c r="CM141" s="110"/>
      <c r="CN141" s="110"/>
      <c r="CO141" s="110"/>
      <c r="CQ141" s="11"/>
      <c r="CR141" s="11"/>
      <c r="CS141" s="108"/>
      <c r="CT141" s="108"/>
      <c r="CU141" s="108"/>
      <c r="CV141" s="108"/>
      <c r="CW141" s="108"/>
      <c r="CX141" s="108"/>
      <c r="CY141" s="108"/>
      <c r="CZ141" s="108"/>
      <c r="DC141" s="11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1"/>
      <c r="EQ141" s="11"/>
    </row>
    <row r="142" spans="81:147" s="12" customFormat="1" ht="21.95" customHeight="1" x14ac:dyDescent="0.25">
      <c r="CC142" s="108"/>
      <c r="CD142" s="109"/>
      <c r="CE142" s="109"/>
      <c r="CF142" s="109"/>
      <c r="CG142" s="109"/>
      <c r="CJ142" s="110"/>
      <c r="CK142" s="110"/>
      <c r="CL142" s="110"/>
      <c r="CM142" s="110"/>
      <c r="CN142" s="110"/>
      <c r="CO142" s="110"/>
      <c r="CQ142" s="11"/>
      <c r="CR142" s="11"/>
      <c r="CS142" s="108"/>
      <c r="CT142" s="108"/>
      <c r="CU142" s="108"/>
      <c r="CV142" s="108"/>
      <c r="CW142" s="108"/>
      <c r="CX142" s="108"/>
      <c r="CY142" s="108"/>
      <c r="CZ142" s="108"/>
      <c r="DC142" s="11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1"/>
      <c r="EQ142" s="11"/>
    </row>
    <row r="143" spans="81:147" s="12" customFormat="1" ht="21.95" customHeight="1" x14ac:dyDescent="0.25">
      <c r="CC143" s="108"/>
      <c r="CD143" s="109"/>
      <c r="CE143" s="109"/>
      <c r="CF143" s="109"/>
      <c r="CG143" s="109"/>
      <c r="CJ143" s="110"/>
      <c r="CK143" s="110"/>
      <c r="CL143" s="110"/>
      <c r="CM143" s="110"/>
      <c r="CN143" s="110"/>
      <c r="CO143" s="110"/>
      <c r="CQ143" s="11"/>
      <c r="CR143" s="11"/>
      <c r="CS143" s="108"/>
      <c r="CT143" s="108"/>
      <c r="CU143" s="108"/>
      <c r="CV143" s="108"/>
      <c r="CW143" s="108"/>
      <c r="CX143" s="108"/>
      <c r="CY143" s="108"/>
      <c r="CZ143" s="108"/>
      <c r="DC143" s="11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1"/>
      <c r="EQ143" s="11"/>
    </row>
    <row r="144" spans="81:147" s="12" customFormat="1" ht="21.95" customHeight="1" x14ac:dyDescent="0.25">
      <c r="CC144" s="108"/>
      <c r="CD144" s="109"/>
      <c r="CE144" s="109"/>
      <c r="CF144" s="109"/>
      <c r="CG144" s="109"/>
      <c r="CJ144" s="110"/>
      <c r="CK144" s="110"/>
      <c r="CL144" s="110"/>
      <c r="CM144" s="110"/>
      <c r="CN144" s="110"/>
      <c r="CO144" s="110"/>
      <c r="CQ144" s="11"/>
      <c r="CR144" s="11"/>
      <c r="CS144" s="108"/>
      <c r="CT144" s="108"/>
      <c r="CU144" s="108"/>
      <c r="CV144" s="108"/>
      <c r="CW144" s="108"/>
      <c r="CX144" s="108"/>
      <c r="CY144" s="108"/>
      <c r="CZ144" s="108"/>
      <c r="DC144" s="11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1"/>
      <c r="EQ144" s="11"/>
    </row>
    <row r="145" spans="81:147" s="12" customFormat="1" ht="21.95" customHeight="1" x14ac:dyDescent="0.25">
      <c r="CC145" s="108"/>
      <c r="CD145" s="109"/>
      <c r="CE145" s="109"/>
      <c r="CF145" s="109"/>
      <c r="CG145" s="109"/>
      <c r="CJ145" s="110"/>
      <c r="CK145" s="110"/>
      <c r="CL145" s="110"/>
      <c r="CM145" s="110"/>
      <c r="CN145" s="110"/>
      <c r="CO145" s="110"/>
      <c r="CQ145" s="11"/>
      <c r="CR145" s="11"/>
      <c r="CS145" s="108"/>
      <c r="CT145" s="108"/>
      <c r="CU145" s="108"/>
      <c r="CV145" s="108"/>
      <c r="CW145" s="108"/>
      <c r="CX145" s="108"/>
      <c r="CY145" s="108"/>
      <c r="CZ145" s="108"/>
      <c r="DC145" s="11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1"/>
      <c r="EQ145" s="11"/>
    </row>
    <row r="146" spans="81:147" s="12" customFormat="1" ht="21.95" customHeight="1" x14ac:dyDescent="0.25">
      <c r="CC146" s="108"/>
      <c r="CD146" s="109"/>
      <c r="CE146" s="109"/>
      <c r="CF146" s="109"/>
      <c r="CG146" s="109"/>
      <c r="CJ146" s="110"/>
      <c r="CK146" s="110"/>
      <c r="CL146" s="110"/>
      <c r="CM146" s="110"/>
      <c r="CN146" s="110"/>
      <c r="CO146" s="110"/>
      <c r="CQ146" s="11"/>
      <c r="CR146" s="11"/>
      <c r="CS146" s="108"/>
      <c r="CT146" s="108"/>
      <c r="CU146" s="108"/>
      <c r="CV146" s="108"/>
      <c r="CW146" s="108"/>
      <c r="CX146" s="108"/>
      <c r="CY146" s="108"/>
      <c r="CZ146" s="108"/>
      <c r="DC146" s="11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1"/>
      <c r="EQ146" s="11"/>
    </row>
    <row r="147" spans="81:147" s="12" customFormat="1" ht="21.95" customHeight="1" x14ac:dyDescent="0.25">
      <c r="CC147" s="108"/>
      <c r="CD147" s="109"/>
      <c r="CE147" s="109"/>
      <c r="CF147" s="109"/>
      <c r="CG147" s="109"/>
      <c r="CJ147" s="110"/>
      <c r="CK147" s="110"/>
      <c r="CL147" s="110"/>
      <c r="CM147" s="110"/>
      <c r="CN147" s="110"/>
      <c r="CO147" s="110"/>
      <c r="CQ147" s="11"/>
      <c r="CR147" s="11"/>
      <c r="CS147" s="108"/>
      <c r="CT147" s="108"/>
      <c r="CU147" s="108"/>
      <c r="CV147" s="108"/>
      <c r="CW147" s="108"/>
      <c r="CX147" s="108"/>
      <c r="CY147" s="108"/>
      <c r="CZ147" s="108"/>
      <c r="DC147" s="11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1"/>
      <c r="EQ147" s="11"/>
    </row>
    <row r="148" spans="81:147" s="12" customFormat="1" ht="21.95" customHeight="1" x14ac:dyDescent="0.25">
      <c r="CC148" s="108"/>
      <c r="CD148" s="109"/>
      <c r="CE148" s="109"/>
      <c r="CF148" s="109"/>
      <c r="CG148" s="109"/>
      <c r="CJ148" s="110"/>
      <c r="CK148" s="110"/>
      <c r="CL148" s="110"/>
      <c r="CM148" s="110"/>
      <c r="CN148" s="110"/>
      <c r="CO148" s="110"/>
      <c r="CQ148" s="11"/>
      <c r="CR148" s="11"/>
      <c r="CS148" s="108"/>
      <c r="CT148" s="108"/>
      <c r="CU148" s="108"/>
      <c r="CV148" s="108"/>
      <c r="CW148" s="108"/>
      <c r="CX148" s="108"/>
      <c r="CY148" s="108"/>
      <c r="CZ148" s="108"/>
      <c r="DC148" s="11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1"/>
      <c r="EQ148" s="11"/>
    </row>
    <row r="149" spans="81:147" s="12" customFormat="1" ht="21.95" customHeight="1" x14ac:dyDescent="0.25">
      <c r="CC149" s="108"/>
      <c r="CD149" s="109"/>
      <c r="CE149" s="109"/>
      <c r="CF149" s="109"/>
      <c r="CG149" s="109"/>
      <c r="CJ149" s="110"/>
      <c r="CK149" s="110"/>
      <c r="CL149" s="110"/>
      <c r="CM149" s="110"/>
      <c r="CN149" s="110"/>
      <c r="CO149" s="110"/>
      <c r="CQ149" s="11"/>
      <c r="CR149" s="11"/>
      <c r="CS149" s="108"/>
      <c r="CT149" s="108"/>
      <c r="CU149" s="108"/>
      <c r="CV149" s="108"/>
      <c r="CW149" s="108"/>
      <c r="CX149" s="108"/>
      <c r="CY149" s="108"/>
      <c r="CZ149" s="108"/>
      <c r="DC149" s="11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1"/>
      <c r="EQ149" s="11"/>
    </row>
    <row r="150" spans="81:147" s="12" customFormat="1" ht="21.95" customHeight="1" x14ac:dyDescent="0.25">
      <c r="CC150" s="108"/>
      <c r="CD150" s="109"/>
      <c r="CE150" s="109"/>
      <c r="CF150" s="109"/>
      <c r="CG150" s="109"/>
      <c r="CJ150" s="110"/>
      <c r="CK150" s="110"/>
      <c r="CL150" s="110"/>
      <c r="CM150" s="110"/>
      <c r="CN150" s="110"/>
      <c r="CO150" s="110"/>
      <c r="CQ150" s="11"/>
      <c r="CR150" s="11"/>
      <c r="CS150" s="108"/>
      <c r="CT150" s="108"/>
      <c r="CU150" s="108"/>
      <c r="CV150" s="108"/>
      <c r="CW150" s="108"/>
      <c r="CX150" s="108"/>
      <c r="CY150" s="108"/>
      <c r="CZ150" s="108"/>
      <c r="DC150" s="11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1"/>
      <c r="EQ150" s="11"/>
    </row>
    <row r="151" spans="81:147" s="12" customFormat="1" ht="21.95" customHeight="1" x14ac:dyDescent="0.25">
      <c r="CC151" s="108"/>
      <c r="CD151" s="109"/>
      <c r="CE151" s="109"/>
      <c r="CF151" s="109"/>
      <c r="CG151" s="109"/>
      <c r="CJ151" s="110"/>
      <c r="CK151" s="110"/>
      <c r="CL151" s="110"/>
      <c r="CM151" s="110"/>
      <c r="CN151" s="110"/>
      <c r="CO151" s="110"/>
      <c r="CQ151" s="11"/>
      <c r="CR151" s="11"/>
      <c r="CS151" s="108"/>
      <c r="CT151" s="108"/>
      <c r="CU151" s="108"/>
      <c r="CV151" s="108"/>
      <c r="CW151" s="108"/>
      <c r="CX151" s="108"/>
      <c r="CY151" s="108"/>
      <c r="CZ151" s="108"/>
      <c r="DC151" s="11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1"/>
      <c r="EQ151" s="11"/>
    </row>
    <row r="152" spans="81:147" s="12" customFormat="1" ht="21.95" customHeight="1" x14ac:dyDescent="0.25">
      <c r="CC152" s="108"/>
      <c r="CD152" s="109"/>
      <c r="CE152" s="109"/>
      <c r="CF152" s="109"/>
      <c r="CG152" s="109"/>
      <c r="CJ152" s="110"/>
      <c r="CK152" s="110"/>
      <c r="CL152" s="110"/>
      <c r="CM152" s="110"/>
      <c r="CN152" s="110"/>
      <c r="CO152" s="110"/>
      <c r="CQ152" s="11"/>
      <c r="CR152" s="11"/>
      <c r="CS152" s="108"/>
      <c r="CT152" s="108"/>
      <c r="CU152" s="108"/>
      <c r="CV152" s="108"/>
      <c r="CW152" s="108"/>
      <c r="CX152" s="108"/>
      <c r="CY152" s="108"/>
      <c r="CZ152" s="108"/>
      <c r="DC152" s="11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1"/>
      <c r="EQ152" s="11"/>
    </row>
    <row r="153" spans="81:147" s="12" customFormat="1" ht="21.95" customHeight="1" x14ac:dyDescent="0.25">
      <c r="CC153" s="108"/>
      <c r="CD153" s="109"/>
      <c r="CE153" s="109"/>
      <c r="CF153" s="109"/>
      <c r="CG153" s="109"/>
      <c r="CJ153" s="110"/>
      <c r="CK153" s="110"/>
      <c r="CL153" s="110"/>
      <c r="CM153" s="110"/>
      <c r="CN153" s="110"/>
      <c r="CO153" s="110"/>
      <c r="CQ153" s="11"/>
      <c r="CR153" s="11"/>
      <c r="CS153" s="108"/>
      <c r="CT153" s="108"/>
      <c r="CU153" s="108"/>
      <c r="CV153" s="108"/>
      <c r="CW153" s="108"/>
      <c r="CX153" s="108"/>
      <c r="CY153" s="108"/>
      <c r="CZ153" s="108"/>
      <c r="DC153" s="11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1"/>
      <c r="EQ153" s="11"/>
    </row>
    <row r="154" spans="81:147" s="12" customFormat="1" ht="21.95" customHeight="1" x14ac:dyDescent="0.25">
      <c r="CC154" s="108"/>
      <c r="CD154" s="109"/>
      <c r="CE154" s="109"/>
      <c r="CF154" s="109"/>
      <c r="CG154" s="109"/>
      <c r="CJ154" s="110"/>
      <c r="CK154" s="110"/>
      <c r="CL154" s="110"/>
      <c r="CM154" s="110"/>
      <c r="CN154" s="110"/>
      <c r="CO154" s="110"/>
      <c r="CQ154" s="11"/>
      <c r="CR154" s="11"/>
      <c r="CS154" s="108"/>
      <c r="CT154" s="108"/>
      <c r="CU154" s="108"/>
      <c r="CV154" s="108"/>
      <c r="CW154" s="108"/>
      <c r="CX154" s="108"/>
      <c r="CY154" s="108"/>
      <c r="CZ154" s="108"/>
      <c r="DC154" s="11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1"/>
      <c r="EQ154" s="11"/>
    </row>
    <row r="155" spans="81:147" s="12" customFormat="1" ht="21.95" customHeight="1" x14ac:dyDescent="0.25">
      <c r="CC155" s="108"/>
      <c r="CD155" s="109"/>
      <c r="CE155" s="109"/>
      <c r="CF155" s="109"/>
      <c r="CG155" s="109"/>
      <c r="CJ155" s="110"/>
      <c r="CK155" s="110"/>
      <c r="CL155" s="110"/>
      <c r="CM155" s="110"/>
      <c r="CN155" s="110"/>
      <c r="CO155" s="110"/>
      <c r="CQ155" s="11"/>
      <c r="CR155" s="11"/>
      <c r="CS155" s="108"/>
      <c r="CT155" s="108"/>
      <c r="CU155" s="108"/>
      <c r="CV155" s="108"/>
      <c r="CW155" s="108"/>
      <c r="CX155" s="108"/>
      <c r="CY155" s="108"/>
      <c r="CZ155" s="108"/>
      <c r="DC155" s="11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1"/>
      <c r="EQ155" s="11"/>
    </row>
    <row r="156" spans="81:147" s="12" customFormat="1" ht="21.95" customHeight="1" x14ac:dyDescent="0.25">
      <c r="CC156" s="108"/>
      <c r="CD156" s="109"/>
      <c r="CE156" s="109"/>
      <c r="CF156" s="109"/>
      <c r="CG156" s="109"/>
      <c r="CJ156" s="110"/>
      <c r="CK156" s="110"/>
      <c r="CL156" s="110"/>
      <c r="CM156" s="110"/>
      <c r="CN156" s="110"/>
      <c r="CO156" s="110"/>
      <c r="CQ156" s="11"/>
      <c r="CR156" s="11"/>
      <c r="CS156" s="108"/>
      <c r="CT156" s="108"/>
      <c r="CU156" s="108"/>
      <c r="CV156" s="108"/>
      <c r="CW156" s="108"/>
      <c r="CX156" s="108"/>
      <c r="CY156" s="108"/>
      <c r="CZ156" s="108"/>
      <c r="DC156" s="11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1"/>
      <c r="EQ156" s="11"/>
    </row>
    <row r="157" spans="81:147" s="12" customFormat="1" ht="21.95" customHeight="1" x14ac:dyDescent="0.25">
      <c r="CC157" s="108"/>
      <c r="CD157" s="109"/>
      <c r="CE157" s="109"/>
      <c r="CF157" s="109"/>
      <c r="CG157" s="109"/>
      <c r="CJ157" s="110"/>
      <c r="CK157" s="110"/>
      <c r="CL157" s="110"/>
      <c r="CM157" s="110"/>
      <c r="CN157" s="110"/>
      <c r="CO157" s="110"/>
      <c r="CQ157" s="11"/>
      <c r="CR157" s="11"/>
      <c r="CS157" s="108"/>
      <c r="CT157" s="108"/>
      <c r="CU157" s="108"/>
      <c r="CV157" s="108"/>
      <c r="CW157" s="108"/>
      <c r="CX157" s="108"/>
      <c r="CY157" s="108"/>
      <c r="CZ157" s="108"/>
      <c r="DC157" s="11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1"/>
      <c r="EQ157" s="11"/>
    </row>
    <row r="158" spans="81:147" s="12" customFormat="1" ht="21.95" customHeight="1" x14ac:dyDescent="0.25">
      <c r="CC158" s="108"/>
      <c r="CD158" s="109"/>
      <c r="CE158" s="109"/>
      <c r="CF158" s="109"/>
      <c r="CG158" s="109"/>
      <c r="CJ158" s="110"/>
      <c r="CK158" s="110"/>
      <c r="CL158" s="110"/>
      <c r="CM158" s="110"/>
      <c r="CN158" s="110"/>
      <c r="CO158" s="110"/>
      <c r="CQ158" s="11"/>
      <c r="CR158" s="11"/>
      <c r="CS158" s="108"/>
      <c r="CT158" s="108"/>
      <c r="CU158" s="108"/>
      <c r="CV158" s="108"/>
      <c r="CW158" s="108"/>
      <c r="CX158" s="108"/>
      <c r="CY158" s="108"/>
      <c r="CZ158" s="108"/>
      <c r="DC158" s="11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1"/>
      <c r="EQ158" s="11"/>
    </row>
    <row r="159" spans="81:147" s="12" customFormat="1" ht="21.95" customHeight="1" x14ac:dyDescent="0.25">
      <c r="CC159" s="108"/>
      <c r="CD159" s="109"/>
      <c r="CE159" s="109"/>
      <c r="CF159" s="109"/>
      <c r="CG159" s="109"/>
      <c r="CJ159" s="110"/>
      <c r="CK159" s="110"/>
      <c r="CL159" s="110"/>
      <c r="CM159" s="110"/>
      <c r="CN159" s="110"/>
      <c r="CO159" s="110"/>
      <c r="CQ159" s="11"/>
      <c r="CR159" s="11"/>
      <c r="CS159" s="108"/>
      <c r="CT159" s="108"/>
      <c r="CU159" s="108"/>
      <c r="CV159" s="108"/>
      <c r="CW159" s="108"/>
      <c r="CX159" s="108"/>
      <c r="CY159" s="108"/>
      <c r="CZ159" s="108"/>
      <c r="DC159" s="11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1"/>
      <c r="EQ159" s="11"/>
    </row>
    <row r="160" spans="81:147" s="12" customFormat="1" ht="21.95" customHeight="1" x14ac:dyDescent="0.25">
      <c r="CC160" s="108"/>
      <c r="CD160" s="109"/>
      <c r="CE160" s="109"/>
      <c r="CF160" s="109"/>
      <c r="CG160" s="109"/>
      <c r="CJ160" s="110"/>
      <c r="CK160" s="110"/>
      <c r="CL160" s="110"/>
      <c r="CM160" s="110"/>
      <c r="CN160" s="110"/>
      <c r="CO160" s="110"/>
      <c r="CQ160" s="11"/>
      <c r="CR160" s="11"/>
      <c r="CS160" s="108"/>
      <c r="CT160" s="108"/>
      <c r="CU160" s="108"/>
      <c r="CV160" s="108"/>
      <c r="CW160" s="108"/>
      <c r="CX160" s="108"/>
      <c r="CY160" s="108"/>
      <c r="CZ160" s="108"/>
      <c r="DC160" s="11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1"/>
      <c r="EQ160" s="11"/>
    </row>
    <row r="161" spans="81:147" s="12" customFormat="1" ht="21.95" customHeight="1" x14ac:dyDescent="0.25">
      <c r="CC161" s="108"/>
      <c r="CD161" s="109"/>
      <c r="CE161" s="109"/>
      <c r="CF161" s="109"/>
      <c r="CG161" s="109"/>
      <c r="CJ161" s="110"/>
      <c r="CK161" s="110"/>
      <c r="CL161" s="110"/>
      <c r="CM161" s="110"/>
      <c r="CN161" s="110"/>
      <c r="CO161" s="110"/>
      <c r="CQ161" s="11"/>
      <c r="CR161" s="11"/>
      <c r="CS161" s="108"/>
      <c r="CT161" s="108"/>
      <c r="CU161" s="108"/>
      <c r="CV161" s="108"/>
      <c r="CW161" s="108"/>
      <c r="CX161" s="108"/>
      <c r="CY161" s="108"/>
      <c r="CZ161" s="108"/>
      <c r="DC161" s="11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1"/>
      <c r="EQ161" s="11"/>
    </row>
    <row r="162" spans="81:147" s="12" customFormat="1" ht="21.95" customHeight="1" x14ac:dyDescent="0.25">
      <c r="CC162" s="108"/>
      <c r="CD162" s="109"/>
      <c r="CE162" s="109"/>
      <c r="CF162" s="109"/>
      <c r="CG162" s="109"/>
      <c r="CJ162" s="110"/>
      <c r="CK162" s="110"/>
      <c r="CL162" s="110"/>
      <c r="CM162" s="110"/>
      <c r="CN162" s="110"/>
      <c r="CO162" s="110"/>
      <c r="CQ162" s="11"/>
      <c r="CR162" s="11"/>
      <c r="CS162" s="108"/>
      <c r="CT162" s="108"/>
      <c r="CU162" s="108"/>
      <c r="CV162" s="108"/>
      <c r="CW162" s="108"/>
      <c r="CX162" s="108"/>
      <c r="CY162" s="108"/>
      <c r="CZ162" s="108"/>
      <c r="DC162" s="11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1"/>
      <c r="EQ162" s="11"/>
    </row>
    <row r="163" spans="81:147" s="12" customFormat="1" ht="21.95" customHeight="1" x14ac:dyDescent="0.25">
      <c r="CC163" s="108"/>
      <c r="CD163" s="109"/>
      <c r="CE163" s="109"/>
      <c r="CF163" s="109"/>
      <c r="CG163" s="109"/>
      <c r="CJ163" s="110"/>
      <c r="CK163" s="110"/>
      <c r="CL163" s="110"/>
      <c r="CM163" s="110"/>
      <c r="CN163" s="110"/>
      <c r="CO163" s="110"/>
      <c r="CQ163" s="11"/>
      <c r="CR163" s="11"/>
      <c r="CS163" s="108"/>
      <c r="CT163" s="108"/>
      <c r="CU163" s="108"/>
      <c r="CV163" s="108"/>
      <c r="CW163" s="108"/>
      <c r="CX163" s="108"/>
      <c r="CY163" s="108"/>
      <c r="CZ163" s="108"/>
      <c r="DC163" s="11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1"/>
      <c r="EQ163" s="11"/>
    </row>
    <row r="164" spans="81:147" s="12" customFormat="1" ht="21.95" customHeight="1" x14ac:dyDescent="0.25">
      <c r="CC164" s="108"/>
      <c r="CD164" s="109"/>
      <c r="CE164" s="109"/>
      <c r="CF164" s="109"/>
      <c r="CG164" s="109"/>
      <c r="CJ164" s="110"/>
      <c r="CK164" s="110"/>
      <c r="CL164" s="110"/>
      <c r="CM164" s="110"/>
      <c r="CN164" s="110"/>
      <c r="CO164" s="110"/>
      <c r="CQ164" s="11"/>
      <c r="CR164" s="11"/>
      <c r="CS164" s="108"/>
      <c r="CT164" s="108"/>
      <c r="CU164" s="108"/>
      <c r="CV164" s="108"/>
      <c r="CW164" s="108"/>
      <c r="CX164" s="108"/>
      <c r="CY164" s="108"/>
      <c r="CZ164" s="108"/>
      <c r="DC164" s="11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1"/>
      <c r="EQ164" s="11"/>
    </row>
    <row r="165" spans="81:147" s="12" customFormat="1" ht="21.95" customHeight="1" x14ac:dyDescent="0.25">
      <c r="CC165" s="108"/>
      <c r="CD165" s="109"/>
      <c r="CE165" s="109"/>
      <c r="CF165" s="109"/>
      <c r="CG165" s="109"/>
      <c r="CJ165" s="110"/>
      <c r="CK165" s="110"/>
      <c r="CL165" s="110"/>
      <c r="CM165" s="110"/>
      <c r="CN165" s="110"/>
      <c r="CO165" s="110"/>
      <c r="CQ165" s="11"/>
      <c r="CR165" s="11"/>
      <c r="CS165" s="108"/>
      <c r="CT165" s="108"/>
      <c r="CU165" s="108"/>
      <c r="CV165" s="108"/>
      <c r="CW165" s="108"/>
      <c r="CX165" s="108"/>
      <c r="CY165" s="108"/>
      <c r="CZ165" s="108"/>
      <c r="DC165" s="11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1"/>
      <c r="EQ165" s="11"/>
    </row>
    <row r="166" spans="81:147" s="12" customFormat="1" ht="21.95" customHeight="1" x14ac:dyDescent="0.25">
      <c r="CC166" s="108"/>
      <c r="CD166" s="109"/>
      <c r="CE166" s="109"/>
      <c r="CF166" s="109"/>
      <c r="CG166" s="109"/>
      <c r="CJ166" s="110"/>
      <c r="CK166" s="110"/>
      <c r="CL166" s="110"/>
      <c r="CM166" s="110"/>
      <c r="CN166" s="110"/>
      <c r="CO166" s="110"/>
      <c r="CQ166" s="11"/>
      <c r="CR166" s="11"/>
      <c r="CS166" s="108"/>
      <c r="CT166" s="108"/>
      <c r="CU166" s="108"/>
      <c r="CV166" s="108"/>
      <c r="CW166" s="108"/>
      <c r="CX166" s="108"/>
      <c r="CY166" s="108"/>
      <c r="CZ166" s="108"/>
      <c r="DC166" s="11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1"/>
      <c r="EQ166" s="11"/>
    </row>
    <row r="167" spans="81:147" s="12" customFormat="1" ht="21.95" customHeight="1" x14ac:dyDescent="0.25">
      <c r="CC167" s="108"/>
      <c r="CD167" s="109"/>
      <c r="CE167" s="109"/>
      <c r="CF167" s="109"/>
      <c r="CG167" s="109"/>
      <c r="CJ167" s="110"/>
      <c r="CK167" s="110"/>
      <c r="CL167" s="110"/>
      <c r="CM167" s="110"/>
      <c r="CN167" s="110"/>
      <c r="CO167" s="110"/>
      <c r="CQ167" s="11"/>
      <c r="CR167" s="11"/>
      <c r="CS167" s="108"/>
      <c r="CT167" s="108"/>
      <c r="CU167" s="108"/>
      <c r="CV167" s="108"/>
      <c r="CW167" s="108"/>
      <c r="CX167" s="108"/>
      <c r="CY167" s="108"/>
      <c r="CZ167" s="108"/>
      <c r="DC167" s="11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1"/>
      <c r="EQ167" s="11"/>
    </row>
    <row r="168" spans="81:147" s="12" customFormat="1" ht="21.95" customHeight="1" x14ac:dyDescent="0.25">
      <c r="CC168" s="108"/>
      <c r="CD168" s="109"/>
      <c r="CE168" s="109"/>
      <c r="CF168" s="109"/>
      <c r="CG168" s="109"/>
      <c r="CJ168" s="110"/>
      <c r="CK168" s="110"/>
      <c r="CL168" s="110"/>
      <c r="CM168" s="110"/>
      <c r="CN168" s="110"/>
      <c r="CO168" s="110"/>
      <c r="CQ168" s="11"/>
      <c r="CR168" s="11"/>
      <c r="CS168" s="108"/>
      <c r="CT168" s="108"/>
      <c r="CU168" s="108"/>
      <c r="CV168" s="108"/>
      <c r="CW168" s="108"/>
      <c r="CX168" s="108"/>
      <c r="CY168" s="108"/>
      <c r="CZ168" s="108"/>
      <c r="DC168" s="11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1"/>
      <c r="EQ168" s="11"/>
    </row>
    <row r="169" spans="81:147" s="12" customFormat="1" ht="21.95" customHeight="1" x14ac:dyDescent="0.25">
      <c r="CC169" s="108"/>
      <c r="CD169" s="109"/>
      <c r="CE169" s="109"/>
      <c r="CF169" s="109"/>
      <c r="CG169" s="109"/>
      <c r="CJ169" s="110"/>
      <c r="CK169" s="110"/>
      <c r="CL169" s="110"/>
      <c r="CM169" s="110"/>
      <c r="CN169" s="110"/>
      <c r="CO169" s="110"/>
      <c r="CQ169" s="11"/>
      <c r="CR169" s="11"/>
      <c r="CS169" s="108"/>
      <c r="CT169" s="108"/>
      <c r="CU169" s="108"/>
      <c r="CV169" s="108"/>
      <c r="CW169" s="108"/>
      <c r="CX169" s="108"/>
      <c r="CY169" s="108"/>
      <c r="CZ169" s="108"/>
      <c r="DC169" s="11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1"/>
      <c r="EQ169" s="11"/>
    </row>
    <row r="170" spans="81:147" s="12" customFormat="1" ht="21.95" customHeight="1" x14ac:dyDescent="0.25">
      <c r="CC170" s="108"/>
      <c r="CD170" s="109"/>
      <c r="CE170" s="109"/>
      <c r="CF170" s="109"/>
      <c r="CG170" s="109"/>
      <c r="CJ170" s="110"/>
      <c r="CK170" s="110"/>
      <c r="CL170" s="110"/>
      <c r="CM170" s="110"/>
      <c r="CN170" s="110"/>
      <c r="CO170" s="110"/>
      <c r="CQ170" s="11"/>
      <c r="CR170" s="11"/>
      <c r="CS170" s="108"/>
      <c r="CT170" s="108"/>
      <c r="CU170" s="108"/>
      <c r="CV170" s="108"/>
      <c r="CW170" s="108"/>
      <c r="CX170" s="108"/>
      <c r="CY170" s="108"/>
      <c r="CZ170" s="108"/>
      <c r="DC170" s="11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1"/>
      <c r="EQ170" s="11"/>
    </row>
    <row r="171" spans="81:147" s="12" customFormat="1" ht="21.95" customHeight="1" x14ac:dyDescent="0.25">
      <c r="CC171" s="108"/>
      <c r="CD171" s="109"/>
      <c r="CE171" s="109"/>
      <c r="CF171" s="109"/>
      <c r="CG171" s="109"/>
      <c r="CJ171" s="110"/>
      <c r="CK171" s="110"/>
      <c r="CL171" s="110"/>
      <c r="CM171" s="110"/>
      <c r="CN171" s="110"/>
      <c r="CO171" s="110"/>
      <c r="CQ171" s="11"/>
      <c r="CR171" s="11"/>
      <c r="CS171" s="108"/>
      <c r="CT171" s="108"/>
      <c r="CU171" s="108"/>
      <c r="CV171" s="108"/>
      <c r="CW171" s="108"/>
      <c r="CX171" s="108"/>
      <c r="CY171" s="108"/>
      <c r="CZ171" s="108"/>
      <c r="DC171" s="11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1"/>
      <c r="EQ171" s="11"/>
    </row>
    <row r="172" spans="81:147" s="12" customFormat="1" ht="21.95" customHeight="1" x14ac:dyDescent="0.25">
      <c r="CC172" s="108"/>
      <c r="CD172" s="109"/>
      <c r="CE172" s="109"/>
      <c r="CF172" s="109"/>
      <c r="CG172" s="109"/>
      <c r="CJ172" s="110"/>
      <c r="CK172" s="110"/>
      <c r="CL172" s="110"/>
      <c r="CM172" s="110"/>
      <c r="CN172" s="110"/>
      <c r="CO172" s="110"/>
      <c r="CQ172" s="11"/>
      <c r="CR172" s="11"/>
      <c r="CS172" s="108"/>
      <c r="CT172" s="108"/>
      <c r="CU172" s="108"/>
      <c r="CV172" s="108"/>
      <c r="CW172" s="108"/>
      <c r="CX172" s="108"/>
      <c r="CY172" s="108"/>
      <c r="CZ172" s="108"/>
      <c r="DC172" s="11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1"/>
      <c r="EQ172" s="11"/>
    </row>
    <row r="173" spans="81:147" s="12" customFormat="1" ht="21.95" customHeight="1" x14ac:dyDescent="0.25">
      <c r="CC173" s="108"/>
      <c r="CD173" s="109"/>
      <c r="CE173" s="109"/>
      <c r="CF173" s="109"/>
      <c r="CG173" s="109"/>
      <c r="CJ173" s="110"/>
      <c r="CK173" s="110"/>
      <c r="CL173" s="110"/>
      <c r="CM173" s="110"/>
      <c r="CN173" s="110"/>
      <c r="CO173" s="110"/>
      <c r="CQ173" s="11"/>
      <c r="CR173" s="11"/>
      <c r="CS173" s="108"/>
      <c r="CT173" s="108"/>
      <c r="CU173" s="108"/>
      <c r="CV173" s="108"/>
      <c r="CW173" s="108"/>
      <c r="CX173" s="108"/>
      <c r="CY173" s="108"/>
      <c r="CZ173" s="108"/>
      <c r="DC173" s="11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1"/>
      <c r="EQ173" s="11"/>
    </row>
    <row r="174" spans="81:147" s="12" customFormat="1" ht="21.95" customHeight="1" x14ac:dyDescent="0.25">
      <c r="CC174" s="108"/>
      <c r="CD174" s="109"/>
      <c r="CE174" s="109"/>
      <c r="CF174" s="109"/>
      <c r="CG174" s="109"/>
      <c r="CJ174" s="110"/>
      <c r="CK174" s="110"/>
      <c r="CL174" s="110"/>
      <c r="CM174" s="110"/>
      <c r="CN174" s="110"/>
      <c r="CO174" s="110"/>
      <c r="CQ174" s="11"/>
      <c r="CR174" s="11"/>
      <c r="CS174" s="108"/>
      <c r="CT174" s="108"/>
      <c r="CU174" s="108"/>
      <c r="CV174" s="108"/>
      <c r="CW174" s="108"/>
      <c r="CX174" s="108"/>
      <c r="CY174" s="108"/>
      <c r="CZ174" s="108"/>
      <c r="DC174" s="11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1"/>
      <c r="EQ174" s="11"/>
    </row>
    <row r="175" spans="81:147" s="12" customFormat="1" ht="21.95" customHeight="1" x14ac:dyDescent="0.25">
      <c r="CC175" s="108"/>
      <c r="CD175" s="109"/>
      <c r="CE175" s="109"/>
      <c r="CF175" s="109"/>
      <c r="CG175" s="109"/>
      <c r="CJ175" s="110"/>
      <c r="CK175" s="110"/>
      <c r="CL175" s="110"/>
      <c r="CM175" s="110"/>
      <c r="CN175" s="110"/>
      <c r="CO175" s="110"/>
      <c r="CQ175" s="11"/>
      <c r="CR175" s="11"/>
      <c r="CS175" s="108"/>
      <c r="CT175" s="108"/>
      <c r="CU175" s="108"/>
      <c r="CV175" s="108"/>
      <c r="CW175" s="108"/>
      <c r="CX175" s="108"/>
      <c r="CY175" s="108"/>
      <c r="CZ175" s="108"/>
      <c r="DC175" s="11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1"/>
      <c r="EQ175" s="11"/>
    </row>
    <row r="176" spans="81:147" s="12" customFormat="1" ht="21.95" customHeight="1" x14ac:dyDescent="0.25">
      <c r="CC176" s="108"/>
      <c r="CD176" s="109"/>
      <c r="CE176" s="109"/>
      <c r="CF176" s="109"/>
      <c r="CG176" s="109"/>
      <c r="CJ176" s="110"/>
      <c r="CK176" s="110"/>
      <c r="CL176" s="110"/>
      <c r="CM176" s="110"/>
      <c r="CN176" s="110"/>
      <c r="CO176" s="110"/>
      <c r="CQ176" s="11"/>
      <c r="CR176" s="11"/>
      <c r="CS176" s="108"/>
      <c r="CT176" s="108"/>
      <c r="CU176" s="108"/>
      <c r="CV176" s="108"/>
      <c r="CW176" s="108"/>
      <c r="CX176" s="108"/>
      <c r="CY176" s="108"/>
      <c r="CZ176" s="108"/>
      <c r="DC176" s="11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1"/>
      <c r="EQ176" s="11"/>
    </row>
    <row r="177" spans="81:147" s="12" customFormat="1" ht="21.95" customHeight="1" x14ac:dyDescent="0.25">
      <c r="CC177" s="108"/>
      <c r="CD177" s="109"/>
      <c r="CE177" s="109"/>
      <c r="CF177" s="109"/>
      <c r="CG177" s="109"/>
      <c r="CJ177" s="110"/>
      <c r="CK177" s="110"/>
      <c r="CL177" s="110"/>
      <c r="CM177" s="110"/>
      <c r="CN177" s="110"/>
      <c r="CO177" s="110"/>
      <c r="CQ177" s="11"/>
      <c r="CR177" s="11"/>
      <c r="CS177" s="108"/>
      <c r="CT177" s="108"/>
      <c r="CU177" s="108"/>
      <c r="CV177" s="108"/>
      <c r="CW177" s="108"/>
      <c r="CX177" s="108"/>
      <c r="CY177" s="108"/>
      <c r="CZ177" s="108"/>
      <c r="DC177" s="11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1"/>
      <c r="EQ177" s="11"/>
    </row>
    <row r="178" spans="81:147" s="12" customFormat="1" ht="21.95" customHeight="1" x14ac:dyDescent="0.25">
      <c r="CC178" s="108"/>
      <c r="CD178" s="109"/>
      <c r="CE178" s="109"/>
      <c r="CF178" s="109"/>
      <c r="CG178" s="109"/>
      <c r="CJ178" s="110"/>
      <c r="CK178" s="110"/>
      <c r="CL178" s="110"/>
      <c r="CM178" s="110"/>
      <c r="CN178" s="110"/>
      <c r="CO178" s="110"/>
      <c r="CQ178" s="11"/>
      <c r="CR178" s="11"/>
      <c r="CS178" s="108"/>
      <c r="CT178" s="108"/>
      <c r="CU178" s="108"/>
      <c r="CV178" s="108"/>
      <c r="CW178" s="108"/>
      <c r="CX178" s="108"/>
      <c r="CY178" s="108"/>
      <c r="CZ178" s="108"/>
      <c r="DC178" s="11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1"/>
      <c r="EQ178" s="11"/>
    </row>
    <row r="179" spans="81:147" s="12" customFormat="1" ht="21.95" customHeight="1" x14ac:dyDescent="0.25">
      <c r="CC179" s="108"/>
      <c r="CD179" s="109"/>
      <c r="CE179" s="109"/>
      <c r="CF179" s="109"/>
      <c r="CG179" s="109"/>
      <c r="CJ179" s="110"/>
      <c r="CK179" s="110"/>
      <c r="CL179" s="110"/>
      <c r="CM179" s="110"/>
      <c r="CN179" s="110"/>
      <c r="CO179" s="110"/>
      <c r="CQ179" s="11"/>
      <c r="CR179" s="11"/>
      <c r="CS179" s="108"/>
      <c r="CT179" s="108"/>
      <c r="CU179" s="108"/>
      <c r="CV179" s="108"/>
      <c r="CW179" s="108"/>
      <c r="CX179" s="108"/>
      <c r="CY179" s="108"/>
      <c r="CZ179" s="108"/>
      <c r="DC179" s="11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1"/>
      <c r="EQ179" s="11"/>
    </row>
    <row r="180" spans="81:147" s="12" customFormat="1" ht="21.95" customHeight="1" x14ac:dyDescent="0.25">
      <c r="CC180" s="108"/>
      <c r="CD180" s="109"/>
      <c r="CE180" s="109"/>
      <c r="CF180" s="109"/>
      <c r="CG180" s="109"/>
      <c r="CJ180" s="110"/>
      <c r="CK180" s="110"/>
      <c r="CL180" s="110"/>
      <c r="CM180" s="110"/>
      <c r="CN180" s="110"/>
      <c r="CO180" s="110"/>
      <c r="CQ180" s="11"/>
      <c r="CR180" s="11"/>
      <c r="CS180" s="108"/>
      <c r="CT180" s="108"/>
      <c r="CU180" s="108"/>
      <c r="CV180" s="108"/>
      <c r="CW180" s="108"/>
      <c r="CX180" s="108"/>
      <c r="CY180" s="108"/>
      <c r="CZ180" s="108"/>
      <c r="DC180" s="11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1"/>
      <c r="EQ180" s="11"/>
    </row>
    <row r="181" spans="81:147" s="12" customFormat="1" ht="21.95" customHeight="1" x14ac:dyDescent="0.25">
      <c r="CC181" s="108"/>
      <c r="CD181" s="109"/>
      <c r="CE181" s="109"/>
      <c r="CF181" s="109"/>
      <c r="CG181" s="109"/>
      <c r="CJ181" s="110"/>
      <c r="CK181" s="110"/>
      <c r="CL181" s="110"/>
      <c r="CM181" s="110"/>
      <c r="CN181" s="110"/>
      <c r="CO181" s="110"/>
      <c r="CQ181" s="11"/>
      <c r="CR181" s="11"/>
      <c r="CS181" s="108"/>
      <c r="CT181" s="108"/>
      <c r="CU181" s="108"/>
      <c r="CV181" s="108"/>
      <c r="CW181" s="108"/>
      <c r="CX181" s="108"/>
      <c r="CY181" s="108"/>
      <c r="CZ181" s="108"/>
      <c r="DC181" s="11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1"/>
      <c r="EQ181" s="11"/>
    </row>
    <row r="182" spans="81:147" s="12" customFormat="1" ht="21.95" customHeight="1" x14ac:dyDescent="0.25">
      <c r="CC182" s="108"/>
      <c r="CD182" s="109"/>
      <c r="CE182" s="109"/>
      <c r="CF182" s="109"/>
      <c r="CG182" s="109"/>
      <c r="CJ182" s="110"/>
      <c r="CK182" s="110"/>
      <c r="CL182" s="110"/>
      <c r="CM182" s="110"/>
      <c r="CN182" s="110"/>
      <c r="CO182" s="110"/>
      <c r="CQ182" s="11"/>
      <c r="CR182" s="11"/>
      <c r="CS182" s="108"/>
      <c r="CT182" s="108"/>
      <c r="CU182" s="108"/>
      <c r="CV182" s="108"/>
      <c r="CW182" s="108"/>
      <c r="CX182" s="108"/>
      <c r="CY182" s="108"/>
      <c r="CZ182" s="108"/>
      <c r="DC182" s="11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1"/>
      <c r="EQ182" s="11"/>
    </row>
    <row r="183" spans="81:147" s="12" customFormat="1" ht="21.95" customHeight="1" x14ac:dyDescent="0.25">
      <c r="CC183" s="108"/>
      <c r="CD183" s="109"/>
      <c r="CE183" s="109"/>
      <c r="CF183" s="109"/>
      <c r="CG183" s="109"/>
      <c r="CJ183" s="110"/>
      <c r="CK183" s="110"/>
      <c r="CL183" s="110"/>
      <c r="CM183" s="110"/>
      <c r="CN183" s="110"/>
      <c r="CO183" s="110"/>
      <c r="CQ183" s="11"/>
      <c r="CR183" s="11"/>
      <c r="CS183" s="108"/>
      <c r="CT183" s="108"/>
      <c r="CU183" s="108"/>
      <c r="CV183" s="108"/>
      <c r="CW183" s="108"/>
      <c r="CX183" s="108"/>
      <c r="CY183" s="108"/>
      <c r="CZ183" s="108"/>
      <c r="DC183" s="11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1"/>
      <c r="EQ183" s="11"/>
    </row>
    <row r="184" spans="81:147" s="12" customFormat="1" ht="21.95" customHeight="1" x14ac:dyDescent="0.25">
      <c r="CC184" s="108"/>
      <c r="CD184" s="109"/>
      <c r="CE184" s="109"/>
      <c r="CF184" s="109"/>
      <c r="CG184" s="109"/>
      <c r="CJ184" s="110"/>
      <c r="CK184" s="110"/>
      <c r="CL184" s="110"/>
      <c r="CM184" s="110"/>
      <c r="CN184" s="110"/>
      <c r="CO184" s="110"/>
      <c r="CQ184" s="11"/>
      <c r="CR184" s="11"/>
      <c r="CS184" s="108"/>
      <c r="CT184" s="108"/>
      <c r="CU184" s="108"/>
      <c r="CV184" s="108"/>
      <c r="CW184" s="108"/>
      <c r="CX184" s="108"/>
      <c r="CY184" s="108"/>
      <c r="CZ184" s="108"/>
      <c r="DC184" s="11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1"/>
      <c r="EQ184" s="11"/>
    </row>
    <row r="185" spans="81:147" s="12" customFormat="1" ht="21.95" customHeight="1" x14ac:dyDescent="0.25">
      <c r="CC185" s="108"/>
      <c r="CD185" s="109"/>
      <c r="CE185" s="109"/>
      <c r="CF185" s="109"/>
      <c r="CG185" s="109"/>
      <c r="CJ185" s="110"/>
      <c r="CK185" s="110"/>
      <c r="CL185" s="110"/>
      <c r="CM185" s="110"/>
      <c r="CN185" s="110"/>
      <c r="CO185" s="110"/>
      <c r="CQ185" s="11"/>
      <c r="CR185" s="11"/>
      <c r="CS185" s="108"/>
      <c r="CT185" s="108"/>
      <c r="CU185" s="108"/>
      <c r="CV185" s="108"/>
      <c r="CW185" s="108"/>
      <c r="CX185" s="108"/>
      <c r="CY185" s="108"/>
      <c r="CZ185" s="108"/>
      <c r="DC185" s="11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1"/>
      <c r="EQ185" s="11"/>
    </row>
    <row r="186" spans="81:147" s="12" customFormat="1" ht="21.95" customHeight="1" x14ac:dyDescent="0.25">
      <c r="CC186" s="108"/>
      <c r="CD186" s="109"/>
      <c r="CE186" s="109"/>
      <c r="CF186" s="109"/>
      <c r="CG186" s="109"/>
      <c r="CJ186" s="110"/>
      <c r="CK186" s="110"/>
      <c r="CL186" s="110"/>
      <c r="CM186" s="110"/>
      <c r="CN186" s="110"/>
      <c r="CO186" s="110"/>
      <c r="CQ186" s="11"/>
      <c r="CR186" s="11"/>
      <c r="CS186" s="108"/>
      <c r="CT186" s="108"/>
      <c r="CU186" s="108"/>
      <c r="CV186" s="108"/>
      <c r="CW186" s="108"/>
      <c r="CX186" s="108"/>
      <c r="CY186" s="108"/>
      <c r="CZ186" s="108"/>
      <c r="DC186" s="11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1"/>
      <c r="EQ186" s="11"/>
    </row>
    <row r="187" spans="81:147" s="12" customFormat="1" ht="21.95" customHeight="1" x14ac:dyDescent="0.25">
      <c r="CC187" s="108"/>
      <c r="CD187" s="109"/>
      <c r="CE187" s="109"/>
      <c r="CF187" s="109"/>
      <c r="CG187" s="109"/>
      <c r="CJ187" s="110"/>
      <c r="CK187" s="110"/>
      <c r="CL187" s="110"/>
      <c r="CM187" s="110"/>
      <c r="CN187" s="110"/>
      <c r="CO187" s="110"/>
      <c r="CQ187" s="11"/>
      <c r="CR187" s="11"/>
      <c r="CS187" s="108"/>
      <c r="CT187" s="108"/>
      <c r="CU187" s="108"/>
      <c r="CV187" s="108"/>
      <c r="CW187" s="108"/>
      <c r="CX187" s="108"/>
      <c r="CY187" s="108"/>
      <c r="CZ187" s="108"/>
      <c r="DC187" s="11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1"/>
      <c r="EQ187" s="11"/>
    </row>
    <row r="188" spans="81:147" s="12" customFormat="1" ht="21.95" customHeight="1" x14ac:dyDescent="0.25">
      <c r="CC188" s="108"/>
      <c r="CD188" s="109"/>
      <c r="CE188" s="109"/>
      <c r="CF188" s="109"/>
      <c r="CG188" s="109"/>
      <c r="CJ188" s="110"/>
      <c r="CK188" s="110"/>
      <c r="CL188" s="110"/>
      <c r="CM188" s="110"/>
      <c r="CN188" s="110"/>
      <c r="CO188" s="110"/>
      <c r="CQ188" s="11"/>
      <c r="CR188" s="11"/>
      <c r="CS188" s="108"/>
      <c r="CT188" s="108"/>
      <c r="CU188" s="108"/>
      <c r="CV188" s="108"/>
      <c r="CW188" s="108"/>
      <c r="CX188" s="108"/>
      <c r="CY188" s="108"/>
      <c r="CZ188" s="108"/>
      <c r="DC188" s="11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1"/>
      <c r="EQ188" s="11"/>
    </row>
    <row r="189" spans="81:147" s="12" customFormat="1" ht="21.95" customHeight="1" x14ac:dyDescent="0.25">
      <c r="CC189" s="108"/>
      <c r="CD189" s="109"/>
      <c r="CE189" s="109"/>
      <c r="CF189" s="109"/>
      <c r="CG189" s="109"/>
      <c r="CJ189" s="110"/>
      <c r="CK189" s="110"/>
      <c r="CL189" s="110"/>
      <c r="CM189" s="110"/>
      <c r="CN189" s="110"/>
      <c r="CO189" s="110"/>
      <c r="CQ189" s="11"/>
      <c r="CR189" s="11"/>
      <c r="CS189" s="108"/>
      <c r="CT189" s="108"/>
      <c r="CU189" s="108"/>
      <c r="CV189" s="108"/>
      <c r="CW189" s="108"/>
      <c r="CX189" s="108"/>
      <c r="CY189" s="108"/>
      <c r="CZ189" s="108"/>
      <c r="DC189" s="11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1"/>
      <c r="EQ189" s="11"/>
    </row>
    <row r="190" spans="81:147" s="12" customFormat="1" ht="21.95" customHeight="1" x14ac:dyDescent="0.25">
      <c r="CC190" s="108"/>
      <c r="CD190" s="109"/>
      <c r="CE190" s="109"/>
      <c r="CF190" s="109"/>
      <c r="CG190" s="109"/>
      <c r="CJ190" s="110"/>
      <c r="CK190" s="110"/>
      <c r="CL190" s="110"/>
      <c r="CM190" s="110"/>
      <c r="CN190" s="110"/>
      <c r="CO190" s="110"/>
      <c r="CQ190" s="11"/>
      <c r="CR190" s="11"/>
      <c r="CS190" s="108"/>
      <c r="CT190" s="108"/>
      <c r="CU190" s="108"/>
      <c r="CV190" s="108"/>
      <c r="CW190" s="108"/>
      <c r="CX190" s="108"/>
      <c r="CY190" s="108"/>
      <c r="CZ190" s="108"/>
      <c r="DC190" s="11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1"/>
      <c r="EQ190" s="11"/>
    </row>
    <row r="191" spans="81:147" s="12" customFormat="1" ht="21.95" customHeight="1" x14ac:dyDescent="0.25">
      <c r="CC191" s="108"/>
      <c r="CD191" s="109"/>
      <c r="CE191" s="109"/>
      <c r="CF191" s="109"/>
      <c r="CG191" s="109"/>
      <c r="CJ191" s="110"/>
      <c r="CK191" s="110"/>
      <c r="CL191" s="110"/>
      <c r="CM191" s="110"/>
      <c r="CN191" s="110"/>
      <c r="CO191" s="110"/>
      <c r="CQ191" s="11"/>
      <c r="CR191" s="11"/>
      <c r="CS191" s="108"/>
      <c r="CT191" s="108"/>
      <c r="CU191" s="108"/>
      <c r="CV191" s="108"/>
      <c r="CW191" s="108"/>
      <c r="CX191" s="108"/>
      <c r="CY191" s="108"/>
      <c r="CZ191" s="108"/>
      <c r="DC191" s="11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1"/>
      <c r="EQ191" s="11"/>
    </row>
    <row r="192" spans="81:147" s="12" customFormat="1" ht="21.95" customHeight="1" x14ac:dyDescent="0.25">
      <c r="CC192" s="108"/>
      <c r="CD192" s="109"/>
      <c r="CE192" s="109"/>
      <c r="CF192" s="109"/>
      <c r="CG192" s="109"/>
      <c r="CJ192" s="110"/>
      <c r="CK192" s="110"/>
      <c r="CL192" s="110"/>
      <c r="CM192" s="110"/>
      <c r="CN192" s="110"/>
      <c r="CO192" s="110"/>
      <c r="CQ192" s="11"/>
      <c r="CR192" s="11"/>
      <c r="CS192" s="108"/>
      <c r="CT192" s="108"/>
      <c r="CU192" s="108"/>
      <c r="CV192" s="108"/>
      <c r="CW192" s="108"/>
      <c r="CX192" s="108"/>
      <c r="CY192" s="108"/>
      <c r="CZ192" s="108"/>
      <c r="DC192" s="11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1"/>
      <c r="EQ192" s="11"/>
    </row>
    <row r="193" spans="81:147" s="12" customFormat="1" ht="21.95" customHeight="1" x14ac:dyDescent="0.25">
      <c r="CC193" s="108"/>
      <c r="CD193" s="109"/>
      <c r="CE193" s="109"/>
      <c r="CF193" s="109"/>
      <c r="CG193" s="109"/>
      <c r="CJ193" s="110"/>
      <c r="CK193" s="110"/>
      <c r="CL193" s="110"/>
      <c r="CM193" s="110"/>
      <c r="CN193" s="110"/>
      <c r="CO193" s="110"/>
      <c r="CQ193" s="11"/>
      <c r="CR193" s="11"/>
      <c r="CS193" s="108"/>
      <c r="CT193" s="108"/>
      <c r="CU193" s="108"/>
      <c r="CV193" s="108"/>
      <c r="CW193" s="108"/>
      <c r="CX193" s="108"/>
      <c r="CY193" s="108"/>
      <c r="CZ193" s="108"/>
      <c r="DC193" s="11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1"/>
      <c r="EQ193" s="11"/>
    </row>
    <row r="194" spans="81:147" s="12" customFormat="1" ht="21.95" customHeight="1" x14ac:dyDescent="0.25">
      <c r="CC194" s="108"/>
      <c r="CD194" s="109"/>
      <c r="CE194" s="109"/>
      <c r="CF194" s="109"/>
      <c r="CG194" s="109"/>
      <c r="CJ194" s="110"/>
      <c r="CK194" s="110"/>
      <c r="CL194" s="110"/>
      <c r="CM194" s="110"/>
      <c r="CN194" s="110"/>
      <c r="CO194" s="110"/>
      <c r="CQ194" s="11"/>
      <c r="CR194" s="11"/>
      <c r="CS194" s="108"/>
      <c r="CT194" s="108"/>
      <c r="CU194" s="108"/>
      <c r="CV194" s="108"/>
      <c r="CW194" s="108"/>
      <c r="CX194" s="108"/>
      <c r="CY194" s="108"/>
      <c r="CZ194" s="108"/>
      <c r="DC194" s="11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1"/>
      <c r="EQ194" s="11"/>
    </row>
    <row r="195" spans="81:147" s="12" customFormat="1" ht="21.95" customHeight="1" x14ac:dyDescent="0.25">
      <c r="CC195" s="108"/>
      <c r="CD195" s="109"/>
      <c r="CE195" s="109"/>
      <c r="CF195" s="109"/>
      <c r="CG195" s="109"/>
      <c r="CJ195" s="110"/>
      <c r="CK195" s="110"/>
      <c r="CL195" s="110"/>
      <c r="CM195" s="110"/>
      <c r="CN195" s="110"/>
      <c r="CO195" s="110"/>
      <c r="CQ195" s="11"/>
      <c r="CR195" s="11"/>
      <c r="CS195" s="108"/>
      <c r="CT195" s="108"/>
      <c r="CU195" s="108"/>
      <c r="CV195" s="108"/>
      <c r="CW195" s="108"/>
      <c r="CX195" s="108"/>
      <c r="CY195" s="108"/>
      <c r="CZ195" s="108"/>
      <c r="DC195" s="11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1"/>
      <c r="EQ195" s="11"/>
    </row>
    <row r="196" spans="81:147" s="12" customFormat="1" ht="21.95" customHeight="1" x14ac:dyDescent="0.25">
      <c r="CC196" s="108"/>
      <c r="CD196" s="109"/>
      <c r="CE196" s="109"/>
      <c r="CF196" s="109"/>
      <c r="CG196" s="109"/>
      <c r="CJ196" s="110"/>
      <c r="CK196" s="110"/>
      <c r="CL196" s="110"/>
      <c r="CM196" s="110"/>
      <c r="CN196" s="110"/>
      <c r="CO196" s="110"/>
      <c r="CQ196" s="11"/>
      <c r="CR196" s="11"/>
      <c r="CS196" s="108"/>
      <c r="CT196" s="108"/>
      <c r="CU196" s="108"/>
      <c r="CV196" s="108"/>
      <c r="CW196" s="108"/>
      <c r="CX196" s="108"/>
      <c r="CY196" s="108"/>
      <c r="CZ196" s="108"/>
      <c r="DC196" s="11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1"/>
      <c r="EQ196" s="11"/>
    </row>
    <row r="197" spans="81:147" s="12" customFormat="1" ht="21.95" customHeight="1" x14ac:dyDescent="0.25">
      <c r="CC197" s="108"/>
      <c r="CD197" s="109"/>
      <c r="CE197" s="109"/>
      <c r="CF197" s="109"/>
      <c r="CG197" s="109"/>
      <c r="CJ197" s="110"/>
      <c r="CK197" s="110"/>
      <c r="CL197" s="110"/>
      <c r="CM197" s="110"/>
      <c r="CN197" s="110"/>
      <c r="CO197" s="110"/>
      <c r="CQ197" s="11"/>
      <c r="CR197" s="11"/>
      <c r="CS197" s="108"/>
      <c r="CT197" s="108"/>
      <c r="CU197" s="108"/>
      <c r="CV197" s="108"/>
      <c r="CW197" s="108"/>
      <c r="CX197" s="108"/>
      <c r="CY197" s="108"/>
      <c r="CZ197" s="108"/>
      <c r="DC197" s="11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1"/>
      <c r="EQ197" s="11"/>
    </row>
    <row r="198" spans="81:147" s="12" customFormat="1" ht="21.95" customHeight="1" x14ac:dyDescent="0.25">
      <c r="CC198" s="108"/>
      <c r="CD198" s="109"/>
      <c r="CE198" s="109"/>
      <c r="CF198" s="109"/>
      <c r="CG198" s="109"/>
      <c r="CJ198" s="110"/>
      <c r="CK198" s="110"/>
      <c r="CL198" s="110"/>
      <c r="CM198" s="110"/>
      <c r="CN198" s="110"/>
      <c r="CO198" s="110"/>
      <c r="CQ198" s="11"/>
      <c r="CR198" s="11"/>
      <c r="CS198" s="108"/>
      <c r="CT198" s="108"/>
      <c r="CU198" s="108"/>
      <c r="CV198" s="108"/>
      <c r="CW198" s="108"/>
      <c r="CX198" s="108"/>
      <c r="CY198" s="108"/>
      <c r="CZ198" s="108"/>
      <c r="DC198" s="11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1"/>
      <c r="EQ198" s="11"/>
    </row>
    <row r="199" spans="81:147" s="12" customFormat="1" ht="21.95" customHeight="1" x14ac:dyDescent="0.25">
      <c r="CC199" s="108"/>
      <c r="CD199" s="109"/>
      <c r="CE199" s="109"/>
      <c r="CF199" s="109"/>
      <c r="CG199" s="109"/>
      <c r="CJ199" s="110"/>
      <c r="CK199" s="110"/>
      <c r="CL199" s="110"/>
      <c r="CM199" s="110"/>
      <c r="CN199" s="110"/>
      <c r="CO199" s="110"/>
      <c r="CQ199" s="11"/>
      <c r="CR199" s="11"/>
      <c r="CS199" s="108"/>
      <c r="CT199" s="108"/>
      <c r="CU199" s="108"/>
      <c r="CV199" s="108"/>
      <c r="CW199" s="108"/>
      <c r="CX199" s="108"/>
      <c r="CY199" s="108"/>
      <c r="CZ199" s="108"/>
      <c r="DC199" s="11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1"/>
      <c r="EQ199" s="11"/>
    </row>
    <row r="200" spans="81:147" s="12" customFormat="1" ht="21.95" customHeight="1" x14ac:dyDescent="0.25">
      <c r="CC200" s="108"/>
      <c r="CD200" s="109"/>
      <c r="CE200" s="109"/>
      <c r="CF200" s="109"/>
      <c r="CG200" s="109"/>
      <c r="CJ200" s="110"/>
      <c r="CK200" s="110"/>
      <c r="CL200" s="110"/>
      <c r="CM200" s="110"/>
      <c r="CN200" s="110"/>
      <c r="CO200" s="110"/>
      <c r="CQ200" s="11"/>
      <c r="CR200" s="11"/>
      <c r="CS200" s="108"/>
      <c r="CT200" s="108"/>
      <c r="CU200" s="108"/>
      <c r="CV200" s="108"/>
      <c r="CW200" s="108"/>
      <c r="CX200" s="108"/>
      <c r="CY200" s="108"/>
      <c r="CZ200" s="108"/>
      <c r="DC200" s="11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1"/>
      <c r="EQ200" s="11"/>
    </row>
    <row r="201" spans="81:147" s="12" customFormat="1" ht="21.95" customHeight="1" x14ac:dyDescent="0.25">
      <c r="CC201" s="108"/>
      <c r="CD201" s="109"/>
      <c r="CE201" s="109"/>
      <c r="CF201" s="109"/>
      <c r="CG201" s="109"/>
      <c r="CJ201" s="110"/>
      <c r="CK201" s="110"/>
      <c r="CL201" s="110"/>
      <c r="CM201" s="110"/>
      <c r="CN201" s="110"/>
      <c r="CO201" s="110"/>
      <c r="CQ201" s="11"/>
      <c r="CR201" s="11"/>
      <c r="CS201" s="108"/>
      <c r="CT201" s="108"/>
      <c r="CU201" s="108"/>
      <c r="CV201" s="108"/>
      <c r="CW201" s="108"/>
      <c r="CX201" s="108"/>
      <c r="CY201" s="108"/>
      <c r="CZ201" s="108"/>
      <c r="DC201" s="11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1"/>
      <c r="EQ201" s="11"/>
    </row>
    <row r="202" spans="81:147" s="12" customFormat="1" ht="21.95" customHeight="1" x14ac:dyDescent="0.25">
      <c r="CC202" s="108"/>
      <c r="CD202" s="109"/>
      <c r="CE202" s="109"/>
      <c r="CF202" s="109"/>
      <c r="CG202" s="109"/>
      <c r="CJ202" s="110"/>
      <c r="CK202" s="110"/>
      <c r="CL202" s="110"/>
      <c r="CM202" s="110"/>
      <c r="CN202" s="110"/>
      <c r="CO202" s="110"/>
      <c r="CQ202" s="11"/>
      <c r="CR202" s="11"/>
      <c r="CS202" s="108"/>
      <c r="CT202" s="108"/>
      <c r="CU202" s="108"/>
      <c r="CV202" s="108"/>
      <c r="CW202" s="108"/>
      <c r="CX202" s="108"/>
      <c r="CY202" s="108"/>
      <c r="CZ202" s="108"/>
      <c r="DC202" s="11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1"/>
      <c r="EQ202" s="11"/>
    </row>
    <row r="203" spans="81:147" s="12" customFormat="1" ht="21.95" customHeight="1" x14ac:dyDescent="0.25">
      <c r="CC203" s="108"/>
      <c r="CD203" s="109"/>
      <c r="CE203" s="109"/>
      <c r="CF203" s="109"/>
      <c r="CG203" s="109"/>
      <c r="CJ203" s="110"/>
      <c r="CK203" s="110"/>
      <c r="CL203" s="110"/>
      <c r="CM203" s="110"/>
      <c r="CN203" s="110"/>
      <c r="CO203" s="110"/>
      <c r="CQ203" s="11"/>
      <c r="CR203" s="11"/>
      <c r="CS203" s="108"/>
      <c r="CT203" s="108"/>
      <c r="CU203" s="108"/>
      <c r="CV203" s="108"/>
      <c r="CW203" s="108"/>
      <c r="CX203" s="108"/>
      <c r="CY203" s="108"/>
      <c r="CZ203" s="108"/>
      <c r="DC203" s="11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1"/>
      <c r="EQ203" s="11"/>
    </row>
    <row r="204" spans="81:147" s="12" customFormat="1" ht="21.95" customHeight="1" x14ac:dyDescent="0.25">
      <c r="CC204" s="108"/>
      <c r="CD204" s="109"/>
      <c r="CE204" s="109"/>
      <c r="CF204" s="109"/>
      <c r="CG204" s="109"/>
      <c r="CJ204" s="110"/>
      <c r="CK204" s="110"/>
      <c r="CL204" s="110"/>
      <c r="CM204" s="110"/>
      <c r="CN204" s="110"/>
      <c r="CO204" s="110"/>
      <c r="CQ204" s="11"/>
      <c r="CR204" s="11"/>
      <c r="CS204" s="108"/>
      <c r="CT204" s="108"/>
      <c r="CU204" s="108"/>
      <c r="CV204" s="108"/>
      <c r="CW204" s="108"/>
      <c r="CX204" s="108"/>
      <c r="CY204" s="108"/>
      <c r="CZ204" s="108"/>
      <c r="DC204" s="11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1"/>
      <c r="EQ204" s="11"/>
    </row>
    <row r="205" spans="81:147" s="12" customFormat="1" ht="21.95" customHeight="1" x14ac:dyDescent="0.25">
      <c r="CC205" s="108"/>
      <c r="CD205" s="109"/>
      <c r="CE205" s="109"/>
      <c r="CF205" s="109"/>
      <c r="CG205" s="109"/>
      <c r="CJ205" s="110"/>
      <c r="CK205" s="110"/>
      <c r="CL205" s="110"/>
      <c r="CM205" s="110"/>
      <c r="CN205" s="110"/>
      <c r="CO205" s="110"/>
      <c r="CQ205" s="11"/>
      <c r="CR205" s="11"/>
      <c r="CS205" s="108"/>
      <c r="CT205" s="108"/>
      <c r="CU205" s="108"/>
      <c r="CV205" s="108"/>
      <c r="CW205" s="108"/>
      <c r="CX205" s="108"/>
      <c r="CY205" s="108"/>
      <c r="CZ205" s="108"/>
      <c r="DC205" s="11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1"/>
      <c r="EQ205" s="11"/>
    </row>
    <row r="206" spans="81:147" s="12" customFormat="1" ht="21.95" customHeight="1" x14ac:dyDescent="0.25">
      <c r="CC206" s="108"/>
      <c r="CD206" s="109"/>
      <c r="CE206" s="109"/>
      <c r="CF206" s="109"/>
      <c r="CG206" s="109"/>
      <c r="CJ206" s="110"/>
      <c r="CK206" s="110"/>
      <c r="CL206" s="110"/>
      <c r="CM206" s="110"/>
      <c r="CN206" s="110"/>
      <c r="CO206" s="110"/>
      <c r="CQ206" s="11"/>
      <c r="CR206" s="11"/>
      <c r="CS206" s="108"/>
      <c r="CT206" s="108"/>
      <c r="CU206" s="108"/>
      <c r="CV206" s="108"/>
      <c r="CW206" s="108"/>
      <c r="CX206" s="108"/>
      <c r="CY206" s="108"/>
      <c r="CZ206" s="108"/>
      <c r="DC206" s="11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1"/>
      <c r="EQ206" s="11"/>
    </row>
    <row r="207" spans="81:147" s="12" customFormat="1" ht="21.95" customHeight="1" x14ac:dyDescent="0.25">
      <c r="CC207" s="108"/>
      <c r="CD207" s="109"/>
      <c r="CE207" s="109"/>
      <c r="CF207" s="109"/>
      <c r="CG207" s="109"/>
      <c r="CJ207" s="110"/>
      <c r="CK207" s="110"/>
      <c r="CL207" s="110"/>
      <c r="CM207" s="110"/>
      <c r="CN207" s="110"/>
      <c r="CO207" s="110"/>
      <c r="CQ207" s="11"/>
      <c r="CR207" s="11"/>
      <c r="CS207" s="108"/>
      <c r="CT207" s="108"/>
      <c r="CU207" s="108"/>
      <c r="CV207" s="108"/>
      <c r="CW207" s="108"/>
      <c r="CX207" s="108"/>
      <c r="CY207" s="108"/>
      <c r="CZ207" s="108"/>
      <c r="DC207" s="11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1"/>
      <c r="EQ207" s="11"/>
    </row>
    <row r="208" spans="81:147" s="12" customFormat="1" ht="21.95" customHeight="1" x14ac:dyDescent="0.25">
      <c r="CC208" s="108"/>
      <c r="CD208" s="109"/>
      <c r="CE208" s="109"/>
      <c r="CF208" s="109"/>
      <c r="CG208" s="109"/>
      <c r="CJ208" s="110"/>
      <c r="CK208" s="110"/>
      <c r="CL208" s="110"/>
      <c r="CM208" s="110"/>
      <c r="CN208" s="110"/>
      <c r="CO208" s="110"/>
      <c r="CQ208" s="11"/>
      <c r="CR208" s="11"/>
      <c r="CS208" s="108"/>
      <c r="CT208" s="108"/>
      <c r="CU208" s="108"/>
      <c r="CV208" s="108"/>
      <c r="CW208" s="108"/>
      <c r="CX208" s="108"/>
      <c r="CY208" s="108"/>
      <c r="CZ208" s="108"/>
      <c r="DC208" s="11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1"/>
      <c r="EQ208" s="11"/>
    </row>
    <row r="209" spans="81:147" s="12" customFormat="1" ht="21.95" customHeight="1" x14ac:dyDescent="0.25">
      <c r="CC209" s="108"/>
      <c r="CD209" s="109"/>
      <c r="CE209" s="109"/>
      <c r="CF209" s="109"/>
      <c r="CG209" s="109"/>
      <c r="CJ209" s="110"/>
      <c r="CK209" s="110"/>
      <c r="CL209" s="110"/>
      <c r="CM209" s="110"/>
      <c r="CN209" s="110"/>
      <c r="CO209" s="110"/>
      <c r="CQ209" s="11"/>
      <c r="CR209" s="11"/>
      <c r="CS209" s="108"/>
      <c r="CT209" s="108"/>
      <c r="CU209" s="108"/>
      <c r="CV209" s="108"/>
      <c r="CW209" s="108"/>
      <c r="CX209" s="108"/>
      <c r="CY209" s="108"/>
      <c r="CZ209" s="108"/>
      <c r="DC209" s="11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1"/>
      <c r="EQ209" s="11"/>
    </row>
    <row r="210" spans="81:147" s="12" customFormat="1" ht="21.95" customHeight="1" x14ac:dyDescent="0.25">
      <c r="CC210" s="108"/>
      <c r="CD210" s="109"/>
      <c r="CE210" s="109"/>
      <c r="CF210" s="109"/>
      <c r="CG210" s="109"/>
      <c r="CJ210" s="110"/>
      <c r="CK210" s="110"/>
      <c r="CL210" s="110"/>
      <c r="CM210" s="110"/>
      <c r="CN210" s="110"/>
      <c r="CO210" s="110"/>
      <c r="CQ210" s="11"/>
      <c r="CR210" s="11"/>
      <c r="CS210" s="108"/>
      <c r="CT210" s="108"/>
      <c r="CU210" s="108"/>
      <c r="CV210" s="108"/>
      <c r="CW210" s="108"/>
      <c r="CX210" s="108"/>
      <c r="CY210" s="108"/>
      <c r="CZ210" s="108"/>
      <c r="DC210" s="11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1"/>
      <c r="EQ210" s="11"/>
    </row>
    <row r="211" spans="81:147" s="12" customFormat="1" ht="21.95" customHeight="1" x14ac:dyDescent="0.25">
      <c r="CC211" s="108"/>
      <c r="CD211" s="109"/>
      <c r="CE211" s="109"/>
      <c r="CF211" s="109"/>
      <c r="CG211" s="109"/>
      <c r="CJ211" s="110"/>
      <c r="CK211" s="110"/>
      <c r="CL211" s="110"/>
      <c r="CM211" s="110"/>
      <c r="CN211" s="110"/>
      <c r="CO211" s="110"/>
      <c r="CQ211" s="11"/>
      <c r="CR211" s="11"/>
      <c r="CS211" s="108"/>
      <c r="CT211" s="108"/>
      <c r="CU211" s="108"/>
      <c r="CV211" s="108"/>
      <c r="CW211" s="108"/>
      <c r="CX211" s="108"/>
      <c r="CY211" s="108"/>
      <c r="CZ211" s="108"/>
      <c r="DC211" s="11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1"/>
      <c r="EQ211" s="11"/>
    </row>
    <row r="212" spans="81:147" s="12" customFormat="1" ht="21.95" customHeight="1" x14ac:dyDescent="0.25">
      <c r="CC212" s="108"/>
      <c r="CD212" s="109"/>
      <c r="CE212" s="109"/>
      <c r="CF212" s="109"/>
      <c r="CG212" s="109"/>
      <c r="CJ212" s="110"/>
      <c r="CK212" s="110"/>
      <c r="CL212" s="110"/>
      <c r="CM212" s="110"/>
      <c r="CN212" s="110"/>
      <c r="CO212" s="110"/>
      <c r="CQ212" s="11"/>
      <c r="CR212" s="11"/>
      <c r="CS212" s="108"/>
      <c r="CT212" s="108"/>
      <c r="CU212" s="108"/>
      <c r="CV212" s="108"/>
      <c r="CW212" s="108"/>
      <c r="CX212" s="108"/>
      <c r="CY212" s="108"/>
      <c r="CZ212" s="108"/>
      <c r="DC212" s="11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1"/>
      <c r="EQ212" s="11"/>
    </row>
    <row r="213" spans="81:147" s="12" customFormat="1" ht="21.95" customHeight="1" x14ac:dyDescent="0.25">
      <c r="CC213" s="108"/>
      <c r="CD213" s="109"/>
      <c r="CE213" s="109"/>
      <c r="CF213" s="109"/>
      <c r="CG213" s="109"/>
      <c r="CJ213" s="110"/>
      <c r="CK213" s="110"/>
      <c r="CL213" s="110"/>
      <c r="CM213" s="110"/>
      <c r="CN213" s="110"/>
      <c r="CO213" s="110"/>
      <c r="CQ213" s="11"/>
      <c r="CR213" s="11"/>
      <c r="CS213" s="108"/>
      <c r="CT213" s="108"/>
      <c r="CU213" s="108"/>
      <c r="CV213" s="108"/>
      <c r="CW213" s="108"/>
      <c r="CX213" s="108"/>
      <c r="CY213" s="108"/>
      <c r="CZ213" s="108"/>
      <c r="DC213" s="11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1"/>
      <c r="EQ213" s="11"/>
    </row>
    <row r="214" spans="81:147" s="12" customFormat="1" ht="21.95" customHeight="1" x14ac:dyDescent="0.25">
      <c r="CC214" s="108"/>
      <c r="CD214" s="109"/>
      <c r="CE214" s="109"/>
      <c r="CF214" s="109"/>
      <c r="CG214" s="109"/>
      <c r="CJ214" s="110"/>
      <c r="CK214" s="110"/>
      <c r="CL214" s="110"/>
      <c r="CM214" s="110"/>
      <c r="CN214" s="110"/>
      <c r="CO214" s="110"/>
      <c r="CQ214" s="11"/>
      <c r="CR214" s="11"/>
      <c r="CS214" s="108"/>
      <c r="CT214" s="108"/>
      <c r="CU214" s="108"/>
      <c r="CV214" s="108"/>
      <c r="CW214" s="108"/>
      <c r="CX214" s="108"/>
      <c r="CY214" s="108"/>
      <c r="CZ214" s="108"/>
      <c r="DC214" s="11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1"/>
      <c r="EQ214" s="11"/>
    </row>
    <row r="215" spans="81:147" s="12" customFormat="1" ht="21.95" customHeight="1" x14ac:dyDescent="0.25">
      <c r="CC215" s="108"/>
      <c r="CD215" s="109"/>
      <c r="CE215" s="109"/>
      <c r="CF215" s="109"/>
      <c r="CG215" s="109"/>
      <c r="CJ215" s="110"/>
      <c r="CK215" s="110"/>
      <c r="CL215" s="110"/>
      <c r="CM215" s="110"/>
      <c r="CN215" s="110"/>
      <c r="CO215" s="110"/>
      <c r="CQ215" s="11"/>
      <c r="CR215" s="11"/>
      <c r="CS215" s="108"/>
      <c r="CT215" s="108"/>
      <c r="CU215" s="108"/>
      <c r="CV215" s="108"/>
      <c r="CW215" s="108"/>
      <c r="CX215" s="108"/>
      <c r="CY215" s="108"/>
      <c r="CZ215" s="108"/>
      <c r="DC215" s="11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1"/>
      <c r="EQ215" s="11"/>
    </row>
    <row r="216" spans="81:147" s="12" customFormat="1" ht="21.95" customHeight="1" x14ac:dyDescent="0.25">
      <c r="CC216" s="108"/>
      <c r="CD216" s="109"/>
      <c r="CE216" s="109"/>
      <c r="CF216" s="109"/>
      <c r="CG216" s="109"/>
      <c r="CJ216" s="110"/>
      <c r="CK216" s="110"/>
      <c r="CL216" s="110"/>
      <c r="CM216" s="110"/>
      <c r="CN216" s="110"/>
      <c r="CO216" s="110"/>
      <c r="CQ216" s="11"/>
      <c r="CR216" s="11"/>
      <c r="CS216" s="108"/>
      <c r="CT216" s="108"/>
      <c r="CU216" s="108"/>
      <c r="CV216" s="108"/>
      <c r="CW216" s="108"/>
      <c r="CX216" s="108"/>
      <c r="CY216" s="108"/>
      <c r="CZ216" s="108"/>
      <c r="DC216" s="11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1"/>
      <c r="EQ216" s="11"/>
    </row>
    <row r="217" spans="81:147" s="12" customFormat="1" ht="21.95" customHeight="1" x14ac:dyDescent="0.25">
      <c r="CC217" s="108"/>
      <c r="CD217" s="109"/>
      <c r="CE217" s="109"/>
      <c r="CF217" s="109"/>
      <c r="CG217" s="109"/>
      <c r="CJ217" s="110"/>
      <c r="CK217" s="110"/>
      <c r="CL217" s="110"/>
      <c r="CM217" s="110"/>
      <c r="CN217" s="110"/>
      <c r="CO217" s="110"/>
      <c r="CQ217" s="11"/>
      <c r="CR217" s="11"/>
      <c r="CS217" s="108"/>
      <c r="CT217" s="108"/>
      <c r="CU217" s="108"/>
      <c r="CV217" s="108"/>
      <c r="CW217" s="108"/>
      <c r="CX217" s="108"/>
      <c r="CY217" s="108"/>
      <c r="CZ217" s="108"/>
      <c r="DC217" s="11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1"/>
      <c r="EQ217" s="11"/>
    </row>
    <row r="218" spans="81:147" s="12" customFormat="1" ht="21.95" customHeight="1" x14ac:dyDescent="0.25">
      <c r="CC218" s="108"/>
      <c r="CD218" s="109"/>
      <c r="CE218" s="109"/>
      <c r="CF218" s="109"/>
      <c r="CG218" s="109"/>
      <c r="CJ218" s="110"/>
      <c r="CK218" s="110"/>
      <c r="CL218" s="110"/>
      <c r="CM218" s="110"/>
      <c r="CN218" s="110"/>
      <c r="CO218" s="110"/>
      <c r="CQ218" s="11"/>
      <c r="CR218" s="11"/>
      <c r="CS218" s="108"/>
      <c r="CT218" s="108"/>
      <c r="CU218" s="108"/>
      <c r="CV218" s="108"/>
      <c r="CW218" s="108"/>
      <c r="CX218" s="108"/>
      <c r="CY218" s="108"/>
      <c r="CZ218" s="108"/>
      <c r="DC218" s="11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1"/>
      <c r="EQ218" s="11"/>
    </row>
    <row r="219" spans="81:147" s="12" customFormat="1" ht="21.95" customHeight="1" x14ac:dyDescent="0.25">
      <c r="CC219" s="108"/>
      <c r="CD219" s="109"/>
      <c r="CE219" s="109"/>
      <c r="CF219" s="109"/>
      <c r="CG219" s="109"/>
      <c r="CJ219" s="110"/>
      <c r="CK219" s="110"/>
      <c r="CL219" s="110"/>
      <c r="CM219" s="110"/>
      <c r="CN219" s="110"/>
      <c r="CO219" s="110"/>
      <c r="CQ219" s="11"/>
      <c r="CR219" s="11"/>
      <c r="CS219" s="108"/>
      <c r="CT219" s="108"/>
      <c r="CU219" s="108"/>
      <c r="CV219" s="108"/>
      <c r="CW219" s="108"/>
      <c r="CX219" s="108"/>
      <c r="CY219" s="108"/>
      <c r="CZ219" s="108"/>
      <c r="DC219" s="11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1"/>
      <c r="EQ219" s="11"/>
    </row>
    <row r="220" spans="81:147" s="12" customFormat="1" ht="21.95" customHeight="1" x14ac:dyDescent="0.25">
      <c r="CC220" s="108"/>
      <c r="CD220" s="109"/>
      <c r="CE220" s="109"/>
      <c r="CF220" s="109"/>
      <c r="CG220" s="109"/>
      <c r="CJ220" s="110"/>
      <c r="CK220" s="110"/>
      <c r="CL220" s="110"/>
      <c r="CM220" s="110"/>
      <c r="CN220" s="110"/>
      <c r="CO220" s="110"/>
      <c r="CQ220" s="11"/>
      <c r="CR220" s="11"/>
      <c r="CS220" s="108"/>
      <c r="CT220" s="108"/>
      <c r="CU220" s="108"/>
      <c r="CV220" s="108"/>
      <c r="CW220" s="108"/>
      <c r="CX220" s="108"/>
      <c r="CY220" s="108"/>
      <c r="CZ220" s="108"/>
      <c r="DC220" s="11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1"/>
      <c r="EQ220" s="11"/>
    </row>
    <row r="221" spans="81:147" s="12" customFormat="1" ht="21.95" customHeight="1" x14ac:dyDescent="0.25">
      <c r="CC221" s="108"/>
      <c r="CD221" s="109"/>
      <c r="CE221" s="109"/>
      <c r="CF221" s="109"/>
      <c r="CG221" s="109"/>
      <c r="CJ221" s="110"/>
      <c r="CK221" s="110"/>
      <c r="CL221" s="110"/>
      <c r="CM221" s="110"/>
      <c r="CN221" s="110"/>
      <c r="CO221" s="110"/>
      <c r="CQ221" s="11"/>
      <c r="CR221" s="11"/>
      <c r="CS221" s="108"/>
      <c r="CT221" s="108"/>
      <c r="CU221" s="108"/>
      <c r="CV221" s="108"/>
      <c r="CW221" s="108"/>
      <c r="CX221" s="108"/>
      <c r="CY221" s="108"/>
      <c r="CZ221" s="108"/>
      <c r="DC221" s="11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1"/>
      <c r="EQ221" s="11"/>
    </row>
    <row r="222" spans="81:147" s="12" customFormat="1" ht="21.95" customHeight="1" x14ac:dyDescent="0.25">
      <c r="CC222" s="108"/>
      <c r="CD222" s="109"/>
      <c r="CE222" s="109"/>
      <c r="CF222" s="109"/>
      <c r="CG222" s="109"/>
      <c r="CJ222" s="110"/>
      <c r="CK222" s="110"/>
      <c r="CL222" s="110"/>
      <c r="CM222" s="110"/>
      <c r="CN222" s="110"/>
      <c r="CO222" s="110"/>
      <c r="CQ222" s="11"/>
      <c r="CR222" s="11"/>
      <c r="CS222" s="108"/>
      <c r="CT222" s="108"/>
      <c r="CU222" s="108"/>
      <c r="CV222" s="108"/>
      <c r="CW222" s="108"/>
      <c r="CX222" s="108"/>
      <c r="CY222" s="108"/>
      <c r="CZ222" s="108"/>
      <c r="DC222" s="11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1"/>
      <c r="EQ222" s="11"/>
    </row>
    <row r="223" spans="81:147" s="12" customFormat="1" ht="21.95" customHeight="1" x14ac:dyDescent="0.25">
      <c r="CC223" s="108"/>
      <c r="CD223" s="109"/>
      <c r="CE223" s="109"/>
      <c r="CF223" s="109"/>
      <c r="CG223" s="109"/>
      <c r="CJ223" s="110"/>
      <c r="CK223" s="110"/>
      <c r="CL223" s="110"/>
      <c r="CM223" s="110"/>
      <c r="CN223" s="110"/>
      <c r="CO223" s="110"/>
      <c r="CQ223" s="11"/>
      <c r="CR223" s="11"/>
      <c r="CS223" s="108"/>
      <c r="CT223" s="108"/>
      <c r="CU223" s="108"/>
      <c r="CV223" s="108"/>
      <c r="CW223" s="108"/>
      <c r="CX223" s="108"/>
      <c r="CY223" s="108"/>
      <c r="CZ223" s="108"/>
      <c r="DC223" s="11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1"/>
      <c r="EQ223" s="11"/>
    </row>
    <row r="224" spans="81:147" s="12" customFormat="1" ht="21.95" customHeight="1" x14ac:dyDescent="0.25">
      <c r="CC224" s="108"/>
      <c r="CD224" s="109"/>
      <c r="CE224" s="109"/>
      <c r="CF224" s="109"/>
      <c r="CG224" s="109"/>
      <c r="CJ224" s="110"/>
      <c r="CK224" s="110"/>
      <c r="CL224" s="110"/>
      <c r="CM224" s="110"/>
      <c r="CN224" s="110"/>
      <c r="CO224" s="110"/>
      <c r="CQ224" s="11"/>
      <c r="CR224" s="11"/>
      <c r="CS224" s="108"/>
      <c r="CT224" s="108"/>
      <c r="CU224" s="108"/>
      <c r="CV224" s="108"/>
      <c r="CW224" s="108"/>
      <c r="CX224" s="108"/>
      <c r="CY224" s="108"/>
      <c r="CZ224" s="108"/>
      <c r="DC224" s="11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1"/>
      <c r="EQ224" s="11"/>
    </row>
    <row r="225" spans="81:147" s="12" customFormat="1" ht="21.95" customHeight="1" x14ac:dyDescent="0.25">
      <c r="CC225" s="108"/>
      <c r="CD225" s="109"/>
      <c r="CE225" s="109"/>
      <c r="CF225" s="109"/>
      <c r="CG225" s="109"/>
      <c r="CJ225" s="110"/>
      <c r="CK225" s="110"/>
      <c r="CL225" s="110"/>
      <c r="CM225" s="110"/>
      <c r="CN225" s="110"/>
      <c r="CO225" s="110"/>
      <c r="CQ225" s="11"/>
      <c r="CR225" s="11"/>
      <c r="CS225" s="108"/>
      <c r="CT225" s="108"/>
      <c r="CU225" s="108"/>
      <c r="CV225" s="108"/>
      <c r="CW225" s="108"/>
      <c r="CX225" s="108"/>
      <c r="CY225" s="108"/>
      <c r="CZ225" s="108"/>
      <c r="DC225" s="11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1"/>
      <c r="EQ225" s="11"/>
    </row>
    <row r="226" spans="81:147" s="12" customFormat="1" ht="21.95" customHeight="1" x14ac:dyDescent="0.25">
      <c r="CC226" s="108"/>
      <c r="CD226" s="109"/>
      <c r="CE226" s="109"/>
      <c r="CF226" s="109"/>
      <c r="CG226" s="109"/>
      <c r="CJ226" s="110"/>
      <c r="CK226" s="110"/>
      <c r="CL226" s="110"/>
      <c r="CM226" s="110"/>
      <c r="CN226" s="110"/>
      <c r="CO226" s="110"/>
      <c r="CQ226" s="11"/>
      <c r="CR226" s="11"/>
      <c r="CS226" s="108"/>
      <c r="CT226" s="108"/>
      <c r="CU226" s="108"/>
      <c r="CV226" s="108"/>
      <c r="CW226" s="108"/>
      <c r="CX226" s="108"/>
      <c r="CY226" s="108"/>
      <c r="CZ226" s="108"/>
      <c r="DC226" s="11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1"/>
      <c r="EQ226" s="11"/>
    </row>
    <row r="227" spans="81:147" s="12" customFormat="1" ht="21.95" customHeight="1" x14ac:dyDescent="0.25">
      <c r="CC227" s="108"/>
      <c r="CD227" s="109"/>
      <c r="CE227" s="109"/>
      <c r="CF227" s="109"/>
      <c r="CG227" s="109"/>
      <c r="CJ227" s="110"/>
      <c r="CK227" s="110"/>
      <c r="CL227" s="110"/>
      <c r="CM227" s="110"/>
      <c r="CN227" s="110"/>
      <c r="CO227" s="110"/>
      <c r="CQ227" s="11"/>
      <c r="CR227" s="11"/>
      <c r="CS227" s="108"/>
      <c r="CT227" s="108"/>
      <c r="CU227" s="108"/>
      <c r="CV227" s="108"/>
      <c r="CW227" s="108"/>
      <c r="CX227" s="108"/>
      <c r="CY227" s="108"/>
      <c r="CZ227" s="108"/>
      <c r="DC227" s="11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1"/>
      <c r="EQ227" s="11"/>
    </row>
    <row r="228" spans="81:147" s="12" customFormat="1" ht="21.95" customHeight="1" x14ac:dyDescent="0.25">
      <c r="CC228" s="108"/>
      <c r="CD228" s="109"/>
      <c r="CE228" s="109"/>
      <c r="CF228" s="109"/>
      <c r="CG228" s="109"/>
      <c r="CJ228" s="110"/>
      <c r="CK228" s="110"/>
      <c r="CL228" s="110"/>
      <c r="CM228" s="110"/>
      <c r="CN228" s="110"/>
      <c r="CO228" s="110"/>
      <c r="CQ228" s="11"/>
      <c r="CR228" s="11"/>
      <c r="CS228" s="108"/>
      <c r="CT228" s="108"/>
      <c r="CU228" s="108"/>
      <c r="CV228" s="108"/>
      <c r="CW228" s="108"/>
      <c r="CX228" s="108"/>
      <c r="CY228" s="108"/>
      <c r="CZ228" s="108"/>
      <c r="DC228" s="11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1"/>
      <c r="EQ228" s="11"/>
    </row>
    <row r="229" spans="81:147" s="12" customFormat="1" ht="21.95" customHeight="1" x14ac:dyDescent="0.25">
      <c r="CC229" s="108"/>
      <c r="CD229" s="109"/>
      <c r="CE229" s="109"/>
      <c r="CF229" s="109"/>
      <c r="CG229" s="109"/>
      <c r="CJ229" s="110"/>
      <c r="CK229" s="110"/>
      <c r="CL229" s="110"/>
      <c r="CM229" s="110"/>
      <c r="CN229" s="110"/>
      <c r="CO229" s="110"/>
      <c r="CQ229" s="11"/>
      <c r="CR229" s="11"/>
      <c r="CS229" s="108"/>
      <c r="CT229" s="108"/>
      <c r="CU229" s="108"/>
      <c r="CV229" s="108"/>
      <c r="CW229" s="108"/>
      <c r="CX229" s="108"/>
      <c r="CY229" s="108"/>
      <c r="CZ229" s="108"/>
      <c r="DC229" s="11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1"/>
      <c r="EQ229" s="11"/>
    </row>
    <row r="230" spans="81:147" s="12" customFormat="1" ht="21.95" customHeight="1" x14ac:dyDescent="0.25">
      <c r="CC230" s="108"/>
      <c r="CD230" s="109"/>
      <c r="CE230" s="109"/>
      <c r="CF230" s="109"/>
      <c r="CG230" s="109"/>
      <c r="CJ230" s="110"/>
      <c r="CK230" s="110"/>
      <c r="CL230" s="110"/>
      <c r="CM230" s="110"/>
      <c r="CN230" s="110"/>
      <c r="CO230" s="110"/>
      <c r="CQ230" s="11"/>
      <c r="CR230" s="11"/>
      <c r="CS230" s="108"/>
      <c r="CT230" s="108"/>
      <c r="CU230" s="108"/>
      <c r="CV230" s="108"/>
      <c r="CW230" s="108"/>
      <c r="CX230" s="108"/>
      <c r="CY230" s="108"/>
      <c r="CZ230" s="108"/>
      <c r="DC230" s="11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1"/>
      <c r="EQ230" s="11"/>
    </row>
    <row r="231" spans="81:147" s="12" customFormat="1" ht="21.95" customHeight="1" x14ac:dyDescent="0.25">
      <c r="CC231" s="108"/>
      <c r="CD231" s="109"/>
      <c r="CE231" s="109"/>
      <c r="CF231" s="109"/>
      <c r="CG231" s="109"/>
      <c r="CJ231" s="110"/>
      <c r="CK231" s="110"/>
      <c r="CL231" s="110"/>
      <c r="CM231" s="110"/>
      <c r="CN231" s="110"/>
      <c r="CO231" s="110"/>
      <c r="CQ231" s="11"/>
      <c r="CR231" s="11"/>
      <c r="CS231" s="108"/>
      <c r="CT231" s="108"/>
      <c r="CU231" s="108"/>
      <c r="CV231" s="108"/>
      <c r="CW231" s="108"/>
      <c r="CX231" s="108"/>
      <c r="CY231" s="108"/>
      <c r="CZ231" s="108"/>
      <c r="DC231" s="11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1"/>
      <c r="EQ231" s="11"/>
    </row>
    <row r="232" spans="81:147" s="12" customFormat="1" ht="21.95" customHeight="1" x14ac:dyDescent="0.25">
      <c r="CC232" s="108"/>
      <c r="CD232" s="109"/>
      <c r="CE232" s="109"/>
      <c r="CF232" s="109"/>
      <c r="CG232" s="109"/>
      <c r="CJ232" s="110"/>
      <c r="CK232" s="110"/>
      <c r="CL232" s="110"/>
      <c r="CM232" s="110"/>
      <c r="CN232" s="110"/>
      <c r="CO232" s="110"/>
      <c r="CQ232" s="11"/>
      <c r="CR232" s="11"/>
      <c r="CS232" s="108"/>
      <c r="CT232" s="108"/>
      <c r="CU232" s="108"/>
      <c r="CV232" s="108"/>
      <c r="CW232" s="108"/>
      <c r="CX232" s="108"/>
      <c r="CY232" s="108"/>
      <c r="CZ232" s="108"/>
      <c r="DC232" s="11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1"/>
      <c r="EQ232" s="11"/>
    </row>
    <row r="233" spans="81:147" s="12" customFormat="1" ht="21.95" customHeight="1" x14ac:dyDescent="0.25">
      <c r="CC233" s="108"/>
      <c r="CD233" s="109"/>
      <c r="CE233" s="109"/>
      <c r="CF233" s="109"/>
      <c r="CG233" s="109"/>
      <c r="CJ233" s="110"/>
      <c r="CK233" s="110"/>
      <c r="CL233" s="110"/>
      <c r="CM233" s="110"/>
      <c r="CN233" s="110"/>
      <c r="CO233" s="110"/>
      <c r="CQ233" s="11"/>
      <c r="CR233" s="11"/>
      <c r="CS233" s="108"/>
      <c r="CT233" s="108"/>
      <c r="CU233" s="108"/>
      <c r="CV233" s="108"/>
      <c r="CW233" s="108"/>
      <c r="CX233" s="108"/>
      <c r="CY233" s="108"/>
      <c r="CZ233" s="108"/>
      <c r="DC233" s="11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1"/>
      <c r="EQ233" s="11"/>
    </row>
    <row r="234" spans="81:147" s="12" customFormat="1" ht="21.95" customHeight="1" x14ac:dyDescent="0.25">
      <c r="CC234" s="108"/>
      <c r="CD234" s="109"/>
      <c r="CE234" s="109"/>
      <c r="CF234" s="109"/>
      <c r="CG234" s="109"/>
      <c r="CJ234" s="110"/>
      <c r="CK234" s="110"/>
      <c r="CL234" s="110"/>
      <c r="CM234" s="110"/>
      <c r="CN234" s="110"/>
      <c r="CO234" s="110"/>
      <c r="CQ234" s="11"/>
      <c r="CR234" s="11"/>
      <c r="CS234" s="108"/>
      <c r="CT234" s="108"/>
      <c r="CU234" s="108"/>
      <c r="CV234" s="108"/>
      <c r="CW234" s="108"/>
      <c r="CX234" s="108"/>
      <c r="CY234" s="108"/>
      <c r="CZ234" s="108"/>
      <c r="DC234" s="11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1"/>
      <c r="EQ234" s="11"/>
    </row>
    <row r="235" spans="81:147" s="12" customFormat="1" ht="21.95" customHeight="1" x14ac:dyDescent="0.25">
      <c r="CC235" s="108"/>
      <c r="CD235" s="109"/>
      <c r="CE235" s="109"/>
      <c r="CF235" s="109"/>
      <c r="CG235" s="109"/>
      <c r="CJ235" s="110"/>
      <c r="CK235" s="110"/>
      <c r="CL235" s="110"/>
      <c r="CM235" s="110"/>
      <c r="CN235" s="110"/>
      <c r="CO235" s="110"/>
      <c r="CQ235" s="11"/>
      <c r="CR235" s="11"/>
      <c r="CS235" s="108"/>
      <c r="CT235" s="108"/>
      <c r="CU235" s="108"/>
      <c r="CV235" s="108"/>
      <c r="CW235" s="108"/>
      <c r="CX235" s="108"/>
      <c r="CY235" s="108"/>
      <c r="CZ235" s="108"/>
      <c r="DC235" s="11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1"/>
      <c r="EQ235" s="11"/>
    </row>
    <row r="236" spans="81:147" s="12" customFormat="1" ht="21.95" customHeight="1" x14ac:dyDescent="0.25">
      <c r="CC236" s="108"/>
      <c r="CD236" s="109"/>
      <c r="CE236" s="109"/>
      <c r="CF236" s="109"/>
      <c r="CG236" s="109"/>
      <c r="CJ236" s="110"/>
      <c r="CK236" s="110"/>
      <c r="CL236" s="110"/>
      <c r="CM236" s="110"/>
      <c r="CN236" s="110"/>
      <c r="CO236" s="110"/>
      <c r="CQ236" s="11"/>
      <c r="CR236" s="11"/>
      <c r="CS236" s="108"/>
      <c r="CT236" s="108"/>
      <c r="CU236" s="108"/>
      <c r="CV236" s="108"/>
      <c r="CW236" s="108"/>
      <c r="CX236" s="108"/>
      <c r="CY236" s="108"/>
      <c r="CZ236" s="108"/>
      <c r="DC236" s="11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1"/>
      <c r="EQ236" s="11"/>
    </row>
    <row r="237" spans="81:147" s="12" customFormat="1" ht="21.95" customHeight="1" x14ac:dyDescent="0.25">
      <c r="CC237" s="108"/>
      <c r="CD237" s="109"/>
      <c r="CE237" s="109"/>
      <c r="CF237" s="109"/>
      <c r="CG237" s="109"/>
      <c r="CJ237" s="110"/>
      <c r="CK237" s="110"/>
      <c r="CL237" s="110"/>
      <c r="CM237" s="110"/>
      <c r="CN237" s="110"/>
      <c r="CO237" s="110"/>
      <c r="CQ237" s="11"/>
      <c r="CR237" s="11"/>
      <c r="CS237" s="108"/>
      <c r="CT237" s="108"/>
      <c r="CU237" s="108"/>
      <c r="CV237" s="108"/>
      <c r="CW237" s="108"/>
      <c r="CX237" s="108"/>
      <c r="CY237" s="108"/>
      <c r="CZ237" s="108"/>
      <c r="DC237" s="11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1"/>
      <c r="EQ237" s="11"/>
    </row>
    <row r="238" spans="81:147" s="12" customFormat="1" ht="21.95" customHeight="1" x14ac:dyDescent="0.25">
      <c r="CC238" s="108"/>
      <c r="CD238" s="109"/>
      <c r="CE238" s="109"/>
      <c r="CF238" s="109"/>
      <c r="CG238" s="109"/>
      <c r="CJ238" s="110"/>
      <c r="CK238" s="110"/>
      <c r="CL238" s="110"/>
      <c r="CM238" s="110"/>
      <c r="CN238" s="110"/>
      <c r="CO238" s="110"/>
      <c r="CQ238" s="11"/>
      <c r="CR238" s="11"/>
      <c r="CS238" s="108"/>
      <c r="CT238" s="108"/>
      <c r="CU238" s="108"/>
      <c r="CV238" s="108"/>
      <c r="CW238" s="108"/>
      <c r="CX238" s="108"/>
      <c r="CY238" s="108"/>
      <c r="CZ238" s="108"/>
      <c r="DC238" s="11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1"/>
      <c r="EQ238" s="11"/>
    </row>
    <row r="239" spans="81:147" s="12" customFormat="1" ht="21.95" customHeight="1" x14ac:dyDescent="0.25">
      <c r="CC239" s="108"/>
      <c r="CD239" s="109"/>
      <c r="CE239" s="109"/>
      <c r="CF239" s="109"/>
      <c r="CG239" s="109"/>
      <c r="CJ239" s="110"/>
      <c r="CK239" s="110"/>
      <c r="CL239" s="110"/>
      <c r="CM239" s="110"/>
      <c r="CN239" s="110"/>
      <c r="CO239" s="110"/>
      <c r="CQ239" s="11"/>
      <c r="CR239" s="11"/>
      <c r="CS239" s="108"/>
      <c r="CT239" s="108"/>
      <c r="CU239" s="108"/>
      <c r="CV239" s="108"/>
      <c r="CW239" s="108"/>
      <c r="CX239" s="108"/>
      <c r="CY239" s="108"/>
      <c r="CZ239" s="108"/>
      <c r="DC239" s="11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1"/>
      <c r="EQ239" s="11"/>
    </row>
    <row r="240" spans="81:147" s="12" customFormat="1" ht="21.95" customHeight="1" x14ac:dyDescent="0.25">
      <c r="CC240" s="108"/>
      <c r="CD240" s="109"/>
      <c r="CE240" s="109"/>
      <c r="CF240" s="109"/>
      <c r="CG240" s="109"/>
      <c r="CJ240" s="110"/>
      <c r="CK240" s="110"/>
      <c r="CL240" s="110"/>
      <c r="CM240" s="110"/>
      <c r="CN240" s="110"/>
      <c r="CO240" s="110"/>
      <c r="CQ240" s="11"/>
      <c r="CR240" s="11"/>
      <c r="CS240" s="108"/>
      <c r="CT240" s="108"/>
      <c r="CU240" s="108"/>
      <c r="CV240" s="108"/>
      <c r="CW240" s="108"/>
      <c r="CX240" s="108"/>
      <c r="CY240" s="108"/>
      <c r="CZ240" s="108"/>
      <c r="DC240" s="11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1"/>
      <c r="EQ240" s="11"/>
    </row>
    <row r="241" spans="81:147" s="12" customFormat="1" ht="21.95" customHeight="1" x14ac:dyDescent="0.25">
      <c r="CC241" s="108"/>
      <c r="CD241" s="109"/>
      <c r="CE241" s="109"/>
      <c r="CF241" s="109"/>
      <c r="CG241" s="109"/>
      <c r="CJ241" s="110"/>
      <c r="CK241" s="110"/>
      <c r="CL241" s="110"/>
      <c r="CM241" s="110"/>
      <c r="CN241" s="110"/>
      <c r="CO241" s="110"/>
      <c r="CQ241" s="11"/>
      <c r="CR241" s="11"/>
      <c r="CS241" s="108"/>
      <c r="CT241" s="108"/>
      <c r="CU241" s="108"/>
      <c r="CV241" s="108"/>
      <c r="CW241" s="108"/>
      <c r="CX241" s="108"/>
      <c r="CY241" s="108"/>
      <c r="CZ241" s="108"/>
      <c r="DC241" s="11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1"/>
      <c r="EQ241" s="11"/>
    </row>
    <row r="242" spans="81:147" s="12" customFormat="1" ht="21.95" customHeight="1" x14ac:dyDescent="0.25">
      <c r="CC242" s="108"/>
      <c r="CD242" s="109"/>
      <c r="CE242" s="109"/>
      <c r="CF242" s="109"/>
      <c r="CG242" s="109"/>
      <c r="CJ242" s="110"/>
      <c r="CK242" s="110"/>
      <c r="CL242" s="110"/>
      <c r="CM242" s="110"/>
      <c r="CN242" s="110"/>
      <c r="CO242" s="110"/>
      <c r="CQ242" s="11"/>
      <c r="CR242" s="11"/>
      <c r="CS242" s="108"/>
      <c r="CT242" s="108"/>
      <c r="CU242" s="108"/>
      <c r="CV242" s="108"/>
      <c r="CW242" s="108"/>
      <c r="CX242" s="108"/>
      <c r="CY242" s="108"/>
      <c r="CZ242" s="108"/>
      <c r="DC242" s="11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1"/>
      <c r="EQ242" s="11"/>
    </row>
    <row r="243" spans="81:147" s="12" customFormat="1" ht="21.95" customHeight="1" x14ac:dyDescent="0.25">
      <c r="CC243" s="108"/>
      <c r="CD243" s="109"/>
      <c r="CE243" s="109"/>
      <c r="CF243" s="109"/>
      <c r="CG243" s="109"/>
      <c r="CJ243" s="110"/>
      <c r="CK243" s="110"/>
      <c r="CL243" s="110"/>
      <c r="CM243" s="110"/>
      <c r="CN243" s="110"/>
      <c r="CO243" s="110"/>
      <c r="CQ243" s="11"/>
      <c r="CR243" s="11"/>
      <c r="CS243" s="108"/>
      <c r="CT243" s="108"/>
      <c r="CU243" s="108"/>
      <c r="CV243" s="108"/>
      <c r="CW243" s="108"/>
      <c r="CX243" s="108"/>
      <c r="CY243" s="108"/>
      <c r="CZ243" s="108"/>
      <c r="DC243" s="11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1"/>
      <c r="EQ243" s="11"/>
    </row>
    <row r="244" spans="81:147" s="12" customFormat="1" ht="21.95" customHeight="1" x14ac:dyDescent="0.25">
      <c r="CC244" s="108"/>
      <c r="CD244" s="109"/>
      <c r="CE244" s="109"/>
      <c r="CF244" s="109"/>
      <c r="CG244" s="109"/>
      <c r="CJ244" s="110"/>
      <c r="CK244" s="110"/>
      <c r="CL244" s="110"/>
      <c r="CM244" s="110"/>
      <c r="CN244" s="110"/>
      <c r="CO244" s="110"/>
      <c r="CQ244" s="11"/>
      <c r="CR244" s="11"/>
      <c r="CS244" s="108"/>
      <c r="CT244" s="108"/>
      <c r="CU244" s="108"/>
      <c r="CV244" s="108"/>
      <c r="CW244" s="108"/>
      <c r="CX244" s="108"/>
      <c r="CY244" s="108"/>
      <c r="CZ244" s="108"/>
      <c r="DC244" s="11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1"/>
      <c r="EQ244" s="11"/>
    </row>
    <row r="245" spans="81:147" s="12" customFormat="1" ht="21.95" customHeight="1" x14ac:dyDescent="0.25">
      <c r="CC245" s="108"/>
      <c r="CD245" s="109"/>
      <c r="CE245" s="109"/>
      <c r="CF245" s="109"/>
      <c r="CG245" s="109"/>
      <c r="CJ245" s="110"/>
      <c r="CK245" s="110"/>
      <c r="CL245" s="110"/>
      <c r="CM245" s="110"/>
      <c r="CN245" s="110"/>
      <c r="CO245" s="110"/>
      <c r="CQ245" s="11"/>
      <c r="CR245" s="11"/>
      <c r="CS245" s="108"/>
      <c r="CT245" s="108"/>
      <c r="CU245" s="108"/>
      <c r="CV245" s="108"/>
      <c r="CW245" s="108"/>
      <c r="CX245" s="108"/>
      <c r="CY245" s="108"/>
      <c r="CZ245" s="108"/>
      <c r="DC245" s="11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1"/>
      <c r="EQ245" s="11"/>
    </row>
    <row r="246" spans="81:147" s="12" customFormat="1" ht="21.95" customHeight="1" x14ac:dyDescent="0.25">
      <c r="CC246" s="108"/>
      <c r="CD246" s="109"/>
      <c r="CE246" s="109"/>
      <c r="CF246" s="109"/>
      <c r="CG246" s="109"/>
      <c r="CJ246" s="110"/>
      <c r="CK246" s="110"/>
      <c r="CL246" s="110"/>
      <c r="CM246" s="110"/>
      <c r="CN246" s="110"/>
      <c r="CO246" s="110"/>
      <c r="CQ246" s="11"/>
      <c r="CR246" s="11"/>
      <c r="CS246" s="108"/>
      <c r="CT246" s="108"/>
      <c r="CU246" s="108"/>
      <c r="CV246" s="108"/>
      <c r="CW246" s="108"/>
      <c r="CX246" s="108"/>
      <c r="CY246" s="108"/>
      <c r="CZ246" s="108"/>
      <c r="DC246" s="11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1"/>
      <c r="EQ246" s="11"/>
    </row>
    <row r="247" spans="81:147" s="12" customFormat="1" ht="21.95" customHeight="1" x14ac:dyDescent="0.25">
      <c r="CC247" s="108"/>
      <c r="CD247" s="109"/>
      <c r="CE247" s="109"/>
      <c r="CF247" s="109"/>
      <c r="CG247" s="109"/>
      <c r="CJ247" s="110"/>
      <c r="CK247" s="110"/>
      <c r="CL247" s="110"/>
      <c r="CM247" s="110"/>
      <c r="CN247" s="110"/>
      <c r="CO247" s="110"/>
      <c r="CQ247" s="11"/>
      <c r="CR247" s="11"/>
      <c r="CS247" s="108"/>
      <c r="CT247" s="108"/>
      <c r="CU247" s="108"/>
      <c r="CV247" s="108"/>
      <c r="CW247" s="108"/>
      <c r="CX247" s="108"/>
      <c r="CY247" s="108"/>
      <c r="CZ247" s="108"/>
      <c r="DC247" s="11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1"/>
      <c r="EQ247" s="11"/>
    </row>
    <row r="248" spans="81:147" s="12" customFormat="1" ht="21.95" customHeight="1" x14ac:dyDescent="0.25">
      <c r="CC248" s="108"/>
      <c r="CD248" s="109"/>
      <c r="CE248" s="109"/>
      <c r="CF248" s="109"/>
      <c r="CG248" s="109"/>
      <c r="CJ248" s="110"/>
      <c r="CK248" s="110"/>
      <c r="CL248" s="110"/>
      <c r="CM248" s="110"/>
      <c r="CN248" s="110"/>
      <c r="CO248" s="110"/>
      <c r="CQ248" s="11"/>
      <c r="CR248" s="11"/>
      <c r="CS248" s="108"/>
      <c r="CT248" s="108"/>
      <c r="CU248" s="108"/>
      <c r="CV248" s="108"/>
      <c r="CW248" s="108"/>
      <c r="CX248" s="108"/>
      <c r="CY248" s="108"/>
      <c r="CZ248" s="108"/>
      <c r="DC248" s="11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1"/>
      <c r="EQ248" s="11"/>
    </row>
    <row r="249" spans="81:147" s="12" customFormat="1" ht="21.95" customHeight="1" x14ac:dyDescent="0.25">
      <c r="CC249" s="108"/>
      <c r="CD249" s="109"/>
      <c r="CE249" s="109"/>
      <c r="CF249" s="109"/>
      <c r="CG249" s="109"/>
      <c r="CJ249" s="110"/>
      <c r="CK249" s="110"/>
      <c r="CL249" s="110"/>
      <c r="CM249" s="110"/>
      <c r="CN249" s="110"/>
      <c r="CO249" s="110"/>
      <c r="CQ249" s="11"/>
      <c r="CR249" s="11"/>
      <c r="CS249" s="108"/>
      <c r="CT249" s="108"/>
      <c r="CU249" s="108"/>
      <c r="CV249" s="108"/>
      <c r="CW249" s="108"/>
      <c r="CX249" s="108"/>
      <c r="CY249" s="108"/>
      <c r="CZ249" s="108"/>
      <c r="DC249" s="11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1"/>
      <c r="EQ249" s="11"/>
    </row>
    <row r="250" spans="81:147" s="12" customFormat="1" ht="21.95" customHeight="1" x14ac:dyDescent="0.25">
      <c r="CC250" s="108"/>
      <c r="CD250" s="109"/>
      <c r="CE250" s="109"/>
      <c r="CF250" s="109"/>
      <c r="CG250" s="109"/>
      <c r="CJ250" s="110"/>
      <c r="CK250" s="110"/>
      <c r="CL250" s="110"/>
      <c r="CM250" s="110"/>
      <c r="CN250" s="110"/>
      <c r="CO250" s="110"/>
      <c r="CQ250" s="11"/>
      <c r="CR250" s="11"/>
      <c r="CS250" s="108"/>
      <c r="CT250" s="108"/>
      <c r="CU250" s="108"/>
      <c r="CV250" s="108"/>
      <c r="CW250" s="108"/>
      <c r="CX250" s="108"/>
      <c r="CY250" s="108"/>
      <c r="CZ250" s="108"/>
      <c r="DC250" s="11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1"/>
      <c r="EQ250" s="11"/>
    </row>
    <row r="251" spans="81:147" s="12" customFormat="1" ht="21.95" customHeight="1" x14ac:dyDescent="0.25">
      <c r="CC251" s="108"/>
      <c r="CD251" s="109"/>
      <c r="CE251" s="109"/>
      <c r="CF251" s="109"/>
      <c r="CG251" s="109"/>
      <c r="CJ251" s="110"/>
      <c r="CK251" s="110"/>
      <c r="CL251" s="110"/>
      <c r="CM251" s="110"/>
      <c r="CN251" s="110"/>
      <c r="CO251" s="110"/>
      <c r="CQ251" s="11"/>
      <c r="CR251" s="11"/>
      <c r="CS251" s="108"/>
      <c r="CT251" s="108"/>
      <c r="CU251" s="108"/>
      <c r="CV251" s="108"/>
      <c r="CW251" s="108"/>
      <c r="CX251" s="108"/>
      <c r="CY251" s="108"/>
      <c r="CZ251" s="108"/>
      <c r="DC251" s="11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1"/>
      <c r="EQ251" s="11"/>
    </row>
    <row r="252" spans="81:147" s="12" customFormat="1" ht="21.95" customHeight="1" x14ac:dyDescent="0.25">
      <c r="CC252" s="108"/>
      <c r="CD252" s="109"/>
      <c r="CE252" s="109"/>
      <c r="CF252" s="109"/>
      <c r="CG252" s="109"/>
      <c r="CJ252" s="110"/>
      <c r="CK252" s="110"/>
      <c r="CL252" s="110"/>
      <c r="CM252" s="110"/>
      <c r="CN252" s="110"/>
      <c r="CO252" s="110"/>
      <c r="CQ252" s="11"/>
      <c r="CR252" s="11"/>
      <c r="CS252" s="108"/>
      <c r="CT252" s="108"/>
      <c r="CU252" s="108"/>
      <c r="CV252" s="108"/>
      <c r="CW252" s="108"/>
      <c r="CX252" s="108"/>
      <c r="CY252" s="108"/>
      <c r="CZ252" s="108"/>
      <c r="DC252" s="11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1"/>
      <c r="EQ252" s="11"/>
    </row>
    <row r="253" spans="81:147" s="12" customFormat="1" ht="21.95" customHeight="1" x14ac:dyDescent="0.25">
      <c r="CC253" s="108"/>
      <c r="CD253" s="109"/>
      <c r="CE253" s="109"/>
      <c r="CF253" s="109"/>
      <c r="CG253" s="109"/>
      <c r="CJ253" s="110"/>
      <c r="CK253" s="110"/>
      <c r="CL253" s="110"/>
      <c r="CM253" s="110"/>
      <c r="CN253" s="110"/>
      <c r="CO253" s="110"/>
      <c r="CQ253" s="11"/>
      <c r="CR253" s="11"/>
      <c r="CS253" s="108"/>
      <c r="CT253" s="108"/>
      <c r="CU253" s="108"/>
      <c r="CV253" s="108"/>
      <c r="CW253" s="108"/>
      <c r="CX253" s="108"/>
      <c r="CY253" s="108"/>
      <c r="CZ253" s="108"/>
      <c r="DC253" s="11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1"/>
      <c r="EQ253" s="11"/>
    </row>
    <row r="254" spans="81:147" s="12" customFormat="1" ht="21.95" customHeight="1" x14ac:dyDescent="0.25">
      <c r="CC254" s="108"/>
      <c r="CD254" s="109"/>
      <c r="CE254" s="109"/>
      <c r="CF254" s="109"/>
      <c r="CG254" s="109"/>
      <c r="CJ254" s="110"/>
      <c r="CK254" s="110"/>
      <c r="CL254" s="110"/>
      <c r="CM254" s="110"/>
      <c r="CN254" s="110"/>
      <c r="CO254" s="110"/>
      <c r="CQ254" s="11"/>
      <c r="CR254" s="11"/>
      <c r="CS254" s="108"/>
      <c r="CT254" s="108"/>
      <c r="CU254" s="108"/>
      <c r="CV254" s="108"/>
      <c r="CW254" s="108"/>
      <c r="CX254" s="108"/>
      <c r="CY254" s="108"/>
      <c r="CZ254" s="108"/>
      <c r="DC254" s="11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1"/>
      <c r="EQ254" s="11"/>
    </row>
    <row r="255" spans="81:147" s="12" customFormat="1" ht="21.95" customHeight="1" x14ac:dyDescent="0.25">
      <c r="CC255" s="108"/>
      <c r="CD255" s="109"/>
      <c r="CE255" s="109"/>
      <c r="CF255" s="109"/>
      <c r="CG255" s="109"/>
      <c r="CJ255" s="110"/>
      <c r="CK255" s="110"/>
      <c r="CL255" s="110"/>
      <c r="CM255" s="110"/>
      <c r="CN255" s="110"/>
      <c r="CO255" s="110"/>
      <c r="CQ255" s="11"/>
      <c r="CR255" s="11"/>
      <c r="CS255" s="108"/>
      <c r="CT255" s="108"/>
      <c r="CU255" s="108"/>
      <c r="CV255" s="108"/>
      <c r="CW255" s="108"/>
      <c r="CX255" s="108"/>
      <c r="CY255" s="108"/>
      <c r="CZ255" s="108"/>
      <c r="DC255" s="11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1"/>
      <c r="EQ255" s="11"/>
    </row>
    <row r="256" spans="81:147" s="12" customFormat="1" ht="21.95" customHeight="1" x14ac:dyDescent="0.25">
      <c r="CC256" s="108"/>
      <c r="CD256" s="109"/>
      <c r="CE256" s="109"/>
      <c r="CF256" s="109"/>
      <c r="CG256" s="109"/>
      <c r="CJ256" s="110"/>
      <c r="CK256" s="110"/>
      <c r="CL256" s="110"/>
      <c r="CM256" s="110"/>
      <c r="CN256" s="110"/>
      <c r="CO256" s="110"/>
      <c r="CQ256" s="11"/>
      <c r="CR256" s="11"/>
      <c r="CS256" s="108"/>
      <c r="CT256" s="108"/>
      <c r="CU256" s="108"/>
      <c r="CV256" s="108"/>
      <c r="CW256" s="108"/>
      <c r="CX256" s="108"/>
      <c r="CY256" s="108"/>
      <c r="CZ256" s="108"/>
      <c r="DC256" s="11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1"/>
      <c r="EQ256" s="11"/>
    </row>
    <row r="257" spans="81:147" s="12" customFormat="1" ht="21.95" customHeight="1" x14ac:dyDescent="0.25">
      <c r="CC257" s="108"/>
      <c r="CD257" s="109"/>
      <c r="CE257" s="109"/>
      <c r="CF257" s="109"/>
      <c r="CG257" s="109"/>
      <c r="CJ257" s="110"/>
      <c r="CK257" s="110"/>
      <c r="CL257" s="110"/>
      <c r="CM257" s="110"/>
      <c r="CN257" s="110"/>
      <c r="CO257" s="110"/>
      <c r="CQ257" s="11"/>
      <c r="CR257" s="11"/>
      <c r="CS257" s="108"/>
      <c r="CT257" s="108"/>
      <c r="CU257" s="108"/>
      <c r="CV257" s="108"/>
      <c r="CW257" s="108"/>
      <c r="CX257" s="108"/>
      <c r="CY257" s="108"/>
      <c r="CZ257" s="108"/>
      <c r="DC257" s="11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1"/>
      <c r="EQ257" s="11"/>
    </row>
    <row r="258" spans="81:147" s="12" customFormat="1" ht="21.95" customHeight="1" x14ac:dyDescent="0.25">
      <c r="CC258" s="108"/>
      <c r="CD258" s="109"/>
      <c r="CE258" s="109"/>
      <c r="CF258" s="109"/>
      <c r="CG258" s="109"/>
      <c r="CJ258" s="110"/>
      <c r="CK258" s="110"/>
      <c r="CL258" s="110"/>
      <c r="CM258" s="110"/>
      <c r="CN258" s="110"/>
      <c r="CO258" s="110"/>
      <c r="CQ258" s="11"/>
      <c r="CR258" s="11"/>
      <c r="CS258" s="108"/>
      <c r="CT258" s="108"/>
      <c r="CU258" s="108"/>
      <c r="CV258" s="108"/>
      <c r="CW258" s="108"/>
      <c r="CX258" s="108"/>
      <c r="CY258" s="108"/>
      <c r="CZ258" s="108"/>
      <c r="DC258" s="11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1"/>
      <c r="EQ258" s="11"/>
    </row>
    <row r="259" spans="81:147" s="12" customFormat="1" ht="21.95" customHeight="1" x14ac:dyDescent="0.25">
      <c r="CC259" s="108"/>
      <c r="CD259" s="109"/>
      <c r="CE259" s="109"/>
      <c r="CF259" s="109"/>
      <c r="CG259" s="109"/>
      <c r="CJ259" s="110"/>
      <c r="CK259" s="110"/>
      <c r="CL259" s="110"/>
      <c r="CM259" s="110"/>
      <c r="CN259" s="110"/>
      <c r="CO259" s="110"/>
      <c r="CQ259" s="11"/>
      <c r="CR259" s="11"/>
      <c r="CS259" s="108"/>
      <c r="CT259" s="108"/>
      <c r="CU259" s="108"/>
      <c r="CV259" s="108"/>
      <c r="CW259" s="108"/>
      <c r="CX259" s="108"/>
      <c r="CY259" s="108"/>
      <c r="CZ259" s="108"/>
      <c r="DC259" s="11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1"/>
      <c r="EQ259" s="11"/>
    </row>
    <row r="260" spans="81:147" s="12" customFormat="1" ht="21.95" customHeight="1" x14ac:dyDescent="0.25">
      <c r="CC260" s="108"/>
      <c r="CD260" s="109"/>
      <c r="CE260" s="109"/>
      <c r="CF260" s="109"/>
      <c r="CG260" s="109"/>
      <c r="CJ260" s="110"/>
      <c r="CK260" s="110"/>
      <c r="CL260" s="110"/>
      <c r="CM260" s="110"/>
      <c r="CN260" s="110"/>
      <c r="CO260" s="110"/>
      <c r="CQ260" s="11"/>
      <c r="CR260" s="11"/>
      <c r="CS260" s="108"/>
      <c r="CT260" s="108"/>
      <c r="CU260" s="108"/>
      <c r="CV260" s="108"/>
      <c r="CW260" s="108"/>
      <c r="CX260" s="108"/>
      <c r="CY260" s="108"/>
      <c r="CZ260" s="108"/>
      <c r="DC260" s="11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1"/>
      <c r="EQ260" s="11"/>
    </row>
    <row r="261" spans="81:147" s="12" customFormat="1" ht="21.95" customHeight="1" x14ac:dyDescent="0.25">
      <c r="CC261" s="108"/>
      <c r="CD261" s="109"/>
      <c r="CE261" s="109"/>
      <c r="CF261" s="109"/>
      <c r="CG261" s="109"/>
      <c r="CJ261" s="110"/>
      <c r="CK261" s="110"/>
      <c r="CL261" s="110"/>
      <c r="CM261" s="110"/>
      <c r="CN261" s="110"/>
      <c r="CO261" s="110"/>
      <c r="CQ261" s="11"/>
      <c r="CR261" s="11"/>
      <c r="CS261" s="108"/>
      <c r="CT261" s="108"/>
      <c r="CU261" s="108"/>
      <c r="CV261" s="108"/>
      <c r="CW261" s="108"/>
      <c r="CX261" s="108"/>
      <c r="CY261" s="108"/>
      <c r="CZ261" s="108"/>
      <c r="DC261" s="11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1"/>
      <c r="EQ261" s="11"/>
    </row>
    <row r="262" spans="81:147" s="12" customFormat="1" ht="21.95" customHeight="1" x14ac:dyDescent="0.25">
      <c r="CC262" s="108"/>
      <c r="CD262" s="109"/>
      <c r="CE262" s="109"/>
      <c r="CF262" s="109"/>
      <c r="CG262" s="109"/>
      <c r="CJ262" s="110"/>
      <c r="CK262" s="110"/>
      <c r="CL262" s="110"/>
      <c r="CM262" s="110"/>
      <c r="CN262" s="110"/>
      <c r="CO262" s="110"/>
      <c r="CQ262" s="11"/>
      <c r="CR262" s="11"/>
      <c r="CS262" s="108"/>
      <c r="CT262" s="108"/>
      <c r="CU262" s="108"/>
      <c r="CV262" s="108"/>
      <c r="CW262" s="108"/>
      <c r="CX262" s="108"/>
      <c r="CY262" s="108"/>
      <c r="CZ262" s="108"/>
      <c r="DC262" s="11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1"/>
      <c r="EQ262" s="11"/>
    </row>
    <row r="263" spans="81:147" s="12" customFormat="1" ht="21.95" customHeight="1" x14ac:dyDescent="0.25">
      <c r="CC263" s="108"/>
      <c r="CD263" s="109"/>
      <c r="CE263" s="109"/>
      <c r="CF263" s="109"/>
      <c r="CG263" s="109"/>
      <c r="CJ263" s="110"/>
      <c r="CK263" s="110"/>
      <c r="CL263" s="110"/>
      <c r="CM263" s="110"/>
      <c r="CN263" s="110"/>
      <c r="CO263" s="110"/>
      <c r="CQ263" s="11"/>
      <c r="CR263" s="11"/>
      <c r="CS263" s="108"/>
      <c r="CT263" s="108"/>
      <c r="CU263" s="108"/>
      <c r="CV263" s="108"/>
      <c r="CW263" s="108"/>
      <c r="CX263" s="108"/>
      <c r="CY263" s="108"/>
      <c r="CZ263" s="108"/>
      <c r="DC263" s="11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1"/>
      <c r="EQ263" s="11"/>
    </row>
    <row r="264" spans="81:147" s="12" customFormat="1" ht="21.95" customHeight="1" x14ac:dyDescent="0.25">
      <c r="CC264" s="108"/>
      <c r="CD264" s="109"/>
      <c r="CE264" s="109"/>
      <c r="CF264" s="109"/>
      <c r="CG264" s="109"/>
      <c r="CJ264" s="110"/>
      <c r="CK264" s="110"/>
      <c r="CL264" s="110"/>
      <c r="CM264" s="110"/>
      <c r="CN264" s="110"/>
      <c r="CO264" s="110"/>
      <c r="CQ264" s="11"/>
      <c r="CR264" s="11"/>
      <c r="CS264" s="108"/>
      <c r="CT264" s="108"/>
      <c r="CU264" s="108"/>
      <c r="CV264" s="108"/>
      <c r="CW264" s="108"/>
      <c r="CX264" s="108"/>
      <c r="CY264" s="108"/>
      <c r="CZ264" s="108"/>
      <c r="DC264" s="11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1"/>
      <c r="EQ264" s="11"/>
    </row>
    <row r="265" spans="81:147" s="12" customFormat="1" ht="21.95" customHeight="1" x14ac:dyDescent="0.25">
      <c r="CC265" s="108"/>
      <c r="CD265" s="109"/>
      <c r="CE265" s="109"/>
      <c r="CF265" s="109"/>
      <c r="CG265" s="109"/>
      <c r="CJ265" s="110"/>
      <c r="CK265" s="110"/>
      <c r="CL265" s="110"/>
      <c r="CM265" s="110"/>
      <c r="CN265" s="110"/>
      <c r="CO265" s="110"/>
      <c r="CQ265" s="11"/>
      <c r="CR265" s="11"/>
      <c r="CS265" s="108"/>
      <c r="CT265" s="108"/>
      <c r="CU265" s="108"/>
      <c r="CV265" s="108"/>
      <c r="CW265" s="108"/>
      <c r="CX265" s="108"/>
      <c r="CY265" s="108"/>
      <c r="CZ265" s="108"/>
      <c r="DC265" s="11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1"/>
      <c r="EQ265" s="11"/>
    </row>
    <row r="266" spans="81:147" s="12" customFormat="1" ht="21.95" customHeight="1" x14ac:dyDescent="0.25">
      <c r="CC266" s="108"/>
      <c r="CD266" s="109"/>
      <c r="CE266" s="109"/>
      <c r="CF266" s="109"/>
      <c r="CG266" s="109"/>
      <c r="CJ266" s="110"/>
      <c r="CK266" s="110"/>
      <c r="CL266" s="110"/>
      <c r="CM266" s="110"/>
      <c r="CN266" s="110"/>
      <c r="CO266" s="110"/>
      <c r="CQ266" s="11"/>
      <c r="CR266" s="11"/>
      <c r="CS266" s="108"/>
      <c r="CT266" s="108"/>
      <c r="CU266" s="108"/>
      <c r="CV266" s="108"/>
      <c r="CW266" s="108"/>
      <c r="CX266" s="108"/>
      <c r="CY266" s="108"/>
      <c r="CZ266" s="108"/>
      <c r="DC266" s="11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1"/>
      <c r="EQ266" s="11"/>
    </row>
    <row r="267" spans="81:147" s="12" customFormat="1" ht="21.95" customHeight="1" x14ac:dyDescent="0.25">
      <c r="CC267" s="108"/>
      <c r="CD267" s="109"/>
      <c r="CE267" s="109"/>
      <c r="CF267" s="109"/>
      <c r="CG267" s="109"/>
      <c r="CJ267" s="110"/>
      <c r="CK267" s="110"/>
      <c r="CL267" s="110"/>
      <c r="CM267" s="110"/>
      <c r="CN267" s="110"/>
      <c r="CO267" s="110"/>
      <c r="CQ267" s="11"/>
      <c r="CR267" s="11"/>
      <c r="CS267" s="108"/>
      <c r="CT267" s="108"/>
      <c r="CU267" s="108"/>
      <c r="CV267" s="108"/>
      <c r="CW267" s="108"/>
      <c r="CX267" s="108"/>
      <c r="CY267" s="108"/>
      <c r="CZ267" s="108"/>
      <c r="DC267" s="11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1"/>
      <c r="EQ267" s="11"/>
    </row>
    <row r="268" spans="81:147" s="12" customFormat="1" ht="21.95" customHeight="1" x14ac:dyDescent="0.25">
      <c r="CC268" s="108"/>
      <c r="CD268" s="109"/>
      <c r="CE268" s="109"/>
      <c r="CF268" s="109"/>
      <c r="CG268" s="109"/>
      <c r="CJ268" s="110"/>
      <c r="CK268" s="110"/>
      <c r="CL268" s="110"/>
      <c r="CM268" s="110"/>
      <c r="CN268" s="110"/>
      <c r="CO268" s="110"/>
      <c r="CQ268" s="11"/>
      <c r="CR268" s="11"/>
      <c r="CS268" s="108"/>
      <c r="CT268" s="108"/>
      <c r="CU268" s="108"/>
      <c r="CV268" s="108"/>
      <c r="CW268" s="108"/>
      <c r="CX268" s="108"/>
      <c r="CY268" s="108"/>
      <c r="CZ268" s="108"/>
      <c r="DC268" s="11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1"/>
      <c r="EQ268" s="11"/>
    </row>
    <row r="269" spans="81:147" s="12" customFormat="1" ht="21.95" customHeight="1" x14ac:dyDescent="0.25">
      <c r="CC269" s="108"/>
      <c r="CD269" s="109"/>
      <c r="CE269" s="109"/>
      <c r="CF269" s="109"/>
      <c r="CG269" s="109"/>
      <c r="CJ269" s="110"/>
      <c r="CK269" s="110"/>
      <c r="CL269" s="110"/>
      <c r="CM269" s="110"/>
      <c r="CN269" s="110"/>
      <c r="CO269" s="110"/>
      <c r="CQ269" s="11"/>
      <c r="CR269" s="11"/>
      <c r="CS269" s="108"/>
      <c r="CT269" s="108"/>
      <c r="CU269" s="108"/>
      <c r="CV269" s="108"/>
      <c r="CW269" s="108"/>
      <c r="CX269" s="108"/>
      <c r="CY269" s="108"/>
      <c r="CZ269" s="108"/>
      <c r="DC269" s="11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1"/>
      <c r="EQ269" s="11"/>
    </row>
    <row r="270" spans="81:147" s="12" customFormat="1" ht="21.95" customHeight="1" x14ac:dyDescent="0.25">
      <c r="CC270" s="108"/>
      <c r="CD270" s="109"/>
      <c r="CE270" s="109"/>
      <c r="CF270" s="109"/>
      <c r="CG270" s="109"/>
      <c r="CJ270" s="110"/>
      <c r="CK270" s="110"/>
      <c r="CL270" s="110"/>
      <c r="CM270" s="110"/>
      <c r="CN270" s="110"/>
      <c r="CO270" s="110"/>
      <c r="CQ270" s="11"/>
      <c r="CR270" s="11"/>
      <c r="CS270" s="108"/>
      <c r="CT270" s="108"/>
      <c r="CU270" s="108"/>
      <c r="CV270" s="108"/>
      <c r="CW270" s="108"/>
      <c r="CX270" s="108"/>
      <c r="CY270" s="108"/>
      <c r="CZ270" s="108"/>
      <c r="DC270" s="11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1"/>
      <c r="EQ270" s="11"/>
    </row>
    <row r="271" spans="81:147" s="12" customFormat="1" ht="21.95" customHeight="1" x14ac:dyDescent="0.25">
      <c r="CC271" s="108"/>
      <c r="CD271" s="109"/>
      <c r="CE271" s="109"/>
      <c r="CF271" s="109"/>
      <c r="CG271" s="109"/>
      <c r="CJ271" s="110"/>
      <c r="CK271" s="110"/>
      <c r="CL271" s="110"/>
      <c r="CM271" s="110"/>
      <c r="CN271" s="110"/>
      <c r="CO271" s="110"/>
      <c r="CQ271" s="11"/>
      <c r="CR271" s="11"/>
      <c r="CS271" s="108"/>
      <c r="CT271" s="108"/>
      <c r="CU271" s="108"/>
      <c r="CV271" s="108"/>
      <c r="CW271" s="108"/>
      <c r="CX271" s="108"/>
      <c r="CY271" s="108"/>
      <c r="CZ271" s="108"/>
      <c r="DC271" s="11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1"/>
      <c r="EQ271" s="11"/>
    </row>
    <row r="272" spans="81:147" s="12" customFormat="1" ht="21.95" customHeight="1" x14ac:dyDescent="0.25">
      <c r="CC272" s="108"/>
      <c r="CD272" s="109"/>
      <c r="CE272" s="109"/>
      <c r="CF272" s="109"/>
      <c r="CG272" s="109"/>
      <c r="CJ272" s="110"/>
      <c r="CK272" s="110"/>
      <c r="CL272" s="110"/>
      <c r="CM272" s="110"/>
      <c r="CN272" s="110"/>
      <c r="CO272" s="110"/>
      <c r="CQ272" s="11"/>
      <c r="CR272" s="11"/>
      <c r="CS272" s="108"/>
      <c r="CT272" s="108"/>
      <c r="CU272" s="108"/>
      <c r="CV272" s="108"/>
      <c r="CW272" s="108"/>
      <c r="CX272" s="108"/>
      <c r="CY272" s="108"/>
      <c r="CZ272" s="108"/>
      <c r="DC272" s="11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1"/>
      <c r="EQ272" s="11"/>
    </row>
    <row r="273" spans="81:147" s="12" customFormat="1" ht="21.95" customHeight="1" x14ac:dyDescent="0.25">
      <c r="CC273" s="108"/>
      <c r="CD273" s="109"/>
      <c r="CE273" s="109"/>
      <c r="CF273" s="109"/>
      <c r="CG273" s="109"/>
      <c r="CJ273" s="110"/>
      <c r="CK273" s="110"/>
      <c r="CL273" s="110"/>
      <c r="CM273" s="110"/>
      <c r="CN273" s="110"/>
      <c r="CO273" s="110"/>
      <c r="CQ273" s="11"/>
      <c r="CR273" s="11"/>
      <c r="CS273" s="108"/>
      <c r="CT273" s="108"/>
      <c r="CU273" s="108"/>
      <c r="CV273" s="108"/>
      <c r="CW273" s="108"/>
      <c r="CX273" s="108"/>
      <c r="CY273" s="108"/>
      <c r="CZ273" s="108"/>
      <c r="DC273" s="11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1"/>
      <c r="EQ273" s="11"/>
    </row>
    <row r="274" spans="81:147" s="12" customFormat="1" ht="21.95" customHeight="1" x14ac:dyDescent="0.25">
      <c r="CC274" s="108"/>
      <c r="CD274" s="109"/>
      <c r="CE274" s="109"/>
      <c r="CF274" s="109"/>
      <c r="CG274" s="109"/>
      <c r="CJ274" s="110"/>
      <c r="CK274" s="110"/>
      <c r="CL274" s="110"/>
      <c r="CM274" s="110"/>
      <c r="CN274" s="110"/>
      <c r="CO274" s="110"/>
      <c r="CQ274" s="11"/>
      <c r="CR274" s="11"/>
      <c r="CS274" s="108"/>
      <c r="CT274" s="108"/>
      <c r="CU274" s="108"/>
      <c r="CV274" s="108"/>
      <c r="CW274" s="108"/>
      <c r="CX274" s="108"/>
      <c r="CY274" s="108"/>
      <c r="CZ274" s="108"/>
      <c r="DC274" s="11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1"/>
      <c r="EQ274" s="11"/>
    </row>
    <row r="275" spans="81:147" s="12" customFormat="1" ht="21.95" customHeight="1" x14ac:dyDescent="0.25">
      <c r="CC275" s="108"/>
      <c r="CD275" s="109"/>
      <c r="CE275" s="109"/>
      <c r="CF275" s="109"/>
      <c r="CG275" s="109"/>
      <c r="CJ275" s="110"/>
      <c r="CK275" s="110"/>
      <c r="CL275" s="110"/>
      <c r="CM275" s="110"/>
      <c r="CN275" s="110"/>
      <c r="CO275" s="110"/>
      <c r="CQ275" s="11"/>
      <c r="CR275" s="11"/>
      <c r="CS275" s="108"/>
      <c r="CT275" s="108"/>
      <c r="CU275" s="108"/>
      <c r="CV275" s="108"/>
      <c r="CW275" s="108"/>
      <c r="CX275" s="108"/>
      <c r="CY275" s="108"/>
      <c r="CZ275" s="108"/>
      <c r="DC275" s="11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1"/>
      <c r="EQ275" s="11"/>
    </row>
    <row r="276" spans="81:147" s="12" customFormat="1" ht="21.95" customHeight="1" x14ac:dyDescent="0.25">
      <c r="CC276" s="108"/>
      <c r="CD276" s="109"/>
      <c r="CE276" s="109"/>
      <c r="CF276" s="109"/>
      <c r="CG276" s="109"/>
      <c r="CJ276" s="110"/>
      <c r="CK276" s="110"/>
      <c r="CL276" s="110"/>
      <c r="CM276" s="110"/>
      <c r="CN276" s="110"/>
      <c r="CO276" s="110"/>
      <c r="CQ276" s="11"/>
      <c r="CR276" s="11"/>
      <c r="CS276" s="108"/>
      <c r="CT276" s="108"/>
      <c r="CU276" s="108"/>
      <c r="CV276" s="108"/>
      <c r="CW276" s="108"/>
      <c r="CX276" s="108"/>
      <c r="CY276" s="108"/>
      <c r="CZ276" s="108"/>
      <c r="DC276" s="11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1"/>
      <c r="EQ276" s="11"/>
    </row>
    <row r="277" spans="81:147" s="12" customFormat="1" ht="21.95" customHeight="1" x14ac:dyDescent="0.25">
      <c r="CC277" s="108"/>
      <c r="CD277" s="109"/>
      <c r="CE277" s="109"/>
      <c r="CF277" s="109"/>
      <c r="CG277" s="109"/>
      <c r="CJ277" s="110"/>
      <c r="CK277" s="110"/>
      <c r="CL277" s="110"/>
      <c r="CM277" s="110"/>
      <c r="CN277" s="110"/>
      <c r="CO277" s="110"/>
      <c r="CQ277" s="11"/>
      <c r="CR277" s="11"/>
      <c r="CS277" s="108"/>
      <c r="CT277" s="108"/>
      <c r="CU277" s="108"/>
      <c r="CV277" s="108"/>
      <c r="CW277" s="108"/>
      <c r="CX277" s="108"/>
      <c r="CY277" s="108"/>
      <c r="CZ277" s="108"/>
      <c r="DC277" s="11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1"/>
      <c r="EQ277" s="11"/>
    </row>
    <row r="278" spans="81:147" s="12" customFormat="1" ht="21.95" customHeight="1" x14ac:dyDescent="0.25">
      <c r="CC278" s="108"/>
      <c r="CD278" s="109"/>
      <c r="CE278" s="109"/>
      <c r="CF278" s="109"/>
      <c r="CG278" s="109"/>
      <c r="CJ278" s="110"/>
      <c r="CK278" s="110"/>
      <c r="CL278" s="110"/>
      <c r="CM278" s="110"/>
      <c r="CN278" s="110"/>
      <c r="CO278" s="110"/>
      <c r="CQ278" s="11"/>
      <c r="CR278" s="11"/>
      <c r="CS278" s="108"/>
      <c r="CT278" s="108"/>
      <c r="CU278" s="108"/>
      <c r="CV278" s="108"/>
      <c r="CW278" s="108"/>
      <c r="CX278" s="108"/>
      <c r="CY278" s="108"/>
      <c r="CZ278" s="108"/>
      <c r="DC278" s="11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1"/>
      <c r="EQ278" s="11"/>
    </row>
    <row r="279" spans="81:147" s="12" customFormat="1" ht="21.95" customHeight="1" x14ac:dyDescent="0.25">
      <c r="CC279" s="108"/>
      <c r="CD279" s="109"/>
      <c r="CE279" s="109"/>
      <c r="CF279" s="109"/>
      <c r="CG279" s="109"/>
      <c r="CJ279" s="110"/>
      <c r="CK279" s="110"/>
      <c r="CL279" s="110"/>
      <c r="CM279" s="110"/>
      <c r="CN279" s="110"/>
      <c r="CO279" s="110"/>
      <c r="CQ279" s="11"/>
      <c r="CR279" s="11"/>
      <c r="CS279" s="108"/>
      <c r="CT279" s="108"/>
      <c r="CU279" s="108"/>
      <c r="CV279" s="108"/>
      <c r="CW279" s="108"/>
      <c r="CX279" s="108"/>
      <c r="CY279" s="108"/>
      <c r="CZ279" s="108"/>
      <c r="DC279" s="11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1"/>
      <c r="EQ279" s="11"/>
    </row>
    <row r="280" spans="81:147" s="12" customFormat="1" ht="21.95" customHeight="1" x14ac:dyDescent="0.25">
      <c r="CC280" s="108"/>
      <c r="CD280" s="109"/>
      <c r="CE280" s="109"/>
      <c r="CF280" s="109"/>
      <c r="CG280" s="109"/>
      <c r="CJ280" s="110"/>
      <c r="CK280" s="110"/>
      <c r="CL280" s="110"/>
      <c r="CM280" s="110"/>
      <c r="CN280" s="110"/>
      <c r="CO280" s="110"/>
      <c r="CQ280" s="11"/>
      <c r="CR280" s="11"/>
      <c r="CS280" s="108"/>
      <c r="CT280" s="108"/>
      <c r="CU280" s="108"/>
      <c r="CV280" s="108"/>
      <c r="CW280" s="108"/>
      <c r="CX280" s="108"/>
      <c r="CY280" s="108"/>
      <c r="CZ280" s="108"/>
      <c r="DC280" s="11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1"/>
      <c r="EQ280" s="11"/>
    </row>
    <row r="281" spans="81:147" s="12" customFormat="1" ht="21.95" customHeight="1" x14ac:dyDescent="0.25">
      <c r="CC281" s="108"/>
      <c r="CD281" s="109"/>
      <c r="CE281" s="109"/>
      <c r="CF281" s="109"/>
      <c r="CG281" s="109"/>
      <c r="CJ281" s="110"/>
      <c r="CK281" s="110"/>
      <c r="CL281" s="110"/>
      <c r="CM281" s="110"/>
      <c r="CN281" s="110"/>
      <c r="CO281" s="110"/>
      <c r="CQ281" s="11"/>
      <c r="CR281" s="11"/>
      <c r="CS281" s="108"/>
      <c r="CT281" s="108"/>
      <c r="CU281" s="108"/>
      <c r="CV281" s="108"/>
      <c r="CW281" s="108"/>
      <c r="CX281" s="108"/>
      <c r="CY281" s="108"/>
      <c r="CZ281" s="108"/>
      <c r="DC281" s="11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1"/>
      <c r="EQ281" s="11"/>
    </row>
    <row r="282" spans="81:147" s="12" customFormat="1" ht="21.95" customHeight="1" x14ac:dyDescent="0.25">
      <c r="CC282" s="108"/>
      <c r="CD282" s="109"/>
      <c r="CE282" s="109"/>
      <c r="CF282" s="109"/>
      <c r="CG282" s="109"/>
      <c r="CJ282" s="110"/>
      <c r="CK282" s="110"/>
      <c r="CL282" s="110"/>
      <c r="CM282" s="110"/>
      <c r="CN282" s="110"/>
      <c r="CO282" s="110"/>
      <c r="CQ282" s="11"/>
      <c r="CR282" s="11"/>
      <c r="CS282" s="108"/>
      <c r="CT282" s="108"/>
      <c r="CU282" s="108"/>
      <c r="CV282" s="108"/>
      <c r="CW282" s="108"/>
      <c r="CX282" s="108"/>
      <c r="CY282" s="108"/>
      <c r="CZ282" s="108"/>
      <c r="DC282" s="11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1"/>
      <c r="EQ282" s="11"/>
    </row>
    <row r="283" spans="81:147" s="12" customFormat="1" ht="21.95" customHeight="1" x14ac:dyDescent="0.25">
      <c r="CC283" s="108"/>
      <c r="CD283" s="109"/>
      <c r="CE283" s="109"/>
      <c r="CF283" s="109"/>
      <c r="CG283" s="109"/>
      <c r="CJ283" s="110"/>
      <c r="CK283" s="110"/>
      <c r="CL283" s="110"/>
      <c r="CM283" s="110"/>
      <c r="CN283" s="110"/>
      <c r="CO283" s="110"/>
      <c r="CQ283" s="11"/>
      <c r="CR283" s="11"/>
      <c r="CS283" s="108"/>
      <c r="CT283" s="108"/>
      <c r="CU283" s="108"/>
      <c r="CV283" s="108"/>
      <c r="CW283" s="108"/>
      <c r="CX283" s="108"/>
      <c r="CY283" s="108"/>
      <c r="CZ283" s="108"/>
      <c r="DC283" s="11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1"/>
      <c r="EQ283" s="11"/>
    </row>
    <row r="284" spans="81:147" s="12" customFormat="1" ht="21.95" customHeight="1" x14ac:dyDescent="0.25">
      <c r="CC284" s="108"/>
      <c r="CD284" s="109"/>
      <c r="CE284" s="109"/>
      <c r="CF284" s="109"/>
      <c r="CG284" s="109"/>
      <c r="CJ284" s="110"/>
      <c r="CK284" s="110"/>
      <c r="CL284" s="110"/>
      <c r="CM284" s="110"/>
      <c r="CN284" s="110"/>
      <c r="CO284" s="110"/>
      <c r="CQ284" s="11"/>
      <c r="CR284" s="11"/>
      <c r="CS284" s="108"/>
      <c r="CT284" s="108"/>
      <c r="CU284" s="108"/>
      <c r="CV284" s="108"/>
      <c r="CW284" s="108"/>
      <c r="CX284" s="108"/>
      <c r="CY284" s="108"/>
      <c r="CZ284" s="108"/>
      <c r="DC284" s="11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1"/>
      <c r="EQ284" s="11"/>
    </row>
    <row r="285" spans="81:147" s="12" customFormat="1" ht="21.95" customHeight="1" x14ac:dyDescent="0.25">
      <c r="CC285" s="108"/>
      <c r="CD285" s="109"/>
      <c r="CE285" s="109"/>
      <c r="CF285" s="109"/>
      <c r="CG285" s="109"/>
      <c r="CJ285" s="110"/>
      <c r="CK285" s="110"/>
      <c r="CL285" s="110"/>
      <c r="CM285" s="110"/>
      <c r="CN285" s="110"/>
      <c r="CO285" s="110"/>
      <c r="CQ285" s="11"/>
      <c r="CR285" s="11"/>
      <c r="CS285" s="108"/>
      <c r="CT285" s="108"/>
      <c r="CU285" s="108"/>
      <c r="CV285" s="108"/>
      <c r="CW285" s="108"/>
      <c r="CX285" s="108"/>
      <c r="CY285" s="108"/>
      <c r="CZ285" s="108"/>
      <c r="DC285" s="11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1"/>
      <c r="EQ285" s="11"/>
    </row>
    <row r="286" spans="81:147" s="12" customFormat="1" ht="21.95" customHeight="1" x14ac:dyDescent="0.25">
      <c r="CC286" s="108"/>
      <c r="CD286" s="109"/>
      <c r="CE286" s="109"/>
      <c r="CF286" s="109"/>
      <c r="CG286" s="109"/>
      <c r="CJ286" s="110"/>
      <c r="CK286" s="110"/>
      <c r="CL286" s="110"/>
      <c r="CM286" s="110"/>
      <c r="CN286" s="110"/>
      <c r="CO286" s="110"/>
      <c r="CQ286" s="11"/>
      <c r="CR286" s="11"/>
      <c r="CS286" s="108"/>
      <c r="CT286" s="108"/>
      <c r="CU286" s="108"/>
      <c r="CV286" s="108"/>
      <c r="CW286" s="108"/>
      <c r="CX286" s="108"/>
      <c r="CY286" s="108"/>
      <c r="CZ286" s="108"/>
      <c r="DC286" s="11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1"/>
      <c r="EQ286" s="11"/>
    </row>
    <row r="287" spans="81:147" s="12" customFormat="1" ht="21.95" customHeight="1" x14ac:dyDescent="0.25">
      <c r="CC287" s="108"/>
      <c r="CD287" s="109"/>
      <c r="CE287" s="109"/>
      <c r="CF287" s="109"/>
      <c r="CG287" s="109"/>
      <c r="CJ287" s="110"/>
      <c r="CK287" s="110"/>
      <c r="CL287" s="110"/>
      <c r="CM287" s="110"/>
      <c r="CN287" s="110"/>
      <c r="CO287" s="110"/>
      <c r="CQ287" s="11"/>
      <c r="CR287" s="11"/>
      <c r="CS287" s="108"/>
      <c r="CT287" s="108"/>
      <c r="CU287" s="108"/>
      <c r="CV287" s="108"/>
      <c r="CW287" s="108"/>
      <c r="CX287" s="108"/>
      <c r="CY287" s="108"/>
      <c r="CZ287" s="108"/>
      <c r="DC287" s="11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1"/>
      <c r="EQ287" s="11"/>
    </row>
    <row r="288" spans="81:147" s="12" customFormat="1" ht="21.95" customHeight="1" x14ac:dyDescent="0.25">
      <c r="CC288" s="108"/>
      <c r="CD288" s="109"/>
      <c r="CE288" s="109"/>
      <c r="CF288" s="109"/>
      <c r="CG288" s="109"/>
      <c r="CJ288" s="110"/>
      <c r="CK288" s="110"/>
      <c r="CL288" s="110"/>
      <c r="CM288" s="110"/>
      <c r="CN288" s="110"/>
      <c r="CO288" s="110"/>
      <c r="CQ288" s="11"/>
      <c r="CR288" s="11"/>
      <c r="CS288" s="108"/>
      <c r="CT288" s="108"/>
      <c r="CU288" s="108"/>
      <c r="CV288" s="108"/>
      <c r="CW288" s="108"/>
      <c r="CX288" s="108"/>
      <c r="CY288" s="108"/>
      <c r="CZ288" s="108"/>
      <c r="DC288" s="11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1"/>
      <c r="EQ288" s="11"/>
    </row>
    <row r="289" spans="81:147" s="12" customFormat="1" ht="21.95" customHeight="1" x14ac:dyDescent="0.25">
      <c r="CC289" s="108"/>
      <c r="CD289" s="109"/>
      <c r="CE289" s="109"/>
      <c r="CF289" s="109"/>
      <c r="CG289" s="109"/>
      <c r="CJ289" s="110"/>
      <c r="CK289" s="110"/>
      <c r="CL289" s="110"/>
      <c r="CM289" s="110"/>
      <c r="CN289" s="110"/>
      <c r="CO289" s="110"/>
      <c r="CQ289" s="11"/>
      <c r="CR289" s="11"/>
      <c r="CS289" s="108"/>
      <c r="CT289" s="108"/>
      <c r="CU289" s="108"/>
      <c r="CV289" s="108"/>
      <c r="CW289" s="108"/>
      <c r="CX289" s="108"/>
      <c r="CY289" s="108"/>
      <c r="CZ289" s="108"/>
      <c r="DC289" s="11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1"/>
      <c r="EQ289" s="11"/>
    </row>
    <row r="290" spans="81:147" s="12" customFormat="1" ht="21.95" customHeight="1" x14ac:dyDescent="0.25">
      <c r="CC290" s="108"/>
      <c r="CD290" s="109"/>
      <c r="CE290" s="109"/>
      <c r="CF290" s="109"/>
      <c r="CG290" s="109"/>
      <c r="CJ290" s="110"/>
      <c r="CK290" s="110"/>
      <c r="CL290" s="110"/>
      <c r="CM290" s="110"/>
      <c r="CN290" s="110"/>
      <c r="CO290" s="110"/>
      <c r="CQ290" s="11"/>
      <c r="CR290" s="11"/>
      <c r="CS290" s="108"/>
      <c r="CT290" s="108"/>
      <c r="CU290" s="108"/>
      <c r="CV290" s="108"/>
      <c r="CW290" s="108"/>
      <c r="CX290" s="108"/>
      <c r="CY290" s="108"/>
      <c r="CZ290" s="108"/>
      <c r="DC290" s="11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1"/>
      <c r="EQ290" s="11"/>
    </row>
    <row r="291" spans="81:147" ht="21.95" customHeight="1" x14ac:dyDescent="0.3"/>
    <row r="292" spans="81:147" ht="21.95" customHeight="1" x14ac:dyDescent="0.3"/>
    <row r="293" spans="81:147" ht="21.95" customHeight="1" x14ac:dyDescent="0.3"/>
    <row r="294" spans="81:147" ht="21.95" customHeight="1" x14ac:dyDescent="0.3"/>
  </sheetData>
  <mergeCells count="46">
    <mergeCell ref="D3:O7"/>
    <mergeCell ref="C10:H14"/>
    <mergeCell ref="L10:Q14"/>
    <mergeCell ref="T10:X13"/>
    <mergeCell ref="Z10:AG13"/>
    <mergeCell ref="EL14:EO14"/>
    <mergeCell ref="AT10:BP13"/>
    <mergeCell ref="DZ13:EO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DZ14:EC14"/>
    <mergeCell ref="ED14:EG14"/>
    <mergeCell ref="EH14:EK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0C564-A326-42D4-BBA2-4740C913F69F}">
  <sheetPr>
    <tabColor theme="3" tint="-0.249977111117893"/>
  </sheetPr>
  <dimension ref="A2:CI294"/>
  <sheetViews>
    <sheetView zoomScale="40" zoomScaleNormal="40" workbookViewId="0">
      <selection activeCell="AA109" sqref="Z109:AA109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112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99"/>
      <c r="V14" s="99"/>
      <c r="W14" s="99"/>
      <c r="X14" s="99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46" t="s">
        <v>8</v>
      </c>
      <c r="O16" s="146" t="s">
        <v>9</v>
      </c>
      <c r="P16" s="146" t="s">
        <v>10</v>
      </c>
      <c r="Q16" s="146" t="s">
        <v>56</v>
      </c>
      <c r="R16" s="24"/>
      <c r="S16" s="34"/>
      <c r="T16" s="24"/>
      <c r="U16" s="129">
        <f>'RAW DATA'!AA11</f>
        <v>47.83</v>
      </c>
      <c r="V16" s="129">
        <f>'RAW DATA'!AB11</f>
        <v>4.8787129514707743</v>
      </c>
      <c r="W16" s="129">
        <f>'RAW DATA'!AC11</f>
        <v>1.31</v>
      </c>
      <c r="X16" s="131"/>
      <c r="Y16" s="83"/>
      <c r="Z16" s="84"/>
      <c r="AA16" s="30">
        <f>(($D$18*V16)+1)*(1+$H$23)</f>
        <v>0.89271313189012658</v>
      </c>
      <c r="AB16" s="30">
        <f t="shared" ref="AB16:AB26" si="0">(($D$18*V16)+1)*(1+$H$24)</f>
        <v>1.2077883549101711</v>
      </c>
      <c r="AC16" s="85">
        <f t="shared" ref="AC16:AC26" si="1">(EXP($E$18*V16))*(1+$H$23)</f>
        <v>0.88210806212282977</v>
      </c>
      <c r="AD16" s="85">
        <f t="shared" ref="AD16:AD26" si="2">(EXP($E$18*V16))*(1+$H$24)</f>
        <v>1.1934403193426519</v>
      </c>
      <c r="AE16" s="30">
        <f t="shared" ref="AE16:AE26" si="3">($F$18*(V16^$G$18))*(1+$H$23)</f>
        <v>0.9826876916915056</v>
      </c>
      <c r="AF16" s="30">
        <f t="shared" ref="AF16:AF26" si="4">($F$18*(V16^$G$18))*(1+$H$24)</f>
        <v>1.3295186417002722</v>
      </c>
      <c r="AG16" s="84"/>
      <c r="AH16" s="77"/>
      <c r="AI16" s="45"/>
      <c r="AJ16" s="30">
        <f t="shared" ref="AJ16:AJ26" si="5">($D$18*V16)+1</f>
        <v>1.0502507434001489</v>
      </c>
      <c r="AK16" s="30">
        <f t="shared" ref="AK16:AK26" si="6">EXP($E$18*V16)</f>
        <v>1.0377741907327409</v>
      </c>
      <c r="AL16" s="30">
        <f t="shared" ref="AL16:AL26" si="7">$F$18*(V16^$G$18)</f>
        <v>1.156103166695889</v>
      </c>
      <c r="AM16" s="85">
        <f t="shared" ref="AM16:AM26" si="8">V16*$H$21+1</f>
        <v>1.1122103978838278</v>
      </c>
      <c r="AN16" s="30">
        <f>(W16-AJ16)^2</f>
        <v>6.7469676304175316E-2</v>
      </c>
      <c r="AO16" s="30">
        <f>(W16-AK16)^2</f>
        <v>7.4106891231214153E-2</v>
      </c>
      <c r="AP16" s="30">
        <f>(W16-AL16)^2</f>
        <v>2.3684235301033352E-2</v>
      </c>
      <c r="AQ16" s="85">
        <f>(W16-AM16)^2</f>
        <v>3.912072670527373E-2</v>
      </c>
      <c r="AR16" s="86"/>
      <c r="AS16" s="87"/>
      <c r="AT16" s="60"/>
      <c r="AU16" s="30">
        <f t="shared" ref="AU16:AV26" si="9">V16^2</f>
        <v>23.801840062848672</v>
      </c>
      <c r="AV16" s="30">
        <f t="shared" si="9"/>
        <v>1.7161000000000002</v>
      </c>
      <c r="AW16" s="30">
        <f t="shared" ref="AW16:AW26" si="10">V16*W16</f>
        <v>6.3911139664267145</v>
      </c>
      <c r="AX16" s="85">
        <f t="shared" ref="AX16:AX26" si="11">(V16-$M$25)^2</f>
        <v>2043.2609491605622</v>
      </c>
      <c r="AY16" s="62"/>
      <c r="AZ16" s="30">
        <f t="shared" ref="AZ16:AZ26" si="12">AJ16-BB16</f>
        <v>0.85635209738777185</v>
      </c>
      <c r="BA16" s="30">
        <f t="shared" ref="BA16:BA26" si="13">AJ16+BB16</f>
        <v>1.244149389412526</v>
      </c>
      <c r="BB16" s="30">
        <f t="shared" ref="BB16:BB26" si="14">$N$22*($N$20*SQRT((1/$H$26)+(AX16/$M$26)))</f>
        <v>0.19389864601237708</v>
      </c>
      <c r="BC16" s="56">
        <f>(BA16-AZ16)/(2*AJ16)</f>
        <v>0.1846212889929858</v>
      </c>
      <c r="BD16" s="30">
        <f t="shared" ref="BD16:BD26" si="15">AK16-BF16</f>
        <v>0.78433772843538352</v>
      </c>
      <c r="BE16" s="30">
        <f t="shared" ref="BE16:BE26" si="16">AK16+BF16</f>
        <v>1.2912106530300984</v>
      </c>
      <c r="BF16" s="30">
        <f t="shared" ref="BF16:BF26" si="17">$O$22*($O$20*SQRT((1/$H$26)+(AX16/$M$26)))</f>
        <v>0.25343646229735739</v>
      </c>
      <c r="BG16" s="56">
        <f t="shared" ref="BG16:BG26" si="18">(BE16-BD16)/(2*AK16)</f>
        <v>0.24421156795045523</v>
      </c>
      <c r="BH16" s="30">
        <f t="shared" ref="BH16:BH26" si="19">AL16-BJ16</f>
        <v>1.0123429452680728</v>
      </c>
      <c r="BI16" s="30">
        <f t="shared" ref="BI16:BI26" si="20">AL16+BJ16</f>
        <v>1.2998633881237052</v>
      </c>
      <c r="BJ16" s="30">
        <f t="shared" ref="BJ16:BJ26" si="21">$P$22*($P$20*SQRT((1/$H$26)+(AX16/$M$26)))</f>
        <v>0.14376022142781625</v>
      </c>
      <c r="BK16" s="56">
        <f t="shared" ref="BK16:BK26" si="22">(BI16-BH16)/(2*AL16)</f>
        <v>0.12434895567207808</v>
      </c>
      <c r="BL16" s="30">
        <f t="shared" ref="BL16:BL26" si="23">AM16-BN16</f>
        <v>0.17854237913493487</v>
      </c>
      <c r="BM16" s="30">
        <f t="shared" ref="BM16:BM26" si="24">AM16+BN16</f>
        <v>2.0458784166327209</v>
      </c>
      <c r="BN16" s="30">
        <f t="shared" ref="BN16:BN26" si="25">$Q$22*($Q$20*SQRT((1/$H$26)+(AX16/$M$26)))</f>
        <v>0.93366801874889294</v>
      </c>
      <c r="BO16" s="56">
        <f t="shared" ref="BO16:BO26" si="26">(BM16-BL16)/(2*AM16)</f>
        <v>0.83947067976109335</v>
      </c>
      <c r="BP16" s="59"/>
      <c r="BQ16" s="30">
        <f t="shared" ref="BQ16:BQ28" si="27">AJ16-BS16</f>
        <v>0.62576187208048828</v>
      </c>
      <c r="BR16" s="30">
        <f t="shared" ref="BR16:BR28" si="28">AJ16+BS16</f>
        <v>1.4747396147198095</v>
      </c>
      <c r="BS16" s="30">
        <f t="shared" ref="BS16:BS28" si="29">$N$22*SQRT(($N$20^2)+((($N$20*SQRT((1/$H$26)+(AX16/$M$26))))^2))</f>
        <v>0.42448887131966062</v>
      </c>
      <c r="BT16" s="56">
        <f t="shared" ref="BT16:BT28" si="30">(BR16-BQ16)/(2*AJ16)</f>
        <v>0.40417859638489112</v>
      </c>
      <c r="BU16" s="30">
        <f t="shared" ref="BU16:BU28" si="31">AK16-BW16</f>
        <v>0.48294330333713864</v>
      </c>
      <c r="BV16" s="30">
        <f t="shared" ref="BV16:BV28" si="32">AK16+BW16</f>
        <v>1.5926050781283432</v>
      </c>
      <c r="BW16" s="30">
        <f t="shared" ref="BW16:BW28" si="33">$O$22*SQRT(($O$20^2)+((($O$20*SQRT((1/$H$26)+(AX16/$M$26))))^2))</f>
        <v>0.55483088739560227</v>
      </c>
      <c r="BX16" s="56">
        <f t="shared" ref="BX16:BX28" si="34">(BV16-BU16)/(2*AK16)</f>
        <v>0.53463546535480222</v>
      </c>
      <c r="BY16" s="30">
        <f t="shared" ref="BY16:BY28" si="35">AL16-CA16</f>
        <v>0.84137887444547887</v>
      </c>
      <c r="BZ16" s="30">
        <f t="shared" ref="BZ16:BZ28" si="36">AL16+CA16</f>
        <v>1.4708274589462991</v>
      </c>
      <c r="CA16" s="30">
        <f t="shared" ref="CA16:CA28" si="37">$P$22*SQRT(($P$20^2)+((($P$20*SQRT((1/$H$26)+(AX16/$M$26))))^2))</f>
        <v>0.31472429225041015</v>
      </c>
      <c r="CB16" s="56">
        <f t="shared" ref="CB16:CB28" si="38">(BZ16-BY16)/(2*AL16)</f>
        <v>0.27222855305368937</v>
      </c>
      <c r="CC16" s="30">
        <f t="shared" ref="CC16:CC28" si="39">AM16-CE16</f>
        <v>-0.93180430576027229</v>
      </c>
      <c r="CD16" s="30">
        <f t="shared" ref="CD16:CD32" si="40">AM16+CE16</f>
        <v>3.1562251015279279</v>
      </c>
      <c r="CE16" s="30">
        <f t="shared" ref="CE16:CE32" si="41">$Q$22*SQRT(($Q$20^2)+((($Q$20*SQRT((1/$H$26)+(AX16/$M$26))))^2))</f>
        <v>2.0440147036441001</v>
      </c>
      <c r="CF16" s="56">
        <f t="shared" ref="CF16:CF32" si="42">(CD16-CC16)/(2*AM16)</f>
        <v>1.8377949959227056</v>
      </c>
      <c r="CG16" s="66"/>
      <c r="CH16" s="60"/>
    </row>
    <row r="17" spans="1:87" s="12" customFormat="1" ht="21.95" customHeight="1" x14ac:dyDescent="0.25">
      <c r="A17" s="11"/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INPUTS!J19</f>
        <v>0.85970000000000002</v>
      </c>
      <c r="O17" s="128">
        <f>INPUTS!K19</f>
        <v>0.91169999999999995</v>
      </c>
      <c r="P17" s="128">
        <f>INPUTS!L19</f>
        <v>0.74580000000000002</v>
      </c>
      <c r="Q17" s="128" t="s">
        <v>7</v>
      </c>
      <c r="R17" s="24"/>
      <c r="S17" s="34"/>
      <c r="T17" s="24"/>
      <c r="U17" s="129">
        <f>'RAW DATA'!AA12</f>
        <v>103.48</v>
      </c>
      <c r="V17" s="129">
        <f>'RAW DATA'!AB12</f>
        <v>23.726091765378754</v>
      </c>
      <c r="W17" s="129">
        <f>'RAW DATA'!AC12</f>
        <v>1.23</v>
      </c>
      <c r="X17" s="131"/>
      <c r="Y17" s="83"/>
      <c r="Z17" s="84"/>
      <c r="AA17" s="30">
        <f t="shared" ref="AA17:AA26" si="43">(($D$18*V17)+1)*(1+$H$23)</f>
        <v>1.0577219334058909</v>
      </c>
      <c r="AB17" s="30">
        <f t="shared" si="0"/>
        <v>1.4310355569609112</v>
      </c>
      <c r="AC17" s="85">
        <f t="shared" si="1"/>
        <v>1.0179587207239538</v>
      </c>
      <c r="AD17" s="85">
        <f t="shared" si="2"/>
        <v>1.3772382692147609</v>
      </c>
      <c r="AE17" s="30">
        <f t="shared" si="3"/>
        <v>1.2479847270374185</v>
      </c>
      <c r="AF17" s="30">
        <f t="shared" si="4"/>
        <v>1.6884499248153306</v>
      </c>
      <c r="AG17" s="84"/>
      <c r="AH17" s="77"/>
      <c r="AI17" s="45"/>
      <c r="AJ17" s="30">
        <f t="shared" si="5"/>
        <v>1.2443787451834012</v>
      </c>
      <c r="AK17" s="30">
        <f t="shared" si="6"/>
        <v>1.1975984949693574</v>
      </c>
      <c r="AL17" s="30">
        <f t="shared" si="7"/>
        <v>1.4682173259263747</v>
      </c>
      <c r="AM17" s="85">
        <f t="shared" si="8"/>
        <v>1.5457001106037114</v>
      </c>
      <c r="AN17" s="30">
        <f>(W17-AJ17)^2</f>
        <v>2.0674831304918348E-4</v>
      </c>
      <c r="AO17" s="30">
        <f t="shared" ref="AO17:AO26" si="44">(W17-AK17)^2</f>
        <v>1.0498575282507539E-3</v>
      </c>
      <c r="AP17" s="30">
        <f t="shared" ref="AP17:AP26" si="45">(W17-AL17)^2</f>
        <v>5.6747494371512622E-2</v>
      </c>
      <c r="AQ17" s="85">
        <f t="shared" ref="AQ17:AQ26" si="46">(W17-AM17)^2</f>
        <v>9.9666559835195609E-2</v>
      </c>
      <c r="AR17" s="86"/>
      <c r="AS17" s="87"/>
      <c r="AT17" s="60"/>
      <c r="AU17" s="30">
        <f t="shared" si="9"/>
        <v>562.92743045917359</v>
      </c>
      <c r="AV17" s="30">
        <f t="shared" si="9"/>
        <v>1.5128999999999999</v>
      </c>
      <c r="AW17" s="30">
        <f t="shared" si="10"/>
        <v>29.183092871415866</v>
      </c>
      <c r="AX17" s="85">
        <f t="shared" si="11"/>
        <v>694.58946422088127</v>
      </c>
      <c r="AY17" s="63"/>
      <c r="AZ17" s="30">
        <f t="shared" si="12"/>
        <v>1.0983065640212766</v>
      </c>
      <c r="BA17" s="30">
        <f t="shared" si="13"/>
        <v>1.3904509263455258</v>
      </c>
      <c r="BB17" s="30">
        <f t="shared" si="14"/>
        <v>0.14607218116212464</v>
      </c>
      <c r="BC17" s="56">
        <f t="shared" ref="BC17:BC26" si="47">(BA17-AZ17)/(2*AJ17)</f>
        <v>0.11738562855362493</v>
      </c>
      <c r="BD17" s="30">
        <f>AK17-BF17</f>
        <v>1.0066739186759033</v>
      </c>
      <c r="BE17" s="30">
        <f t="shared" si="16"/>
        <v>1.3885230712628116</v>
      </c>
      <c r="BF17" s="30">
        <f t="shared" si="17"/>
        <v>0.19092457629345419</v>
      </c>
      <c r="BG17" s="56">
        <f t="shared" si="18"/>
        <v>0.15942285924327193</v>
      </c>
      <c r="BH17" s="30">
        <f t="shared" si="19"/>
        <v>1.3599165742699104</v>
      </c>
      <c r="BI17" s="30">
        <f t="shared" si="20"/>
        <v>1.5765180775828389</v>
      </c>
      <c r="BJ17" s="30">
        <f t="shared" si="21"/>
        <v>0.10830075165646426</v>
      </c>
      <c r="BK17" s="56">
        <f t="shared" si="22"/>
        <v>7.3763433889551519E-2</v>
      </c>
      <c r="BL17" s="30">
        <f t="shared" si="23"/>
        <v>0.84232787575445633</v>
      </c>
      <c r="BM17" s="30">
        <f t="shared" si="24"/>
        <v>2.2490723454529666</v>
      </c>
      <c r="BN17" s="30">
        <f t="shared" si="25"/>
        <v>0.70337223484925504</v>
      </c>
      <c r="BO17" s="56">
        <f t="shared" si="26"/>
        <v>0.45505090542727317</v>
      </c>
      <c r="BP17" s="59"/>
      <c r="BQ17" s="30">
        <f t="shared" si="27"/>
        <v>0.83949456537605582</v>
      </c>
      <c r="BR17" s="30">
        <f t="shared" si="28"/>
        <v>1.6492629249907464</v>
      </c>
      <c r="BS17" s="30">
        <f t="shared" si="29"/>
        <v>0.40488417980734537</v>
      </c>
      <c r="BT17" s="56">
        <f t="shared" si="30"/>
        <v>0.32537053640181868</v>
      </c>
      <c r="BU17" s="30">
        <f t="shared" si="31"/>
        <v>0.66839204468815894</v>
      </c>
      <c r="BV17" s="30">
        <f t="shared" si="32"/>
        <v>1.7268049452505561</v>
      </c>
      <c r="BW17" s="30">
        <f t="shared" si="33"/>
        <v>0.5292064502811985</v>
      </c>
      <c r="BX17" s="56">
        <f t="shared" si="34"/>
        <v>0.44188970886669265</v>
      </c>
      <c r="BY17" s="30">
        <f t="shared" si="35"/>
        <v>1.1680283326622944</v>
      </c>
      <c r="BZ17" s="30">
        <f t="shared" si="36"/>
        <v>1.7684063191904549</v>
      </c>
      <c r="CA17" s="30">
        <f t="shared" si="37"/>
        <v>0.30018899326408022</v>
      </c>
      <c r="CB17" s="56">
        <f t="shared" si="38"/>
        <v>0.20445814659943165</v>
      </c>
      <c r="CC17" s="30">
        <f t="shared" si="39"/>
        <v>-0.40391334858137329</v>
      </c>
      <c r="CD17" s="30">
        <f t="shared" si="40"/>
        <v>3.495313569788796</v>
      </c>
      <c r="CE17" s="30">
        <f t="shared" si="41"/>
        <v>1.9496134591850847</v>
      </c>
      <c r="CF17" s="56">
        <f t="shared" si="42"/>
        <v>1.2613141745998937</v>
      </c>
      <c r="CG17" s="66"/>
      <c r="CH17" s="60"/>
    </row>
    <row r="18" spans="1:87" s="12" customFormat="1" ht="21.95" customHeight="1" x14ac:dyDescent="0.25">
      <c r="A18" s="11"/>
      <c r="B18" s="79"/>
      <c r="C18" s="80"/>
      <c r="D18" s="88">
        <f>INPUTS!E19</f>
        <v>1.03E-2</v>
      </c>
      <c r="E18" s="88">
        <f>INPUTS!F19</f>
        <v>7.6E-3</v>
      </c>
      <c r="F18" s="88">
        <f>INPUTS!G19</f>
        <v>0.90990000000000004</v>
      </c>
      <c r="G18" s="88">
        <f>INPUTS!H19</f>
        <v>0.15110000000000001</v>
      </c>
      <c r="H18" s="80"/>
      <c r="I18" s="80"/>
      <c r="K18" s="79"/>
      <c r="L18" s="31" t="s">
        <v>72</v>
      </c>
      <c r="M18" s="9" t="s">
        <v>71</v>
      </c>
      <c r="N18" s="30">
        <f>SUM(AN16:AN26)</f>
        <v>0.2872216052510419</v>
      </c>
      <c r="O18" s="30">
        <f>SUM(AO16:AO26)</f>
        <v>0.49068835063191779</v>
      </c>
      <c r="P18" s="30">
        <f>SUM(AP16:AP26)</f>
        <v>0.13785625694965969</v>
      </c>
      <c r="Q18" s="30">
        <f>SUM(AQ16:AQ26)</f>
        <v>6.659667067327657</v>
      </c>
      <c r="R18" s="24"/>
      <c r="S18" s="34"/>
      <c r="T18" s="24"/>
      <c r="U18" s="129">
        <f>'RAW DATA'!AA13</f>
        <v>86.96</v>
      </c>
      <c r="V18" s="129">
        <f>'RAW DATA'!AB13</f>
        <v>18.411309903400962</v>
      </c>
      <c r="W18" s="129">
        <f>'RAW DATA'!AC13</f>
        <v>1.3</v>
      </c>
      <c r="X18" s="131"/>
      <c r="Y18" s="83"/>
      <c r="Z18" s="84"/>
      <c r="AA18" s="30">
        <f t="shared" si="43"/>
        <v>1.0111910182042754</v>
      </c>
      <c r="AB18" s="30">
        <f t="shared" si="0"/>
        <v>1.3680819658057843</v>
      </c>
      <c r="AC18" s="85">
        <f t="shared" si="1"/>
        <v>0.97766033574885347</v>
      </c>
      <c r="AD18" s="85">
        <f t="shared" si="2"/>
        <v>1.3227169248366841</v>
      </c>
      <c r="AE18" s="30">
        <f t="shared" si="3"/>
        <v>1.2010660389335996</v>
      </c>
      <c r="AF18" s="30">
        <f t="shared" si="4"/>
        <v>1.6249716997336936</v>
      </c>
      <c r="AG18" s="84"/>
      <c r="AH18" s="77"/>
      <c r="AI18" s="45"/>
      <c r="AJ18" s="30">
        <f t="shared" si="5"/>
        <v>1.18963649200503</v>
      </c>
      <c r="AK18" s="30">
        <f t="shared" si="6"/>
        <v>1.1501886302927689</v>
      </c>
      <c r="AL18" s="30">
        <f t="shared" si="7"/>
        <v>1.4130188693336467</v>
      </c>
      <c r="AM18" s="85">
        <f t="shared" si="8"/>
        <v>1.4234601277782222</v>
      </c>
      <c r="AN18" s="30">
        <f t="shared" ref="AN18:AN26" si="48">(W18-AJ18)^2</f>
        <v>1.2180103896955825E-2</v>
      </c>
      <c r="AO18" s="30">
        <f t="shared" si="44"/>
        <v>2.2443446493556708E-2</v>
      </c>
      <c r="AP18" s="30">
        <f t="shared" si="45"/>
        <v>1.2773264825455904E-2</v>
      </c>
      <c r="AQ18" s="85">
        <f t="shared" si="46"/>
        <v>1.5242403151014935E-2</v>
      </c>
      <c r="AR18" s="86"/>
      <c r="AS18" s="87"/>
      <c r="AT18" s="60"/>
      <c r="AU18" s="30">
        <f t="shared" si="9"/>
        <v>338.97633235907034</v>
      </c>
      <c r="AV18" s="30">
        <f t="shared" si="9"/>
        <v>1.6900000000000002</v>
      </c>
      <c r="AW18" s="30">
        <f t="shared" si="10"/>
        <v>23.934702874421252</v>
      </c>
      <c r="AX18" s="85">
        <f t="shared" si="11"/>
        <v>1002.9792159628124</v>
      </c>
      <c r="AY18" s="89"/>
      <c r="AZ18" s="30">
        <f t="shared" si="12"/>
        <v>1.0313486738034245</v>
      </c>
      <c r="BA18" s="30">
        <f t="shared" si="13"/>
        <v>1.3479243102066354</v>
      </c>
      <c r="BB18" s="30">
        <f t="shared" si="14"/>
        <v>0.15828781820160534</v>
      </c>
      <c r="BC18" s="56">
        <f t="shared" si="47"/>
        <v>0.13305561763226087</v>
      </c>
      <c r="BD18" s="30">
        <f t="shared" si="15"/>
        <v>0.94329752767402542</v>
      </c>
      <c r="BE18" s="30">
        <f t="shared" si="16"/>
        <v>1.3570797329115123</v>
      </c>
      <c r="BF18" s="30">
        <f t="shared" si="17"/>
        <v>0.20689110261874338</v>
      </c>
      <c r="BG18" s="56">
        <f t="shared" si="18"/>
        <v>0.17987580225521912</v>
      </c>
      <c r="BH18" s="30">
        <f t="shared" si="19"/>
        <v>1.2956612071634006</v>
      </c>
      <c r="BI18" s="30">
        <f t="shared" si="20"/>
        <v>1.5303765315038929</v>
      </c>
      <c r="BJ18" s="30">
        <f t="shared" si="21"/>
        <v>0.11735766217024618</v>
      </c>
      <c r="BK18" s="56">
        <f t="shared" si="22"/>
        <v>8.3054561207374256E-2</v>
      </c>
      <c r="BL18" s="30">
        <f t="shared" si="23"/>
        <v>0.6612667001720075</v>
      </c>
      <c r="BM18" s="30">
        <f t="shared" si="24"/>
        <v>2.185653555384437</v>
      </c>
      <c r="BN18" s="30">
        <f t="shared" si="25"/>
        <v>0.76219342760621467</v>
      </c>
      <c r="BO18" s="56">
        <f t="shared" si="26"/>
        <v>0.53545119580965594</v>
      </c>
      <c r="BP18" s="59"/>
      <c r="BQ18" s="30">
        <f t="shared" si="27"/>
        <v>0.78018667781551221</v>
      </c>
      <c r="BR18" s="30">
        <f t="shared" si="28"/>
        <v>1.5990863061945477</v>
      </c>
      <c r="BS18" s="30">
        <f t="shared" si="29"/>
        <v>0.40944981418951781</v>
      </c>
      <c r="BT18" s="56">
        <f t="shared" si="30"/>
        <v>0.34418061058250266</v>
      </c>
      <c r="BU18" s="30">
        <f t="shared" si="31"/>
        <v>0.61501463846469895</v>
      </c>
      <c r="BV18" s="30">
        <f t="shared" si="32"/>
        <v>1.6853626221208389</v>
      </c>
      <c r="BW18" s="30">
        <f t="shared" si="33"/>
        <v>0.53517399182806991</v>
      </c>
      <c r="BX18" s="56">
        <f t="shared" si="34"/>
        <v>0.46529236834122323</v>
      </c>
      <c r="BY18" s="30">
        <f t="shared" si="35"/>
        <v>1.1094448260795957</v>
      </c>
      <c r="BZ18" s="30">
        <f t="shared" si="36"/>
        <v>1.7165929125876978</v>
      </c>
      <c r="CA18" s="30">
        <f t="shared" si="37"/>
        <v>0.30357404325405107</v>
      </c>
      <c r="CB18" s="56">
        <f t="shared" si="38"/>
        <v>0.21484075679556272</v>
      </c>
      <c r="CC18" s="30">
        <f t="shared" si="39"/>
        <v>-0.54813794499546198</v>
      </c>
      <c r="CD18" s="30">
        <f t="shared" si="40"/>
        <v>3.3950582005519063</v>
      </c>
      <c r="CE18" s="30">
        <f t="shared" si="41"/>
        <v>1.9715980727736842</v>
      </c>
      <c r="CF18" s="56">
        <f t="shared" si="42"/>
        <v>1.3850743229815727</v>
      </c>
      <c r="CG18" s="66"/>
      <c r="CH18" s="60"/>
    </row>
    <row r="19" spans="1:87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2.8722160525104189E-2</v>
      </c>
      <c r="O19" s="30">
        <f>O18/(H26-1)</f>
        <v>4.9068835063191776E-2</v>
      </c>
      <c r="P19" s="30">
        <f>P18/(H26-2)</f>
        <v>1.5317361883295522E-2</v>
      </c>
      <c r="Q19" s="30">
        <f>Q18/(H26-1)</f>
        <v>0.6659667067327657</v>
      </c>
      <c r="R19" s="24"/>
      <c r="S19" s="34"/>
      <c r="T19" s="24"/>
      <c r="U19" s="129">
        <f>'RAW DATA'!AA14</f>
        <v>80</v>
      </c>
      <c r="V19" s="129">
        <f>'RAW DATA'!AB14</f>
        <v>16.112976948919126</v>
      </c>
      <c r="W19" s="129">
        <f>'RAW DATA'!AC14</f>
        <v>1.39</v>
      </c>
      <c r="X19" s="131"/>
      <c r="Y19" s="83"/>
      <c r="Z19" s="84"/>
      <c r="AA19" s="30">
        <f t="shared" si="43"/>
        <v>0.9910691131877869</v>
      </c>
      <c r="AB19" s="30">
        <f t="shared" si="0"/>
        <v>1.3408582119599468</v>
      </c>
      <c r="AC19" s="85">
        <f t="shared" si="1"/>
        <v>0.96073150079388792</v>
      </c>
      <c r="AD19" s="85">
        <f t="shared" si="2"/>
        <v>1.2998132069564365</v>
      </c>
      <c r="AE19" s="30">
        <f t="shared" si="3"/>
        <v>1.1771094654081988</v>
      </c>
      <c r="AF19" s="30">
        <f t="shared" si="4"/>
        <v>1.5925598649640336</v>
      </c>
      <c r="AG19" s="84"/>
      <c r="AH19" s="77"/>
      <c r="AI19" s="45"/>
      <c r="AJ19" s="30">
        <f t="shared" si="5"/>
        <v>1.165963662573867</v>
      </c>
      <c r="AK19" s="30">
        <f t="shared" si="6"/>
        <v>1.1302723538751622</v>
      </c>
      <c r="AL19" s="30">
        <f t="shared" si="7"/>
        <v>1.3848346651861163</v>
      </c>
      <c r="AM19" s="85">
        <f t="shared" si="8"/>
        <v>1.3705984698251399</v>
      </c>
      <c r="AN19" s="30">
        <f t="shared" si="48"/>
        <v>5.0192280487316096E-2</v>
      </c>
      <c r="AO19" s="30">
        <f t="shared" si="44"/>
        <v>6.7458450161548902E-2</v>
      </c>
      <c r="AP19" s="30">
        <f t="shared" si="45"/>
        <v>2.6680683739517853E-5</v>
      </c>
      <c r="AQ19" s="85">
        <f t="shared" si="46"/>
        <v>3.7641937312600369E-4</v>
      </c>
      <c r="AR19" s="86"/>
      <c r="AS19" s="87"/>
      <c r="AT19" s="60"/>
      <c r="AU19" s="30">
        <f t="shared" si="9"/>
        <v>259.62802615639913</v>
      </c>
      <c r="AV19" s="30">
        <f t="shared" si="9"/>
        <v>1.9320999999999997</v>
      </c>
      <c r="AW19" s="30">
        <f t="shared" si="10"/>
        <v>22.397037958997583</v>
      </c>
      <c r="AX19" s="85">
        <f t="shared" si="11"/>
        <v>1153.8372568845205</v>
      </c>
      <c r="AY19" s="89"/>
      <c r="AZ19" s="30">
        <f t="shared" si="12"/>
        <v>1.0020314201635487</v>
      </c>
      <c r="BA19" s="30">
        <f t="shared" si="13"/>
        <v>1.3298959049841852</v>
      </c>
      <c r="BB19" s="30">
        <f t="shared" si="14"/>
        <v>0.16393224241031831</v>
      </c>
      <c r="BC19" s="56">
        <f t="shared" si="47"/>
        <v>0.14059807151145473</v>
      </c>
      <c r="BD19" s="30">
        <f t="shared" si="15"/>
        <v>0.91600367058434717</v>
      </c>
      <c r="BE19" s="30">
        <f t="shared" si="16"/>
        <v>1.3445410371659774</v>
      </c>
      <c r="BF19" s="30">
        <f t="shared" si="17"/>
        <v>0.21426868329081505</v>
      </c>
      <c r="BG19" s="56">
        <f t="shared" si="18"/>
        <v>0.18957261279212084</v>
      </c>
      <c r="BH19" s="30">
        <f t="shared" si="19"/>
        <v>1.2632921172997249</v>
      </c>
      <c r="BI19" s="30">
        <f t="shared" si="20"/>
        <v>1.5063772130725077</v>
      </c>
      <c r="BJ19" s="30">
        <f t="shared" si="21"/>
        <v>0.12154254788639146</v>
      </c>
      <c r="BK19" s="56">
        <f t="shared" si="22"/>
        <v>8.7766829457620904E-2</v>
      </c>
      <c r="BL19" s="30">
        <f t="shared" si="23"/>
        <v>0.58122579947376984</v>
      </c>
      <c r="BM19" s="30">
        <f t="shared" si="24"/>
        <v>2.15997114017651</v>
      </c>
      <c r="BN19" s="30">
        <f t="shared" si="25"/>
        <v>0.78937267035137004</v>
      </c>
      <c r="BO19" s="56">
        <f t="shared" si="26"/>
        <v>0.57593284082104501</v>
      </c>
      <c r="BP19" s="59"/>
      <c r="BQ19" s="30">
        <f t="shared" si="27"/>
        <v>0.75429887533735629</v>
      </c>
      <c r="BR19" s="30">
        <f t="shared" si="28"/>
        <v>1.5776284498103776</v>
      </c>
      <c r="BS19" s="30">
        <f t="shared" si="29"/>
        <v>0.41166478723651073</v>
      </c>
      <c r="BT19" s="56">
        <f t="shared" si="30"/>
        <v>0.35306828201468982</v>
      </c>
      <c r="BU19" s="30">
        <f t="shared" si="31"/>
        <v>0.59220326739502327</v>
      </c>
      <c r="BV19" s="30">
        <f t="shared" si="32"/>
        <v>1.6683414403553012</v>
      </c>
      <c r="BW19" s="30">
        <f t="shared" si="33"/>
        <v>0.53806908648013896</v>
      </c>
      <c r="BX19" s="56">
        <f t="shared" si="34"/>
        <v>0.47605259443474657</v>
      </c>
      <c r="BY19" s="30">
        <f t="shared" si="35"/>
        <v>1.0796183979029608</v>
      </c>
      <c r="BZ19" s="30">
        <f t="shared" si="36"/>
        <v>1.6900509324692718</v>
      </c>
      <c r="CA19" s="30">
        <f t="shared" si="37"/>
        <v>0.30521626728315554</v>
      </c>
      <c r="CB19" s="56">
        <f t="shared" si="38"/>
        <v>0.22039906636951184</v>
      </c>
      <c r="CC19" s="30">
        <f t="shared" si="39"/>
        <v>-0.61166522408050406</v>
      </c>
      <c r="CD19" s="30">
        <f t="shared" si="40"/>
        <v>3.3528621637307836</v>
      </c>
      <c r="CE19" s="30">
        <f t="shared" si="41"/>
        <v>1.9822636939056439</v>
      </c>
      <c r="CF19" s="56">
        <f t="shared" si="42"/>
        <v>1.4462760155850309</v>
      </c>
      <c r="CG19" s="66"/>
      <c r="CH19" s="60"/>
    </row>
    <row r="20" spans="1:87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0.16947613556222066</v>
      </c>
      <c r="O20" s="30">
        <f>SQRT(O18/(H26-G31))</f>
        <v>0.22151486420371833</v>
      </c>
      <c r="P20" s="30">
        <f>SQRT(P18/(H26-G32))</f>
        <v>0.1237633301236498</v>
      </c>
      <c r="Q20" s="30">
        <f>SQRT(Q18/(H26-G33))</f>
        <v>0.8160678321884558</v>
      </c>
      <c r="R20" s="24"/>
      <c r="S20" s="34"/>
      <c r="T20" s="24"/>
      <c r="U20" s="129">
        <f>'RAW DATA'!AA15</f>
        <v>145.22</v>
      </c>
      <c r="V20" s="129">
        <f>'RAW DATA'!AB15</f>
        <v>36.467201086153601</v>
      </c>
      <c r="W20" s="129">
        <f>'RAW DATA'!AC15</f>
        <v>1.59</v>
      </c>
      <c r="X20" s="131"/>
      <c r="Y20" s="83"/>
      <c r="Z20" s="84"/>
      <c r="AA20" s="30">
        <f t="shared" si="43"/>
        <v>1.1692703455092748</v>
      </c>
      <c r="AB20" s="30">
        <f t="shared" si="0"/>
        <v>1.5819539968654892</v>
      </c>
      <c r="AC20" s="85">
        <f t="shared" si="1"/>
        <v>1.1214604384157945</v>
      </c>
      <c r="AD20" s="85">
        <f t="shared" si="2"/>
        <v>1.5172700049154866</v>
      </c>
      <c r="AE20" s="30">
        <f t="shared" si="3"/>
        <v>1.3317295858718763</v>
      </c>
      <c r="AF20" s="30">
        <f t="shared" si="4"/>
        <v>1.8017517926501854</v>
      </c>
      <c r="AG20" s="84"/>
      <c r="AH20" s="77"/>
      <c r="AI20" s="45"/>
      <c r="AJ20" s="30">
        <f t="shared" si="5"/>
        <v>1.3756121711873821</v>
      </c>
      <c r="AK20" s="30">
        <f>EXP($E$18*V20)</f>
        <v>1.3193652216656406</v>
      </c>
      <c r="AL20" s="30">
        <f t="shared" si="7"/>
        <v>1.5667406892610309</v>
      </c>
      <c r="AM20" s="85">
        <f t="shared" si="8"/>
        <v>1.8387456249815328</v>
      </c>
      <c r="AN20" s="30">
        <f t="shared" si="48"/>
        <v>4.596214114298839E-2</v>
      </c>
      <c r="AO20" s="30">
        <f t="shared" si="44"/>
        <v>7.3243183244087878E-2</v>
      </c>
      <c r="AP20" s="30">
        <f t="shared" si="45"/>
        <v>5.4099553605192524E-4</v>
      </c>
      <c r="AQ20" s="85">
        <f t="shared" si="46"/>
        <v>6.1874385947453328E-2</v>
      </c>
      <c r="AR20" s="86"/>
      <c r="AS20" s="87"/>
      <c r="AT20" s="60"/>
      <c r="AU20" s="30">
        <f t="shared" si="9"/>
        <v>1329.8567550579623</v>
      </c>
      <c r="AV20" s="30">
        <f t="shared" si="9"/>
        <v>2.5281000000000002</v>
      </c>
      <c r="AW20" s="30">
        <f t="shared" si="10"/>
        <v>57.982849726984227</v>
      </c>
      <c r="AX20" s="85">
        <f>(V20-$M$25)^2</f>
        <v>185.33979598561055</v>
      </c>
      <c r="AY20" s="63"/>
      <c r="AZ20" s="30">
        <f t="shared" si="12"/>
        <v>1.2523337838425583</v>
      </c>
      <c r="BA20" s="30">
        <f t="shared" si="13"/>
        <v>1.4988905585322059</v>
      </c>
      <c r="BB20" s="30">
        <f t="shared" si="14"/>
        <v>0.12327838734482377</v>
      </c>
      <c r="BC20" s="56">
        <f t="shared" si="47"/>
        <v>8.9617110059744542E-2</v>
      </c>
      <c r="BD20" s="30">
        <f t="shared" si="15"/>
        <v>1.1582334190000299</v>
      </c>
      <c r="BE20" s="30">
        <f t="shared" si="16"/>
        <v>1.4804970243312514</v>
      </c>
      <c r="BF20" s="30">
        <f t="shared" si="17"/>
        <v>0.16113180266561067</v>
      </c>
      <c r="BG20" s="56">
        <f t="shared" si="18"/>
        <v>0.12212827806859192</v>
      </c>
      <c r="BH20" s="30">
        <f t="shared" si="19"/>
        <v>1.4753396989682741</v>
      </c>
      <c r="BI20" s="30">
        <f t="shared" si="20"/>
        <v>1.6581416795537878</v>
      </c>
      <c r="BJ20" s="30">
        <f t="shared" si="21"/>
        <v>9.1400990292756779E-2</v>
      </c>
      <c r="BK20" s="56">
        <f t="shared" si="22"/>
        <v>5.8338301238520227E-2</v>
      </c>
      <c r="BL20" s="30">
        <f t="shared" si="23"/>
        <v>1.2451309193922377</v>
      </c>
      <c r="BM20" s="30">
        <f t="shared" si="24"/>
        <v>2.4323603305708277</v>
      </c>
      <c r="BN20" s="30">
        <f t="shared" si="25"/>
        <v>0.59361470558929508</v>
      </c>
      <c r="BO20" s="56">
        <f t="shared" si="26"/>
        <v>0.32283677389865001</v>
      </c>
      <c r="BP20" s="59"/>
      <c r="BQ20" s="30">
        <f t="shared" si="27"/>
        <v>0.97838216510130271</v>
      </c>
      <c r="BR20" s="30">
        <f t="shared" si="28"/>
        <v>1.7728421772734615</v>
      </c>
      <c r="BS20" s="30">
        <f t="shared" si="29"/>
        <v>0.39723000608607933</v>
      </c>
      <c r="BT20" s="56">
        <f t="shared" si="30"/>
        <v>0.2887659868138589</v>
      </c>
      <c r="BU20" s="30">
        <f t="shared" si="31"/>
        <v>0.80016320797861629</v>
      </c>
      <c r="BV20" s="30">
        <f t="shared" si="32"/>
        <v>1.838567235352665</v>
      </c>
      <c r="BW20" s="30">
        <f t="shared" si="33"/>
        <v>0.51920201368702434</v>
      </c>
      <c r="BX20" s="56">
        <f t="shared" si="34"/>
        <v>0.39352410171275742</v>
      </c>
      <c r="BY20" s="30">
        <f t="shared" si="35"/>
        <v>1.272226649028577</v>
      </c>
      <c r="BZ20" s="30">
        <f t="shared" si="36"/>
        <v>1.8612547294934849</v>
      </c>
      <c r="CA20" s="30">
        <f t="shared" si="37"/>
        <v>0.29451404023245392</v>
      </c>
      <c r="CB20" s="56">
        <f t="shared" si="38"/>
        <v>0.1879788035449341</v>
      </c>
      <c r="CC20" s="30">
        <f t="shared" si="39"/>
        <v>-7.4011170371881096E-2</v>
      </c>
      <c r="CD20" s="30">
        <f t="shared" si="40"/>
        <v>3.7515024203349467</v>
      </c>
      <c r="CE20" s="30">
        <f t="shared" si="41"/>
        <v>1.9127567953534139</v>
      </c>
      <c r="CF20" s="56">
        <f t="shared" si="42"/>
        <v>1.0402509022272313</v>
      </c>
      <c r="CG20" s="66"/>
      <c r="CH20" s="60"/>
    </row>
    <row r="21" spans="1:87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AVERAGE(BC16:BC26)</f>
        <v>0.1082354556584615</v>
      </c>
      <c r="O21" s="33">
        <f>AVERAGE(BG16:BG26)</f>
        <v>0.14314523379413771</v>
      </c>
      <c r="P21" s="33">
        <f>AVERAGE(BK16:BK26)</f>
        <v>7.5223731456561777E-2</v>
      </c>
      <c r="Q21" s="33">
        <f>AVERAGE(BO16:BO26)</f>
        <v>0.39835011932830561</v>
      </c>
      <c r="R21" s="24"/>
      <c r="S21" s="34"/>
      <c r="T21" s="24"/>
      <c r="U21" s="129">
        <f>'RAW DATA'!AA16</f>
        <v>162.61000000000001</v>
      </c>
      <c r="V21" s="129">
        <f>'RAW DATA'!AB16</f>
        <v>41.548665380463916</v>
      </c>
      <c r="W21" s="129">
        <f>'RAW DATA'!AC16</f>
        <v>1.56</v>
      </c>
      <c r="X21" s="131"/>
      <c r="Y21" s="83"/>
      <c r="Z21" s="84"/>
      <c r="AA21" s="30">
        <f t="shared" si="43"/>
        <v>1.2137585654059615</v>
      </c>
      <c r="AB21" s="30">
        <f t="shared" si="0"/>
        <v>1.642143941431595</v>
      </c>
      <c r="AC21" s="85">
        <f t="shared" si="1"/>
        <v>1.1656174275927309</v>
      </c>
      <c r="AD21" s="85">
        <f t="shared" si="2"/>
        <v>1.57701181380193</v>
      </c>
      <c r="AE21" s="30">
        <f t="shared" si="3"/>
        <v>1.3582401532257198</v>
      </c>
      <c r="AF21" s="30">
        <f t="shared" si="4"/>
        <v>1.8376190308347973</v>
      </c>
      <c r="AG21" s="84"/>
      <c r="AH21" s="77"/>
      <c r="AI21" s="45"/>
      <c r="AJ21" s="30">
        <f t="shared" si="5"/>
        <v>1.4279512534187784</v>
      </c>
      <c r="AK21" s="30">
        <f t="shared" si="6"/>
        <v>1.3713146206973306</v>
      </c>
      <c r="AL21" s="30">
        <f t="shared" si="7"/>
        <v>1.5979295920302585</v>
      </c>
      <c r="AM21" s="85">
        <f t="shared" si="8"/>
        <v>1.9556193037506699</v>
      </c>
      <c r="AN21" s="30">
        <f t="shared" si="48"/>
        <v>1.7436871473671702E-2</v>
      </c>
      <c r="AO21" s="30">
        <f t="shared" si="44"/>
        <v>3.5602172362592256E-2</v>
      </c>
      <c r="AP21" s="30">
        <f t="shared" si="45"/>
        <v>1.4386539515818472E-3</v>
      </c>
      <c r="AQ21" s="85">
        <f t="shared" si="46"/>
        <v>0.15651463350016481</v>
      </c>
      <c r="AR21" s="86"/>
      <c r="AS21" s="87"/>
      <c r="AT21" s="60"/>
      <c r="AU21" s="30">
        <f t="shared" si="9"/>
        <v>1726.2915948977607</v>
      </c>
      <c r="AV21" s="30">
        <f t="shared" si="9"/>
        <v>2.4336000000000002</v>
      </c>
      <c r="AW21" s="30">
        <f t="shared" si="10"/>
        <v>64.815917993523712</v>
      </c>
      <c r="AX21" s="85">
        <f t="shared" si="11"/>
        <v>72.803413463995341</v>
      </c>
      <c r="AY21" s="63"/>
      <c r="AZ21" s="30">
        <f t="shared" si="12"/>
        <v>1.3103042367102518</v>
      </c>
      <c r="BA21" s="30">
        <f t="shared" si="13"/>
        <v>1.545598270127305</v>
      </c>
      <c r="BB21" s="30">
        <f t="shared" si="14"/>
        <v>0.11764701670852667</v>
      </c>
      <c r="BC21" s="56">
        <f t="shared" si="47"/>
        <v>8.2388678483847386E-2</v>
      </c>
      <c r="BD21" s="30">
        <f t="shared" si="15"/>
        <v>1.2175433369486868</v>
      </c>
      <c r="BE21" s="30">
        <f t="shared" si="16"/>
        <v>1.5250859044459744</v>
      </c>
      <c r="BF21" s="30">
        <f t="shared" si="17"/>
        <v>0.15377128374864385</v>
      </c>
      <c r="BG21" s="56">
        <f t="shared" si="18"/>
        <v>0.11213421152794913</v>
      </c>
      <c r="BH21" s="30">
        <f t="shared" si="19"/>
        <v>1.5107038092815734</v>
      </c>
      <c r="BI21" s="30">
        <f t="shared" si="20"/>
        <v>1.6851553747789436</v>
      </c>
      <c r="BJ21" s="30">
        <f t="shared" si="21"/>
        <v>8.7225782748685046E-2</v>
      </c>
      <c r="BK21" s="56">
        <f t="shared" si="22"/>
        <v>5.4586749743998339E-2</v>
      </c>
      <c r="BL21" s="30">
        <f t="shared" si="23"/>
        <v>1.3891209848559811</v>
      </c>
      <c r="BM21" s="30">
        <f t="shared" si="24"/>
        <v>2.522117622645359</v>
      </c>
      <c r="BN21" s="30">
        <f t="shared" si="25"/>
        <v>0.56649831889468882</v>
      </c>
      <c r="BO21" s="56">
        <f t="shared" si="26"/>
        <v>0.28967719729919078</v>
      </c>
      <c r="BP21" s="59"/>
      <c r="BQ21" s="30">
        <f t="shared" si="27"/>
        <v>1.0324326856002464</v>
      </c>
      <c r="BR21" s="30">
        <f t="shared" si="28"/>
        <v>1.8234698212373104</v>
      </c>
      <c r="BS21" s="30">
        <f t="shared" si="29"/>
        <v>0.3955185678185319</v>
      </c>
      <c r="BT21" s="56">
        <f t="shared" si="30"/>
        <v>0.27698324216011416</v>
      </c>
      <c r="BU21" s="30">
        <f t="shared" si="31"/>
        <v>0.85434955331647011</v>
      </c>
      <c r="BV21" s="30">
        <f t="shared" si="32"/>
        <v>1.8882796880781911</v>
      </c>
      <c r="BW21" s="30">
        <f t="shared" si="33"/>
        <v>0.51696506738086045</v>
      </c>
      <c r="BX21" s="56">
        <f t="shared" si="34"/>
        <v>0.37698501830161879</v>
      </c>
      <c r="BY21" s="30">
        <f t="shared" si="35"/>
        <v>1.3046844453633994</v>
      </c>
      <c r="BZ21" s="30">
        <f t="shared" si="36"/>
        <v>1.8911747386971176</v>
      </c>
      <c r="CA21" s="30">
        <f t="shared" si="37"/>
        <v>0.29324514666685897</v>
      </c>
      <c r="CB21" s="56">
        <f t="shared" si="38"/>
        <v>0.18351568687971714</v>
      </c>
      <c r="CC21" s="30">
        <f t="shared" si="39"/>
        <v>5.110349000973291E-2</v>
      </c>
      <c r="CD21" s="30">
        <f t="shared" si="40"/>
        <v>3.8601351174916072</v>
      </c>
      <c r="CE21" s="30">
        <f t="shared" si="41"/>
        <v>1.904515813740937</v>
      </c>
      <c r="CF21" s="56">
        <f t="shared" si="42"/>
        <v>0.97386838536942155</v>
      </c>
      <c r="CG21" s="66"/>
      <c r="CH21" s="60"/>
    </row>
    <row r="22" spans="1:87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2.2281388519862744</v>
      </c>
      <c r="O22" s="4">
        <f>TINV((1-H25),(H26-G31))</f>
        <v>2.2281388519862744</v>
      </c>
      <c r="P22" s="4">
        <f>TINV((1-H25),(H26-G32))</f>
        <v>2.2621571627982049</v>
      </c>
      <c r="Q22" s="4">
        <f>TINV((1-H25),(H26-G33))</f>
        <v>2.2281388519862744</v>
      </c>
      <c r="R22" s="79"/>
      <c r="S22" s="11"/>
      <c r="T22" s="24"/>
      <c r="U22" s="129">
        <f>'RAW DATA'!AA17</f>
        <v>215.65</v>
      </c>
      <c r="V22" s="129">
        <f>'RAW DATA'!AB17</f>
        <v>56.431485507190885</v>
      </c>
      <c r="W22" s="129">
        <f>'RAW DATA'!AC17</f>
        <v>1.61</v>
      </c>
      <c r="X22" s="131"/>
      <c r="Y22" s="83"/>
      <c r="Z22" s="84"/>
      <c r="AA22" s="30">
        <f t="shared" si="43"/>
        <v>1.344057655615456</v>
      </c>
      <c r="AB22" s="30">
        <f t="shared" si="0"/>
        <v>1.8184309458326757</v>
      </c>
      <c r="AC22" s="85">
        <f t="shared" si="1"/>
        <v>1.3052053182046597</v>
      </c>
      <c r="AD22" s="85">
        <f t="shared" si="2"/>
        <v>1.7658660187474806</v>
      </c>
      <c r="AE22" s="30">
        <f t="shared" si="3"/>
        <v>1.4225498257960689</v>
      </c>
      <c r="AF22" s="30">
        <f t="shared" si="4"/>
        <v>1.9246262349005636</v>
      </c>
      <c r="AG22" s="84"/>
      <c r="AH22" s="77"/>
      <c r="AI22" s="45"/>
      <c r="AJ22" s="30">
        <f t="shared" si="5"/>
        <v>1.581244300724066</v>
      </c>
      <c r="AK22" s="30">
        <f t="shared" si="6"/>
        <v>1.5355356684760701</v>
      </c>
      <c r="AL22" s="30">
        <f t="shared" si="7"/>
        <v>1.6735880303483164</v>
      </c>
      <c r="AM22" s="85">
        <f t="shared" si="8"/>
        <v>2.29792416666539</v>
      </c>
      <c r="AN22" s="30">
        <f t="shared" si="48"/>
        <v>8.2689024084795881E-4</v>
      </c>
      <c r="AO22" s="30">
        <f t="shared" si="44"/>
        <v>5.5449366693057474E-3</v>
      </c>
      <c r="AP22" s="30">
        <f t="shared" si="45"/>
        <v>4.0434376035783925E-3</v>
      </c>
      <c r="AQ22" s="85">
        <f t="shared" si="46"/>
        <v>0.47323965908227117</v>
      </c>
      <c r="AR22" s="86"/>
      <c r="AS22" s="87"/>
      <c r="AT22" s="60"/>
      <c r="AU22" s="30">
        <f t="shared" si="9"/>
        <v>3184.5125565482949</v>
      </c>
      <c r="AV22" s="30">
        <f t="shared" si="9"/>
        <v>2.5921000000000003</v>
      </c>
      <c r="AW22" s="30">
        <f t="shared" si="10"/>
        <v>90.854691666577324</v>
      </c>
      <c r="AX22" s="85">
        <f t="shared" si="11"/>
        <v>40.326671980636881</v>
      </c>
      <c r="AY22" s="63"/>
      <c r="AZ22" s="30">
        <f t="shared" si="12"/>
        <v>1.4652732677973648</v>
      </c>
      <c r="BA22" s="30">
        <f t="shared" si="13"/>
        <v>1.6972153336507672</v>
      </c>
      <c r="BB22" s="30">
        <f t="shared" si="14"/>
        <v>0.11597103292670122</v>
      </c>
      <c r="BC22" s="56">
        <f t="shared" si="47"/>
        <v>7.3341629040874337E-2</v>
      </c>
      <c r="BD22" s="30">
        <f t="shared" si="15"/>
        <v>1.383954990021836</v>
      </c>
      <c r="BE22" s="30">
        <f t="shared" si="16"/>
        <v>1.6871163469303043</v>
      </c>
      <c r="BF22" s="30">
        <f t="shared" si="17"/>
        <v>0.15158067845423415</v>
      </c>
      <c r="BG22" s="56">
        <f t="shared" si="18"/>
        <v>9.8715179051926019E-2</v>
      </c>
      <c r="BH22" s="30">
        <f t="shared" si="19"/>
        <v>1.5876048545210293</v>
      </c>
      <c r="BI22" s="30">
        <f t="shared" si="20"/>
        <v>1.7595712061756035</v>
      </c>
      <c r="BJ22" s="30">
        <f t="shared" si="21"/>
        <v>8.5983175827287178E-2</v>
      </c>
      <c r="BK22" s="56">
        <f t="shared" si="22"/>
        <v>5.1376548032189141E-2</v>
      </c>
      <c r="BL22" s="30">
        <f t="shared" si="23"/>
        <v>1.7394961076163131</v>
      </c>
      <c r="BM22" s="30">
        <f t="shared" si="24"/>
        <v>2.8563522257144669</v>
      </c>
      <c r="BN22" s="30">
        <f t="shared" si="25"/>
        <v>0.55842805904907677</v>
      </c>
      <c r="BO22" s="56">
        <f t="shared" si="26"/>
        <v>0.24301413734615718</v>
      </c>
      <c r="BP22" s="59"/>
      <c r="BQ22" s="30">
        <f t="shared" si="27"/>
        <v>1.1862210135283713</v>
      </c>
      <c r="BR22" s="30">
        <f t="shared" si="28"/>
        <v>1.9762675879197606</v>
      </c>
      <c r="BS22" s="30">
        <f t="shared" si="29"/>
        <v>0.39502328719569468</v>
      </c>
      <c r="BT22" s="56">
        <f t="shared" si="30"/>
        <v>0.24981799903709376</v>
      </c>
      <c r="BU22" s="30">
        <f t="shared" si="31"/>
        <v>1.0192179607930607</v>
      </c>
      <c r="BV22" s="30">
        <f t="shared" si="32"/>
        <v>2.0518533761590794</v>
      </c>
      <c r="BW22" s="30">
        <f t="shared" si="33"/>
        <v>0.51631770768300944</v>
      </c>
      <c r="BX22" s="56">
        <f t="shared" si="34"/>
        <v>0.33624598782223314</v>
      </c>
      <c r="BY22" s="30">
        <f t="shared" si="35"/>
        <v>1.380710094352972</v>
      </c>
      <c r="BZ22" s="30">
        <f t="shared" si="36"/>
        <v>1.9664659663436608</v>
      </c>
      <c r="CA22" s="30">
        <f t="shared" si="37"/>
        <v>0.29287793599534434</v>
      </c>
      <c r="CB22" s="56">
        <f t="shared" si="38"/>
        <v>0.17500001833449361</v>
      </c>
      <c r="CC22" s="30">
        <f t="shared" si="39"/>
        <v>0.39579324672004756</v>
      </c>
      <c r="CD22" s="30">
        <f t="shared" si="40"/>
        <v>4.2000550866107327</v>
      </c>
      <c r="CE22" s="30">
        <f t="shared" si="41"/>
        <v>1.9021309199453424</v>
      </c>
      <c r="CF22" s="56">
        <f t="shared" si="42"/>
        <v>0.82776052732218797</v>
      </c>
      <c r="CG22" s="66"/>
      <c r="CH22" s="60"/>
    </row>
    <row r="23" spans="1:87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0.95687147685502905</v>
      </c>
      <c r="O23" s="6">
        <f>(Q18-O18)/Q18</f>
        <v>0.92631938718990381</v>
      </c>
      <c r="P23" s="6">
        <f>(Q18-P18)/Q18</f>
        <v>0.97929982752051026</v>
      </c>
      <c r="Q23" s="6" t="s">
        <v>7</v>
      </c>
      <c r="R23" s="45"/>
      <c r="S23" s="91"/>
      <c r="T23" s="24"/>
      <c r="U23" s="129">
        <f>'RAW DATA'!AA18</f>
        <v>260.87</v>
      </c>
      <c r="V23" s="129">
        <f>'RAW DATA'!AB18</f>
        <v>68.542129165671099</v>
      </c>
      <c r="W23" s="129">
        <f>'RAW DATA'!AC18</f>
        <v>1.84</v>
      </c>
      <c r="X23" s="131"/>
      <c r="Y23" s="83"/>
      <c r="Z23" s="84"/>
      <c r="AA23" s="30">
        <f t="shared" si="43"/>
        <v>1.4500863408454503</v>
      </c>
      <c r="AB23" s="30">
        <f t="shared" si="0"/>
        <v>1.9618815199673738</v>
      </c>
      <c r="AC23" s="85">
        <f t="shared" si="1"/>
        <v>1.4310397130720613</v>
      </c>
      <c r="AD23" s="85">
        <f t="shared" si="2"/>
        <v>1.9361125529798477</v>
      </c>
      <c r="AE23" s="30">
        <f t="shared" si="3"/>
        <v>1.4649600542906878</v>
      </c>
      <c r="AF23" s="30">
        <f t="shared" si="4"/>
        <v>1.98200477933446</v>
      </c>
      <c r="AG23" s="84"/>
      <c r="AH23" s="77"/>
      <c r="AI23" s="45"/>
      <c r="AJ23" s="30">
        <f t="shared" si="5"/>
        <v>1.7059839304064122</v>
      </c>
      <c r="AK23" s="30">
        <f t="shared" si="6"/>
        <v>1.6835761330259547</v>
      </c>
      <c r="AL23" s="30">
        <f t="shared" si="7"/>
        <v>1.723482416812574</v>
      </c>
      <c r="AM23" s="85">
        <f t="shared" si="8"/>
        <v>2.5764689708104354</v>
      </c>
      <c r="AN23" s="30">
        <f t="shared" si="48"/>
        <v>1.7960306909313401E-2</v>
      </c>
      <c r="AO23" s="30">
        <f t="shared" si="44"/>
        <v>2.4468426159113859E-2</v>
      </c>
      <c r="AP23" s="30">
        <f t="shared" si="45"/>
        <v>1.3576347191838764E-2</v>
      </c>
      <c r="AQ23" s="85">
        <f t="shared" si="46"/>
        <v>0.54238654496658179</v>
      </c>
      <c r="AR23" s="86"/>
      <c r="AS23" s="87"/>
      <c r="AT23" s="60"/>
      <c r="AU23" s="30">
        <f t="shared" si="9"/>
        <v>4698.0234705635403</v>
      </c>
      <c r="AV23" s="30">
        <f t="shared" si="9"/>
        <v>3.3856000000000002</v>
      </c>
      <c r="AW23" s="30">
        <f t="shared" si="10"/>
        <v>126.11751766483482</v>
      </c>
      <c r="AX23" s="85">
        <f t="shared" si="11"/>
        <v>340.80749281153521</v>
      </c>
      <c r="AY23" s="92"/>
      <c r="AZ23" s="30">
        <f t="shared" si="12"/>
        <v>1.5753245198197339</v>
      </c>
      <c r="BA23" s="30">
        <f t="shared" si="13"/>
        <v>1.8366433409930905</v>
      </c>
      <c r="BB23" s="30">
        <f t="shared" si="14"/>
        <v>0.13065941058667827</v>
      </c>
      <c r="BC23" s="56">
        <f t="shared" si="47"/>
        <v>7.6588887068562039E-2</v>
      </c>
      <c r="BD23" s="30">
        <f t="shared" si="15"/>
        <v>1.5127969168429192</v>
      </c>
      <c r="BE23" s="30">
        <f t="shared" si="16"/>
        <v>1.8543553492089901</v>
      </c>
      <c r="BF23" s="30">
        <f t="shared" si="17"/>
        <v>0.17077921618303549</v>
      </c>
      <c r="BG23" s="56">
        <f t="shared" si="18"/>
        <v>0.10143836850198605</v>
      </c>
      <c r="BH23" s="30">
        <f t="shared" si="19"/>
        <v>1.6266089925578744</v>
      </c>
      <c r="BI23" s="30">
        <f t="shared" si="20"/>
        <v>1.8203558410672736</v>
      </c>
      <c r="BJ23" s="30">
        <f t="shared" si="21"/>
        <v>9.6873424254699608E-2</v>
      </c>
      <c r="BK23" s="56">
        <f t="shared" si="22"/>
        <v>5.6207956234249422E-2</v>
      </c>
      <c r="BL23" s="30">
        <f t="shared" si="23"/>
        <v>1.947312885803143</v>
      </c>
      <c r="BM23" s="30">
        <f t="shared" si="24"/>
        <v>3.2056250558177277</v>
      </c>
      <c r="BN23" s="30">
        <f t="shared" si="25"/>
        <v>0.62915608500729236</v>
      </c>
      <c r="BO23" s="56">
        <f t="shared" si="26"/>
        <v>0.24419315432678765</v>
      </c>
      <c r="BP23" s="59"/>
      <c r="BQ23" s="30">
        <f t="shared" si="27"/>
        <v>1.3064016503642857</v>
      </c>
      <c r="BR23" s="30">
        <f t="shared" si="28"/>
        <v>2.1055662104485386</v>
      </c>
      <c r="BS23" s="30">
        <f t="shared" si="29"/>
        <v>0.39958228004212654</v>
      </c>
      <c r="BT23" s="56">
        <f t="shared" si="30"/>
        <v>0.2342239413397845</v>
      </c>
      <c r="BU23" s="30">
        <f t="shared" si="31"/>
        <v>1.1612995646577349</v>
      </c>
      <c r="BV23" s="30">
        <f t="shared" si="32"/>
        <v>2.2058527013941744</v>
      </c>
      <c r="BW23" s="30">
        <f t="shared" si="33"/>
        <v>0.52227656836821967</v>
      </c>
      <c r="BX23" s="56">
        <f t="shared" si="34"/>
        <v>0.3102185628098163</v>
      </c>
      <c r="BY23" s="30">
        <f t="shared" si="35"/>
        <v>1.4272243549908272</v>
      </c>
      <c r="BZ23" s="30">
        <f t="shared" si="36"/>
        <v>2.0197404786343207</v>
      </c>
      <c r="CA23" s="30">
        <f t="shared" si="37"/>
        <v>0.29625806182174663</v>
      </c>
      <c r="CB23" s="56">
        <f t="shared" si="38"/>
        <v>0.17189503004599804</v>
      </c>
      <c r="CC23" s="30">
        <f t="shared" si="39"/>
        <v>0.65238541784801307</v>
      </c>
      <c r="CD23" s="30">
        <f t="shared" si="40"/>
        <v>4.5005525237728579</v>
      </c>
      <c r="CE23" s="30">
        <f t="shared" si="41"/>
        <v>1.9240835529624223</v>
      </c>
      <c r="CF23" s="56">
        <f t="shared" si="42"/>
        <v>0.74679088891072376</v>
      </c>
      <c r="CG23" s="66"/>
      <c r="CH23" s="93"/>
    </row>
    <row r="24" spans="1:87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S24" s="91"/>
      <c r="T24" s="24"/>
      <c r="U24" s="129">
        <f>'RAW DATA'!AA19</f>
        <v>312.17</v>
      </c>
      <c r="V24" s="129">
        <f>'RAW DATA'!AB19</f>
        <v>81.782981980509746</v>
      </c>
      <c r="W24" s="129">
        <f>'RAW DATA'!AC19</f>
        <v>1.92</v>
      </c>
      <c r="X24" s="131"/>
      <c r="Y24" s="83"/>
      <c r="Z24" s="84"/>
      <c r="AA24" s="30">
        <f t="shared" si="43"/>
        <v>1.5660100072393628</v>
      </c>
      <c r="AB24" s="30">
        <f t="shared" si="0"/>
        <v>2.1187194215591378</v>
      </c>
      <c r="AC24" s="85">
        <f t="shared" si="1"/>
        <v>1.5825409216336688</v>
      </c>
      <c r="AD24" s="85">
        <f t="shared" si="2"/>
        <v>2.1410847763279048</v>
      </c>
      <c r="AE24" s="30">
        <f t="shared" si="3"/>
        <v>1.5045823443624085</v>
      </c>
      <c r="AF24" s="30">
        <f t="shared" si="4"/>
        <v>2.0356114070785525</v>
      </c>
      <c r="AG24" s="84"/>
      <c r="AH24" s="77"/>
      <c r="AI24" s="45"/>
      <c r="AJ24" s="30">
        <f t="shared" si="5"/>
        <v>1.8423647143992503</v>
      </c>
      <c r="AK24" s="30">
        <f t="shared" si="6"/>
        <v>1.8618128489807868</v>
      </c>
      <c r="AL24" s="30">
        <f t="shared" si="7"/>
        <v>1.7700968757204807</v>
      </c>
      <c r="AM24" s="85">
        <f t="shared" si="8"/>
        <v>2.881008585551724</v>
      </c>
      <c r="AN24" s="30">
        <f t="shared" si="48"/>
        <v>6.0272375703099602E-3</v>
      </c>
      <c r="AO24" s="30">
        <f t="shared" si="44"/>
        <v>3.3857445437327147E-3</v>
      </c>
      <c r="AP24" s="30">
        <f t="shared" si="45"/>
        <v>2.247094666876099E-2</v>
      </c>
      <c r="AQ24" s="85">
        <f t="shared" si="46"/>
        <v>0.92353750150412539</v>
      </c>
      <c r="AR24" s="86"/>
      <c r="AS24" s="87"/>
      <c r="AT24" s="60"/>
      <c r="AU24" s="30">
        <f t="shared" si="9"/>
        <v>6688.4561416243814</v>
      </c>
      <c r="AV24" s="30">
        <f t="shared" si="9"/>
        <v>3.6863999999999999</v>
      </c>
      <c r="AW24" s="30">
        <f t="shared" si="10"/>
        <v>157.02332540257871</v>
      </c>
      <c r="AX24" s="85">
        <f t="shared" si="11"/>
        <v>1005.0057062531728</v>
      </c>
      <c r="AY24" s="92"/>
      <c r="AZ24" s="30">
        <f t="shared" si="12"/>
        <v>1.6839997410399072</v>
      </c>
      <c r="BA24" s="30">
        <f t="shared" si="13"/>
        <v>2.0007296877585934</v>
      </c>
      <c r="BB24" s="30">
        <f t="shared" si="14"/>
        <v>0.15836497335934308</v>
      </c>
      <c r="BC24" s="56">
        <f t="shared" si="47"/>
        <v>8.5957450292887302E-2</v>
      </c>
      <c r="BD24" s="30">
        <f t="shared" si="15"/>
        <v>1.6548209002208909</v>
      </c>
      <c r="BE24" s="30">
        <f t="shared" si="16"/>
        <v>2.0688047977406829</v>
      </c>
      <c r="BF24" s="30">
        <f t="shared" si="17"/>
        <v>0.20699194875989593</v>
      </c>
      <c r="BG24" s="56">
        <f t="shared" si="18"/>
        <v>0.11117763467644437</v>
      </c>
      <c r="BH24" s="30">
        <f t="shared" si="19"/>
        <v>1.652682009218029</v>
      </c>
      <c r="BI24" s="30">
        <f t="shared" si="20"/>
        <v>1.8875117422229324</v>
      </c>
      <c r="BJ24" s="30">
        <f t="shared" si="21"/>
        <v>0.11741486650245163</v>
      </c>
      <c r="BK24" s="56">
        <f t="shared" si="22"/>
        <v>6.6332452258953595E-2</v>
      </c>
      <c r="BL24" s="30">
        <f t="shared" si="23"/>
        <v>2.1184436375417173</v>
      </c>
      <c r="BM24" s="30">
        <f t="shared" si="24"/>
        <v>3.6435735335617307</v>
      </c>
      <c r="BN24" s="30">
        <f t="shared" si="25"/>
        <v>0.76256494801000674</v>
      </c>
      <c r="BO24" s="56">
        <f t="shared" si="26"/>
        <v>0.26468680164102071</v>
      </c>
      <c r="BP24" s="59"/>
      <c r="BQ24" s="30">
        <f t="shared" si="27"/>
        <v>1.4328850668758213</v>
      </c>
      <c r="BR24" s="30">
        <f t="shared" si="28"/>
        <v>2.2518443619226796</v>
      </c>
      <c r="BS24" s="30">
        <f t="shared" si="29"/>
        <v>0.40947964752342902</v>
      </c>
      <c r="BT24" s="56">
        <f t="shared" si="30"/>
        <v>0.2222576476433171</v>
      </c>
      <c r="BU24" s="30">
        <f t="shared" si="31"/>
        <v>1.3265998633032987</v>
      </c>
      <c r="BV24" s="30">
        <f t="shared" si="32"/>
        <v>2.3970258346582751</v>
      </c>
      <c r="BW24" s="30">
        <f t="shared" si="33"/>
        <v>0.5352129856774881</v>
      </c>
      <c r="BX24" s="56">
        <f t="shared" si="34"/>
        <v>0.28746873563069464</v>
      </c>
      <c r="BY24" s="30">
        <f t="shared" si="35"/>
        <v>1.466500713453341</v>
      </c>
      <c r="BZ24" s="30">
        <f t="shared" si="36"/>
        <v>2.0736930379876202</v>
      </c>
      <c r="CA24" s="30">
        <f t="shared" si="37"/>
        <v>0.30359616226713965</v>
      </c>
      <c r="CB24" s="56">
        <f t="shared" si="38"/>
        <v>0.17151386821332429</v>
      </c>
      <c r="CC24" s="30">
        <f t="shared" si="39"/>
        <v>0.90926685819179931</v>
      </c>
      <c r="CD24" s="30">
        <f t="shared" si="40"/>
        <v>4.8527503129116489</v>
      </c>
      <c r="CE24" s="30">
        <f t="shared" si="41"/>
        <v>1.9717417273599247</v>
      </c>
      <c r="CF24" s="56">
        <f t="shared" si="42"/>
        <v>0.68439286757013562</v>
      </c>
      <c r="CG24" s="66"/>
      <c r="CH24" s="60"/>
    </row>
    <row r="25" spans="1:87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V27</f>
        <v>50.081157013275245</v>
      </c>
      <c r="N25" s="90"/>
      <c r="O25" s="90"/>
      <c r="P25" s="19"/>
      <c r="Q25" s="20"/>
      <c r="R25" s="45"/>
      <c r="S25" s="91"/>
      <c r="T25" s="24"/>
      <c r="U25" s="129">
        <f>'RAW DATA'!AA20</f>
        <v>387.83</v>
      </c>
      <c r="V25" s="129">
        <f>'RAW DATA'!AB20</f>
        <v>100.54789056951806</v>
      </c>
      <c r="W25" s="129">
        <f>'RAW DATA'!AC20</f>
        <v>1.84</v>
      </c>
      <c r="X25" s="131"/>
      <c r="Y25" s="83"/>
      <c r="Z25" s="84"/>
      <c r="AA25" s="30">
        <f t="shared" si="43"/>
        <v>1.7302967819361303</v>
      </c>
      <c r="AB25" s="30">
        <f t="shared" si="0"/>
        <v>2.3409897637959411</v>
      </c>
      <c r="AC25" s="85">
        <f t="shared" si="1"/>
        <v>1.825118723389439</v>
      </c>
      <c r="AD25" s="85">
        <f t="shared" si="2"/>
        <v>2.4692782728210054</v>
      </c>
      <c r="AE25" s="30">
        <f t="shared" si="3"/>
        <v>1.552283873153594</v>
      </c>
      <c r="AF25" s="30">
        <f t="shared" si="4"/>
        <v>2.1001487695607448</v>
      </c>
      <c r="AG25" s="84"/>
      <c r="AH25" s="77"/>
      <c r="AI25" s="45"/>
      <c r="AJ25" s="30">
        <f t="shared" si="5"/>
        <v>2.0356432728660359</v>
      </c>
      <c r="AK25" s="30">
        <f t="shared" si="6"/>
        <v>2.1471984981052223</v>
      </c>
      <c r="AL25" s="30">
        <f t="shared" si="7"/>
        <v>1.8262163213571694</v>
      </c>
      <c r="AM25" s="85">
        <f t="shared" si="8"/>
        <v>3.3126014830989154</v>
      </c>
      <c r="AN25" s="30">
        <f t="shared" si="48"/>
        <v>3.8276290217734134E-2</v>
      </c>
      <c r="AO25" s="30">
        <f t="shared" si="44"/>
        <v>9.4370917238104243E-2</v>
      </c>
      <c r="AP25" s="30">
        <f t="shared" si="45"/>
        <v>1.8998979692882713E-4</v>
      </c>
      <c r="AQ25" s="85">
        <f t="shared" si="46"/>
        <v>2.1685551280251252</v>
      </c>
      <c r="AR25" s="94"/>
      <c r="AS25" s="95"/>
      <c r="AT25" s="60"/>
      <c r="AU25" s="30">
        <f t="shared" si="9"/>
        <v>10109.878297979778</v>
      </c>
      <c r="AV25" s="30">
        <f t="shared" si="9"/>
        <v>3.3856000000000002</v>
      </c>
      <c r="AW25" s="30">
        <f t="shared" si="10"/>
        <v>185.00811864791325</v>
      </c>
      <c r="AX25" s="85">
        <f t="shared" si="11"/>
        <v>2546.8911958368044</v>
      </c>
      <c r="AY25" s="92"/>
      <c r="AZ25" s="30">
        <f t="shared" si="12"/>
        <v>1.8266732787964761</v>
      </c>
      <c r="BA25" s="30">
        <f t="shared" si="13"/>
        <v>2.2446132669355956</v>
      </c>
      <c r="BB25" s="30">
        <f t="shared" si="14"/>
        <v>0.20896999406955974</v>
      </c>
      <c r="BC25" s="56">
        <f t="shared" si="47"/>
        <v>0.10265550789522437</v>
      </c>
      <c r="BD25" s="30">
        <f t="shared" si="15"/>
        <v>1.8740629341781367</v>
      </c>
      <c r="BE25" s="30">
        <f t="shared" si="16"/>
        <v>2.4203340620323077</v>
      </c>
      <c r="BF25" s="30">
        <f t="shared" si="17"/>
        <v>0.2731355639270856</v>
      </c>
      <c r="BG25" s="56">
        <f t="shared" si="18"/>
        <v>0.12720554907620871</v>
      </c>
      <c r="BH25" s="30">
        <f t="shared" si="19"/>
        <v>1.6712819098126364</v>
      </c>
      <c r="BI25" s="30">
        <f t="shared" si="20"/>
        <v>1.9811507329017024</v>
      </c>
      <c r="BJ25" s="30">
        <f t="shared" si="21"/>
        <v>0.154934411544533</v>
      </c>
      <c r="BK25" s="56">
        <f t="shared" si="22"/>
        <v>8.4839024672275457E-2</v>
      </c>
      <c r="BL25" s="30">
        <f t="shared" si="23"/>
        <v>2.3063613449989342</v>
      </c>
      <c r="BM25" s="30">
        <f t="shared" si="24"/>
        <v>4.3188416211988967</v>
      </c>
      <c r="BN25" s="30">
        <f t="shared" si="25"/>
        <v>1.0062401380999815</v>
      </c>
      <c r="BO25" s="56">
        <f t="shared" si="26"/>
        <v>0.30376130157336362</v>
      </c>
      <c r="BP25" s="59"/>
      <c r="BQ25" s="30">
        <f t="shared" si="27"/>
        <v>1.604061791138381</v>
      </c>
      <c r="BR25" s="30">
        <f t="shared" si="28"/>
        <v>2.4672247545936905</v>
      </c>
      <c r="BS25" s="30">
        <f t="shared" si="29"/>
        <v>0.43158148172765481</v>
      </c>
      <c r="BT25" s="56">
        <f t="shared" si="30"/>
        <v>0.21201233412572321</v>
      </c>
      <c r="BU25" s="30">
        <f t="shared" si="31"/>
        <v>1.5830971690266971</v>
      </c>
      <c r="BV25" s="30">
        <f t="shared" si="32"/>
        <v>2.7112998271837476</v>
      </c>
      <c r="BW25" s="30">
        <f t="shared" si="33"/>
        <v>0.56410132907852528</v>
      </c>
      <c r="BX25" s="56">
        <f t="shared" si="34"/>
        <v>0.26271503523140122</v>
      </c>
      <c r="BY25" s="30">
        <f t="shared" si="35"/>
        <v>1.5062334300204645</v>
      </c>
      <c r="BZ25" s="30">
        <f t="shared" si="36"/>
        <v>2.1461992126938743</v>
      </c>
      <c r="CA25" s="30">
        <f t="shared" si="37"/>
        <v>0.31998289133670499</v>
      </c>
      <c r="CB25" s="56">
        <f t="shared" si="38"/>
        <v>0.17521631342058464</v>
      </c>
      <c r="CC25" s="30">
        <f t="shared" si="39"/>
        <v>1.2344341763109696</v>
      </c>
      <c r="CD25" s="30">
        <f t="shared" si="40"/>
        <v>5.3907687898868613</v>
      </c>
      <c r="CE25" s="30">
        <f t="shared" si="41"/>
        <v>2.0781673067879458</v>
      </c>
      <c r="CF25" s="56">
        <f t="shared" si="42"/>
        <v>0.62735204261390198</v>
      </c>
      <c r="CG25" s="66"/>
      <c r="CH25" s="60"/>
    </row>
    <row r="26" spans="1:87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INPUTS!D19</f>
        <v>11</v>
      </c>
      <c r="I26" s="79"/>
      <c r="K26" s="79"/>
      <c r="L26" s="146" t="s">
        <v>18</v>
      </c>
      <c r="M26" s="30">
        <f>SUM(AX16:AX26)</f>
        <v>11827.633283888801</v>
      </c>
      <c r="N26" s="90"/>
      <c r="O26" s="90"/>
      <c r="P26" s="99"/>
      <c r="Q26" s="21"/>
      <c r="R26" s="45"/>
      <c r="S26" s="91"/>
      <c r="T26" s="24"/>
      <c r="U26" s="129">
        <f>'RAW DATA'!AA21</f>
        <v>395.65</v>
      </c>
      <c r="V26" s="129">
        <f>'RAW DATA'!AB21</f>
        <v>102.44328188735069</v>
      </c>
      <c r="W26" s="129">
        <f>'RAW DATA'!AC21</f>
        <v>1.88</v>
      </c>
      <c r="X26" s="131"/>
      <c r="Y26" s="83"/>
      <c r="Z26" s="84"/>
      <c r="AA26" s="30">
        <f t="shared" si="43"/>
        <v>1.7468909329237554</v>
      </c>
      <c r="AB26" s="30">
        <f t="shared" si="0"/>
        <v>2.3634406739556688</v>
      </c>
      <c r="AC26" s="85">
        <f t="shared" si="1"/>
        <v>1.8515997827538435</v>
      </c>
      <c r="AD26" s="85">
        <f t="shared" si="2"/>
        <v>2.5051055884316704</v>
      </c>
      <c r="AE26" s="30">
        <f t="shared" si="3"/>
        <v>1.5566703198493412</v>
      </c>
      <c r="AF26" s="30">
        <f t="shared" si="4"/>
        <v>2.1060833739138145</v>
      </c>
      <c r="AG26" s="84"/>
      <c r="AH26" s="77"/>
      <c r="AI26" s="45"/>
      <c r="AJ26" s="30">
        <f t="shared" si="5"/>
        <v>2.0551658034397122</v>
      </c>
      <c r="AK26" s="30">
        <f t="shared" si="6"/>
        <v>2.1783526855927571</v>
      </c>
      <c r="AL26" s="30">
        <f t="shared" si="7"/>
        <v>1.8313768468815779</v>
      </c>
      <c r="AM26" s="85">
        <f t="shared" si="8"/>
        <v>3.3561954834090657</v>
      </c>
      <c r="AN26" s="30">
        <f t="shared" si="48"/>
        <v>3.0683058694679938E-2</v>
      </c>
      <c r="AO26" s="30">
        <f t="shared" si="44"/>
        <v>8.9014325000410621E-2</v>
      </c>
      <c r="AP26" s="30">
        <f t="shared" si="45"/>
        <v>2.3642110191775135E-3</v>
      </c>
      <c r="AQ26" s="85">
        <f t="shared" si="46"/>
        <v>2.1791531052373254</v>
      </c>
      <c r="AR26" s="94"/>
      <c r="AS26" s="95"/>
      <c r="AT26" s="60"/>
      <c r="AU26" s="30">
        <f t="shared" si="9"/>
        <v>10494.626003851195</v>
      </c>
      <c r="AV26" s="30">
        <f t="shared" si="9"/>
        <v>3.5343999999999998</v>
      </c>
      <c r="AW26" s="30">
        <f t="shared" si="10"/>
        <v>192.5933699482193</v>
      </c>
      <c r="AX26" s="85">
        <f t="shared" si="11"/>
        <v>2741.7921213282707</v>
      </c>
      <c r="AY26" s="92"/>
      <c r="AZ26" s="30">
        <f t="shared" si="12"/>
        <v>1.8406473035806539</v>
      </c>
      <c r="BA26" s="30">
        <f t="shared" si="13"/>
        <v>2.2696843032987704</v>
      </c>
      <c r="BB26" s="30">
        <f t="shared" si="14"/>
        <v>0.21451849985905827</v>
      </c>
      <c r="BC26" s="56">
        <f t="shared" si="47"/>
        <v>0.10438014271161022</v>
      </c>
      <c r="BD26" s="30">
        <f t="shared" si="15"/>
        <v>1.8979649117753705</v>
      </c>
      <c r="BE26" s="30">
        <f t="shared" si="16"/>
        <v>2.4587404594101434</v>
      </c>
      <c r="BF26" s="30">
        <f t="shared" si="17"/>
        <v>0.28038777381738655</v>
      </c>
      <c r="BG26" s="56">
        <f t="shared" si="18"/>
        <v>0.12871550859134154</v>
      </c>
      <c r="BH26" s="30">
        <f t="shared" si="19"/>
        <v>1.6723286653995235</v>
      </c>
      <c r="BI26" s="30">
        <f t="shared" si="20"/>
        <v>1.9904250283636322</v>
      </c>
      <c r="BJ26" s="30">
        <f t="shared" si="21"/>
        <v>0.15904818148205443</v>
      </c>
      <c r="BK26" s="56">
        <f t="shared" si="22"/>
        <v>8.6846233615368446E-2</v>
      </c>
      <c r="BL26" s="30">
        <f t="shared" si="23"/>
        <v>2.3232379725267744</v>
      </c>
      <c r="BM26" s="30">
        <f t="shared" si="24"/>
        <v>4.389152994291357</v>
      </c>
      <c r="BN26" s="30">
        <f t="shared" si="25"/>
        <v>1.0329575108822915</v>
      </c>
      <c r="BO26" s="56">
        <f t="shared" si="26"/>
        <v>0.30777632470712391</v>
      </c>
      <c r="BP26" s="59"/>
      <c r="BQ26" s="30">
        <f t="shared" si="27"/>
        <v>1.6208706230259906</v>
      </c>
      <c r="BR26" s="30">
        <f t="shared" si="28"/>
        <v>2.4894609838534336</v>
      </c>
      <c r="BS26" s="30">
        <f t="shared" si="29"/>
        <v>0.43429518041372162</v>
      </c>
      <c r="BT26" s="56">
        <f t="shared" si="30"/>
        <v>0.21131880439371151</v>
      </c>
      <c r="BU26" s="30">
        <f t="shared" si="31"/>
        <v>1.6107043993338612</v>
      </c>
      <c r="BV26" s="30">
        <f t="shared" si="32"/>
        <v>2.7460009718516529</v>
      </c>
      <c r="BW26" s="30">
        <f t="shared" si="33"/>
        <v>0.56764828625889596</v>
      </c>
      <c r="BX26" s="56">
        <f t="shared" si="34"/>
        <v>0.26058603366352112</v>
      </c>
      <c r="BY26" s="30">
        <f t="shared" si="35"/>
        <v>1.5093819666423181</v>
      </c>
      <c r="BZ26" s="30">
        <f t="shared" si="36"/>
        <v>2.1533717271208377</v>
      </c>
      <c r="CA26" s="30">
        <f t="shared" si="37"/>
        <v>0.32199488023925993</v>
      </c>
      <c r="CB26" s="56">
        <f t="shared" si="38"/>
        <v>0.17582120293130524</v>
      </c>
      <c r="CC26" s="30">
        <f t="shared" si="39"/>
        <v>1.2649610731224201</v>
      </c>
      <c r="CD26" s="30">
        <f t="shared" si="40"/>
        <v>5.4474298936957108</v>
      </c>
      <c r="CE26" s="30">
        <f t="shared" si="41"/>
        <v>2.0912344102866456</v>
      </c>
      <c r="CF26" s="56">
        <f t="shared" si="42"/>
        <v>0.62309672384233949</v>
      </c>
      <c r="CG26" s="66"/>
      <c r="CH26" s="60"/>
    </row>
    <row r="27" spans="1:87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27"/>
      <c r="V27" s="102">
        <f>AVERAGE(V16:V26)</f>
        <v>50.081157013275245</v>
      </c>
      <c r="W27" s="27"/>
      <c r="X27" s="131"/>
      <c r="Y27" s="83"/>
      <c r="Z27" s="84"/>
      <c r="AA27" s="131"/>
      <c r="AB27" s="131"/>
      <c r="AC27" s="131"/>
      <c r="AD27" s="131"/>
      <c r="AE27" s="131"/>
      <c r="AF27" s="131"/>
      <c r="AG27" s="84"/>
      <c r="AH27" s="77"/>
      <c r="AI27" s="45"/>
      <c r="AJ27" s="131"/>
      <c r="AK27" s="131"/>
      <c r="AL27" s="131"/>
      <c r="AM27" s="131"/>
      <c r="AN27" s="131"/>
      <c r="AO27" s="131"/>
      <c r="AP27" s="131"/>
      <c r="AQ27" s="131"/>
      <c r="AR27" s="86"/>
      <c r="AS27" s="87"/>
      <c r="AT27" s="60"/>
      <c r="AU27" s="92"/>
      <c r="AV27" s="92"/>
      <c r="AW27" s="92"/>
      <c r="AX27" s="92"/>
      <c r="AY27" s="92"/>
      <c r="AZ27" s="92"/>
      <c r="BA27" s="92"/>
      <c r="BB27" s="92"/>
      <c r="BC27" s="59"/>
      <c r="BD27" s="92"/>
      <c r="BE27" s="92"/>
      <c r="BF27" s="92"/>
      <c r="BG27" s="59"/>
      <c r="BH27" s="92"/>
      <c r="BI27" s="92"/>
      <c r="BJ27" s="92"/>
      <c r="BK27" s="59"/>
      <c r="BL27" s="92"/>
      <c r="BM27" s="92"/>
      <c r="BN27" s="92"/>
      <c r="BO27" s="59"/>
      <c r="BP27" s="59"/>
      <c r="BQ27" s="167">
        <f t="shared" si="27"/>
        <v>-0.39440742702135667</v>
      </c>
      <c r="BR27" s="30">
        <f t="shared" si="28"/>
        <v>0.39440742702135667</v>
      </c>
      <c r="BS27" s="30">
        <f t="shared" si="29"/>
        <v>0.39440742702135667</v>
      </c>
      <c r="BT27" s="56" t="e">
        <f t="shared" si="30"/>
        <v>#DIV/0!</v>
      </c>
      <c r="BU27" s="30">
        <f t="shared" si="31"/>
        <v>-0.51551274371310074</v>
      </c>
      <c r="BV27" s="30">
        <f t="shared" si="32"/>
        <v>0.51551274371310074</v>
      </c>
      <c r="BW27" s="30">
        <f t="shared" si="33"/>
        <v>0.51551274371310074</v>
      </c>
      <c r="BX27" s="56" t="e">
        <f t="shared" si="34"/>
        <v>#DIV/0!</v>
      </c>
      <c r="BY27" s="30">
        <f t="shared" si="35"/>
        <v>-0.29242132530283987</v>
      </c>
      <c r="BZ27" s="30">
        <f t="shared" si="36"/>
        <v>0.29242132530283987</v>
      </c>
      <c r="CA27" s="30">
        <f t="shared" si="37"/>
        <v>0.29242132530283987</v>
      </c>
      <c r="CB27" s="56" t="e">
        <f t="shared" si="38"/>
        <v>#DIV/0!</v>
      </c>
      <c r="CC27" s="30">
        <f t="shared" si="39"/>
        <v>-1.8991654069795441</v>
      </c>
      <c r="CD27" s="30">
        <f t="shared" si="40"/>
        <v>1.8991654069795441</v>
      </c>
      <c r="CE27" s="30">
        <f t="shared" si="41"/>
        <v>1.8991654069795441</v>
      </c>
      <c r="CF27" s="56" t="e">
        <f t="shared" si="42"/>
        <v>#DIV/0!</v>
      </c>
      <c r="CG27" s="66"/>
      <c r="CH27" s="60"/>
    </row>
    <row r="28" spans="1:87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31"/>
      <c r="V28" s="131"/>
      <c r="W28" s="131"/>
      <c r="X28" s="131"/>
      <c r="Y28" s="83"/>
      <c r="Z28" s="84"/>
      <c r="AA28" s="131"/>
      <c r="AB28" s="131"/>
      <c r="AC28" s="131"/>
      <c r="AD28" s="131"/>
      <c r="AE28" s="131"/>
      <c r="AF28" s="131"/>
      <c r="AG28" s="84"/>
      <c r="AH28" s="77"/>
      <c r="AI28" s="45"/>
      <c r="AJ28" s="131"/>
      <c r="AK28" s="131"/>
      <c r="AL28" s="131"/>
      <c r="AM28" s="131"/>
      <c r="AN28" s="131"/>
      <c r="AO28" s="131"/>
      <c r="AP28" s="131"/>
      <c r="AQ28" s="131"/>
      <c r="AR28" s="86"/>
      <c r="AS28" s="87"/>
      <c r="AT28" s="60"/>
      <c r="AU28" s="92"/>
      <c r="AV28" s="92"/>
      <c r="AW28" s="92"/>
      <c r="AX28" s="92"/>
      <c r="AY28" s="92"/>
      <c r="AZ28" s="92"/>
      <c r="BA28" s="92"/>
      <c r="BB28" s="92"/>
      <c r="BC28" s="59"/>
      <c r="BD28" s="92"/>
      <c r="BE28" s="92"/>
      <c r="BF28" s="92"/>
      <c r="BG28" s="59"/>
      <c r="BH28" s="92"/>
      <c r="BI28" s="92"/>
      <c r="BJ28" s="92"/>
      <c r="BK28" s="59"/>
      <c r="BL28" s="92"/>
      <c r="BM28" s="92"/>
      <c r="BN28" s="92"/>
      <c r="BO28" s="59"/>
      <c r="BP28" s="59"/>
      <c r="BQ28" s="168">
        <f t="shared" si="27"/>
        <v>-0.39440742702135667</v>
      </c>
      <c r="BR28" s="155">
        <f t="shared" si="28"/>
        <v>0.39440742702135667</v>
      </c>
      <c r="BS28" s="155">
        <f t="shared" si="29"/>
        <v>0.39440742702135667</v>
      </c>
      <c r="BT28" s="157" t="e">
        <f t="shared" si="30"/>
        <v>#DIV/0!</v>
      </c>
      <c r="BU28" s="155">
        <f t="shared" si="31"/>
        <v>-0.51551274371310074</v>
      </c>
      <c r="BV28" s="155">
        <f t="shared" si="32"/>
        <v>0.51551274371310074</v>
      </c>
      <c r="BW28" s="155">
        <f t="shared" si="33"/>
        <v>0.51551274371310074</v>
      </c>
      <c r="BX28" s="157" t="e">
        <f t="shared" si="34"/>
        <v>#DIV/0!</v>
      </c>
      <c r="BY28" s="155">
        <f t="shared" si="35"/>
        <v>-0.29242132530283987</v>
      </c>
      <c r="BZ28" s="155">
        <f t="shared" si="36"/>
        <v>0.29242132530283987</v>
      </c>
      <c r="CA28" s="155">
        <f t="shared" si="37"/>
        <v>0.29242132530283987</v>
      </c>
      <c r="CB28" s="157" t="e">
        <f t="shared" si="38"/>
        <v>#DIV/0!</v>
      </c>
      <c r="CC28" s="155">
        <f t="shared" si="39"/>
        <v>-1.8991654069795441</v>
      </c>
      <c r="CD28" s="155">
        <f t="shared" si="40"/>
        <v>1.8991654069795441</v>
      </c>
      <c r="CE28" s="155">
        <f t="shared" si="41"/>
        <v>1.8991654069795441</v>
      </c>
      <c r="CF28" s="157" t="e">
        <f t="shared" si="42"/>
        <v>#DIV/0!</v>
      </c>
      <c r="CG28" s="66"/>
      <c r="CH28" s="60"/>
    </row>
    <row r="29" spans="1:87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34"/>
      <c r="U29" s="11"/>
      <c r="V29" s="11"/>
      <c r="W29" s="11"/>
      <c r="X29" s="132"/>
      <c r="Y29" s="83"/>
      <c r="Z29" s="77"/>
      <c r="AA29" s="132"/>
      <c r="AB29" s="132"/>
      <c r="AC29" s="132"/>
      <c r="AD29" s="132"/>
      <c r="AE29" s="132"/>
      <c r="AF29" s="132"/>
      <c r="AG29" s="77"/>
      <c r="AH29" s="77"/>
      <c r="AI29" s="91"/>
      <c r="AJ29" s="132"/>
      <c r="AK29" s="132"/>
      <c r="AL29" s="132"/>
      <c r="AM29" s="132"/>
      <c r="AN29" s="132"/>
      <c r="AO29" s="132"/>
      <c r="AP29" s="132"/>
      <c r="AQ29" s="132"/>
      <c r="AR29" s="87"/>
      <c r="AS29" s="87"/>
      <c r="AT29" s="91"/>
      <c r="AU29" s="132"/>
      <c r="AV29" s="132"/>
      <c r="AW29" s="132"/>
      <c r="AX29" s="132"/>
      <c r="AY29" s="132"/>
      <c r="AZ29" s="132"/>
      <c r="BA29" s="132"/>
      <c r="BB29" s="132"/>
      <c r="BC29" s="133"/>
      <c r="BD29" s="132"/>
      <c r="BE29" s="132"/>
      <c r="BF29" s="132"/>
      <c r="BG29" s="133"/>
      <c r="BH29" s="132"/>
      <c r="BI29" s="132"/>
      <c r="BJ29" s="132"/>
      <c r="BK29" s="133"/>
      <c r="BL29" s="132"/>
      <c r="BM29" s="132"/>
      <c r="BN29" s="132"/>
      <c r="BO29" s="133"/>
      <c r="BP29" s="133"/>
      <c r="BQ29" s="132"/>
      <c r="BR29" s="132"/>
      <c r="BS29" s="132"/>
      <c r="BT29" s="133"/>
      <c r="BU29" s="132"/>
      <c r="BV29" s="132"/>
      <c r="BW29" s="132"/>
      <c r="BX29" s="133"/>
      <c r="BY29" s="132"/>
      <c r="BZ29" s="132"/>
      <c r="CA29" s="132"/>
      <c r="CB29" s="133"/>
      <c r="CC29" s="132"/>
      <c r="CD29" s="132">
        <f t="shared" si="40"/>
        <v>1.8991654069795441</v>
      </c>
      <c r="CE29" s="132">
        <f t="shared" si="41"/>
        <v>1.8991654069795441</v>
      </c>
      <c r="CF29" s="133" t="e">
        <f t="shared" si="42"/>
        <v>#DIV/0!</v>
      </c>
      <c r="CG29" s="134"/>
      <c r="CH29" s="91"/>
      <c r="CI29" s="11"/>
    </row>
    <row r="30" spans="1:87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34"/>
      <c r="U30" s="132"/>
      <c r="V30" s="132"/>
      <c r="W30" s="132"/>
      <c r="X30" s="132"/>
      <c r="Y30" s="83"/>
      <c r="Z30" s="77"/>
      <c r="AA30" s="132"/>
      <c r="AB30" s="132"/>
      <c r="AC30" s="132"/>
      <c r="AD30" s="132"/>
      <c r="AE30" s="132"/>
      <c r="AF30" s="132"/>
      <c r="AG30" s="77"/>
      <c r="AH30" s="77"/>
      <c r="AI30" s="91"/>
      <c r="AJ30" s="132"/>
      <c r="AK30" s="132"/>
      <c r="AL30" s="132"/>
      <c r="AM30" s="132"/>
      <c r="AN30" s="132"/>
      <c r="AO30" s="132"/>
      <c r="AP30" s="132"/>
      <c r="AQ30" s="132"/>
      <c r="AR30" s="87"/>
      <c r="AS30" s="87"/>
      <c r="AT30" s="91"/>
      <c r="AU30" s="132"/>
      <c r="AV30" s="132"/>
      <c r="AW30" s="132"/>
      <c r="AX30" s="132"/>
      <c r="AY30" s="132"/>
      <c r="AZ30" s="132"/>
      <c r="BA30" s="132"/>
      <c r="BB30" s="132"/>
      <c r="BC30" s="133"/>
      <c r="BD30" s="132"/>
      <c r="BE30" s="132"/>
      <c r="BF30" s="132"/>
      <c r="BG30" s="133"/>
      <c r="BH30" s="132"/>
      <c r="BI30" s="132"/>
      <c r="BJ30" s="132"/>
      <c r="BK30" s="133"/>
      <c r="BL30" s="132"/>
      <c r="BM30" s="132"/>
      <c r="BN30" s="132"/>
      <c r="BO30" s="133"/>
      <c r="BP30" s="133"/>
      <c r="BQ30" s="132"/>
      <c r="BR30" s="132"/>
      <c r="BS30" s="132"/>
      <c r="BT30" s="133"/>
      <c r="BU30" s="132"/>
      <c r="BV30" s="132"/>
      <c r="BW30" s="132"/>
      <c r="BX30" s="133"/>
      <c r="BY30" s="132"/>
      <c r="BZ30" s="132"/>
      <c r="CA30" s="132"/>
      <c r="CB30" s="133"/>
      <c r="CC30" s="132"/>
      <c r="CD30" s="132">
        <f t="shared" si="40"/>
        <v>1.8991654069795441</v>
      </c>
      <c r="CE30" s="132">
        <f t="shared" si="41"/>
        <v>1.8991654069795441</v>
      </c>
      <c r="CF30" s="133" t="e">
        <f t="shared" si="42"/>
        <v>#DIV/0!</v>
      </c>
      <c r="CG30" s="134"/>
      <c r="CH30" s="91"/>
      <c r="CI30" s="11"/>
    </row>
    <row r="31" spans="1:87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34"/>
      <c r="U31" s="132"/>
      <c r="V31" s="132"/>
      <c r="W31" s="132"/>
      <c r="X31" s="132"/>
      <c r="Y31" s="83"/>
      <c r="Z31" s="77"/>
      <c r="AA31" s="132"/>
      <c r="AB31" s="132"/>
      <c r="AC31" s="132"/>
      <c r="AD31" s="132"/>
      <c r="AE31" s="132"/>
      <c r="AF31" s="132"/>
      <c r="AG31" s="77"/>
      <c r="AH31" s="77"/>
      <c r="AI31" s="91"/>
      <c r="AJ31" s="132"/>
      <c r="AK31" s="132"/>
      <c r="AL31" s="132"/>
      <c r="AM31" s="132"/>
      <c r="AN31" s="132"/>
      <c r="AO31" s="132"/>
      <c r="AP31" s="132"/>
      <c r="AQ31" s="132"/>
      <c r="AR31" s="87"/>
      <c r="AS31" s="87"/>
      <c r="AT31" s="91"/>
      <c r="AU31" s="132"/>
      <c r="AV31" s="132"/>
      <c r="AW31" s="132"/>
      <c r="AX31" s="132"/>
      <c r="AY31" s="132"/>
      <c r="AZ31" s="132"/>
      <c r="BA31" s="132"/>
      <c r="BB31" s="132"/>
      <c r="BC31" s="133"/>
      <c r="BD31" s="132"/>
      <c r="BE31" s="132"/>
      <c r="BF31" s="132"/>
      <c r="BG31" s="133"/>
      <c r="BH31" s="132"/>
      <c r="BI31" s="132"/>
      <c r="BJ31" s="132"/>
      <c r="BK31" s="133"/>
      <c r="BL31" s="132"/>
      <c r="BM31" s="132"/>
      <c r="BN31" s="132"/>
      <c r="BO31" s="133"/>
      <c r="BP31" s="133"/>
      <c r="BQ31" s="132"/>
      <c r="BR31" s="132"/>
      <c r="BS31" s="132"/>
      <c r="BT31" s="133"/>
      <c r="BU31" s="132"/>
      <c r="BV31" s="132"/>
      <c r="BW31" s="132"/>
      <c r="BX31" s="133"/>
      <c r="BY31" s="132"/>
      <c r="BZ31" s="132"/>
      <c r="CA31" s="132"/>
      <c r="CB31" s="133"/>
      <c r="CC31" s="132"/>
      <c r="CD31" s="132">
        <f t="shared" si="40"/>
        <v>1.8991654069795441</v>
      </c>
      <c r="CE31" s="132">
        <f t="shared" si="41"/>
        <v>1.8991654069795441</v>
      </c>
      <c r="CF31" s="133" t="e">
        <f t="shared" si="42"/>
        <v>#DIV/0!</v>
      </c>
      <c r="CG31" s="134"/>
      <c r="CH31" s="91"/>
      <c r="CI31" s="11"/>
    </row>
    <row r="32" spans="1:87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34"/>
      <c r="U32" s="132"/>
      <c r="V32" s="132"/>
      <c r="W32" s="132"/>
      <c r="X32" s="132"/>
      <c r="Y32" s="83"/>
      <c r="Z32" s="77"/>
      <c r="AA32" s="132"/>
      <c r="AB32" s="132"/>
      <c r="AC32" s="132"/>
      <c r="AD32" s="132"/>
      <c r="AE32" s="132"/>
      <c r="AF32" s="132"/>
      <c r="AG32" s="77"/>
      <c r="AH32" s="77"/>
      <c r="AI32" s="91"/>
      <c r="AJ32" s="132"/>
      <c r="AK32" s="132"/>
      <c r="AL32" s="132"/>
      <c r="AM32" s="132"/>
      <c r="AN32" s="132"/>
      <c r="AO32" s="132"/>
      <c r="AP32" s="132"/>
      <c r="AQ32" s="132"/>
      <c r="AR32" s="87"/>
      <c r="AS32" s="87"/>
      <c r="AT32" s="91"/>
      <c r="AU32" s="132"/>
      <c r="AV32" s="132"/>
      <c r="AW32" s="132"/>
      <c r="AX32" s="132"/>
      <c r="AY32" s="132"/>
      <c r="AZ32" s="132"/>
      <c r="BA32" s="132"/>
      <c r="BB32" s="132"/>
      <c r="BC32" s="133"/>
      <c r="BD32" s="132"/>
      <c r="BE32" s="132"/>
      <c r="BF32" s="132"/>
      <c r="BG32" s="133"/>
      <c r="BH32" s="132"/>
      <c r="BI32" s="132"/>
      <c r="BJ32" s="132"/>
      <c r="BK32" s="133"/>
      <c r="BL32" s="132"/>
      <c r="BM32" s="132"/>
      <c r="BN32" s="132"/>
      <c r="BO32" s="133"/>
      <c r="BP32" s="133"/>
      <c r="BQ32" s="132"/>
      <c r="BR32" s="132"/>
      <c r="BS32" s="132"/>
      <c r="BT32" s="133"/>
      <c r="BU32" s="132"/>
      <c r="BV32" s="132"/>
      <c r="BW32" s="132"/>
      <c r="BX32" s="133"/>
      <c r="BY32" s="132"/>
      <c r="BZ32" s="132"/>
      <c r="CA32" s="132"/>
      <c r="CB32" s="133"/>
      <c r="CC32" s="132"/>
      <c r="CD32" s="132">
        <f t="shared" si="40"/>
        <v>1.8991654069795441</v>
      </c>
      <c r="CE32" s="132">
        <f t="shared" si="41"/>
        <v>1.8991654069795441</v>
      </c>
      <c r="CF32" s="133" t="e">
        <f t="shared" si="42"/>
        <v>#DIV/0!</v>
      </c>
      <c r="CG32" s="134"/>
      <c r="CH32" s="91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U33" s="11"/>
      <c r="V33" s="11"/>
      <c r="W33" s="11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D3:O7"/>
    <mergeCell ref="C10:H14"/>
    <mergeCell ref="L10:Q14"/>
    <mergeCell ref="T10:X13"/>
    <mergeCell ref="Z10:AG13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72F78-2955-4A83-8A3E-A097D394E82C}">
  <sheetPr>
    <tabColor theme="3" tint="-0.249977111117893"/>
  </sheetPr>
  <dimension ref="B2:EQ294"/>
  <sheetViews>
    <sheetView zoomScale="40" zoomScaleNormal="40" workbookViewId="0">
      <selection activeCell="CI81" sqref="CI81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7" width="17.7109375" style="1" customWidth="1"/>
    <col min="18" max="18" width="9.140625" style="1"/>
    <col min="19" max="19" width="6.7109375" style="1" customWidth="1"/>
    <col min="20" max="20" width="9.140625" style="1"/>
    <col min="21" max="23" width="17.85546875" style="1" customWidth="1"/>
    <col min="24" max="24" width="9.140625" style="1"/>
    <col min="25" max="25" width="6.7109375" style="1" customWidth="1"/>
    <col min="26" max="26" width="9.140625" style="1"/>
    <col min="27" max="32" width="17.85546875" style="1" customWidth="1"/>
    <col min="33" max="33" width="9.140625" style="1"/>
    <col min="34" max="34" width="6.7109375" style="1" customWidth="1"/>
    <col min="35" max="35" width="9.140625" style="1"/>
    <col min="36" max="43" width="17.85546875" style="1" customWidth="1"/>
    <col min="44" max="44" width="9.140625" style="1"/>
    <col min="45" max="45" width="6.7109375" style="1" customWidth="1"/>
    <col min="46" max="46" width="9.140625" style="1"/>
    <col min="47" max="50" width="17.85546875" style="1" customWidth="1"/>
    <col min="51" max="51" width="4.85546875" style="1" customWidth="1"/>
    <col min="52" max="67" width="17.85546875" style="1" customWidth="1"/>
    <col min="68" max="68" width="9.140625" style="1"/>
    <col min="69" max="71" width="17.85546875" style="1" customWidth="1"/>
    <col min="72" max="72" width="4.7109375" style="1" customWidth="1"/>
    <col min="73" max="80" width="17.85546875" style="1" customWidth="1"/>
    <col min="81" max="81" width="17.85546875" style="35" customWidth="1"/>
    <col min="82" max="85" width="17.85546875" style="28" customWidth="1"/>
    <col min="86" max="87" width="17.85546875" style="1" customWidth="1"/>
    <col min="88" max="93" width="17.85546875" style="2" customWidth="1"/>
    <col min="94" max="94" width="9.140625" style="1"/>
    <col min="95" max="95" width="6.7109375" style="7" customWidth="1"/>
    <col min="96" max="96" width="9.140625" style="7"/>
    <col min="97" max="104" width="17.85546875" style="35" customWidth="1"/>
    <col min="105" max="105" width="9.140625" style="1"/>
    <col min="106" max="106" width="6.7109375" style="1" customWidth="1"/>
    <col min="107" max="107" width="9.140625" style="7"/>
    <col min="108" max="111" width="17.85546875" style="35" customWidth="1"/>
    <col min="112" max="112" width="4.85546875" style="35" customWidth="1"/>
    <col min="113" max="128" width="17.85546875" style="35" customWidth="1"/>
    <col min="129" max="129" width="9.140625" style="35"/>
    <col min="130" max="145" width="17.85546875" style="35" hidden="1" customWidth="1"/>
    <col min="146" max="146" width="12.5703125" style="7" hidden="1" customWidth="1"/>
    <col min="147" max="147" width="9.140625" style="7" hidden="1" customWidth="1"/>
    <col min="148" max="16384" width="9.140625" style="1"/>
  </cols>
  <sheetData>
    <row r="2" spans="2:147" x14ac:dyDescent="0.3">
      <c r="CT2" s="10"/>
      <c r="CU2" s="10"/>
      <c r="CV2" s="10"/>
      <c r="CW2" s="10"/>
      <c r="CX2" s="10"/>
      <c r="CY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32"/>
    </row>
    <row r="3" spans="2:147" ht="15.75" customHeight="1" x14ac:dyDescent="0.3">
      <c r="D3" s="196" t="s">
        <v>113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CT3" s="10"/>
      <c r="CY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32"/>
    </row>
    <row r="4" spans="2:147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CT4" s="10"/>
      <c r="CY4" s="10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2"/>
    </row>
    <row r="5" spans="2:147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CT5" s="10"/>
      <c r="CY5" s="10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2"/>
    </row>
    <row r="6" spans="2:147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CT6" s="10"/>
      <c r="CY6" s="10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2"/>
    </row>
    <row r="7" spans="2:147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CT7" s="10"/>
      <c r="CY7" s="10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2"/>
    </row>
    <row r="8" spans="2:147" ht="18" customHeight="1" x14ac:dyDescent="0.3">
      <c r="CT8" s="10"/>
      <c r="CU8" s="10"/>
      <c r="CV8" s="10"/>
      <c r="CW8" s="10"/>
      <c r="CX8" s="10"/>
      <c r="CY8" s="10"/>
    </row>
    <row r="9" spans="2:147" ht="15" customHeight="1" x14ac:dyDescent="0.3">
      <c r="CD9" s="35"/>
      <c r="CE9" s="35"/>
      <c r="CF9" s="35"/>
      <c r="CG9" s="35"/>
      <c r="CH9" s="7"/>
    </row>
    <row r="10" spans="2:147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60"/>
      <c r="EQ10" s="60"/>
    </row>
    <row r="11" spans="2:147" s="37" customFormat="1" ht="21.95" customHeight="1" x14ac:dyDescent="0.25"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0"/>
    </row>
    <row r="12" spans="2:147" s="37" customFormat="1" ht="21.95" customHeight="1" x14ac:dyDescent="0.25"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0"/>
    </row>
    <row r="13" spans="2:147" s="37" customFormat="1" ht="21.95" customHeight="1" x14ac:dyDescent="0.25"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65"/>
      <c r="EQ13" s="60"/>
    </row>
    <row r="14" spans="2:147" s="37" customFormat="1" ht="21.95" customHeight="1" x14ac:dyDescent="0.25"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T14" s="24"/>
      <c r="U14" s="99"/>
      <c r="V14" s="99"/>
      <c r="W14" s="99"/>
      <c r="X14" s="99"/>
      <c r="Y14" s="40"/>
      <c r="Z14" s="41"/>
      <c r="AA14" s="226" t="s">
        <v>8</v>
      </c>
      <c r="AB14" s="227"/>
      <c r="AC14" s="228" t="s">
        <v>9</v>
      </c>
      <c r="AD14" s="229"/>
      <c r="AE14" s="226" t="s">
        <v>10</v>
      </c>
      <c r="AF14" s="227"/>
      <c r="AG14" s="42"/>
      <c r="AH14" s="44"/>
      <c r="AI14" s="45"/>
      <c r="AJ14" s="179" t="s">
        <v>82</v>
      </c>
      <c r="AK14" s="180"/>
      <c r="AL14" s="180"/>
      <c r="AM14" s="181"/>
      <c r="AN14" s="179" t="s">
        <v>81</v>
      </c>
      <c r="AO14" s="180"/>
      <c r="AP14" s="180"/>
      <c r="AQ14" s="181"/>
      <c r="AR14" s="25"/>
      <c r="AS14" s="50"/>
      <c r="AT14" s="59"/>
      <c r="AU14" s="247" t="s">
        <v>85</v>
      </c>
      <c r="AV14" s="248"/>
      <c r="AW14" s="248"/>
      <c r="AX14" s="249"/>
      <c r="AY14" s="59"/>
      <c r="AZ14" s="247" t="s">
        <v>86</v>
      </c>
      <c r="BA14" s="248"/>
      <c r="BB14" s="248"/>
      <c r="BC14" s="249"/>
      <c r="BD14" s="247" t="s">
        <v>87</v>
      </c>
      <c r="BE14" s="248"/>
      <c r="BF14" s="248"/>
      <c r="BG14" s="249"/>
      <c r="BH14" s="247" t="s">
        <v>88</v>
      </c>
      <c r="BI14" s="248"/>
      <c r="BJ14" s="248"/>
      <c r="BK14" s="249"/>
      <c r="BL14" s="247" t="s">
        <v>89</v>
      </c>
      <c r="BM14" s="248"/>
      <c r="BN14" s="248"/>
      <c r="BO14" s="249"/>
      <c r="BP14" s="59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DZ14" s="245" t="s">
        <v>91</v>
      </c>
      <c r="EA14" s="245"/>
      <c r="EB14" s="245"/>
      <c r="EC14" s="245"/>
      <c r="ED14" s="245" t="s">
        <v>92</v>
      </c>
      <c r="EE14" s="245"/>
      <c r="EF14" s="245"/>
      <c r="EG14" s="245"/>
      <c r="EH14" s="245" t="s">
        <v>93</v>
      </c>
      <c r="EI14" s="245"/>
      <c r="EJ14" s="245"/>
      <c r="EK14" s="245"/>
      <c r="EL14" s="245" t="s">
        <v>94</v>
      </c>
      <c r="EM14" s="245"/>
      <c r="EN14" s="245"/>
      <c r="EO14" s="245"/>
      <c r="EP14" s="66"/>
      <c r="EQ14" s="67"/>
    </row>
    <row r="15" spans="2:147" s="12" customFormat="1" ht="21.95" customHeight="1" x14ac:dyDescent="0.25"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DZ15" s="54" t="s">
        <v>13</v>
      </c>
      <c r="EA15" s="54" t="s">
        <v>14</v>
      </c>
      <c r="EB15" s="54" t="s">
        <v>59</v>
      </c>
      <c r="EC15" s="55" t="s">
        <v>15</v>
      </c>
      <c r="ED15" s="54" t="s">
        <v>13</v>
      </c>
      <c r="EE15" s="54" t="s">
        <v>14</v>
      </c>
      <c r="EF15" s="54" t="s">
        <v>59</v>
      </c>
      <c r="EG15" s="55" t="s">
        <v>15</v>
      </c>
      <c r="EH15" s="54" t="s">
        <v>13</v>
      </c>
      <c r="EI15" s="54" t="s">
        <v>14</v>
      </c>
      <c r="EJ15" s="54" t="s">
        <v>59</v>
      </c>
      <c r="EK15" s="55" t="s">
        <v>15</v>
      </c>
      <c r="EL15" s="54" t="s">
        <v>13</v>
      </c>
      <c r="EM15" s="54" t="s">
        <v>14</v>
      </c>
      <c r="EN15" s="54" t="s">
        <v>59</v>
      </c>
      <c r="EO15" s="55" t="s">
        <v>15</v>
      </c>
      <c r="EP15" s="68"/>
      <c r="EQ15" s="60"/>
    </row>
    <row r="16" spans="2:147" s="12" customFormat="1" ht="21.95" customHeight="1" x14ac:dyDescent="0.25"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46" t="s">
        <v>8</v>
      </c>
      <c r="O16" s="146" t="s">
        <v>9</v>
      </c>
      <c r="P16" s="146" t="s">
        <v>10</v>
      </c>
      <c r="Q16" s="146" t="s">
        <v>56</v>
      </c>
      <c r="R16" s="24"/>
      <c r="T16" s="24"/>
      <c r="U16" s="129">
        <f>'RAW DATA'!AD11</f>
        <v>17.39</v>
      </c>
      <c r="V16" s="129">
        <f>'RAW DATA'!AE11</f>
        <v>9.9999999999999995E-21</v>
      </c>
      <c r="W16" s="129">
        <f>'RAW DATA'!AF11</f>
        <v>1.1299999999999999</v>
      </c>
      <c r="X16" s="131"/>
      <c r="Y16" s="83"/>
      <c r="Z16" s="84"/>
      <c r="AA16" s="30">
        <f t="shared" ref="AA16:AA34" si="0">(($D$18*V16)+1)*(1+$H$23)</f>
        <v>0.85</v>
      </c>
      <c r="AB16" s="30">
        <f t="shared" ref="AB16:AB34" si="1">(($D$18*V16)+1)*(1+$H$24)</f>
        <v>1.1499999999999999</v>
      </c>
      <c r="AC16" s="85">
        <f t="shared" ref="AC16:AC34" si="2">(EXP($E$18*V16))*(1+$H$23)</f>
        <v>0.85</v>
      </c>
      <c r="AD16" s="85">
        <f t="shared" ref="AD16:AD34" si="3">(EXP($E$18*V16))*(1+$H$24)</f>
        <v>1.1499999999999999</v>
      </c>
      <c r="AE16" s="30">
        <f t="shared" ref="AE16:AE34" si="4">($F$18*(V16^$G$18))*(1+$H$23)</f>
        <v>0.90295694478179722</v>
      </c>
      <c r="AF16" s="30">
        <f t="shared" ref="AF16:AF34" si="5">($F$18*(V16^$G$18))*(1+$H$24)</f>
        <v>1.2216476311753728</v>
      </c>
      <c r="AG16" s="84"/>
      <c r="AH16" s="77"/>
      <c r="AI16" s="45"/>
      <c r="AJ16" s="30">
        <f t="shared" ref="AJ16:AJ34" si="6">($D$18*V16)+1</f>
        <v>1</v>
      </c>
      <c r="AK16" s="30">
        <f t="shared" ref="AK16:AK34" si="7">EXP($E$18*V16)</f>
        <v>1</v>
      </c>
      <c r="AL16" s="30">
        <f t="shared" ref="AL16:AL34" si="8">$F$18*(V16^$G$18)</f>
        <v>1.0623022879785851</v>
      </c>
      <c r="AM16" s="85">
        <f t="shared" ref="AM16:AM34" si="9">V16*$H$21+1</f>
        <v>1</v>
      </c>
      <c r="AN16" s="30">
        <f>(W16-AJ16)^2</f>
        <v>1.6899999999999971E-2</v>
      </c>
      <c r="AO16" s="30">
        <f>(W16-AK16)^2</f>
        <v>1.6899999999999971E-2</v>
      </c>
      <c r="AP16" s="30">
        <f>(W16-AL16)^2</f>
        <v>4.5829802129344144E-3</v>
      </c>
      <c r="AQ16" s="85">
        <f>(W16-AM16)^2</f>
        <v>1.6899999999999971E-2</v>
      </c>
      <c r="AR16" s="86"/>
      <c r="AS16" s="87"/>
      <c r="AT16" s="60"/>
      <c r="AU16" s="30">
        <f t="shared" ref="AU16:AV34" si="10">V16^2</f>
        <v>9.9999999999999993E-41</v>
      </c>
      <c r="AV16" s="30">
        <f t="shared" si="10"/>
        <v>1.2768999999999997</v>
      </c>
      <c r="AW16" s="30">
        <f t="shared" ref="AW16:AW34" si="11">V16*W16</f>
        <v>1.1299999999999999E-20</v>
      </c>
      <c r="AX16" s="85">
        <f t="shared" ref="AX16:AX34" si="12">(V16-$M$25)^2</f>
        <v>1295.0876480730954</v>
      </c>
      <c r="AY16" s="62"/>
      <c r="AZ16" s="30">
        <f t="shared" ref="AZ16:AZ34" si="13">AJ16-BB16</f>
        <v>0.77424882627262614</v>
      </c>
      <c r="BA16" s="30">
        <f t="shared" ref="BA16:BA34" si="14">AJ16+BB16</f>
        <v>1.2257511737273739</v>
      </c>
      <c r="BB16" s="30">
        <f t="shared" ref="BB16:BB34" si="15">$N$22*($N$20*SQRT((1/$H$26)+(AX16/$M$26)))</f>
        <v>0.22575117372737388</v>
      </c>
      <c r="BC16" s="56">
        <f t="shared" ref="BC16:BC34" si="16">(BA16-AZ16)/(2*AJ16)</f>
        <v>0.22575117372737386</v>
      </c>
      <c r="BD16" s="30">
        <f t="shared" ref="BD16:BD34" si="17">AK16-BF16</f>
        <v>0.66332960099803728</v>
      </c>
      <c r="BE16" s="30">
        <f t="shared" ref="BE16:BE34" si="18">AK16+BF16</f>
        <v>1.3366703990019628</v>
      </c>
      <c r="BF16" s="30">
        <f t="shared" ref="BF16:BF34" si="19">$O$22*($O$20*SQRT((1/$H$26)+(AX16/$M$26)))</f>
        <v>0.33667039900196272</v>
      </c>
      <c r="BG16" s="56">
        <f t="shared" ref="BG16:BG34" si="20">(BE16-BD16)/(2*AK16)</f>
        <v>0.33667039900196277</v>
      </c>
      <c r="BH16" s="30">
        <f t="shared" ref="BH16:BH34" si="21">AL16-BJ16</f>
        <v>0.72302073599772632</v>
      </c>
      <c r="BI16" s="30">
        <f t="shared" ref="BI16:BI34" si="22">AL16+BJ16</f>
        <v>1.4015838399594438</v>
      </c>
      <c r="BJ16" s="30">
        <f t="shared" ref="BJ16:BJ34" si="23">$P$22*($P$20*SQRT((1/$H$26)+(AX16/$M$26)))</f>
        <v>0.3392815519808588</v>
      </c>
      <c r="BK16" s="56">
        <f t="shared" ref="BK16:BK34" si="24">(BI16-BH16)/(2*AL16)</f>
        <v>0.31938324507091553</v>
      </c>
      <c r="BL16" s="30">
        <f t="shared" ref="BL16:BL34" si="25">AM16-BN16</f>
        <v>0.69651329110046012</v>
      </c>
      <c r="BM16" s="30">
        <f t="shared" ref="BM16:BM34" si="26">AM16+BN16</f>
        <v>1.3034867088995399</v>
      </c>
      <c r="BN16" s="30">
        <f t="shared" ref="BN16:BN34" si="27">$Q$22*($Q$20*SQRT((1/$H$26)+(AX16/$M$26)))</f>
        <v>0.30348670889953983</v>
      </c>
      <c r="BO16" s="56">
        <f t="shared" ref="BO16:BO34" si="28">(BM16-BL16)/(2*AM16)</f>
        <v>0.30348670889953988</v>
      </c>
      <c r="BP16" s="59"/>
      <c r="BQ16" s="11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DZ16" s="30">
        <f t="shared" ref="DZ16:DZ47" si="29">AJ16-EB16</f>
        <v>0.33026893055930517</v>
      </c>
      <c r="EA16" s="30">
        <f t="shared" ref="EA16:EA47" si="30">AJ16+EB16</f>
        <v>1.6697310694406948</v>
      </c>
      <c r="EB16" s="30">
        <f t="shared" ref="EB16:EB47" si="31">$N$22*SQRT(($N$20^2)+((($N$20*SQRT((1/$H$26)+(AX16/$M$26))))^2))</f>
        <v>0.66973106944069483</v>
      </c>
      <c r="EC16" s="56">
        <f t="shared" ref="EC16:EC47" si="32">(EA16-DZ16)/(2*AJ16)</f>
        <v>0.66973106944069483</v>
      </c>
      <c r="ED16" s="30">
        <f t="shared" ref="ED16:ED47" si="33">AK16-EF16</f>
        <v>1.2072909755638239E-3</v>
      </c>
      <c r="EE16" s="30">
        <f t="shared" ref="EE16:EE47" si="34">AK16+EF16</f>
        <v>1.9987927090244362</v>
      </c>
      <c r="EF16" s="30">
        <f t="shared" ref="EF16:EF47" si="35">$O$22*SQRT(($O$20^2)+((($O$20*SQRT((1/$H$26)+(AX16/$M$26))))^2))</f>
        <v>0.99879270902443618</v>
      </c>
      <c r="EG16" s="56">
        <f t="shared" ref="EG16:EG47" si="36">(EE16-ED16)/(2*AK16)</f>
        <v>0.99879270902443618</v>
      </c>
      <c r="EH16" s="30">
        <f t="shared" ref="EH16:EH47" si="37">AL16-EJ16</f>
        <v>5.5763128523103722E-2</v>
      </c>
      <c r="EI16" s="30">
        <f t="shared" ref="EI16:EI47" si="38">AL16+EJ16</f>
        <v>2.0688414474340666</v>
      </c>
      <c r="EJ16" s="30">
        <f t="shared" ref="EJ16:EJ47" si="39">$P$22*SQRT(($P$20^2)+((($P$20*SQRT((1/$H$26)+(AX16/$M$26))))^2))</f>
        <v>1.0065391594554813</v>
      </c>
      <c r="EK16" s="56">
        <f t="shared" ref="EK16:EK47" si="40">(EI16-EH16)/(2*AL16)</f>
        <v>0.94750728756386915</v>
      </c>
      <c r="EL16" s="30">
        <f t="shared" ref="EL16:EL47" si="41">AM16-EN16</f>
        <v>9.9652618604836873E-2</v>
      </c>
      <c r="EM16" s="30">
        <f t="shared" ref="EM16:EM47" si="42">AM16+EN16</f>
        <v>1.900347381395163</v>
      </c>
      <c r="EN16" s="30">
        <f t="shared" ref="EN16:EN47" si="43">$Q$22*SQRT(($Q$20^2)+((($Q$20*SQRT((1/$H$26)+(AX16/$M$26))))^2))</f>
        <v>0.90034738139516313</v>
      </c>
      <c r="EO16" s="56">
        <f t="shared" ref="EO16:EO47" si="44">(EM16-EL16)/(2*AM16)</f>
        <v>0.90034738139516302</v>
      </c>
      <c r="EP16" s="66"/>
      <c r="EQ16" s="60"/>
    </row>
    <row r="17" spans="2:147" s="12" customFormat="1" ht="21.95" customHeight="1" x14ac:dyDescent="0.25"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INPUTS!J20</f>
        <v>0.73229999999999995</v>
      </c>
      <c r="O17" s="128">
        <f>INPUTS!K20</f>
        <v>0.86470000000000002</v>
      </c>
      <c r="P17" s="128">
        <f>INPUTS!L20</f>
        <v>0.18279999999999999</v>
      </c>
      <c r="Q17" s="129" t="s">
        <v>7</v>
      </c>
      <c r="R17" s="24"/>
      <c r="T17" s="24"/>
      <c r="U17" s="129">
        <f>'RAW DATA'!AD12</f>
        <v>67.83</v>
      </c>
      <c r="V17" s="129">
        <f>'RAW DATA'!AE12</f>
        <v>11.994353873675774</v>
      </c>
      <c r="W17" s="129">
        <f>'RAW DATA'!AF12</f>
        <v>1.42</v>
      </c>
      <c r="X17" s="131"/>
      <c r="Y17" s="83"/>
      <c r="Z17" s="84"/>
      <c r="AA17" s="30">
        <f t="shared" si="0"/>
        <v>1.0273964937916646</v>
      </c>
      <c r="AB17" s="30">
        <f t="shared" si="1"/>
        <v>1.3900070210122522</v>
      </c>
      <c r="AC17" s="85">
        <f t="shared" si="2"/>
        <v>0.97571586200356164</v>
      </c>
      <c r="AD17" s="85">
        <f t="shared" si="3"/>
        <v>1.3200861662401129</v>
      </c>
      <c r="AE17" s="30">
        <f t="shared" si="4"/>
        <v>1.4529177041478121</v>
      </c>
      <c r="AF17" s="30">
        <f t="shared" si="5"/>
        <v>1.9657121879646868</v>
      </c>
      <c r="AG17" s="84"/>
      <c r="AH17" s="77"/>
      <c r="AI17" s="45"/>
      <c r="AJ17" s="30">
        <f t="shared" si="6"/>
        <v>1.2087017574019585</v>
      </c>
      <c r="AK17" s="30">
        <f t="shared" si="7"/>
        <v>1.1479010141218373</v>
      </c>
      <c r="AL17" s="30">
        <f t="shared" si="8"/>
        <v>1.7093149460562496</v>
      </c>
      <c r="AM17" s="85">
        <f t="shared" si="9"/>
        <v>1.2758701390945428</v>
      </c>
      <c r="AN17" s="30">
        <f>(W17-AJ17)^2</f>
        <v>4.4646947325020767E-2</v>
      </c>
      <c r="AO17" s="30">
        <f t="shared" ref="AO17:AO34" si="45">(W17-AK17)^2</f>
        <v>7.4037858115924532E-2</v>
      </c>
      <c r="AP17" s="30">
        <f t="shared" ref="AP17:AP34" si="46">(W17-AL17)^2</f>
        <v>8.3703138011530634E-2</v>
      </c>
      <c r="AQ17" s="85">
        <f t="shared" ref="AQ17:AQ34" si="47">(W17-AM17)^2</f>
        <v>2.077341680462641E-2</v>
      </c>
      <c r="AR17" s="86"/>
      <c r="AS17" s="87"/>
      <c r="AT17" s="60"/>
      <c r="AU17" s="30">
        <f t="shared" si="10"/>
        <v>143.86452484696105</v>
      </c>
      <c r="AV17" s="30">
        <f t="shared" si="10"/>
        <v>2.0164</v>
      </c>
      <c r="AW17" s="30">
        <f t="shared" si="11"/>
        <v>17.031982500619598</v>
      </c>
      <c r="AX17" s="85">
        <f t="shared" si="12"/>
        <v>575.66272175039421</v>
      </c>
      <c r="AY17" s="63"/>
      <c r="AZ17" s="30">
        <f t="shared" si="13"/>
        <v>1.0235609996465962</v>
      </c>
      <c r="BA17" s="30">
        <f t="shared" si="14"/>
        <v>1.3938425151573208</v>
      </c>
      <c r="BB17" s="30">
        <f t="shared" si="15"/>
        <v>0.18514075775536226</v>
      </c>
      <c r="BC17" s="56">
        <f t="shared" si="16"/>
        <v>0.15317323452338874</v>
      </c>
      <c r="BD17" s="30">
        <f t="shared" si="17"/>
        <v>0.87179430886812548</v>
      </c>
      <c r="BE17" s="30">
        <f t="shared" si="18"/>
        <v>1.4240077193755492</v>
      </c>
      <c r="BF17" s="30">
        <f t="shared" si="19"/>
        <v>0.27610670525371189</v>
      </c>
      <c r="BG17" s="56">
        <f t="shared" si="20"/>
        <v>0.2405318070608535</v>
      </c>
      <c r="BH17" s="30">
        <f t="shared" si="21"/>
        <v>1.4310668085647951</v>
      </c>
      <c r="BI17" s="30">
        <f t="shared" si="22"/>
        <v>1.9875630835477041</v>
      </c>
      <c r="BJ17" s="30">
        <f t="shared" si="23"/>
        <v>0.27824813749145438</v>
      </c>
      <c r="BK17" s="56">
        <f t="shared" si="24"/>
        <v>0.16278342275859209</v>
      </c>
      <c r="BL17" s="30">
        <f t="shared" si="25"/>
        <v>1.0269777044434769</v>
      </c>
      <c r="BM17" s="30">
        <f t="shared" si="26"/>
        <v>1.5247625737456088</v>
      </c>
      <c r="BN17" s="30">
        <f t="shared" si="27"/>
        <v>0.24889243465106595</v>
      </c>
      <c r="BO17" s="56">
        <f t="shared" si="28"/>
        <v>0.19507662028025788</v>
      </c>
      <c r="BP17" s="59"/>
      <c r="BQ17" s="11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DZ17" s="30">
        <f t="shared" si="29"/>
        <v>0.55154636244797994</v>
      </c>
      <c r="EA17" s="30">
        <f t="shared" si="30"/>
        <v>1.8658571523559371</v>
      </c>
      <c r="EB17" s="30">
        <f t="shared" si="31"/>
        <v>0.65715539495397857</v>
      </c>
      <c r="EC17" s="56">
        <f t="shared" si="32"/>
        <v>0.54368696903899594</v>
      </c>
      <c r="ED17" s="30">
        <f t="shared" si="33"/>
        <v>0.16786283592555318</v>
      </c>
      <c r="EE17" s="30">
        <f t="shared" si="34"/>
        <v>2.1279391923181215</v>
      </c>
      <c r="EF17" s="30">
        <f t="shared" si="35"/>
        <v>0.98003817819628414</v>
      </c>
      <c r="EG17" s="56">
        <f t="shared" si="36"/>
        <v>0.85376540846253113</v>
      </c>
      <c r="EH17" s="30">
        <f t="shared" si="37"/>
        <v>0.72167577408084138</v>
      </c>
      <c r="EI17" s="30">
        <f t="shared" si="38"/>
        <v>2.6969541180316576</v>
      </c>
      <c r="EJ17" s="30">
        <f t="shared" si="39"/>
        <v>0.98763917197540818</v>
      </c>
      <c r="EK17" s="56">
        <f t="shared" si="40"/>
        <v>0.57779824265510582</v>
      </c>
      <c r="EL17" s="30">
        <f t="shared" si="41"/>
        <v>0.3924287608848801</v>
      </c>
      <c r="EM17" s="30">
        <f t="shared" si="42"/>
        <v>2.1593115173042055</v>
      </c>
      <c r="EN17" s="30">
        <f t="shared" si="43"/>
        <v>0.88344137820966273</v>
      </c>
      <c r="EO17" s="56">
        <f t="shared" si="44"/>
        <v>0.6924226464274974</v>
      </c>
      <c r="EP17" s="66"/>
      <c r="EQ17" s="60"/>
    </row>
    <row r="18" spans="2:147" s="12" customFormat="1" ht="21.95" customHeight="1" x14ac:dyDescent="0.25">
      <c r="B18" s="79"/>
      <c r="C18" s="80"/>
      <c r="D18" s="88">
        <f>INPUTS!E20</f>
        <v>1.7399999999999999E-2</v>
      </c>
      <c r="E18" s="88">
        <f>INPUTS!F20</f>
        <v>1.15E-2</v>
      </c>
      <c r="F18" s="88">
        <f>INPUTS!G20</f>
        <v>1.6681999999999999</v>
      </c>
      <c r="G18" s="88">
        <f>INPUTS!H20</f>
        <v>9.7999999999999997E-3</v>
      </c>
      <c r="H18" s="80"/>
      <c r="I18" s="80"/>
      <c r="K18" s="79"/>
      <c r="L18" s="31" t="s">
        <v>72</v>
      </c>
      <c r="M18" s="9" t="s">
        <v>71</v>
      </c>
      <c r="N18" s="30">
        <f>SUM(AN16:AN34)</f>
        <v>1.6213355828796761</v>
      </c>
      <c r="O18" s="30">
        <f>SUM(AO16:AO34)</f>
        <v>3.6059752995007921</v>
      </c>
      <c r="P18" s="30">
        <f>SUM(AP16:AP34)</f>
        <v>3.4295779133448394</v>
      </c>
      <c r="Q18" s="30">
        <f>SUM(AQ16:AQ34)</f>
        <v>2.9301660506491238</v>
      </c>
      <c r="R18" s="24"/>
      <c r="T18" s="24"/>
      <c r="U18" s="129">
        <f>'RAW DATA'!AD13</f>
        <v>110.87</v>
      </c>
      <c r="V18" s="129">
        <f>'RAW DATA'!AE13</f>
        <v>26.047419089625386</v>
      </c>
      <c r="W18" s="129">
        <f>'RAW DATA'!AF13</f>
        <v>1.63</v>
      </c>
      <c r="X18" s="131"/>
      <c r="Y18" s="83"/>
      <c r="Z18" s="84"/>
      <c r="AA18" s="30">
        <f t="shared" si="0"/>
        <v>1.2352413283355592</v>
      </c>
      <c r="AB18" s="30">
        <f t="shared" si="1"/>
        <v>1.6712088559834037</v>
      </c>
      <c r="AC18" s="85">
        <f t="shared" si="2"/>
        <v>1.1468584137523363</v>
      </c>
      <c r="AD18" s="85">
        <f t="shared" si="3"/>
        <v>1.5516319715472784</v>
      </c>
      <c r="AE18" s="30">
        <f t="shared" si="4"/>
        <v>1.4640015502761563</v>
      </c>
      <c r="AF18" s="30">
        <f t="shared" si="5"/>
        <v>1.9807079797853879</v>
      </c>
      <c r="AG18" s="84"/>
      <c r="AH18" s="77"/>
      <c r="AI18" s="45"/>
      <c r="AJ18" s="30">
        <f t="shared" si="6"/>
        <v>1.4532250921594816</v>
      </c>
      <c r="AK18" s="30">
        <f t="shared" si="7"/>
        <v>1.3492451926498075</v>
      </c>
      <c r="AL18" s="30">
        <f t="shared" si="8"/>
        <v>1.7223547650307722</v>
      </c>
      <c r="AM18" s="85">
        <f t="shared" si="9"/>
        <v>1.5990906390613837</v>
      </c>
      <c r="AN18" s="30">
        <f t="shared" ref="AN18:AN34" si="48">(W18-AJ18)^2</f>
        <v>3.1249368042023738E-2</v>
      </c>
      <c r="AO18" s="30">
        <f t="shared" si="45"/>
        <v>7.8823261850243659E-2</v>
      </c>
      <c r="AP18" s="30">
        <f t="shared" si="46"/>
        <v>8.5294026238891679E-3</v>
      </c>
      <c r="AQ18" s="85">
        <f t="shared" si="47"/>
        <v>9.5538859363365183E-4</v>
      </c>
      <c r="AR18" s="86"/>
      <c r="AS18" s="87"/>
      <c r="AT18" s="60"/>
      <c r="AU18" s="30">
        <f t="shared" si="10"/>
        <v>678.46804123058098</v>
      </c>
      <c r="AV18" s="30">
        <f t="shared" si="10"/>
        <v>2.6568999999999998</v>
      </c>
      <c r="AW18" s="30">
        <f t="shared" si="11"/>
        <v>42.457293116089375</v>
      </c>
      <c r="AX18" s="85">
        <f t="shared" si="12"/>
        <v>98.801753652308804</v>
      </c>
      <c r="AY18" s="89"/>
      <c r="AZ18" s="30">
        <f t="shared" si="13"/>
        <v>1.3008548617312934</v>
      </c>
      <c r="BA18" s="30">
        <f t="shared" si="14"/>
        <v>1.6055953225876698</v>
      </c>
      <c r="BB18" s="30">
        <f t="shared" si="15"/>
        <v>0.15237023042818817</v>
      </c>
      <c r="BC18" s="56">
        <f t="shared" si="16"/>
        <v>0.10484971065409227</v>
      </c>
      <c r="BD18" s="30">
        <f t="shared" si="17"/>
        <v>1.1220102887186798</v>
      </c>
      <c r="BE18" s="30">
        <f t="shared" si="18"/>
        <v>1.5764800965809351</v>
      </c>
      <c r="BF18" s="30">
        <f t="shared" si="19"/>
        <v>0.22723490393112761</v>
      </c>
      <c r="BG18" s="56">
        <f t="shared" si="20"/>
        <v>0.16841631541029015</v>
      </c>
      <c r="BH18" s="30">
        <f t="shared" si="21"/>
        <v>1.4933574694606175</v>
      </c>
      <c r="BI18" s="30">
        <f t="shared" si="22"/>
        <v>1.9513520606009269</v>
      </c>
      <c r="BJ18" s="30">
        <f t="shared" si="23"/>
        <v>0.22899729557015458</v>
      </c>
      <c r="BK18" s="56">
        <f t="shared" si="24"/>
        <v>0.13295593928702798</v>
      </c>
      <c r="BL18" s="30">
        <f t="shared" si="25"/>
        <v>1.3942529896998817</v>
      </c>
      <c r="BM18" s="30">
        <f t="shared" si="26"/>
        <v>1.8039282884228858</v>
      </c>
      <c r="BN18" s="30">
        <f t="shared" si="27"/>
        <v>0.20483764936150203</v>
      </c>
      <c r="BO18" s="56">
        <f t="shared" si="28"/>
        <v>0.12809633447778504</v>
      </c>
      <c r="BP18" s="59"/>
      <c r="BQ18" s="11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DZ18" s="30">
        <f t="shared" si="29"/>
        <v>0.80453965216901213</v>
      </c>
      <c r="EA18" s="30">
        <f t="shared" si="30"/>
        <v>2.1019105321499509</v>
      </c>
      <c r="EB18" s="30">
        <f t="shared" si="31"/>
        <v>0.64868543999046946</v>
      </c>
      <c r="EC18" s="56">
        <f t="shared" si="32"/>
        <v>0.44637643782115516</v>
      </c>
      <c r="ED18" s="30">
        <f t="shared" si="33"/>
        <v>0.38183854619712765</v>
      </c>
      <c r="EE18" s="30">
        <f t="shared" si="34"/>
        <v>2.3166518391024873</v>
      </c>
      <c r="EF18" s="30">
        <f t="shared" si="35"/>
        <v>0.96740664645267982</v>
      </c>
      <c r="EG18" s="56">
        <f t="shared" si="36"/>
        <v>0.71699840156759953</v>
      </c>
      <c r="EH18" s="30">
        <f t="shared" si="37"/>
        <v>0.74744509260914149</v>
      </c>
      <c r="EI18" s="30">
        <f t="shared" si="38"/>
        <v>2.6972644374524029</v>
      </c>
      <c r="EJ18" s="30">
        <f t="shared" si="39"/>
        <v>0.97490967242163074</v>
      </c>
      <c r="EK18" s="56">
        <f t="shared" si="40"/>
        <v>0.56603302189268334</v>
      </c>
      <c r="EL18" s="30">
        <f t="shared" si="41"/>
        <v>0.7270357742149115</v>
      </c>
      <c r="EM18" s="30">
        <f t="shared" si="42"/>
        <v>2.4711455039078558</v>
      </c>
      <c r="EN18" s="30">
        <f t="shared" si="43"/>
        <v>0.87205486484647221</v>
      </c>
      <c r="EO18" s="56">
        <f t="shared" si="44"/>
        <v>0.54534423724620207</v>
      </c>
      <c r="EP18" s="66"/>
      <c r="EQ18" s="60"/>
    </row>
    <row r="19" spans="2:147" s="12" customFormat="1" ht="21.95" customHeight="1" x14ac:dyDescent="0.25"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9.0074199048870887E-2</v>
      </c>
      <c r="O19" s="30">
        <f>O18/(H26-1)</f>
        <v>0.20033196108337734</v>
      </c>
      <c r="P19" s="30">
        <f>P18/(H26-2)</f>
        <v>0.20173987725557879</v>
      </c>
      <c r="Q19" s="30">
        <f>Q18/(H26-1)</f>
        <v>0.1627870028138402</v>
      </c>
      <c r="R19" s="24"/>
      <c r="T19" s="24"/>
      <c r="U19" s="129">
        <f>'RAW DATA'!AD14</f>
        <v>103.48</v>
      </c>
      <c r="V19" s="129">
        <f>'RAW DATA'!AE14</f>
        <v>23.726091765378754</v>
      </c>
      <c r="W19" s="129">
        <f>'RAW DATA'!AF14</f>
        <v>1.5</v>
      </c>
      <c r="X19" s="131"/>
      <c r="Y19" s="83"/>
      <c r="Z19" s="84"/>
      <c r="AA19" s="30">
        <f t="shared" si="0"/>
        <v>1.2009088972099518</v>
      </c>
      <c r="AB19" s="30">
        <f t="shared" si="1"/>
        <v>1.6247590962252287</v>
      </c>
      <c r="AC19" s="85">
        <f t="shared" si="2"/>
        <v>1.1166477601360476</v>
      </c>
      <c r="AD19" s="85">
        <f t="shared" si="3"/>
        <v>1.5107587343017115</v>
      </c>
      <c r="AE19" s="30">
        <f t="shared" si="4"/>
        <v>1.4626629458229035</v>
      </c>
      <c r="AF19" s="30">
        <f t="shared" si="5"/>
        <v>1.978896926701575</v>
      </c>
      <c r="AG19" s="84"/>
      <c r="AH19" s="77"/>
      <c r="AI19" s="45"/>
      <c r="AJ19" s="30">
        <f t="shared" si="6"/>
        <v>1.4128339967175902</v>
      </c>
      <c r="AK19" s="30">
        <f t="shared" si="7"/>
        <v>1.3137032472188797</v>
      </c>
      <c r="AL19" s="30">
        <f t="shared" si="8"/>
        <v>1.7207799362622394</v>
      </c>
      <c r="AM19" s="85">
        <f t="shared" si="9"/>
        <v>1.5457001106037114</v>
      </c>
      <c r="AN19" s="30">
        <f t="shared" si="48"/>
        <v>7.5979121282290681E-3</v>
      </c>
      <c r="AO19" s="30">
        <f t="shared" si="45"/>
        <v>3.4706480096789873E-2</v>
      </c>
      <c r="AP19" s="30">
        <f t="shared" si="46"/>
        <v>4.874378025595847E-2</v>
      </c>
      <c r="AQ19" s="85">
        <f t="shared" si="47"/>
        <v>2.0885001091914528E-3</v>
      </c>
      <c r="AR19" s="86"/>
      <c r="AS19" s="87"/>
      <c r="AT19" s="60"/>
      <c r="AU19" s="30">
        <f t="shared" si="10"/>
        <v>562.92743045917359</v>
      </c>
      <c r="AV19" s="30">
        <f t="shared" si="10"/>
        <v>2.25</v>
      </c>
      <c r="AW19" s="30">
        <f t="shared" si="11"/>
        <v>35.589137648068132</v>
      </c>
      <c r="AX19" s="85">
        <f t="shared" si="12"/>
        <v>150.33787021776783</v>
      </c>
      <c r="AY19" s="89"/>
      <c r="AZ19" s="30">
        <f t="shared" si="13"/>
        <v>1.2565905117635277</v>
      </c>
      <c r="BA19" s="30">
        <f t="shared" si="14"/>
        <v>1.5690774816716528</v>
      </c>
      <c r="BB19" s="30">
        <f t="shared" si="15"/>
        <v>0.15624348495406257</v>
      </c>
      <c r="BC19" s="56">
        <f t="shared" si="16"/>
        <v>0.11058870703639638</v>
      </c>
      <c r="BD19" s="30">
        <f t="shared" si="17"/>
        <v>1.0806920271555618</v>
      </c>
      <c r="BE19" s="30">
        <f t="shared" si="18"/>
        <v>1.5467144672821975</v>
      </c>
      <c r="BF19" s="30">
        <f t="shared" si="19"/>
        <v>0.23301122006331779</v>
      </c>
      <c r="BG19" s="56">
        <f t="shared" si="20"/>
        <v>0.17736975268699723</v>
      </c>
      <c r="BH19" s="30">
        <f t="shared" si="21"/>
        <v>1.4859615245266267</v>
      </c>
      <c r="BI19" s="30">
        <f t="shared" si="22"/>
        <v>1.955598347997852</v>
      </c>
      <c r="BJ19" s="30">
        <f t="shared" si="23"/>
        <v>0.23481841173561269</v>
      </c>
      <c r="BK19" s="56">
        <f t="shared" si="24"/>
        <v>0.13646045423197414</v>
      </c>
      <c r="BL19" s="30">
        <f t="shared" si="25"/>
        <v>1.3356554838016073</v>
      </c>
      <c r="BM19" s="30">
        <f t="shared" si="26"/>
        <v>1.7557447374058155</v>
      </c>
      <c r="BN19" s="30">
        <f t="shared" si="27"/>
        <v>0.21004462680210409</v>
      </c>
      <c r="BO19" s="56">
        <f t="shared" si="28"/>
        <v>0.13588963691027103</v>
      </c>
      <c r="BP19" s="59"/>
      <c r="BQ19" s="11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DZ19" s="30">
        <f t="shared" si="29"/>
        <v>0.76322785487048594</v>
      </c>
      <c r="EA19" s="30">
        <f t="shared" si="30"/>
        <v>2.0624401385646944</v>
      </c>
      <c r="EB19" s="30">
        <f t="shared" si="31"/>
        <v>0.6496061418471043</v>
      </c>
      <c r="EC19" s="56">
        <f t="shared" si="32"/>
        <v>0.45978943269791178</v>
      </c>
      <c r="ED19" s="30">
        <f t="shared" si="33"/>
        <v>0.34492352679135796</v>
      </c>
      <c r="EE19" s="30">
        <f t="shared" si="34"/>
        <v>2.2824829676464011</v>
      </c>
      <c r="EF19" s="30">
        <f t="shared" si="35"/>
        <v>0.9687797204275217</v>
      </c>
      <c r="EG19" s="56">
        <f t="shared" si="36"/>
        <v>0.73744182522075363</v>
      </c>
      <c r="EH19" s="30">
        <f t="shared" si="37"/>
        <v>0.74448654055947094</v>
      </c>
      <c r="EI19" s="30">
        <f t="shared" si="38"/>
        <v>2.697073331965008</v>
      </c>
      <c r="EJ19" s="30">
        <f t="shared" si="39"/>
        <v>0.97629339570276841</v>
      </c>
      <c r="EK19" s="56">
        <f t="shared" si="40"/>
        <v>0.56735517141338032</v>
      </c>
      <c r="EL19" s="30">
        <f t="shared" si="41"/>
        <v>0.67240750788977077</v>
      </c>
      <c r="EM19" s="30">
        <f t="shared" si="42"/>
        <v>2.4189927133176519</v>
      </c>
      <c r="EN19" s="30">
        <f t="shared" si="43"/>
        <v>0.8732926027139406</v>
      </c>
      <c r="EO19" s="56">
        <f t="shared" si="44"/>
        <v>0.56498191125370012</v>
      </c>
      <c r="EP19" s="66"/>
      <c r="EQ19" s="60"/>
    </row>
    <row r="20" spans="2:147" s="12" customFormat="1" ht="21.95" customHeight="1" x14ac:dyDescent="0.25"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0.30012363960353222</v>
      </c>
      <c r="O20" s="30">
        <f>SQRT(O18/(H26-G31))</f>
        <v>0.44758458539518242</v>
      </c>
      <c r="P20" s="30">
        <f>SQRT(P18/(H26-G32))</f>
        <v>0.44915462510763349</v>
      </c>
      <c r="Q20" s="30">
        <f>SQRT(Q18/(H26-G33))</f>
        <v>0.40346871355018371</v>
      </c>
      <c r="R20" s="24"/>
      <c r="T20" s="24"/>
      <c r="U20" s="129">
        <f>'RAW DATA'!AD15</f>
        <v>70.430000000000007</v>
      </c>
      <c r="V20" s="129">
        <f>'RAW DATA'!AE15</f>
        <v>12.885884296104603</v>
      </c>
      <c r="W20" s="129">
        <f>'RAW DATA'!AF15</f>
        <v>1.27</v>
      </c>
      <c r="X20" s="131"/>
      <c r="Y20" s="83"/>
      <c r="Z20" s="84"/>
      <c r="AA20" s="30">
        <f t="shared" si="0"/>
        <v>1.0405822287393871</v>
      </c>
      <c r="AB20" s="30">
        <f t="shared" si="1"/>
        <v>1.407846544765053</v>
      </c>
      <c r="AC20" s="85">
        <f t="shared" si="2"/>
        <v>0.9857709435969344</v>
      </c>
      <c r="AD20" s="85">
        <f t="shared" si="3"/>
        <v>1.3336901001605581</v>
      </c>
      <c r="AE20" s="30">
        <f t="shared" si="4"/>
        <v>1.4539389193803063</v>
      </c>
      <c r="AF20" s="30">
        <f t="shared" si="5"/>
        <v>1.9670938321027673</v>
      </c>
      <c r="AG20" s="84"/>
      <c r="AH20" s="77"/>
      <c r="AI20" s="45"/>
      <c r="AJ20" s="30">
        <f t="shared" si="6"/>
        <v>1.2242143867522202</v>
      </c>
      <c r="AK20" s="30">
        <f t="shared" si="7"/>
        <v>1.1597305218787464</v>
      </c>
      <c r="AL20" s="30">
        <f t="shared" si="8"/>
        <v>1.7105163757415369</v>
      </c>
      <c r="AM20" s="85">
        <f t="shared" si="9"/>
        <v>1.2963753388104058</v>
      </c>
      <c r="AN20" s="30">
        <f t="shared" si="48"/>
        <v>2.096322380475274E-3</v>
      </c>
      <c r="AO20" s="30">
        <f t="shared" si="45"/>
        <v>1.2159357805133638E-2</v>
      </c>
      <c r="AP20" s="30">
        <f t="shared" si="46"/>
        <v>0.19405467729645892</v>
      </c>
      <c r="AQ20" s="85">
        <f t="shared" si="47"/>
        <v>6.9565849736369682E-4</v>
      </c>
      <c r="AR20" s="86"/>
      <c r="AS20" s="87"/>
      <c r="AT20" s="60"/>
      <c r="AU20" s="30">
        <f t="shared" si="10"/>
        <v>166.04601409259521</v>
      </c>
      <c r="AV20" s="30">
        <f t="shared" si="10"/>
        <v>1.6129</v>
      </c>
      <c r="AW20" s="30">
        <f t="shared" si="11"/>
        <v>16.365073056052847</v>
      </c>
      <c r="AX20" s="85">
        <f t="shared" si="12"/>
        <v>533.67661871172845</v>
      </c>
      <c r="AY20" s="63"/>
      <c r="AZ20" s="30">
        <f t="shared" si="13"/>
        <v>1.0417225630336102</v>
      </c>
      <c r="BA20" s="30">
        <f t="shared" si="14"/>
        <v>1.4067062104708301</v>
      </c>
      <c r="BB20" s="30">
        <f t="shared" si="15"/>
        <v>0.18249182371860992</v>
      </c>
      <c r="BC20" s="56">
        <f t="shared" si="16"/>
        <v>0.14906851748634622</v>
      </c>
      <c r="BD20" s="30">
        <f t="shared" si="17"/>
        <v>0.88757426199529998</v>
      </c>
      <c r="BE20" s="30">
        <f t="shared" si="18"/>
        <v>1.4318867817621928</v>
      </c>
      <c r="BF20" s="30">
        <f t="shared" si="19"/>
        <v>0.27215625988344644</v>
      </c>
      <c r="BG20" s="56">
        <f t="shared" si="20"/>
        <v>0.23467198176569265</v>
      </c>
      <c r="BH20" s="30">
        <f t="shared" si="21"/>
        <v>1.4362493225396802</v>
      </c>
      <c r="BI20" s="30">
        <f t="shared" si="22"/>
        <v>1.9847834289433937</v>
      </c>
      <c r="BJ20" s="30">
        <f t="shared" si="23"/>
        <v>0.27426705320185674</v>
      </c>
      <c r="BK20" s="56">
        <f t="shared" si="24"/>
        <v>0.16034167055720672</v>
      </c>
      <c r="BL20" s="30">
        <f t="shared" si="25"/>
        <v>1.0510439765543689</v>
      </c>
      <c r="BM20" s="30">
        <f t="shared" si="26"/>
        <v>1.5417067010664427</v>
      </c>
      <c r="BN20" s="30">
        <f t="shared" si="27"/>
        <v>0.24533136225603694</v>
      </c>
      <c r="BO20" s="56">
        <f t="shared" si="28"/>
        <v>0.18924408303012041</v>
      </c>
      <c r="BP20" s="59"/>
      <c r="BQ20" s="11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DZ20" s="30">
        <f t="shared" si="29"/>
        <v>0.56780035684500219</v>
      </c>
      <c r="EA20" s="30">
        <f t="shared" si="30"/>
        <v>1.8806284166594383</v>
      </c>
      <c r="EB20" s="30">
        <f t="shared" si="31"/>
        <v>0.65641402990721798</v>
      </c>
      <c r="EC20" s="56">
        <f t="shared" si="32"/>
        <v>0.5361920567268057</v>
      </c>
      <c r="ED20" s="30">
        <f t="shared" si="33"/>
        <v>0.1807979665768108</v>
      </c>
      <c r="EE20" s="30">
        <f t="shared" si="34"/>
        <v>2.138663077180682</v>
      </c>
      <c r="EF20" s="30">
        <f t="shared" si="35"/>
        <v>0.97893255530193557</v>
      </c>
      <c r="EG20" s="56">
        <f t="shared" si="36"/>
        <v>0.84410346786086077</v>
      </c>
      <c r="EH20" s="30">
        <f t="shared" si="37"/>
        <v>0.72399140166595033</v>
      </c>
      <c r="EI20" s="30">
        <f t="shared" si="38"/>
        <v>2.6970413498171233</v>
      </c>
      <c r="EJ20" s="30">
        <f t="shared" si="39"/>
        <v>0.98652497407558659</v>
      </c>
      <c r="EK20" s="56">
        <f t="shared" si="40"/>
        <v>0.57674102865452648</v>
      </c>
      <c r="EL20" s="30">
        <f t="shared" si="41"/>
        <v>0.41393060852252195</v>
      </c>
      <c r="EM20" s="30">
        <f t="shared" si="42"/>
        <v>2.1788200690982897</v>
      </c>
      <c r="EN20" s="30">
        <f t="shared" si="43"/>
        <v>0.88244473028788384</v>
      </c>
      <c r="EO20" s="56">
        <f t="shared" si="44"/>
        <v>0.68070157142733256</v>
      </c>
      <c r="EP20" s="66"/>
      <c r="EQ20" s="60"/>
    </row>
    <row r="21" spans="2:147" s="12" customFormat="1" ht="21.95" customHeight="1" x14ac:dyDescent="0.25"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AVERAGE(BC16:BC34)</f>
        <v>0.12479897919829518</v>
      </c>
      <c r="O21" s="33">
        <f>AVERAGE(BG16:BG34)</f>
        <v>0.19104283775932759</v>
      </c>
      <c r="P21" s="33">
        <f>AVERAGE(BK16:BK34)</f>
        <v>0.17625807117743181</v>
      </c>
      <c r="Q21" s="33">
        <f>AVERAGE(BO16:BO34)</f>
        <v>0.15359961185242771</v>
      </c>
      <c r="R21" s="24"/>
      <c r="T21" s="24"/>
      <c r="U21" s="129">
        <f>'RAW DATA'!AD16</f>
        <v>46.09</v>
      </c>
      <c r="V21" s="129">
        <f>'RAW DATA'!AE16</f>
        <v>4.2340991781027384</v>
      </c>
      <c r="W21" s="129">
        <f>'RAW DATA'!AF16</f>
        <v>1.19</v>
      </c>
      <c r="X21" s="131"/>
      <c r="Y21" s="83"/>
      <c r="Z21" s="84"/>
      <c r="AA21" s="30">
        <f t="shared" si="0"/>
        <v>0.91262232684413946</v>
      </c>
      <c r="AB21" s="30">
        <f t="shared" si="1"/>
        <v>1.2347243245538357</v>
      </c>
      <c r="AC21" s="85">
        <f t="shared" si="2"/>
        <v>0.89241251820574508</v>
      </c>
      <c r="AD21" s="85">
        <f t="shared" si="3"/>
        <v>1.207381642278361</v>
      </c>
      <c r="AE21" s="30">
        <f t="shared" si="4"/>
        <v>1.4381669383027684</v>
      </c>
      <c r="AF21" s="30">
        <f t="shared" si="5"/>
        <v>1.9457552694684512</v>
      </c>
      <c r="AG21" s="84"/>
      <c r="AH21" s="77"/>
      <c r="AI21" s="45"/>
      <c r="AJ21" s="30">
        <f t="shared" si="6"/>
        <v>1.0736733256989877</v>
      </c>
      <c r="AK21" s="30">
        <f t="shared" si="7"/>
        <v>1.0498970802420531</v>
      </c>
      <c r="AL21" s="30">
        <f t="shared" si="8"/>
        <v>1.6919611038856099</v>
      </c>
      <c r="AM21" s="85">
        <f t="shared" si="9"/>
        <v>1.097384281096363</v>
      </c>
      <c r="AN21" s="30">
        <f t="shared" si="48"/>
        <v>1.3531895153933793E-2</v>
      </c>
      <c r="AO21" s="30">
        <f t="shared" si="45"/>
        <v>1.9628828124701698E-2</v>
      </c>
      <c r="AP21" s="30">
        <f t="shared" si="46"/>
        <v>0.25196494981406015</v>
      </c>
      <c r="AQ21" s="85">
        <f t="shared" si="47"/>
        <v>8.5776713880374965E-3</v>
      </c>
      <c r="AR21" s="86"/>
      <c r="AS21" s="87"/>
      <c r="AT21" s="60"/>
      <c r="AU21" s="30">
        <f t="shared" si="10"/>
        <v>17.927595850010285</v>
      </c>
      <c r="AV21" s="30">
        <f t="shared" si="10"/>
        <v>1.4160999999999999</v>
      </c>
      <c r="AW21" s="30">
        <f t="shared" si="11"/>
        <v>5.0385780219422589</v>
      </c>
      <c r="AX21" s="85">
        <f t="shared" si="12"/>
        <v>1008.2674272287458</v>
      </c>
      <c r="AY21" s="63"/>
      <c r="AZ21" s="30">
        <f t="shared" si="13"/>
        <v>0.86317148668242349</v>
      </c>
      <c r="BA21" s="30">
        <f t="shared" si="14"/>
        <v>1.2841751647155517</v>
      </c>
      <c r="BB21" s="30">
        <f t="shared" si="15"/>
        <v>0.21050183901656416</v>
      </c>
      <c r="BC21" s="56">
        <f t="shared" si="16"/>
        <v>0.19605762197689158</v>
      </c>
      <c r="BD21" s="30">
        <f t="shared" si="17"/>
        <v>0.73596853244217009</v>
      </c>
      <c r="BE21" s="30">
        <f t="shared" si="18"/>
        <v>1.3638256280419361</v>
      </c>
      <c r="BF21" s="30">
        <f t="shared" si="19"/>
        <v>0.31392854779988294</v>
      </c>
      <c r="BG21" s="56">
        <f t="shared" si="20"/>
        <v>0.29900887782972685</v>
      </c>
      <c r="BH21" s="30">
        <f t="shared" si="21"/>
        <v>1.3755977846737519</v>
      </c>
      <c r="BI21" s="30">
        <f t="shared" si="22"/>
        <v>2.0083244230974677</v>
      </c>
      <c r="BJ21" s="30">
        <f t="shared" si="23"/>
        <v>0.31636331921185795</v>
      </c>
      <c r="BK21" s="56">
        <f t="shared" si="24"/>
        <v>0.18698025532934862</v>
      </c>
      <c r="BL21" s="30">
        <f t="shared" si="25"/>
        <v>0.81439788822122661</v>
      </c>
      <c r="BM21" s="30">
        <f t="shared" si="26"/>
        <v>1.3803706739714994</v>
      </c>
      <c r="BN21" s="30">
        <f t="shared" si="27"/>
        <v>0.28298639287513644</v>
      </c>
      <c r="BO21" s="56">
        <f t="shared" si="28"/>
        <v>0.25787356147694529</v>
      </c>
      <c r="BP21" s="59"/>
      <c r="BQ21" s="11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DZ21" s="30">
        <f t="shared" si="29"/>
        <v>0.40892740644543901</v>
      </c>
      <c r="EA21" s="30">
        <f t="shared" si="30"/>
        <v>1.7384192449525364</v>
      </c>
      <c r="EB21" s="30">
        <f t="shared" si="31"/>
        <v>0.66474591925354864</v>
      </c>
      <c r="EC21" s="56">
        <f t="shared" si="32"/>
        <v>0.61913237792396758</v>
      </c>
      <c r="ED21" s="30">
        <f t="shared" si="33"/>
        <v>5.8538895144469638E-2</v>
      </c>
      <c r="EE21" s="30">
        <f t="shared" si="34"/>
        <v>2.0412552653396365</v>
      </c>
      <c r="EF21" s="30">
        <f t="shared" si="35"/>
        <v>0.99135818509758344</v>
      </c>
      <c r="EG21" s="56">
        <f t="shared" si="36"/>
        <v>0.94424320607599599</v>
      </c>
      <c r="EH21" s="30">
        <f t="shared" si="37"/>
        <v>0.69291412914140371</v>
      </c>
      <c r="EI21" s="30">
        <f t="shared" si="38"/>
        <v>2.6910080786298161</v>
      </c>
      <c r="EJ21" s="30">
        <f t="shared" si="39"/>
        <v>0.99904697474420623</v>
      </c>
      <c r="EK21" s="56">
        <f t="shared" si="40"/>
        <v>0.59046686856446173</v>
      </c>
      <c r="EL21" s="30">
        <f t="shared" si="41"/>
        <v>0.20373864480704817</v>
      </c>
      <c r="EM21" s="30">
        <f t="shared" si="42"/>
        <v>1.9910299173856778</v>
      </c>
      <c r="EN21" s="30">
        <f t="shared" si="43"/>
        <v>0.89364563628931482</v>
      </c>
      <c r="EO21" s="56">
        <f t="shared" si="44"/>
        <v>0.81434156811185676</v>
      </c>
      <c r="EP21" s="66"/>
      <c r="EQ21" s="60"/>
    </row>
    <row r="22" spans="2:147" s="12" customFormat="1" ht="21.95" customHeight="1" x14ac:dyDescent="0.25"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2.1009220402410378</v>
      </c>
      <c r="O22" s="4">
        <f>TINV((1-H25),(H26-G31))</f>
        <v>2.1009220402410378</v>
      </c>
      <c r="P22" s="4">
        <f>TINV((1-H25),(H26-G32))</f>
        <v>2.109815577833317</v>
      </c>
      <c r="Q22" s="4">
        <f>TINV((1-H25),(H26-G33))</f>
        <v>2.1009220402410378</v>
      </c>
      <c r="R22" s="79"/>
      <c r="T22" s="24"/>
      <c r="U22" s="129">
        <f>'RAW DATA'!AD17</f>
        <v>141.74</v>
      </c>
      <c r="V22" s="129">
        <f>'RAW DATA'!AE17</f>
        <v>35.436070873066278</v>
      </c>
      <c r="W22" s="129">
        <f>'RAW DATA'!AF17</f>
        <v>1.69</v>
      </c>
      <c r="X22" s="131"/>
      <c r="Y22" s="83"/>
      <c r="Z22" s="84"/>
      <c r="AA22" s="30">
        <f t="shared" si="0"/>
        <v>1.37409948821265</v>
      </c>
      <c r="AB22" s="30">
        <f t="shared" si="1"/>
        <v>1.859075778170056</v>
      </c>
      <c r="AC22" s="85">
        <f t="shared" si="2"/>
        <v>1.2776160564970904</v>
      </c>
      <c r="AD22" s="85">
        <f t="shared" si="3"/>
        <v>1.7285393705548868</v>
      </c>
      <c r="AE22" s="30">
        <f t="shared" si="4"/>
        <v>1.4684244566440152</v>
      </c>
      <c r="AF22" s="30">
        <f t="shared" si="5"/>
        <v>1.9866919119301383</v>
      </c>
      <c r="AG22" s="84"/>
      <c r="AH22" s="77"/>
      <c r="AI22" s="45"/>
      <c r="AJ22" s="30">
        <f t="shared" si="6"/>
        <v>1.6165876331913531</v>
      </c>
      <c r="AK22" s="30">
        <f t="shared" si="7"/>
        <v>1.5030777135259887</v>
      </c>
      <c r="AL22" s="30">
        <f t="shared" si="8"/>
        <v>1.7275581842870769</v>
      </c>
      <c r="AM22" s="85">
        <f t="shared" si="9"/>
        <v>1.8150296300805244</v>
      </c>
      <c r="AN22" s="30">
        <f t="shared" si="48"/>
        <v>5.38937560044731E-3</v>
      </c>
      <c r="AO22" s="30">
        <f t="shared" si="45"/>
        <v>3.4939941180672313E-2</v>
      </c>
      <c r="AP22" s="30">
        <f t="shared" si="46"/>
        <v>1.4106172069420311E-3</v>
      </c>
      <c r="AQ22" s="85">
        <f t="shared" si="47"/>
        <v>1.563240839807279E-2</v>
      </c>
      <c r="AR22" s="86"/>
      <c r="AS22" s="87"/>
      <c r="AT22" s="60"/>
      <c r="AU22" s="30">
        <f t="shared" si="10"/>
        <v>1255.7151189209762</v>
      </c>
      <c r="AV22" s="30">
        <f t="shared" si="10"/>
        <v>2.8560999999999996</v>
      </c>
      <c r="AW22" s="30">
        <f t="shared" si="11"/>
        <v>59.886959775482005</v>
      </c>
      <c r="AX22" s="85">
        <f t="shared" si="12"/>
        <v>0.30388245152441168</v>
      </c>
      <c r="AY22" s="63"/>
      <c r="AZ22" s="30">
        <f t="shared" si="13"/>
        <v>1.471908308861031</v>
      </c>
      <c r="BA22" s="30">
        <f t="shared" si="14"/>
        <v>1.7612669575216753</v>
      </c>
      <c r="BB22" s="30">
        <f t="shared" si="15"/>
        <v>0.14467932433032216</v>
      </c>
      <c r="BC22" s="56">
        <f t="shared" si="16"/>
        <v>8.9496740764190091E-2</v>
      </c>
      <c r="BD22" s="30">
        <f t="shared" si="17"/>
        <v>1.287312519284088</v>
      </c>
      <c r="BE22" s="30">
        <f t="shared" si="18"/>
        <v>1.7188429077678895</v>
      </c>
      <c r="BF22" s="30">
        <f t="shared" si="19"/>
        <v>0.21576519424190085</v>
      </c>
      <c r="BG22" s="56">
        <f t="shared" si="20"/>
        <v>0.1435489278433574</v>
      </c>
      <c r="BH22" s="30">
        <f t="shared" si="21"/>
        <v>1.5101195553406193</v>
      </c>
      <c r="BI22" s="30">
        <f t="shared" si="22"/>
        <v>1.9449968132335345</v>
      </c>
      <c r="BJ22" s="30">
        <f t="shared" si="23"/>
        <v>0.21743862894645755</v>
      </c>
      <c r="BK22" s="56">
        <f t="shared" si="24"/>
        <v>0.12586472104046062</v>
      </c>
      <c r="BL22" s="30">
        <f t="shared" si="25"/>
        <v>1.6205311862325915</v>
      </c>
      <c r="BM22" s="30">
        <f t="shared" si="26"/>
        <v>2.0095280739284576</v>
      </c>
      <c r="BN22" s="30">
        <f t="shared" si="27"/>
        <v>0.19449844384793294</v>
      </c>
      <c r="BO22" s="56">
        <f t="shared" si="28"/>
        <v>0.1071599276532494</v>
      </c>
      <c r="BP22" s="59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DZ22" s="30">
        <f t="shared" si="29"/>
        <v>0.96966552055060529</v>
      </c>
      <c r="EA22" s="30">
        <f t="shared" si="30"/>
        <v>2.263509745832101</v>
      </c>
      <c r="EB22" s="30">
        <f t="shared" si="31"/>
        <v>0.64692211264074784</v>
      </c>
      <c r="EC22" s="56">
        <f t="shared" si="32"/>
        <v>0.40017757117418984</v>
      </c>
      <c r="ED22" s="30">
        <f t="shared" si="33"/>
        <v>0.53830077708810076</v>
      </c>
      <c r="EE22" s="30">
        <f t="shared" si="34"/>
        <v>2.4678546499638765</v>
      </c>
      <c r="EF22" s="30">
        <f t="shared" si="35"/>
        <v>0.96477693643788798</v>
      </c>
      <c r="EG22" s="56">
        <f t="shared" si="36"/>
        <v>0.64186763449154594</v>
      </c>
      <c r="EH22" s="30">
        <f t="shared" si="37"/>
        <v>0.75529861742186888</v>
      </c>
      <c r="EI22" s="30">
        <f t="shared" si="38"/>
        <v>2.6998177511522847</v>
      </c>
      <c r="EJ22" s="30">
        <f t="shared" si="39"/>
        <v>0.97225956686520798</v>
      </c>
      <c r="EK22" s="56">
        <f t="shared" si="40"/>
        <v>0.56279410772288219</v>
      </c>
      <c r="EL22" s="30">
        <f t="shared" si="41"/>
        <v>0.94534527966037296</v>
      </c>
      <c r="EM22" s="30">
        <f t="shared" si="42"/>
        <v>2.6847139805006757</v>
      </c>
      <c r="EN22" s="30">
        <f t="shared" si="43"/>
        <v>0.86968435042015146</v>
      </c>
      <c r="EO22" s="56">
        <f t="shared" si="44"/>
        <v>0.47915710906690129</v>
      </c>
      <c r="EP22" s="66"/>
      <c r="EQ22" s="60"/>
    </row>
    <row r="23" spans="2:147" s="12" customFormat="1" ht="21.95" customHeight="1" x14ac:dyDescent="0.25"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0.44667450415634319</v>
      </c>
      <c r="O23" s="6">
        <f>(Q18-O18)/Q18</f>
        <v>-0.23063854988762678</v>
      </c>
      <c r="P23" s="6">
        <f>(Q18-P18)/Q18</f>
        <v>-0.17043807554356183</v>
      </c>
      <c r="Q23" s="6" t="s">
        <v>7</v>
      </c>
      <c r="R23" s="45"/>
      <c r="T23" s="24"/>
      <c r="U23" s="129">
        <f>'RAW DATA'!AD18</f>
        <v>387.83</v>
      </c>
      <c r="V23" s="129">
        <f>'RAW DATA'!AE18</f>
        <v>100.54789056951806</v>
      </c>
      <c r="W23" s="129">
        <f>'RAW DATA'!AF18</f>
        <v>2.5499999999999998</v>
      </c>
      <c r="X23" s="131"/>
      <c r="Y23" s="83"/>
      <c r="Z23" s="84"/>
      <c r="AA23" s="30">
        <f t="shared" si="0"/>
        <v>2.3371033015231721</v>
      </c>
      <c r="AB23" s="30">
        <f t="shared" si="1"/>
        <v>3.1619632902960562</v>
      </c>
      <c r="AC23" s="85">
        <f t="shared" si="2"/>
        <v>2.701431484749667</v>
      </c>
      <c r="AD23" s="85">
        <f t="shared" si="3"/>
        <v>3.6548778911319024</v>
      </c>
      <c r="AE23" s="30">
        <f t="shared" si="4"/>
        <v>1.4835093833484929</v>
      </c>
      <c r="AF23" s="30">
        <f t="shared" si="5"/>
        <v>2.0071009304126668</v>
      </c>
      <c r="AG23" s="84"/>
      <c r="AH23" s="77"/>
      <c r="AI23" s="45"/>
      <c r="AJ23" s="30">
        <f t="shared" si="6"/>
        <v>2.7495332959096142</v>
      </c>
      <c r="AK23" s="30">
        <f t="shared" si="7"/>
        <v>3.1781546879407849</v>
      </c>
      <c r="AL23" s="30">
        <f t="shared" si="8"/>
        <v>1.74530515688058</v>
      </c>
      <c r="AM23" s="85">
        <f t="shared" si="9"/>
        <v>3.3126014830989154</v>
      </c>
      <c r="AN23" s="30">
        <f t="shared" si="48"/>
        <v>3.9813536176553713E-2</v>
      </c>
      <c r="AO23" s="30">
        <f t="shared" si="45"/>
        <v>0.39457831198198512</v>
      </c>
      <c r="AP23" s="30">
        <f t="shared" si="46"/>
        <v>0.64753379054298776</v>
      </c>
      <c r="AQ23" s="85">
        <f t="shared" si="47"/>
        <v>0.58156102202466564</v>
      </c>
      <c r="AR23" s="86"/>
      <c r="AS23" s="87"/>
      <c r="AT23" s="60"/>
      <c r="AU23" s="30">
        <f t="shared" si="10"/>
        <v>10109.878297979778</v>
      </c>
      <c r="AV23" s="30">
        <f t="shared" si="10"/>
        <v>6.5024999999999995</v>
      </c>
      <c r="AW23" s="30">
        <f t="shared" si="11"/>
        <v>256.39712095227105</v>
      </c>
      <c r="AX23" s="85">
        <f t="shared" si="12"/>
        <v>4168.0664698307928</v>
      </c>
      <c r="AY23" s="92"/>
      <c r="AZ23" s="30">
        <f t="shared" si="13"/>
        <v>2.4066046381582389</v>
      </c>
      <c r="BA23" s="30">
        <f t="shared" si="14"/>
        <v>3.0924619536609894</v>
      </c>
      <c r="BB23" s="30">
        <f t="shared" si="15"/>
        <v>0.3429286577513751</v>
      </c>
      <c r="BC23" s="56">
        <f t="shared" si="16"/>
        <v>0.12472249681847403</v>
      </c>
      <c r="BD23" s="30">
        <f t="shared" si="17"/>
        <v>2.6667335239747021</v>
      </c>
      <c r="BE23" s="30">
        <f t="shared" si="18"/>
        <v>3.6895758519068678</v>
      </c>
      <c r="BF23" s="30">
        <f t="shared" si="19"/>
        <v>0.51142116396608295</v>
      </c>
      <c r="BG23" s="56">
        <f t="shared" si="20"/>
        <v>0.16091764378449649</v>
      </c>
      <c r="BH23" s="30">
        <f t="shared" si="21"/>
        <v>1.229917505514003</v>
      </c>
      <c r="BI23" s="30">
        <f t="shared" si="22"/>
        <v>2.2606928082471569</v>
      </c>
      <c r="BJ23" s="30">
        <f t="shared" si="23"/>
        <v>0.51538765136657683</v>
      </c>
      <c r="BK23" s="56">
        <f t="shared" si="24"/>
        <v>0.29529944911624506</v>
      </c>
      <c r="BL23" s="30">
        <f t="shared" si="25"/>
        <v>2.8515882001558741</v>
      </c>
      <c r="BM23" s="30">
        <f t="shared" si="26"/>
        <v>3.7736147660419568</v>
      </c>
      <c r="BN23" s="30">
        <f t="shared" si="27"/>
        <v>0.46101328294304122</v>
      </c>
      <c r="BO23" s="56">
        <f t="shared" si="28"/>
        <v>0.13916955761058425</v>
      </c>
      <c r="BP23" s="59"/>
      <c r="BQ23" s="1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DZ23" s="30">
        <f t="shared" si="29"/>
        <v>2.0317755531843615</v>
      </c>
      <c r="EA23" s="30">
        <f t="shared" si="30"/>
        <v>3.4672910386348668</v>
      </c>
      <c r="EB23" s="30">
        <f t="shared" si="31"/>
        <v>0.7177577427252525</v>
      </c>
      <c r="EC23" s="56">
        <f t="shared" si="32"/>
        <v>0.26104711799381958</v>
      </c>
      <c r="ED23" s="30">
        <f t="shared" si="33"/>
        <v>2.1077381685481447</v>
      </c>
      <c r="EE23" s="30">
        <f t="shared" si="34"/>
        <v>4.2485712073334252</v>
      </c>
      <c r="EF23" s="30">
        <f t="shared" si="35"/>
        <v>1.07041651939264</v>
      </c>
      <c r="EG23" s="56">
        <f t="shared" si="36"/>
        <v>0.33680441152038226</v>
      </c>
      <c r="EH23" s="30">
        <f t="shared" si="37"/>
        <v>0.66658668610891358</v>
      </c>
      <c r="EI23" s="30">
        <f t="shared" si="38"/>
        <v>2.8240236276522461</v>
      </c>
      <c r="EJ23" s="30">
        <f t="shared" si="39"/>
        <v>1.0787184707716664</v>
      </c>
      <c r="EK23" s="56">
        <f t="shared" si="40"/>
        <v>0.61806868931716341</v>
      </c>
      <c r="EL23" s="30">
        <f t="shared" si="41"/>
        <v>2.3476898437472213</v>
      </c>
      <c r="EM23" s="30">
        <f t="shared" si="42"/>
        <v>4.2775131224506096</v>
      </c>
      <c r="EN23" s="30">
        <f t="shared" si="43"/>
        <v>0.96491163935169411</v>
      </c>
      <c r="EO23" s="56">
        <f t="shared" si="44"/>
        <v>0.29128515587363257</v>
      </c>
      <c r="EP23" s="66"/>
      <c r="EQ23" s="93"/>
    </row>
    <row r="24" spans="2:147" s="12" customFormat="1" ht="21.95" customHeight="1" x14ac:dyDescent="0.25"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T24" s="24"/>
      <c r="U24" s="129">
        <f>'RAW DATA'!AD19</f>
        <v>306.95999999999998</v>
      </c>
      <c r="V24" s="129">
        <f>'RAW DATA'!AE19</f>
        <v>80.459315504050451</v>
      </c>
      <c r="W24" s="129">
        <f>'RAW DATA'!AF19</f>
        <v>2.59</v>
      </c>
      <c r="X24" s="131"/>
      <c r="Y24" s="83"/>
      <c r="Z24" s="84"/>
      <c r="AA24" s="30">
        <f t="shared" si="0"/>
        <v>2.039993276304906</v>
      </c>
      <c r="AB24" s="30">
        <f t="shared" si="1"/>
        <v>2.7599909032360492</v>
      </c>
      <c r="AC24" s="85">
        <f t="shared" si="2"/>
        <v>2.1441928734603883</v>
      </c>
      <c r="AD24" s="85">
        <f t="shared" si="3"/>
        <v>2.9009668287993486</v>
      </c>
      <c r="AE24" s="30">
        <f t="shared" si="4"/>
        <v>1.4802725668172054</v>
      </c>
      <c r="AF24" s="30">
        <f t="shared" si="5"/>
        <v>2.0027217080468072</v>
      </c>
      <c r="AG24" s="84"/>
      <c r="AH24" s="77"/>
      <c r="AI24" s="45"/>
      <c r="AJ24" s="30">
        <f t="shared" si="6"/>
        <v>2.3999920897704778</v>
      </c>
      <c r="AK24" s="30">
        <f t="shared" si="7"/>
        <v>2.5225798511298687</v>
      </c>
      <c r="AL24" s="30">
        <f t="shared" si="8"/>
        <v>1.7414971374320065</v>
      </c>
      <c r="AM24" s="85">
        <f t="shared" si="9"/>
        <v>2.8505642565931604</v>
      </c>
      <c r="AN24" s="30">
        <f t="shared" si="48"/>
        <v>3.6103005949790094E-2</v>
      </c>
      <c r="AO24" s="30">
        <f t="shared" si="45"/>
        <v>4.5454764736706458E-3</v>
      </c>
      <c r="AP24" s="30">
        <f t="shared" si="46"/>
        <v>0.71995710778607902</v>
      </c>
      <c r="AQ24" s="85">
        <f t="shared" si="47"/>
        <v>6.7893731813946395E-2</v>
      </c>
      <c r="AR24" s="86"/>
      <c r="AS24" s="87"/>
      <c r="AT24" s="60"/>
      <c r="AU24" s="30">
        <f t="shared" si="10"/>
        <v>6473.7014513803333</v>
      </c>
      <c r="AV24" s="30">
        <f t="shared" si="10"/>
        <v>6.7080999999999991</v>
      </c>
      <c r="AW24" s="30">
        <f t="shared" si="11"/>
        <v>208.38962715549064</v>
      </c>
      <c r="AX24" s="85">
        <f t="shared" si="12"/>
        <v>1977.75783136463</v>
      </c>
      <c r="AY24" s="92"/>
      <c r="AZ24" s="30">
        <f t="shared" si="13"/>
        <v>2.1415397972738508</v>
      </c>
      <c r="BA24" s="30">
        <f t="shared" si="14"/>
        <v>2.6584443822671049</v>
      </c>
      <c r="BB24" s="30">
        <f t="shared" si="15"/>
        <v>0.25845229249662693</v>
      </c>
      <c r="BC24" s="56">
        <f t="shared" si="16"/>
        <v>0.10768881014159676</v>
      </c>
      <c r="BD24" s="30">
        <f t="shared" si="17"/>
        <v>2.1371411621470511</v>
      </c>
      <c r="BE24" s="30">
        <f t="shared" si="18"/>
        <v>2.9080185401126863</v>
      </c>
      <c r="BF24" s="30">
        <f t="shared" si="19"/>
        <v>0.38543868898281786</v>
      </c>
      <c r="BG24" s="56">
        <f t="shared" si="20"/>
        <v>0.15279543631103643</v>
      </c>
      <c r="BH24" s="30">
        <f t="shared" si="21"/>
        <v>1.3530690576862858</v>
      </c>
      <c r="BI24" s="30">
        <f t="shared" si="22"/>
        <v>2.1299252171777274</v>
      </c>
      <c r="BJ24" s="30">
        <f t="shared" si="23"/>
        <v>0.38842807974572074</v>
      </c>
      <c r="BK24" s="56">
        <f t="shared" si="24"/>
        <v>0.22304261741049589</v>
      </c>
      <c r="BL24" s="30">
        <f t="shared" si="25"/>
        <v>2.5031160712204192</v>
      </c>
      <c r="BM24" s="30">
        <f t="shared" si="26"/>
        <v>3.1980124419659015</v>
      </c>
      <c r="BN24" s="30">
        <f t="shared" si="27"/>
        <v>0.3474481853727413</v>
      </c>
      <c r="BO24" s="56">
        <f t="shared" si="28"/>
        <v>0.12188751211943993</v>
      </c>
      <c r="BP24" s="59"/>
      <c r="BQ24" s="1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DZ24" s="30">
        <f t="shared" si="29"/>
        <v>1.7185423847799688</v>
      </c>
      <c r="EA24" s="30">
        <f t="shared" si="30"/>
        <v>3.0814417947609867</v>
      </c>
      <c r="EB24" s="30">
        <f t="shared" si="31"/>
        <v>0.68144970499050905</v>
      </c>
      <c r="EC24" s="56">
        <f t="shared" si="32"/>
        <v>0.2839383129198893</v>
      </c>
      <c r="ED24" s="30">
        <f t="shared" si="33"/>
        <v>1.5063107425759263</v>
      </c>
      <c r="EE24" s="30">
        <f t="shared" si="34"/>
        <v>3.5388489596838113</v>
      </c>
      <c r="EF24" s="30">
        <f t="shared" si="35"/>
        <v>1.0162691085539424</v>
      </c>
      <c r="EG24" s="56">
        <f t="shared" si="36"/>
        <v>0.40286895500998848</v>
      </c>
      <c r="EH24" s="30">
        <f t="shared" si="37"/>
        <v>0.71734603474366065</v>
      </c>
      <c r="EI24" s="30">
        <f t="shared" si="38"/>
        <v>2.7656482401203526</v>
      </c>
      <c r="EJ24" s="30">
        <f t="shared" si="39"/>
        <v>1.0241511026883459</v>
      </c>
      <c r="EK24" s="56">
        <f t="shared" si="40"/>
        <v>0.58808658405178238</v>
      </c>
      <c r="EL24" s="30">
        <f t="shared" si="41"/>
        <v>1.9344630251644148</v>
      </c>
      <c r="EM24" s="30">
        <f t="shared" si="42"/>
        <v>3.7666654880219061</v>
      </c>
      <c r="EN24" s="30">
        <f t="shared" si="43"/>
        <v>0.91610123142874555</v>
      </c>
      <c r="EO24" s="56">
        <f t="shared" si="44"/>
        <v>0.32137540113676305</v>
      </c>
      <c r="EP24" s="66"/>
      <c r="EQ24" s="60"/>
    </row>
    <row r="25" spans="2:147" s="12" customFormat="1" ht="21.95" customHeight="1" x14ac:dyDescent="0.25"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V35</f>
        <v>35.98732621455914</v>
      </c>
      <c r="N25" s="90"/>
      <c r="O25" s="90"/>
      <c r="P25" s="19"/>
      <c r="Q25" s="20"/>
      <c r="R25" s="45"/>
      <c r="T25" s="24"/>
      <c r="U25" s="129">
        <f>'RAW DATA'!AD20</f>
        <v>269.57</v>
      </c>
      <c r="V25" s="129">
        <f>'RAW DATA'!AE20</f>
        <v>70.82190769410586</v>
      </c>
      <c r="W25" s="129">
        <f>'RAW DATA'!AF20</f>
        <v>2.4700000000000002</v>
      </c>
      <c r="X25" s="131"/>
      <c r="Y25" s="83"/>
      <c r="Z25" s="84"/>
      <c r="AA25" s="30">
        <f t="shared" si="0"/>
        <v>1.8974560147958255</v>
      </c>
      <c r="AB25" s="30">
        <f t="shared" si="1"/>
        <v>2.567146372959058</v>
      </c>
      <c r="AC25" s="85">
        <f t="shared" si="2"/>
        <v>1.9192471676853533</v>
      </c>
      <c r="AD25" s="85">
        <f t="shared" si="3"/>
        <v>2.5966285209860662</v>
      </c>
      <c r="AE25" s="30">
        <f t="shared" si="4"/>
        <v>1.4784229147581993</v>
      </c>
      <c r="AF25" s="30">
        <f t="shared" si="5"/>
        <v>2.0002192376140342</v>
      </c>
      <c r="AG25" s="84"/>
      <c r="AH25" s="77"/>
      <c r="AI25" s="45"/>
      <c r="AJ25" s="30">
        <f t="shared" si="6"/>
        <v>2.2323011938774417</v>
      </c>
      <c r="AK25" s="30">
        <f t="shared" si="7"/>
        <v>2.2579378443357099</v>
      </c>
      <c r="AL25" s="30">
        <f t="shared" si="8"/>
        <v>1.7393210761861169</v>
      </c>
      <c r="AM25" s="85">
        <f t="shared" si="9"/>
        <v>2.6289038769644346</v>
      </c>
      <c r="AN25" s="30">
        <f t="shared" si="48"/>
        <v>5.6500722432089631E-2</v>
      </c>
      <c r="AO25" s="30">
        <f t="shared" si="45"/>
        <v>4.4970357864985697E-2</v>
      </c>
      <c r="AP25" s="30">
        <f t="shared" si="46"/>
        <v>0.53389168970581469</v>
      </c>
      <c r="AQ25" s="85">
        <f t="shared" si="47"/>
        <v>2.5250442114328111E-2</v>
      </c>
      <c r="AR25" s="94"/>
      <c r="AS25" s="95"/>
      <c r="AT25" s="60"/>
      <c r="AU25" s="30">
        <f t="shared" si="10"/>
        <v>5015.742609432451</v>
      </c>
      <c r="AV25" s="30">
        <f t="shared" si="10"/>
        <v>6.1009000000000011</v>
      </c>
      <c r="AW25" s="30">
        <f t="shared" si="11"/>
        <v>174.9301120044415</v>
      </c>
      <c r="AX25" s="85">
        <f t="shared" si="12"/>
        <v>1213.4480668551794</v>
      </c>
      <c r="AY25" s="92"/>
      <c r="AZ25" s="30">
        <f t="shared" si="13"/>
        <v>2.0107836394666685</v>
      </c>
      <c r="BA25" s="30">
        <f t="shared" si="14"/>
        <v>2.453818748288215</v>
      </c>
      <c r="BB25" s="30">
        <f t="shared" si="15"/>
        <v>0.22151755441077331</v>
      </c>
      <c r="BC25" s="56">
        <f t="shared" si="16"/>
        <v>9.9232825309744047E-2</v>
      </c>
      <c r="BD25" s="30">
        <f t="shared" si="17"/>
        <v>1.9275811857276892</v>
      </c>
      <c r="BE25" s="30">
        <f t="shared" si="18"/>
        <v>2.5882945029437305</v>
      </c>
      <c r="BF25" s="30">
        <f t="shared" si="19"/>
        <v>0.33035665860802077</v>
      </c>
      <c r="BG25" s="56">
        <f t="shared" si="20"/>
        <v>0.14630901352610629</v>
      </c>
      <c r="BH25" s="30">
        <f t="shared" si="21"/>
        <v>1.4064022327950572</v>
      </c>
      <c r="BI25" s="30">
        <f t="shared" si="22"/>
        <v>2.0722399195771768</v>
      </c>
      <c r="BJ25" s="30">
        <f t="shared" si="23"/>
        <v>0.3329188433910597</v>
      </c>
      <c r="BK25" s="56">
        <f t="shared" si="24"/>
        <v>0.1914073531041578</v>
      </c>
      <c r="BL25" s="30">
        <f t="shared" si="25"/>
        <v>2.331108598908485</v>
      </c>
      <c r="BM25" s="30">
        <f t="shared" si="26"/>
        <v>2.9266991550203842</v>
      </c>
      <c r="BN25" s="30">
        <f t="shared" si="27"/>
        <v>0.2977952780559498</v>
      </c>
      <c r="BO25" s="56">
        <f t="shared" si="28"/>
        <v>0.11327735512331111</v>
      </c>
      <c r="BP25" s="59"/>
      <c r="BQ25" s="1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DZ25" s="30">
        <f t="shared" si="29"/>
        <v>1.5639852956324427</v>
      </c>
      <c r="EA25" s="30">
        <f t="shared" si="30"/>
        <v>2.9006170921224408</v>
      </c>
      <c r="EB25" s="30">
        <f t="shared" si="31"/>
        <v>0.66831589824499893</v>
      </c>
      <c r="EC25" s="56">
        <f t="shared" si="32"/>
        <v>0.29938428563224206</v>
      </c>
      <c r="ED25" s="30">
        <f t="shared" si="33"/>
        <v>1.2612556282192147</v>
      </c>
      <c r="EE25" s="30">
        <f t="shared" si="34"/>
        <v>3.2546200604522051</v>
      </c>
      <c r="EF25" s="30">
        <f t="shared" si="35"/>
        <v>0.9966822161164951</v>
      </c>
      <c r="EG25" s="56">
        <f t="shared" si="36"/>
        <v>0.44141260071298433</v>
      </c>
      <c r="EH25" s="30">
        <f t="shared" si="37"/>
        <v>0.73490877822892453</v>
      </c>
      <c r="EI25" s="30">
        <f t="shared" si="38"/>
        <v>2.743733374143309</v>
      </c>
      <c r="EJ25" s="30">
        <f t="shared" si="39"/>
        <v>1.0044122979571923</v>
      </c>
      <c r="EK25" s="56">
        <f t="shared" si="40"/>
        <v>0.57747376933970673</v>
      </c>
      <c r="EL25" s="30">
        <f t="shared" si="41"/>
        <v>1.7304589691716008</v>
      </c>
      <c r="EM25" s="30">
        <f t="shared" si="42"/>
        <v>3.5273487847572684</v>
      </c>
      <c r="EN25" s="30">
        <f t="shared" si="43"/>
        <v>0.89844490779283381</v>
      </c>
      <c r="EO25" s="56">
        <f t="shared" si="44"/>
        <v>0.34175646955576705</v>
      </c>
      <c r="EP25" s="66"/>
      <c r="EQ25" s="60"/>
    </row>
    <row r="26" spans="2:147" s="12" customFormat="1" ht="21.95" customHeight="1" x14ac:dyDescent="0.25">
      <c r="B26" s="79"/>
      <c r="C26" s="236" t="s">
        <v>55</v>
      </c>
      <c r="D26" s="237"/>
      <c r="E26" s="237"/>
      <c r="F26" s="238"/>
      <c r="G26" s="29" t="s">
        <v>16</v>
      </c>
      <c r="H26" s="130">
        <f>INPUTS!D20</f>
        <v>19</v>
      </c>
      <c r="I26" s="79"/>
      <c r="K26" s="79"/>
      <c r="L26" s="146" t="s">
        <v>18</v>
      </c>
      <c r="M26" s="30">
        <f>SUM(AX16:AX34)</f>
        <v>17141.179904654935</v>
      </c>
      <c r="N26" s="90"/>
      <c r="O26" s="90"/>
      <c r="P26" s="99"/>
      <c r="Q26" s="21"/>
      <c r="R26" s="45"/>
      <c r="T26" s="24"/>
      <c r="U26" s="129">
        <f>'RAW DATA'!AD21</f>
        <v>402.61</v>
      </c>
      <c r="V26" s="129">
        <f>'RAW DATA'!AE21</f>
        <v>104.1239334081737</v>
      </c>
      <c r="W26" s="129">
        <f>'RAW DATA'!AF21</f>
        <v>1.99</v>
      </c>
      <c r="X26" s="131"/>
      <c r="Y26" s="83"/>
      <c r="Z26" s="84"/>
      <c r="AA26" s="30">
        <f t="shared" si="0"/>
        <v>2.3899929751068889</v>
      </c>
      <c r="AB26" s="30">
        <f t="shared" si="1"/>
        <v>3.2335199074975551</v>
      </c>
      <c r="AC26" s="85">
        <f t="shared" si="2"/>
        <v>2.8148424857464067</v>
      </c>
      <c r="AD26" s="85">
        <f t="shared" si="3"/>
        <v>3.808316304245138</v>
      </c>
      <c r="AE26" s="30">
        <f t="shared" si="4"/>
        <v>1.4840175540156506</v>
      </c>
      <c r="AF26" s="30">
        <f t="shared" si="5"/>
        <v>2.007788455432939</v>
      </c>
      <c r="AG26" s="84"/>
      <c r="AH26" s="77"/>
      <c r="AI26" s="45"/>
      <c r="AJ26" s="30">
        <f t="shared" si="6"/>
        <v>2.8117564413022222</v>
      </c>
      <c r="AK26" s="30">
        <f t="shared" si="7"/>
        <v>3.3115793949957726</v>
      </c>
      <c r="AL26" s="30">
        <f t="shared" si="8"/>
        <v>1.7459030047242949</v>
      </c>
      <c r="AM26" s="85">
        <f t="shared" si="9"/>
        <v>3.394850468387995</v>
      </c>
      <c r="AN26" s="30">
        <f t="shared" si="48"/>
        <v>0.67528364882169267</v>
      </c>
      <c r="AO26" s="30">
        <f t="shared" si="45"/>
        <v>1.7465720972773924</v>
      </c>
      <c r="AP26" s="30">
        <f t="shared" si="46"/>
        <v>5.9583343102627577E-2</v>
      </c>
      <c r="AQ26" s="85">
        <f t="shared" si="47"/>
        <v>1.9736048385299689</v>
      </c>
      <c r="AR26" s="94"/>
      <c r="AS26" s="95"/>
      <c r="AT26" s="60"/>
      <c r="AU26" s="30">
        <f t="shared" si="10"/>
        <v>10841.79350838979</v>
      </c>
      <c r="AV26" s="30">
        <f t="shared" si="10"/>
        <v>3.9601000000000002</v>
      </c>
      <c r="AW26" s="30">
        <f t="shared" si="11"/>
        <v>207.20662748226565</v>
      </c>
      <c r="AX26" s="85">
        <f t="shared" si="12"/>
        <v>4642.5972398569284</v>
      </c>
      <c r="AY26" s="92"/>
      <c r="AZ26" s="30">
        <f t="shared" si="13"/>
        <v>2.4531390542905878</v>
      </c>
      <c r="BA26" s="30">
        <f t="shared" si="14"/>
        <v>3.1703738283138567</v>
      </c>
      <c r="BB26" s="30">
        <f t="shared" si="15"/>
        <v>0.35861738701163448</v>
      </c>
      <c r="BC26" s="56">
        <f t="shared" si="16"/>
        <v>0.12754212340153698</v>
      </c>
      <c r="BD26" s="30">
        <f t="shared" si="17"/>
        <v>2.7767610958003335</v>
      </c>
      <c r="BE26" s="30">
        <f t="shared" si="18"/>
        <v>3.8463976941912117</v>
      </c>
      <c r="BF26" s="30">
        <f t="shared" si="19"/>
        <v>0.53481829919543933</v>
      </c>
      <c r="BG26" s="56">
        <f t="shared" si="20"/>
        <v>0.16149946457681769</v>
      </c>
      <c r="BH26" s="30">
        <f t="shared" si="21"/>
        <v>1.2069367543004372</v>
      </c>
      <c r="BI26" s="30">
        <f t="shared" si="22"/>
        <v>2.2848692551481529</v>
      </c>
      <c r="BJ26" s="30">
        <f t="shared" si="23"/>
        <v>0.53896625042385771</v>
      </c>
      <c r="BK26" s="56">
        <f t="shared" si="24"/>
        <v>0.30870343253058835</v>
      </c>
      <c r="BL26" s="30">
        <f t="shared" si="25"/>
        <v>2.9127461730200883</v>
      </c>
      <c r="BM26" s="30">
        <f t="shared" si="26"/>
        <v>3.8769547637559016</v>
      </c>
      <c r="BN26" s="30">
        <f t="shared" si="27"/>
        <v>0.48210429536790689</v>
      </c>
      <c r="BO26" s="56">
        <f t="shared" si="28"/>
        <v>0.14201046551450269</v>
      </c>
      <c r="BP26" s="59"/>
      <c r="BQ26" s="1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DZ26" s="30">
        <f t="shared" si="29"/>
        <v>2.0863720306605664</v>
      </c>
      <c r="EA26" s="30">
        <f t="shared" si="30"/>
        <v>3.5371408519438781</v>
      </c>
      <c r="EB26" s="30">
        <f t="shared" si="31"/>
        <v>0.72538441064165582</v>
      </c>
      <c r="EC26" s="56">
        <f t="shared" si="32"/>
        <v>0.2579826616510586</v>
      </c>
      <c r="ED26" s="30">
        <f t="shared" si="33"/>
        <v>2.2297889664974733</v>
      </c>
      <c r="EE26" s="30">
        <f t="shared" si="34"/>
        <v>4.3933698234940719</v>
      </c>
      <c r="EF26" s="30">
        <f t="shared" si="35"/>
        <v>1.0817904284982991</v>
      </c>
      <c r="EG26" s="56">
        <f t="shared" si="36"/>
        <v>0.32666902992965396</v>
      </c>
      <c r="EH26" s="30">
        <f t="shared" si="37"/>
        <v>0.65572241092400207</v>
      </c>
      <c r="EI26" s="30">
        <f t="shared" si="38"/>
        <v>2.8360835985245876</v>
      </c>
      <c r="EJ26" s="30">
        <f t="shared" si="39"/>
        <v>1.0901805938002929</v>
      </c>
      <c r="EK26" s="56">
        <f t="shared" si="40"/>
        <v>0.62442219920026376</v>
      </c>
      <c r="EL26" s="30">
        <f t="shared" si="41"/>
        <v>2.4196859815865945</v>
      </c>
      <c r="EM26" s="30">
        <f t="shared" si="42"/>
        <v>4.3700149551893954</v>
      </c>
      <c r="EN26" s="30">
        <f t="shared" si="43"/>
        <v>0.97516448680140067</v>
      </c>
      <c r="EO26" s="56">
        <f t="shared" si="44"/>
        <v>0.28724814123092907</v>
      </c>
      <c r="EP26" s="66"/>
      <c r="EQ26" s="60"/>
    </row>
    <row r="27" spans="2:147" s="12" customFormat="1" ht="21.95" customHeight="1" x14ac:dyDescent="0.25"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DATA'!AD22</f>
        <v>179.13</v>
      </c>
      <c r="V27" s="129">
        <f>'RAW DATA'!AE22</f>
        <v>46.275903647922327</v>
      </c>
      <c r="W27" s="129">
        <f>'RAW DATA'!AF22</f>
        <v>2.42</v>
      </c>
      <c r="X27" s="131"/>
      <c r="Y27" s="83"/>
      <c r="Z27" s="84"/>
      <c r="AA27" s="30">
        <f t="shared" si="0"/>
        <v>1.5344206149527713</v>
      </c>
      <c r="AB27" s="30">
        <f t="shared" si="1"/>
        <v>2.0759808319949258</v>
      </c>
      <c r="AC27" s="85">
        <f t="shared" si="2"/>
        <v>1.4472337307963501</v>
      </c>
      <c r="AD27" s="85">
        <f t="shared" si="3"/>
        <v>1.9580221063715322</v>
      </c>
      <c r="AE27" s="30">
        <f t="shared" si="4"/>
        <v>1.4722701965646052</v>
      </c>
      <c r="AF27" s="30">
        <f t="shared" si="5"/>
        <v>1.9918949718227013</v>
      </c>
      <c r="AG27" s="84"/>
      <c r="AH27" s="77"/>
      <c r="AI27" s="45"/>
      <c r="AJ27" s="30">
        <f t="shared" si="6"/>
        <v>1.8052007234738485</v>
      </c>
      <c r="AK27" s="30">
        <f t="shared" si="7"/>
        <v>1.7026279185839412</v>
      </c>
      <c r="AL27" s="30">
        <f t="shared" si="8"/>
        <v>1.7320825841936534</v>
      </c>
      <c r="AM27" s="85">
        <f t="shared" si="9"/>
        <v>2.0643457839022137</v>
      </c>
      <c r="AN27" s="30">
        <f t="shared" si="48"/>
        <v>0.37797815041707916</v>
      </c>
      <c r="AO27" s="30">
        <f t="shared" si="45"/>
        <v>0.51462270319520831</v>
      </c>
      <c r="AP27" s="30">
        <f t="shared" si="46"/>
        <v>0.47323037096968196</v>
      </c>
      <c r="AQ27" s="85">
        <f t="shared" si="47"/>
        <v>0.12648992142813084</v>
      </c>
      <c r="AR27" s="94"/>
      <c r="AS27" s="95"/>
      <c r="AT27" s="60"/>
      <c r="AU27" s="30">
        <f t="shared" si="10"/>
        <v>2141.4592584317911</v>
      </c>
      <c r="AV27" s="30">
        <f t="shared" si="10"/>
        <v>5.8563999999999998</v>
      </c>
      <c r="AW27" s="30">
        <f t="shared" si="11"/>
        <v>111.98768682797203</v>
      </c>
      <c r="AX27" s="85">
        <f t="shared" si="12"/>
        <v>105.85482560231023</v>
      </c>
      <c r="AY27" s="92"/>
      <c r="AZ27" s="30">
        <f t="shared" si="13"/>
        <v>1.6522946165089203</v>
      </c>
      <c r="BA27" s="30">
        <f t="shared" si="14"/>
        <v>1.9581068304387768</v>
      </c>
      <c r="BB27" s="30">
        <f t="shared" si="15"/>
        <v>0.15290610696492829</v>
      </c>
      <c r="BC27" s="56">
        <f t="shared" si="16"/>
        <v>8.470310529827535E-2</v>
      </c>
      <c r="BD27" s="30">
        <f t="shared" si="17"/>
        <v>1.4745938437583228</v>
      </c>
      <c r="BE27" s="30">
        <f t="shared" si="18"/>
        <v>1.9306619934095597</v>
      </c>
      <c r="BF27" s="30">
        <f t="shared" si="19"/>
        <v>0.22803407482561852</v>
      </c>
      <c r="BG27" s="56">
        <f t="shared" si="20"/>
        <v>0.13393065644974983</v>
      </c>
      <c r="BH27" s="30">
        <f t="shared" si="21"/>
        <v>1.5022799195082317</v>
      </c>
      <c r="BI27" s="30">
        <f t="shared" si="22"/>
        <v>1.961885248879075</v>
      </c>
      <c r="BJ27" s="30">
        <f t="shared" si="23"/>
        <v>0.22980266468542163</v>
      </c>
      <c r="BK27" s="56">
        <f t="shared" si="24"/>
        <v>0.13267419624359483</v>
      </c>
      <c r="BL27" s="30">
        <f t="shared" si="25"/>
        <v>1.8587877333847551</v>
      </c>
      <c r="BM27" s="30">
        <f t="shared" si="26"/>
        <v>2.2699038344196723</v>
      </c>
      <c r="BN27" s="30">
        <f t="shared" si="27"/>
        <v>0.20555805051745851</v>
      </c>
      <c r="BO27" s="56">
        <f t="shared" si="28"/>
        <v>9.9575396777226974E-2</v>
      </c>
      <c r="BP27" s="59"/>
      <c r="DZ27" s="30">
        <f t="shared" si="29"/>
        <v>1.1563892019346116</v>
      </c>
      <c r="EA27" s="30">
        <f t="shared" si="30"/>
        <v>2.4540122450130855</v>
      </c>
      <c r="EB27" s="30">
        <f t="shared" si="31"/>
        <v>0.64881152153923705</v>
      </c>
      <c r="EC27" s="56">
        <f t="shared" si="32"/>
        <v>0.35941239835683908</v>
      </c>
      <c r="ED27" s="30">
        <f t="shared" si="33"/>
        <v>0.73503324243188262</v>
      </c>
      <c r="EE27" s="30">
        <f t="shared" si="34"/>
        <v>2.6702225947359999</v>
      </c>
      <c r="EF27" s="30">
        <f t="shared" si="35"/>
        <v>0.96759467615205863</v>
      </c>
      <c r="EG27" s="56">
        <f t="shared" si="36"/>
        <v>0.56829484915106854</v>
      </c>
      <c r="EH27" s="30">
        <f t="shared" si="37"/>
        <v>0.75698342374927741</v>
      </c>
      <c r="EI27" s="30">
        <f t="shared" si="38"/>
        <v>2.7071817446380293</v>
      </c>
      <c r="EJ27" s="30">
        <f t="shared" si="39"/>
        <v>0.97509916044437595</v>
      </c>
      <c r="EK27" s="56">
        <f t="shared" si="40"/>
        <v>0.56296343450524311</v>
      </c>
      <c r="EL27" s="30">
        <f t="shared" si="41"/>
        <v>1.19212142237647</v>
      </c>
      <c r="EM27" s="30">
        <f t="shared" si="42"/>
        <v>2.9365701454279574</v>
      </c>
      <c r="EN27" s="30">
        <f t="shared" si="43"/>
        <v>0.87222436152574367</v>
      </c>
      <c r="EO27" s="56">
        <f t="shared" si="44"/>
        <v>0.42251853750827834</v>
      </c>
      <c r="EP27" s="66"/>
      <c r="EQ27" s="60"/>
    </row>
    <row r="28" spans="2:147" s="12" customFormat="1" ht="21.95" customHeight="1" x14ac:dyDescent="0.25"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DATA'!AD23</f>
        <v>121.74</v>
      </c>
      <c r="V28" s="129">
        <f>'RAW DATA'!AE23</f>
        <v>29.406634214589289</v>
      </c>
      <c r="W28" s="129">
        <f>'RAW DATA'!AF23</f>
        <v>1.94</v>
      </c>
      <c r="X28" s="131"/>
      <c r="Y28" s="83"/>
      <c r="Z28" s="84"/>
      <c r="AA28" s="30">
        <f t="shared" si="0"/>
        <v>1.2849241200337755</v>
      </c>
      <c r="AB28" s="30">
        <f t="shared" si="1"/>
        <v>1.7384267506339317</v>
      </c>
      <c r="AC28" s="85">
        <f t="shared" si="2"/>
        <v>1.1920295563960266</v>
      </c>
      <c r="AD28" s="85">
        <f t="shared" si="3"/>
        <v>1.6127458704181534</v>
      </c>
      <c r="AE28" s="30">
        <f t="shared" si="4"/>
        <v>1.4657429254711931</v>
      </c>
      <c r="AF28" s="30">
        <f t="shared" si="5"/>
        <v>1.9830639579904374</v>
      </c>
      <c r="AG28" s="84"/>
      <c r="AH28" s="77"/>
      <c r="AI28" s="45"/>
      <c r="AJ28" s="30">
        <f t="shared" si="6"/>
        <v>1.5116754353338537</v>
      </c>
      <c r="AK28" s="30">
        <f t="shared" si="7"/>
        <v>1.4023877134070901</v>
      </c>
      <c r="AL28" s="30">
        <f t="shared" si="8"/>
        <v>1.7244034417308154</v>
      </c>
      <c r="AM28" s="85">
        <f t="shared" si="9"/>
        <v>1.6763525869355536</v>
      </c>
      <c r="AN28" s="30">
        <f t="shared" si="48"/>
        <v>0.18346193269644367</v>
      </c>
      <c r="AO28" s="30">
        <f t="shared" si="45"/>
        <v>0.28902697069565703</v>
      </c>
      <c r="AP28" s="30">
        <f t="shared" si="46"/>
        <v>4.6481875937517896E-2</v>
      </c>
      <c r="AQ28" s="85">
        <f t="shared" si="47"/>
        <v>6.9509958415574821E-2</v>
      </c>
      <c r="AR28" s="94"/>
      <c r="AS28" s="95"/>
      <c r="AT28" s="60"/>
      <c r="AU28" s="30">
        <f t="shared" si="10"/>
        <v>864.75013583065345</v>
      </c>
      <c r="AV28" s="30">
        <f t="shared" si="10"/>
        <v>3.7635999999999998</v>
      </c>
      <c r="AW28" s="30">
        <f t="shared" si="11"/>
        <v>57.048870376303221</v>
      </c>
      <c r="AX28" s="85">
        <f t="shared" si="12"/>
        <v>43.305507198467197</v>
      </c>
      <c r="AY28" s="92"/>
      <c r="AZ28" s="30">
        <f t="shared" si="13"/>
        <v>1.3635893267019827</v>
      </c>
      <c r="BA28" s="30">
        <f t="shared" si="14"/>
        <v>1.6597615439657247</v>
      </c>
      <c r="BB28" s="30">
        <f t="shared" si="15"/>
        <v>0.14808610863187094</v>
      </c>
      <c r="BC28" s="56">
        <f t="shared" si="16"/>
        <v>9.796157638770267E-2</v>
      </c>
      <c r="BD28" s="30">
        <f t="shared" si="17"/>
        <v>1.1815418659345613</v>
      </c>
      <c r="BE28" s="30">
        <f t="shared" si="18"/>
        <v>1.6232335608796189</v>
      </c>
      <c r="BF28" s="30">
        <f t="shared" si="19"/>
        <v>0.22084584747252886</v>
      </c>
      <c r="BG28" s="56">
        <f t="shared" si="20"/>
        <v>0.15747845289943785</v>
      </c>
      <c r="BH28" s="30">
        <f t="shared" si="21"/>
        <v>1.501844754952502</v>
      </c>
      <c r="BI28" s="30">
        <f t="shared" si="22"/>
        <v>1.9469621285091288</v>
      </c>
      <c r="BJ28" s="30">
        <f t="shared" si="23"/>
        <v>0.22255868677831342</v>
      </c>
      <c r="BK28" s="56">
        <f t="shared" si="24"/>
        <v>0.12906416294027293</v>
      </c>
      <c r="BL28" s="30">
        <f t="shared" si="25"/>
        <v>1.4772742610053406</v>
      </c>
      <c r="BM28" s="30">
        <f t="shared" si="26"/>
        <v>1.8754309128657665</v>
      </c>
      <c r="BN28" s="30">
        <f t="shared" si="27"/>
        <v>0.19907832593021288</v>
      </c>
      <c r="BO28" s="56">
        <f t="shared" si="28"/>
        <v>0.11875683402269022</v>
      </c>
      <c r="BP28" s="59"/>
      <c r="DZ28" s="30">
        <f t="shared" si="29"/>
        <v>0.86398290912668796</v>
      </c>
      <c r="EA28" s="30">
        <f t="shared" si="30"/>
        <v>2.1593679615410197</v>
      </c>
      <c r="EB28" s="30">
        <f t="shared" si="31"/>
        <v>0.64769252620716578</v>
      </c>
      <c r="EC28" s="56">
        <f t="shared" si="32"/>
        <v>0.42846004576645308</v>
      </c>
      <c r="ED28" s="30">
        <f t="shared" si="33"/>
        <v>0.4364618330300859</v>
      </c>
      <c r="EE28" s="30">
        <f t="shared" si="34"/>
        <v>2.3683135937840945</v>
      </c>
      <c r="EF28" s="30">
        <f t="shared" si="35"/>
        <v>0.96592588037700422</v>
      </c>
      <c r="EG28" s="56">
        <f t="shared" si="36"/>
        <v>0.68877234957392408</v>
      </c>
      <c r="EH28" s="30">
        <f t="shared" si="37"/>
        <v>0.75098601993105429</v>
      </c>
      <c r="EI28" s="30">
        <f t="shared" si="38"/>
        <v>2.6978208635305765</v>
      </c>
      <c r="EJ28" s="30">
        <f t="shared" si="39"/>
        <v>0.9734174217997611</v>
      </c>
      <c r="EK28" s="56">
        <f t="shared" si="40"/>
        <v>0.5644951745298793</v>
      </c>
      <c r="EL28" s="30">
        <f t="shared" si="41"/>
        <v>0.80563253745832397</v>
      </c>
      <c r="EM28" s="30">
        <f t="shared" si="42"/>
        <v>2.5470726364127829</v>
      </c>
      <c r="EN28" s="30">
        <f t="shared" si="43"/>
        <v>0.87072004947722959</v>
      </c>
      <c r="EO28" s="56">
        <f t="shared" si="44"/>
        <v>0.51941343143624941</v>
      </c>
      <c r="EP28" s="66"/>
      <c r="EQ28" s="60"/>
    </row>
    <row r="29" spans="2:147" s="12" customFormat="1" ht="21.95" customHeight="1" x14ac:dyDescent="0.25"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DATA'!AD24</f>
        <v>112.17</v>
      </c>
      <c r="V29" s="129">
        <f>'RAW DATA'!AE24</f>
        <v>26.452520147512978</v>
      </c>
      <c r="W29" s="129">
        <f>'RAW DATA'!AF24</f>
        <v>1.67</v>
      </c>
      <c r="X29" s="131"/>
      <c r="Y29" s="83"/>
      <c r="Z29" s="84"/>
      <c r="AA29" s="30">
        <f t="shared" si="0"/>
        <v>1.241232772981717</v>
      </c>
      <c r="AB29" s="30">
        <f t="shared" si="1"/>
        <v>1.6793149281517346</v>
      </c>
      <c r="AC29" s="85">
        <f t="shared" si="2"/>
        <v>1.1522137042128899</v>
      </c>
      <c r="AD29" s="85">
        <f t="shared" si="3"/>
        <v>1.5588773645233216</v>
      </c>
      <c r="AE29" s="30">
        <f t="shared" si="4"/>
        <v>1.4642229839400285</v>
      </c>
      <c r="AF29" s="30">
        <f t="shared" si="5"/>
        <v>1.9810075665070974</v>
      </c>
      <c r="AG29" s="84"/>
      <c r="AH29" s="77"/>
      <c r="AI29" s="45"/>
      <c r="AJ29" s="30">
        <f t="shared" si="6"/>
        <v>1.4602738505667259</v>
      </c>
      <c r="AK29" s="30">
        <f t="shared" si="7"/>
        <v>1.3555455343681058</v>
      </c>
      <c r="AL29" s="30">
        <f t="shared" si="8"/>
        <v>1.7226152752235631</v>
      </c>
      <c r="AM29" s="85">
        <f t="shared" si="9"/>
        <v>1.6084079633927986</v>
      </c>
      <c r="AN29" s="30">
        <f t="shared" si="48"/>
        <v>4.3985057756107997E-2</v>
      </c>
      <c r="AO29" s="30">
        <f t="shared" si="45"/>
        <v>9.888161095584011E-2</v>
      </c>
      <c r="AP29" s="30">
        <f t="shared" si="46"/>
        <v>2.768367186851296E-3</v>
      </c>
      <c r="AQ29" s="85">
        <f t="shared" si="47"/>
        <v>3.7935789734228325E-3</v>
      </c>
      <c r="AR29" s="94"/>
      <c r="AS29" s="95"/>
      <c r="AT29" s="60"/>
      <c r="AU29" s="30">
        <f t="shared" si="10"/>
        <v>699.73582215457998</v>
      </c>
      <c r="AV29" s="30">
        <f t="shared" si="10"/>
        <v>2.7888999999999999</v>
      </c>
      <c r="AW29" s="30">
        <f t="shared" si="11"/>
        <v>44.175708646346671</v>
      </c>
      <c r="AX29" s="85">
        <f t="shared" si="12"/>
        <v>90.912526736180297</v>
      </c>
      <c r="AY29" s="92"/>
      <c r="AZ29" s="30">
        <f t="shared" si="13"/>
        <v>1.3085052677141273</v>
      </c>
      <c r="BA29" s="30">
        <f t="shared" si="14"/>
        <v>1.6120424334193244</v>
      </c>
      <c r="BB29" s="30">
        <f t="shared" si="15"/>
        <v>0.15176858285259848</v>
      </c>
      <c r="BC29" s="56">
        <f t="shared" si="16"/>
        <v>0.10393158981358039</v>
      </c>
      <c r="BD29" s="30">
        <f t="shared" si="17"/>
        <v>1.1292078879173622</v>
      </c>
      <c r="BE29" s="30">
        <f t="shared" si="18"/>
        <v>1.5818831808188494</v>
      </c>
      <c r="BF29" s="30">
        <f t="shared" si="19"/>
        <v>0.22633764645074367</v>
      </c>
      <c r="BG29" s="56">
        <f t="shared" si="20"/>
        <v>0.16697162929038162</v>
      </c>
      <c r="BH29" s="30">
        <f t="shared" si="21"/>
        <v>1.4945221960958803</v>
      </c>
      <c r="BI29" s="30">
        <f t="shared" si="22"/>
        <v>1.9507083543512458</v>
      </c>
      <c r="BJ29" s="30">
        <f t="shared" si="23"/>
        <v>0.22809307912768281</v>
      </c>
      <c r="BK29" s="56">
        <f t="shared" si="24"/>
        <v>0.13241092332591822</v>
      </c>
      <c r="BL29" s="30">
        <f t="shared" si="25"/>
        <v>1.4043791339351683</v>
      </c>
      <c r="BM29" s="30">
        <f t="shared" si="26"/>
        <v>1.8124367928504288</v>
      </c>
      <c r="BN29" s="30">
        <f t="shared" si="27"/>
        <v>0.20402882945763032</v>
      </c>
      <c r="BO29" s="56">
        <f t="shared" si="28"/>
        <v>0.12685141711636949</v>
      </c>
      <c r="BP29" s="59"/>
      <c r="DZ29" s="30">
        <f t="shared" si="29"/>
        <v>0.81172946837227966</v>
      </c>
      <c r="EA29" s="30">
        <f t="shared" si="30"/>
        <v>2.108818232761172</v>
      </c>
      <c r="EB29" s="30">
        <f t="shared" si="31"/>
        <v>0.64854438219444621</v>
      </c>
      <c r="EC29" s="56">
        <f t="shared" si="32"/>
        <v>0.44412517689250469</v>
      </c>
      <c r="ED29" s="30">
        <f t="shared" si="33"/>
        <v>0.38834925220140248</v>
      </c>
      <c r="EE29" s="30">
        <f t="shared" si="34"/>
        <v>2.3227418165348093</v>
      </c>
      <c r="EF29" s="30">
        <f t="shared" si="35"/>
        <v>0.96719628216670328</v>
      </c>
      <c r="EG29" s="56">
        <f t="shared" si="36"/>
        <v>0.71351072881337529</v>
      </c>
      <c r="EH29" s="30">
        <f t="shared" si="37"/>
        <v>0.74791759863417362</v>
      </c>
      <c r="EI29" s="30">
        <f t="shared" si="38"/>
        <v>2.6973129518129526</v>
      </c>
      <c r="EJ29" s="30">
        <f t="shared" si="39"/>
        <v>0.97469767658938944</v>
      </c>
      <c r="EK29" s="56">
        <f t="shared" si="40"/>
        <v>0.56582435475204529</v>
      </c>
      <c r="EL29" s="30">
        <f t="shared" si="41"/>
        <v>0.7365427284187781</v>
      </c>
      <c r="EM29" s="30">
        <f t="shared" si="42"/>
        <v>2.4802731983668189</v>
      </c>
      <c r="EN29" s="30">
        <f t="shared" si="43"/>
        <v>0.87186523497402046</v>
      </c>
      <c r="EO29" s="56">
        <f t="shared" si="44"/>
        <v>0.54206722101455873</v>
      </c>
      <c r="EP29" s="66"/>
      <c r="EQ29" s="60"/>
    </row>
    <row r="30" spans="2:147" s="12" customFormat="1" ht="21.95" customHeight="1" x14ac:dyDescent="0.25"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DATA'!AD25</f>
        <v>89.57</v>
      </c>
      <c r="V30" s="129">
        <f>'RAW DATA'!AE25</f>
        <v>19.263578697328356</v>
      </c>
      <c r="W30" s="129">
        <f>'RAW DATA'!AF25</f>
        <v>1.54</v>
      </c>
      <c r="X30" s="131"/>
      <c r="Y30" s="83"/>
      <c r="Z30" s="84"/>
      <c r="AA30" s="30">
        <f t="shared" si="0"/>
        <v>1.1349083289334865</v>
      </c>
      <c r="AB30" s="30">
        <f t="shared" si="1"/>
        <v>1.5354642097335405</v>
      </c>
      <c r="AC30" s="85">
        <f t="shared" si="2"/>
        <v>1.0607882093499463</v>
      </c>
      <c r="AD30" s="85">
        <f t="shared" si="3"/>
        <v>1.435184047944045</v>
      </c>
      <c r="AE30" s="30">
        <f t="shared" si="4"/>
        <v>1.459679352576859</v>
      </c>
      <c r="AF30" s="30">
        <f t="shared" si="5"/>
        <v>1.9748603005451622</v>
      </c>
      <c r="AG30" s="84"/>
      <c r="AH30" s="77"/>
      <c r="AI30" s="45"/>
      <c r="AJ30" s="30">
        <f t="shared" si="6"/>
        <v>1.3351862693335135</v>
      </c>
      <c r="AK30" s="30">
        <f t="shared" si="7"/>
        <v>1.2479861286469958</v>
      </c>
      <c r="AL30" s="30">
        <f t="shared" si="8"/>
        <v>1.7172698265610107</v>
      </c>
      <c r="AM30" s="85">
        <f t="shared" si="9"/>
        <v>1.4430623100385522</v>
      </c>
      <c r="AN30" s="30">
        <f t="shared" si="48"/>
        <v>4.1948664269524094E-2</v>
      </c>
      <c r="AO30" s="30">
        <f t="shared" si="45"/>
        <v>8.5272101062568925E-2</v>
      </c>
      <c r="AP30" s="30">
        <f t="shared" si="46"/>
        <v>3.1424591408970796E-2</v>
      </c>
      <c r="AQ30" s="85">
        <f t="shared" si="47"/>
        <v>9.3969157350617775E-3</v>
      </c>
      <c r="AR30" s="94"/>
      <c r="AS30" s="95"/>
      <c r="AT30" s="60"/>
      <c r="AU30" s="30">
        <f t="shared" si="10"/>
        <v>371.08546422816283</v>
      </c>
      <c r="AV30" s="30">
        <f t="shared" si="10"/>
        <v>2.3715999999999999</v>
      </c>
      <c r="AW30" s="30">
        <f t="shared" si="11"/>
        <v>29.66591119388567</v>
      </c>
      <c r="AX30" s="85">
        <f t="shared" si="12"/>
        <v>279.6837310200828</v>
      </c>
      <c r="AY30" s="92"/>
      <c r="AZ30" s="30">
        <f t="shared" si="13"/>
        <v>1.1696202657355741</v>
      </c>
      <c r="BA30" s="30">
        <f t="shared" si="14"/>
        <v>1.5007522729314529</v>
      </c>
      <c r="BB30" s="30">
        <f t="shared" si="15"/>
        <v>0.16556600359793941</v>
      </c>
      <c r="BC30" s="56">
        <f t="shared" si="16"/>
        <v>0.12400217662557686</v>
      </c>
      <c r="BD30" s="30">
        <f t="shared" si="17"/>
        <v>1.001071919643618</v>
      </c>
      <c r="BE30" s="30">
        <f t="shared" si="18"/>
        <v>1.4949003376503736</v>
      </c>
      <c r="BF30" s="30">
        <f t="shared" si="19"/>
        <v>0.24691420900337785</v>
      </c>
      <c r="BG30" s="56">
        <f t="shared" si="20"/>
        <v>0.19785012295855392</v>
      </c>
      <c r="BH30" s="30">
        <f t="shared" si="21"/>
        <v>1.468440596889697</v>
      </c>
      <c r="BI30" s="30">
        <f t="shared" si="22"/>
        <v>1.9660990562323244</v>
      </c>
      <c r="BJ30" s="30">
        <f t="shared" si="23"/>
        <v>0.24882922967131363</v>
      </c>
      <c r="BK30" s="56">
        <f t="shared" si="24"/>
        <v>0.14489815509634668</v>
      </c>
      <c r="BL30" s="30">
        <f t="shared" si="25"/>
        <v>1.2204850329951629</v>
      </c>
      <c r="BM30" s="30">
        <f t="shared" si="26"/>
        <v>1.6656395870819416</v>
      </c>
      <c r="BN30" s="30">
        <f t="shared" si="27"/>
        <v>0.22257727704338928</v>
      </c>
      <c r="BO30" s="56">
        <f t="shared" si="28"/>
        <v>0.15423954703483531</v>
      </c>
      <c r="BP30" s="59"/>
      <c r="DZ30" s="30">
        <f t="shared" si="29"/>
        <v>0.68327506795537896</v>
      </c>
      <c r="EA30" s="30">
        <f t="shared" si="30"/>
        <v>1.987097470711648</v>
      </c>
      <c r="EB30" s="30">
        <f t="shared" si="31"/>
        <v>0.65191120137813452</v>
      </c>
      <c r="EC30" s="56">
        <f t="shared" si="32"/>
        <v>0.48825487226104403</v>
      </c>
      <c r="ED30" s="30">
        <f t="shared" si="33"/>
        <v>0.2757687945884042</v>
      </c>
      <c r="EE30" s="30">
        <f t="shared" si="34"/>
        <v>2.2202034627055873</v>
      </c>
      <c r="EF30" s="30">
        <f t="shared" si="35"/>
        <v>0.97221733405859156</v>
      </c>
      <c r="EG30" s="56">
        <f t="shared" si="36"/>
        <v>0.77902895852906717</v>
      </c>
      <c r="EH30" s="30">
        <f t="shared" si="37"/>
        <v>0.73751215573539985</v>
      </c>
      <c r="EI30" s="30">
        <f t="shared" si="38"/>
        <v>2.6970274973866215</v>
      </c>
      <c r="EJ30" s="30">
        <f t="shared" si="39"/>
        <v>0.97975767082561083</v>
      </c>
      <c r="EK30" s="56">
        <f t="shared" si="40"/>
        <v>0.57053216429456799</v>
      </c>
      <c r="EL30" s="30">
        <f t="shared" si="41"/>
        <v>0.56667091975536221</v>
      </c>
      <c r="EM30" s="30">
        <f t="shared" si="42"/>
        <v>2.3194537003217421</v>
      </c>
      <c r="EN30" s="30">
        <f t="shared" si="43"/>
        <v>0.87639139028319002</v>
      </c>
      <c r="EO30" s="56">
        <f t="shared" si="44"/>
        <v>0.60731361645761273</v>
      </c>
      <c r="EP30" s="66"/>
      <c r="EQ30" s="60"/>
    </row>
    <row r="31" spans="2:147" s="12" customFormat="1" ht="21.95" customHeight="1" x14ac:dyDescent="0.25"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DATA'!AD26</f>
        <v>80.87</v>
      </c>
      <c r="V31" s="129">
        <f>'RAW DATA'!AE26</f>
        <v>16.402391747789366</v>
      </c>
      <c r="W31" s="129">
        <f>'RAW DATA'!AF26</f>
        <v>1.39</v>
      </c>
      <c r="X31" s="131"/>
      <c r="Y31" s="83"/>
      <c r="Z31" s="84"/>
      <c r="AA31" s="30">
        <f t="shared" si="0"/>
        <v>1.0925913739498048</v>
      </c>
      <c r="AB31" s="30">
        <f t="shared" si="1"/>
        <v>1.4782118588732651</v>
      </c>
      <c r="AC31" s="85">
        <f t="shared" si="2"/>
        <v>1.0264523901093894</v>
      </c>
      <c r="AD31" s="85">
        <f t="shared" si="3"/>
        <v>1.3887297042656443</v>
      </c>
      <c r="AE31" s="30">
        <f t="shared" si="4"/>
        <v>1.4573810994893721</v>
      </c>
      <c r="AF31" s="30">
        <f t="shared" si="5"/>
        <v>1.9717508993091506</v>
      </c>
      <c r="AG31" s="84"/>
      <c r="AH31" s="77"/>
      <c r="AI31" s="45"/>
      <c r="AJ31" s="30">
        <f t="shared" si="6"/>
        <v>1.2854016164115349</v>
      </c>
      <c r="AK31" s="30">
        <f t="shared" si="7"/>
        <v>1.2075910471875169</v>
      </c>
      <c r="AL31" s="30">
        <f t="shared" si="8"/>
        <v>1.7145659993992615</v>
      </c>
      <c r="AM31" s="85">
        <f t="shared" si="9"/>
        <v>1.3772550101991554</v>
      </c>
      <c r="AN31" s="30">
        <f t="shared" si="48"/>
        <v>1.0940821849319656E-2</v>
      </c>
      <c r="AO31" s="30">
        <f t="shared" si="45"/>
        <v>3.3273026066146662E-2</v>
      </c>
      <c r="AP31" s="30">
        <f t="shared" si="46"/>
        <v>0.10534308796604146</v>
      </c>
      <c r="AQ31" s="85">
        <f t="shared" si="47"/>
        <v>1.6243476502362999E-4</v>
      </c>
      <c r="AR31" s="94"/>
      <c r="AS31" s="95"/>
      <c r="AT31" s="60"/>
      <c r="AU31" s="30">
        <f t="shared" si="10"/>
        <v>269.03845504794867</v>
      </c>
      <c r="AV31" s="30">
        <f t="shared" si="10"/>
        <v>1.9320999999999997</v>
      </c>
      <c r="AW31" s="30">
        <f t="shared" si="11"/>
        <v>22.799324529427217</v>
      </c>
      <c r="AX31" s="85">
        <f t="shared" si="12"/>
        <v>383.56965806766664</v>
      </c>
      <c r="AY31" s="92"/>
      <c r="AZ31" s="30">
        <f t="shared" si="13"/>
        <v>1.1127121451805504</v>
      </c>
      <c r="BA31" s="30">
        <f t="shared" si="14"/>
        <v>1.4580910876425195</v>
      </c>
      <c r="BB31" s="30">
        <f t="shared" si="15"/>
        <v>0.17268947123098466</v>
      </c>
      <c r="BC31" s="56">
        <f t="shared" si="16"/>
        <v>0.13434670458333717</v>
      </c>
      <c r="BD31" s="30">
        <f t="shared" si="17"/>
        <v>0.95005336876558732</v>
      </c>
      <c r="BE31" s="30">
        <f t="shared" si="18"/>
        <v>1.4651287256094463</v>
      </c>
      <c r="BF31" s="30">
        <f t="shared" si="19"/>
        <v>0.25753767842192954</v>
      </c>
      <c r="BG31" s="56">
        <f t="shared" si="20"/>
        <v>0.2132656407330408</v>
      </c>
      <c r="BH31" s="30">
        <f t="shared" si="21"/>
        <v>1.4550309066570266</v>
      </c>
      <c r="BI31" s="30">
        <f t="shared" si="22"/>
        <v>1.9741010921414963</v>
      </c>
      <c r="BJ31" s="30">
        <f t="shared" si="23"/>
        <v>0.2595350927422348</v>
      </c>
      <c r="BK31" s="56">
        <f t="shared" si="24"/>
        <v>0.15137072170634963</v>
      </c>
      <c r="BL31" s="30">
        <f t="shared" si="25"/>
        <v>1.1451013588131191</v>
      </c>
      <c r="BM31" s="30">
        <f t="shared" si="26"/>
        <v>1.6094086615851917</v>
      </c>
      <c r="BN31" s="30">
        <f t="shared" si="27"/>
        <v>0.23215365138603639</v>
      </c>
      <c r="BO31" s="56">
        <f t="shared" si="28"/>
        <v>0.16856257531600202</v>
      </c>
      <c r="BP31" s="59"/>
      <c r="DZ31" s="30">
        <f t="shared" si="29"/>
        <v>0.63164495953611388</v>
      </c>
      <c r="EA31" s="30">
        <f t="shared" si="30"/>
        <v>1.9391582732869561</v>
      </c>
      <c r="EB31" s="30">
        <f t="shared" si="31"/>
        <v>0.65375665687542106</v>
      </c>
      <c r="EC31" s="56">
        <f t="shared" si="32"/>
        <v>0.50860108508383428</v>
      </c>
      <c r="ED31" s="30">
        <f t="shared" si="33"/>
        <v>0.23262152261601088</v>
      </c>
      <c r="EE31" s="30">
        <f t="shared" si="34"/>
        <v>2.1825605717590228</v>
      </c>
      <c r="EF31" s="30">
        <f t="shared" si="35"/>
        <v>0.97496952457150599</v>
      </c>
      <c r="EG31" s="56">
        <f t="shared" si="36"/>
        <v>0.80736730107614896</v>
      </c>
      <c r="EH31" s="30">
        <f t="shared" si="37"/>
        <v>0.73203479258314874</v>
      </c>
      <c r="EI31" s="30">
        <f t="shared" si="38"/>
        <v>2.697097206215374</v>
      </c>
      <c r="EJ31" s="30">
        <f t="shared" si="39"/>
        <v>0.98253120681611272</v>
      </c>
      <c r="EK31" s="56">
        <f t="shared" si="40"/>
        <v>0.57304951058189979</v>
      </c>
      <c r="EL31" s="30">
        <f t="shared" si="41"/>
        <v>0.49838269719895478</v>
      </c>
      <c r="EM31" s="30">
        <f t="shared" si="42"/>
        <v>2.2561273231993559</v>
      </c>
      <c r="EN31" s="30">
        <f t="shared" si="43"/>
        <v>0.87887231300020063</v>
      </c>
      <c r="EO31" s="56">
        <f t="shared" si="44"/>
        <v>0.63813332062093053</v>
      </c>
      <c r="EP31" s="66"/>
      <c r="EQ31" s="60"/>
    </row>
    <row r="32" spans="2:147" s="12" customFormat="1" ht="21.95" customHeight="1" x14ac:dyDescent="0.25"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T32" s="24"/>
      <c r="U32" s="129">
        <f>'RAW DATA'!AD27</f>
        <v>134.78</v>
      </c>
      <c r="V32" s="129">
        <f>'RAW DATA'!AE27</f>
        <v>33.358427878790138</v>
      </c>
      <c r="W32" s="129">
        <f>'RAW DATA'!AF27</f>
        <v>1.73</v>
      </c>
      <c r="X32" s="131"/>
      <c r="Y32" s="83"/>
      <c r="Z32" s="84"/>
      <c r="AA32" s="30">
        <f t="shared" si="0"/>
        <v>1.3433711483273061</v>
      </c>
      <c r="AB32" s="30">
        <f t="shared" si="1"/>
        <v>1.8175021418545905</v>
      </c>
      <c r="AC32" s="85">
        <f t="shared" si="2"/>
        <v>1.2474519004021138</v>
      </c>
      <c r="AD32" s="85">
        <f t="shared" si="3"/>
        <v>1.6877290417205069</v>
      </c>
      <c r="AE32" s="30">
        <f t="shared" si="4"/>
        <v>1.4675552392391764</v>
      </c>
      <c r="AF32" s="30">
        <f t="shared" si="5"/>
        <v>1.9855159119118266</v>
      </c>
      <c r="AG32" s="84"/>
      <c r="AH32" s="77"/>
      <c r="AI32" s="45"/>
      <c r="AJ32" s="30">
        <f t="shared" si="6"/>
        <v>1.5804366450909484</v>
      </c>
      <c r="AK32" s="30">
        <f t="shared" si="7"/>
        <v>1.4675904710613104</v>
      </c>
      <c r="AL32" s="30">
        <f t="shared" si="8"/>
        <v>1.7265355755755016</v>
      </c>
      <c r="AM32" s="85">
        <f t="shared" si="9"/>
        <v>1.7672438412121731</v>
      </c>
      <c r="AN32" s="30">
        <f t="shared" si="48"/>
        <v>2.2369197131650927E-2</v>
      </c>
      <c r="AO32" s="30">
        <f t="shared" si="45"/>
        <v>6.8858760877824984E-2</v>
      </c>
      <c r="AP32" s="30">
        <f t="shared" si="46"/>
        <v>1.2002236593060701E-5</v>
      </c>
      <c r="AQ32" s="85">
        <f t="shared" si="47"/>
        <v>1.3871037082375684E-3</v>
      </c>
      <c r="AR32" s="94"/>
      <c r="AS32" s="95"/>
      <c r="AT32" s="60"/>
      <c r="AU32" s="30">
        <f t="shared" si="10"/>
        <v>1112.7847105444432</v>
      </c>
      <c r="AV32" s="30">
        <f t="shared" si="10"/>
        <v>2.9929000000000001</v>
      </c>
      <c r="AW32" s="30">
        <f t="shared" si="11"/>
        <v>57.710080230306936</v>
      </c>
      <c r="AX32" s="85">
        <f t="shared" si="12"/>
        <v>6.9111064598090257</v>
      </c>
      <c r="AY32" s="92"/>
      <c r="AZ32" s="30">
        <f t="shared" si="13"/>
        <v>1.4352286693297309</v>
      </c>
      <c r="BA32" s="30">
        <f t="shared" si="14"/>
        <v>1.7256446208521659</v>
      </c>
      <c r="BB32" s="30">
        <f t="shared" si="15"/>
        <v>0.14520797576121749</v>
      </c>
      <c r="BC32" s="56">
        <f t="shared" si="16"/>
        <v>9.1878390830947398E-2</v>
      </c>
      <c r="BD32" s="30">
        <f t="shared" si="17"/>
        <v>1.2510368809708572</v>
      </c>
      <c r="BE32" s="30">
        <f t="shared" si="18"/>
        <v>1.6841440611517635</v>
      </c>
      <c r="BF32" s="30">
        <f t="shared" si="19"/>
        <v>0.21655359009045322</v>
      </c>
      <c r="BG32" s="56">
        <f t="shared" si="20"/>
        <v>0.14755723368375998</v>
      </c>
      <c r="BH32" s="30">
        <f t="shared" si="21"/>
        <v>1.5083024361289672</v>
      </c>
      <c r="BI32" s="30">
        <f t="shared" si="22"/>
        <v>1.9447687150220361</v>
      </c>
      <c r="BJ32" s="30">
        <f t="shared" si="23"/>
        <v>0.21823313944653436</v>
      </c>
      <c r="BK32" s="56">
        <f t="shared" si="24"/>
        <v>0.12639944553345872</v>
      </c>
      <c r="BL32" s="30">
        <f t="shared" si="25"/>
        <v>1.5720347092191091</v>
      </c>
      <c r="BM32" s="30">
        <f t="shared" si="26"/>
        <v>1.9624529732052372</v>
      </c>
      <c r="BN32" s="30">
        <f t="shared" si="27"/>
        <v>0.19520913199306397</v>
      </c>
      <c r="BO32" s="56">
        <f t="shared" si="28"/>
        <v>0.11045964763932507</v>
      </c>
      <c r="BP32" s="59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DZ32" s="30">
        <f t="shared" si="29"/>
        <v>0.93339609832470427</v>
      </c>
      <c r="EA32" s="30">
        <f t="shared" si="30"/>
        <v>2.2274771918571927</v>
      </c>
      <c r="EB32" s="30">
        <f t="shared" si="31"/>
        <v>0.64704054676624412</v>
      </c>
      <c r="EC32" s="56">
        <f t="shared" si="32"/>
        <v>0.40940619086253177</v>
      </c>
      <c r="ED32" s="30">
        <f t="shared" si="33"/>
        <v>0.50263690978631548</v>
      </c>
      <c r="EE32" s="30">
        <f t="shared" si="34"/>
        <v>2.4325440323363052</v>
      </c>
      <c r="EF32" s="30">
        <f t="shared" si="35"/>
        <v>0.96495356127499488</v>
      </c>
      <c r="EG32" s="56">
        <f t="shared" si="36"/>
        <v>0.65750873987153513</v>
      </c>
      <c r="EH32" s="30">
        <f t="shared" si="37"/>
        <v>0.75409801400381016</v>
      </c>
      <c r="EI32" s="30">
        <f t="shared" si="38"/>
        <v>2.6989731371471932</v>
      </c>
      <c r="EJ32" s="30">
        <f t="shared" si="39"/>
        <v>0.97243756157169148</v>
      </c>
      <c r="EK32" s="56">
        <f t="shared" si="40"/>
        <v>0.56323053826884018</v>
      </c>
      <c r="EL32" s="30">
        <f t="shared" si="41"/>
        <v>0.89740027486248819</v>
      </c>
      <c r="EM32" s="30">
        <f t="shared" si="42"/>
        <v>2.6370874075618582</v>
      </c>
      <c r="EN32" s="30">
        <f t="shared" si="43"/>
        <v>0.86984356634968496</v>
      </c>
      <c r="EO32" s="56">
        <f t="shared" si="44"/>
        <v>0.49220347869655001</v>
      </c>
      <c r="EP32" s="66"/>
      <c r="EQ32" s="60"/>
    </row>
    <row r="33" spans="2:147" s="12" customFormat="1" ht="21.95" customHeight="1" x14ac:dyDescent="0.25"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T33" s="24"/>
      <c r="U33" s="129">
        <f>'RAW DATA'!AD28</f>
        <v>120.87</v>
      </c>
      <c r="V33" s="129">
        <f>'RAW DATA'!AE28</f>
        <v>29.140050434059802</v>
      </c>
      <c r="W33" s="129">
        <f>'RAW DATA'!AF28</f>
        <v>1.61</v>
      </c>
      <c r="X33" s="131"/>
      <c r="Y33" s="83"/>
      <c r="Z33" s="84"/>
      <c r="AA33" s="30">
        <f t="shared" si="0"/>
        <v>1.2809813459197446</v>
      </c>
      <c r="AB33" s="30">
        <f t="shared" si="1"/>
        <v>1.7330924091855366</v>
      </c>
      <c r="AC33" s="85">
        <f t="shared" si="2"/>
        <v>1.1883807313050334</v>
      </c>
      <c r="AD33" s="85">
        <f t="shared" si="3"/>
        <v>1.6078092247068099</v>
      </c>
      <c r="AE33" s="30">
        <f t="shared" si="4"/>
        <v>1.4656121190946372</v>
      </c>
      <c r="AF33" s="30">
        <f t="shared" si="5"/>
        <v>1.9828869846574504</v>
      </c>
      <c r="AG33" s="84"/>
      <c r="AH33" s="77"/>
      <c r="AI33" s="45"/>
      <c r="AJ33" s="30">
        <f t="shared" si="6"/>
        <v>1.5070368775526406</v>
      </c>
      <c r="AK33" s="30">
        <f t="shared" si="7"/>
        <v>1.3980949780059218</v>
      </c>
      <c r="AL33" s="30">
        <f t="shared" si="8"/>
        <v>1.7242495518760439</v>
      </c>
      <c r="AM33" s="85">
        <f t="shared" si="9"/>
        <v>1.6702211599833754</v>
      </c>
      <c r="AN33" s="30">
        <f t="shared" si="48"/>
        <v>1.0601404584109946E-2</v>
      </c>
      <c r="AO33" s="30">
        <f t="shared" si="45"/>
        <v>4.4903738346310826E-2</v>
      </c>
      <c r="AP33" s="30">
        <f t="shared" si="46"/>
        <v>1.3052960103876823E-2</v>
      </c>
      <c r="AQ33" s="85">
        <f t="shared" si="47"/>
        <v>3.6265881097432818E-3</v>
      </c>
      <c r="AR33" s="100"/>
      <c r="AS33" s="101"/>
      <c r="AT33" s="68"/>
      <c r="AU33" s="30">
        <f t="shared" si="10"/>
        <v>849.14253929954884</v>
      </c>
      <c r="AV33" s="30">
        <f t="shared" si="10"/>
        <v>2.5921000000000003</v>
      </c>
      <c r="AW33" s="30">
        <f t="shared" si="11"/>
        <v>46.915481198836282</v>
      </c>
      <c r="AX33" s="85">
        <f t="shared" si="12"/>
        <v>46.885185614212816</v>
      </c>
      <c r="AY33" s="63"/>
      <c r="AZ33" s="30">
        <f t="shared" si="13"/>
        <v>1.3586706975120575</v>
      </c>
      <c r="BA33" s="30">
        <f t="shared" si="14"/>
        <v>1.6554030575932237</v>
      </c>
      <c r="BB33" s="30">
        <f t="shared" si="15"/>
        <v>0.148366180040583</v>
      </c>
      <c r="BC33" s="56">
        <f t="shared" si="16"/>
        <v>9.8448937946046172E-2</v>
      </c>
      <c r="BD33" s="30">
        <f t="shared" si="17"/>
        <v>1.1768314505215316</v>
      </c>
      <c r="BE33" s="30">
        <f t="shared" si="18"/>
        <v>1.6193585054903119</v>
      </c>
      <c r="BF33" s="30">
        <f t="shared" si="19"/>
        <v>0.22126352748439004</v>
      </c>
      <c r="BG33" s="56">
        <f t="shared" si="20"/>
        <v>0.15826072689279982</v>
      </c>
      <c r="BH33" s="30">
        <f t="shared" si="21"/>
        <v>1.5012699456374046</v>
      </c>
      <c r="BI33" s="30">
        <f t="shared" si="22"/>
        <v>1.9472291581146832</v>
      </c>
      <c r="BJ33" s="30">
        <f t="shared" si="23"/>
        <v>0.22297960623863941</v>
      </c>
      <c r="BK33" s="56">
        <f t="shared" si="24"/>
        <v>0.12931979944320107</v>
      </c>
      <c r="BL33" s="30">
        <f t="shared" si="25"/>
        <v>1.4707663223890881</v>
      </c>
      <c r="BM33" s="30">
        <f t="shared" si="26"/>
        <v>1.8696759975776627</v>
      </c>
      <c r="BN33" s="30">
        <f t="shared" si="27"/>
        <v>0.19945483759428739</v>
      </c>
      <c r="BO33" s="56">
        <f t="shared" si="28"/>
        <v>0.11941821979807307</v>
      </c>
      <c r="BP33" s="59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DZ33" s="30">
        <f t="shared" si="29"/>
        <v>0.85928025943536923</v>
      </c>
      <c r="EA33" s="30">
        <f t="shared" si="30"/>
        <v>2.154793495669912</v>
      </c>
      <c r="EB33" s="30">
        <f t="shared" si="31"/>
        <v>0.64775661811727137</v>
      </c>
      <c r="EC33" s="56">
        <f t="shared" si="32"/>
        <v>0.42982134529395105</v>
      </c>
      <c r="ED33" s="30">
        <f t="shared" si="33"/>
        <v>0.43207351518479653</v>
      </c>
      <c r="EE33" s="30">
        <f t="shared" si="34"/>
        <v>2.364116440827047</v>
      </c>
      <c r="EF33" s="30">
        <f t="shared" si="35"/>
        <v>0.96602146282112522</v>
      </c>
      <c r="EG33" s="56">
        <f t="shared" si="36"/>
        <v>0.69095553450806657</v>
      </c>
      <c r="EH33" s="30">
        <f t="shared" si="37"/>
        <v>0.7507358063125078</v>
      </c>
      <c r="EI33" s="30">
        <f t="shared" si="38"/>
        <v>2.6977632974395798</v>
      </c>
      <c r="EJ33" s="30">
        <f t="shared" si="39"/>
        <v>0.97351374556353609</v>
      </c>
      <c r="EK33" s="56">
        <f t="shared" si="40"/>
        <v>0.56460142008117031</v>
      </c>
      <c r="EL33" s="30">
        <f t="shared" si="41"/>
        <v>0.799414949080963</v>
      </c>
      <c r="EM33" s="30">
        <f t="shared" si="42"/>
        <v>2.5410273708857876</v>
      </c>
      <c r="EN33" s="30">
        <f t="shared" si="43"/>
        <v>0.87080621090241239</v>
      </c>
      <c r="EO33" s="56">
        <f t="shared" si="44"/>
        <v>0.5213717989964155</v>
      </c>
      <c r="EP33" s="66"/>
      <c r="EQ33" s="60"/>
    </row>
    <row r="34" spans="2:147" s="12" customFormat="1" ht="21.95" customHeight="1" x14ac:dyDescent="0.25"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T34" s="24"/>
      <c r="U34" s="129">
        <f>'RAW DATA'!AD29</f>
        <v>71.3</v>
      </c>
      <c r="V34" s="129">
        <f>'RAW DATA'!AE29</f>
        <v>13.182725056829785</v>
      </c>
      <c r="W34" s="129">
        <f>'RAW DATA'!AF29</f>
        <v>1.26</v>
      </c>
      <c r="X34" s="131"/>
      <c r="Y34" s="83"/>
      <c r="Z34" s="84"/>
      <c r="AA34" s="30">
        <f t="shared" si="0"/>
        <v>1.0449725035905124</v>
      </c>
      <c r="AB34" s="30">
        <f t="shared" si="1"/>
        <v>1.4137863283871639</v>
      </c>
      <c r="AC34" s="85">
        <f t="shared" si="2"/>
        <v>0.98914178926195429</v>
      </c>
      <c r="AD34" s="85">
        <f t="shared" si="3"/>
        <v>1.3382506560602909</v>
      </c>
      <c r="AE34" s="30">
        <f t="shared" si="4"/>
        <v>1.4542634645451828</v>
      </c>
      <c r="AF34" s="30">
        <f t="shared" si="5"/>
        <v>1.9675329226199532</v>
      </c>
      <c r="AG34" s="84"/>
      <c r="AH34" s="77"/>
      <c r="AI34" s="45"/>
      <c r="AJ34" s="30">
        <f t="shared" si="6"/>
        <v>1.2293794159888383</v>
      </c>
      <c r="AK34" s="30">
        <f t="shared" si="7"/>
        <v>1.1636962226611227</v>
      </c>
      <c r="AL34" s="30">
        <f t="shared" si="8"/>
        <v>1.710898193582568</v>
      </c>
      <c r="AM34" s="85">
        <f t="shared" si="9"/>
        <v>1.303202676307085</v>
      </c>
      <c r="AN34" s="30">
        <f t="shared" si="48"/>
        <v>9.3762016518461426E-4</v>
      </c>
      <c r="AO34" s="30">
        <f t="shared" si="45"/>
        <v>9.2744175297360554E-3</v>
      </c>
      <c r="AP34" s="30">
        <f t="shared" si="46"/>
        <v>0.20330918097602296</v>
      </c>
      <c r="AQ34" s="85">
        <f t="shared" si="47"/>
        <v>1.8664712400947605E-3</v>
      </c>
      <c r="AR34" s="100"/>
      <c r="AS34" s="101"/>
      <c r="AT34" s="68"/>
      <c r="AU34" s="30">
        <f t="shared" si="10"/>
        <v>173.78423992396785</v>
      </c>
      <c r="AV34" s="30">
        <f t="shared" si="10"/>
        <v>1.5876000000000001</v>
      </c>
      <c r="AW34" s="30">
        <f t="shared" si="11"/>
        <v>16.61023357160553</v>
      </c>
      <c r="AX34" s="85">
        <f t="shared" si="12"/>
        <v>520.04983396311104</v>
      </c>
      <c r="AY34" s="63"/>
      <c r="AZ34" s="30">
        <f t="shared" si="13"/>
        <v>1.0477556201147027</v>
      </c>
      <c r="BA34" s="30">
        <f t="shared" si="14"/>
        <v>1.4110032118629738</v>
      </c>
      <c r="BB34" s="30">
        <f t="shared" si="15"/>
        <v>0.18162379587413557</v>
      </c>
      <c r="BC34" s="56">
        <f t="shared" si="16"/>
        <v>0.14773616144211135</v>
      </c>
      <c r="BD34" s="30">
        <f t="shared" si="17"/>
        <v>0.89283448220771433</v>
      </c>
      <c r="BE34" s="30">
        <f t="shared" si="18"/>
        <v>1.4345579631145311</v>
      </c>
      <c r="BF34" s="30">
        <f t="shared" si="19"/>
        <v>0.27086174045340838</v>
      </c>
      <c r="BG34" s="56">
        <f t="shared" si="20"/>
        <v>0.23275983472216305</v>
      </c>
      <c r="BH34" s="30">
        <f t="shared" si="21"/>
        <v>1.4379356998626101</v>
      </c>
      <c r="BI34" s="30">
        <f t="shared" si="22"/>
        <v>1.983860687302526</v>
      </c>
      <c r="BJ34" s="30">
        <f t="shared" si="23"/>
        <v>0.2729624937199579</v>
      </c>
      <c r="BK34" s="56">
        <f t="shared" si="24"/>
        <v>0.15954338764504913</v>
      </c>
      <c r="BL34" s="30">
        <f t="shared" si="25"/>
        <v>1.0590382400492748</v>
      </c>
      <c r="BM34" s="30">
        <f t="shared" si="26"/>
        <v>1.5473671125648951</v>
      </c>
      <c r="BN34" s="30">
        <f t="shared" si="27"/>
        <v>0.24416443625781023</v>
      </c>
      <c r="BO34" s="56">
        <f t="shared" si="28"/>
        <v>0.18735722439559782</v>
      </c>
      <c r="BP34" s="59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DZ34" s="30">
        <f t="shared" si="29"/>
        <v>0.57320617959267162</v>
      </c>
      <c r="EA34" s="30">
        <f t="shared" si="30"/>
        <v>1.8855526523850048</v>
      </c>
      <c r="EB34" s="30">
        <f t="shared" si="31"/>
        <v>0.65617323639616665</v>
      </c>
      <c r="EC34" s="56">
        <f t="shared" si="32"/>
        <v>0.53374347078064632</v>
      </c>
      <c r="ED34" s="30">
        <f t="shared" si="33"/>
        <v>0.18512277090715201</v>
      </c>
      <c r="EE34" s="30">
        <f t="shared" si="34"/>
        <v>2.1422696744150933</v>
      </c>
      <c r="EF34" s="30">
        <f t="shared" si="35"/>
        <v>0.9785734517539707</v>
      </c>
      <c r="EG34" s="56">
        <f t="shared" si="36"/>
        <v>0.84091830212886987</v>
      </c>
      <c r="EH34" s="30">
        <f t="shared" si="37"/>
        <v>0.724735108195255</v>
      </c>
      <c r="EI34" s="30">
        <f t="shared" si="38"/>
        <v>2.6970612789698811</v>
      </c>
      <c r="EJ34" s="30">
        <f t="shared" si="39"/>
        <v>0.98616308538731301</v>
      </c>
      <c r="EK34" s="56">
        <f t="shared" si="40"/>
        <v>0.57640079876542394</v>
      </c>
      <c r="EL34" s="30">
        <f t="shared" si="41"/>
        <v>0.42108165476891335</v>
      </c>
      <c r="EM34" s="30">
        <f t="shared" si="42"/>
        <v>2.1853236978452566</v>
      </c>
      <c r="EN34" s="30">
        <f t="shared" si="43"/>
        <v>0.88212102153817162</v>
      </c>
      <c r="EO34" s="56">
        <f t="shared" si="44"/>
        <v>0.67688705492675783</v>
      </c>
      <c r="EP34" s="66"/>
      <c r="EQ34" s="60"/>
    </row>
    <row r="35" spans="2:147" s="12" customFormat="1" ht="21.95" customHeight="1" x14ac:dyDescent="0.25"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T35" s="24"/>
      <c r="U35" s="27"/>
      <c r="V35" s="170">
        <f>AVERAGE(V16:V34)</f>
        <v>35.98732621455914</v>
      </c>
      <c r="W35" s="27"/>
      <c r="X35" s="131"/>
      <c r="Y35" s="83"/>
      <c r="Z35" s="84"/>
      <c r="AA35" s="131"/>
      <c r="AB35" s="131"/>
      <c r="AC35" s="131"/>
      <c r="AD35" s="131"/>
      <c r="AE35" s="131"/>
      <c r="AF35" s="131"/>
      <c r="AG35" s="84"/>
      <c r="AH35" s="77"/>
      <c r="AI35" s="45"/>
      <c r="AJ35" s="131"/>
      <c r="AK35" s="131"/>
      <c r="AL35" s="131"/>
      <c r="AM35" s="131"/>
      <c r="AN35" s="131"/>
      <c r="AO35" s="131"/>
      <c r="AP35" s="131"/>
      <c r="AQ35" s="131"/>
      <c r="AR35" s="106"/>
      <c r="AS35" s="107"/>
      <c r="AT35" s="68"/>
      <c r="AU35" s="92"/>
      <c r="AV35" s="92"/>
      <c r="AW35" s="92"/>
      <c r="AX35" s="92"/>
      <c r="AY35" s="63"/>
      <c r="AZ35" s="92"/>
      <c r="BA35" s="92"/>
      <c r="BB35" s="92"/>
      <c r="BC35" s="59"/>
      <c r="BD35" s="92"/>
      <c r="BE35" s="92"/>
      <c r="BF35" s="92"/>
      <c r="BG35" s="59"/>
      <c r="BH35" s="92"/>
      <c r="BI35" s="92"/>
      <c r="BJ35" s="92"/>
      <c r="BK35" s="59"/>
      <c r="BL35" s="92"/>
      <c r="BM35" s="92"/>
      <c r="BN35" s="92"/>
      <c r="BO35" s="59"/>
      <c r="BP35" s="59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DZ35" s="30">
        <f t="shared" si="29"/>
        <v>-0.64691666504304124</v>
      </c>
      <c r="EA35" s="30">
        <f t="shared" si="30"/>
        <v>0.64691666504304124</v>
      </c>
      <c r="EB35" s="30">
        <f t="shared" si="31"/>
        <v>0.64691666504304124</v>
      </c>
      <c r="EC35" s="56" t="e">
        <f t="shared" si="32"/>
        <v>#DIV/0!</v>
      </c>
      <c r="ED35" s="30">
        <f t="shared" si="33"/>
        <v>-0.96476881225025601</v>
      </c>
      <c r="EE35" s="30">
        <f t="shared" si="34"/>
        <v>0.96476881225025601</v>
      </c>
      <c r="EF35" s="30">
        <f t="shared" si="35"/>
        <v>0.96476881225025601</v>
      </c>
      <c r="EG35" s="56" t="e">
        <f t="shared" si="36"/>
        <v>#DIV/0!</v>
      </c>
      <c r="EH35" s="30">
        <f t="shared" si="37"/>
        <v>-0.97225137966788822</v>
      </c>
      <c r="EI35" s="30">
        <f t="shared" si="38"/>
        <v>0.97225137966788822</v>
      </c>
      <c r="EJ35" s="30">
        <f t="shared" si="39"/>
        <v>0.97225137966788822</v>
      </c>
      <c r="EK35" s="56" t="e">
        <f t="shared" si="40"/>
        <v>#DIV/0!</v>
      </c>
      <c r="EL35" s="30">
        <f t="shared" si="41"/>
        <v>-0.86967702698757698</v>
      </c>
      <c r="EM35" s="30">
        <f t="shared" si="42"/>
        <v>0.86967702698757698</v>
      </c>
      <c r="EN35" s="30">
        <f t="shared" si="43"/>
        <v>0.86967702698757698</v>
      </c>
      <c r="EO35" s="56" t="e">
        <f t="shared" si="44"/>
        <v>#DIV/0!</v>
      </c>
      <c r="EP35" s="66"/>
      <c r="EQ35" s="60"/>
    </row>
    <row r="36" spans="2:147" s="12" customFormat="1" ht="21.95" customHeight="1" x14ac:dyDescent="0.25"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T36" s="24"/>
      <c r="U36" s="131"/>
      <c r="V36" s="131"/>
      <c r="W36" s="131"/>
      <c r="X36" s="131"/>
      <c r="Y36" s="83"/>
      <c r="Z36" s="84"/>
      <c r="AA36" s="131"/>
      <c r="AB36" s="131"/>
      <c r="AC36" s="131"/>
      <c r="AD36" s="131"/>
      <c r="AE36" s="131"/>
      <c r="AF36" s="131"/>
      <c r="AG36" s="84"/>
      <c r="AH36" s="77"/>
      <c r="AI36" s="45"/>
      <c r="AJ36" s="131"/>
      <c r="AK36" s="131"/>
      <c r="AL36" s="131"/>
      <c r="AM36" s="131"/>
      <c r="AN36" s="131"/>
      <c r="AO36" s="131"/>
      <c r="AP36" s="131"/>
      <c r="AQ36" s="131"/>
      <c r="AR36" s="86"/>
      <c r="AS36" s="87"/>
      <c r="AT36" s="93"/>
      <c r="AU36" s="92"/>
      <c r="AV36" s="92"/>
      <c r="AW36" s="92"/>
      <c r="AX36" s="92"/>
      <c r="AY36" s="92"/>
      <c r="AZ36" s="92"/>
      <c r="BA36" s="92"/>
      <c r="BB36" s="92"/>
      <c r="BC36" s="59"/>
      <c r="BD36" s="92"/>
      <c r="BE36" s="92"/>
      <c r="BF36" s="92"/>
      <c r="BG36" s="59"/>
      <c r="BH36" s="92"/>
      <c r="BI36" s="92"/>
      <c r="BJ36" s="92"/>
      <c r="BK36" s="59"/>
      <c r="BL36" s="92"/>
      <c r="BM36" s="92"/>
      <c r="BN36" s="92"/>
      <c r="BO36" s="59"/>
      <c r="BP36" s="59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DZ36" s="30">
        <f t="shared" si="29"/>
        <v>-0.64691666504304124</v>
      </c>
      <c r="EA36" s="30">
        <f t="shared" si="30"/>
        <v>0.64691666504304124</v>
      </c>
      <c r="EB36" s="30">
        <f t="shared" si="31"/>
        <v>0.64691666504304124</v>
      </c>
      <c r="EC36" s="56" t="e">
        <f t="shared" si="32"/>
        <v>#DIV/0!</v>
      </c>
      <c r="ED36" s="30">
        <f t="shared" si="33"/>
        <v>-0.96476881225025601</v>
      </c>
      <c r="EE36" s="30">
        <f t="shared" si="34"/>
        <v>0.96476881225025601</v>
      </c>
      <c r="EF36" s="30">
        <f t="shared" si="35"/>
        <v>0.96476881225025601</v>
      </c>
      <c r="EG36" s="56" t="e">
        <f t="shared" si="36"/>
        <v>#DIV/0!</v>
      </c>
      <c r="EH36" s="30">
        <f t="shared" si="37"/>
        <v>-0.97225137966788822</v>
      </c>
      <c r="EI36" s="30">
        <f t="shared" si="38"/>
        <v>0.97225137966788822</v>
      </c>
      <c r="EJ36" s="30">
        <f t="shared" si="39"/>
        <v>0.97225137966788822</v>
      </c>
      <c r="EK36" s="56" t="e">
        <f t="shared" si="40"/>
        <v>#DIV/0!</v>
      </c>
      <c r="EL36" s="30">
        <f t="shared" si="41"/>
        <v>-0.86967702698757698</v>
      </c>
      <c r="EM36" s="30">
        <f t="shared" si="42"/>
        <v>0.86967702698757698</v>
      </c>
      <c r="EN36" s="30">
        <f t="shared" si="43"/>
        <v>0.86967702698757698</v>
      </c>
      <c r="EO36" s="56" t="e">
        <f t="shared" si="44"/>
        <v>#DIV/0!</v>
      </c>
      <c r="EP36" s="66"/>
      <c r="EQ36" s="60"/>
    </row>
    <row r="37" spans="2:147" s="12" customFormat="1" ht="21.95" customHeight="1" x14ac:dyDescent="0.25"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DZ37" s="30">
        <f t="shared" si="29"/>
        <v>-0.64691666504304124</v>
      </c>
      <c r="EA37" s="30">
        <f t="shared" si="30"/>
        <v>0.64691666504304124</v>
      </c>
      <c r="EB37" s="30">
        <f t="shared" si="31"/>
        <v>0.64691666504304124</v>
      </c>
      <c r="EC37" s="56" t="e">
        <f t="shared" si="32"/>
        <v>#DIV/0!</v>
      </c>
      <c r="ED37" s="30">
        <f t="shared" si="33"/>
        <v>-0.96476881225025601</v>
      </c>
      <c r="EE37" s="30">
        <f t="shared" si="34"/>
        <v>0.96476881225025601</v>
      </c>
      <c r="EF37" s="30">
        <f t="shared" si="35"/>
        <v>0.96476881225025601</v>
      </c>
      <c r="EG37" s="56" t="e">
        <f t="shared" si="36"/>
        <v>#DIV/0!</v>
      </c>
      <c r="EH37" s="30">
        <f t="shared" si="37"/>
        <v>-0.97225137966788822</v>
      </c>
      <c r="EI37" s="30">
        <f t="shared" si="38"/>
        <v>0.97225137966788822</v>
      </c>
      <c r="EJ37" s="30">
        <f t="shared" si="39"/>
        <v>0.97225137966788822</v>
      </c>
      <c r="EK37" s="56" t="e">
        <f t="shared" si="40"/>
        <v>#DIV/0!</v>
      </c>
      <c r="EL37" s="30">
        <f t="shared" si="41"/>
        <v>-0.86967702698757698</v>
      </c>
      <c r="EM37" s="30">
        <f t="shared" si="42"/>
        <v>0.86967702698757698</v>
      </c>
      <c r="EN37" s="30">
        <f t="shared" si="43"/>
        <v>0.86967702698757698</v>
      </c>
      <c r="EO37" s="56" t="e">
        <f t="shared" si="44"/>
        <v>#DIV/0!</v>
      </c>
      <c r="EP37" s="66"/>
      <c r="EQ37" s="60"/>
    </row>
    <row r="38" spans="2:147" s="12" customFormat="1" ht="21.95" customHeight="1" x14ac:dyDescent="0.25"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DZ38" s="30">
        <f t="shared" si="29"/>
        <v>-0.64691666504304124</v>
      </c>
      <c r="EA38" s="30">
        <f t="shared" si="30"/>
        <v>0.64691666504304124</v>
      </c>
      <c r="EB38" s="30">
        <f t="shared" si="31"/>
        <v>0.64691666504304124</v>
      </c>
      <c r="EC38" s="56" t="e">
        <f t="shared" si="32"/>
        <v>#DIV/0!</v>
      </c>
      <c r="ED38" s="30">
        <f t="shared" si="33"/>
        <v>-0.96476881225025601</v>
      </c>
      <c r="EE38" s="30">
        <f t="shared" si="34"/>
        <v>0.96476881225025601</v>
      </c>
      <c r="EF38" s="30">
        <f t="shared" si="35"/>
        <v>0.96476881225025601</v>
      </c>
      <c r="EG38" s="56" t="e">
        <f t="shared" si="36"/>
        <v>#DIV/0!</v>
      </c>
      <c r="EH38" s="30">
        <f t="shared" si="37"/>
        <v>-0.97225137966788822</v>
      </c>
      <c r="EI38" s="30">
        <f t="shared" si="38"/>
        <v>0.97225137966788822</v>
      </c>
      <c r="EJ38" s="30">
        <f t="shared" si="39"/>
        <v>0.97225137966788822</v>
      </c>
      <c r="EK38" s="56" t="e">
        <f t="shared" si="40"/>
        <v>#DIV/0!</v>
      </c>
      <c r="EL38" s="30">
        <f t="shared" si="41"/>
        <v>-0.86967702698757698</v>
      </c>
      <c r="EM38" s="30">
        <f t="shared" si="42"/>
        <v>0.86967702698757698</v>
      </c>
      <c r="EN38" s="30">
        <f t="shared" si="43"/>
        <v>0.86967702698757698</v>
      </c>
      <c r="EO38" s="56" t="e">
        <f t="shared" si="44"/>
        <v>#DIV/0!</v>
      </c>
      <c r="EP38" s="66"/>
      <c r="EQ38" s="60"/>
    </row>
    <row r="39" spans="2:147" s="12" customFormat="1" ht="21.95" customHeight="1" x14ac:dyDescent="0.25"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DZ39" s="30">
        <f t="shared" si="29"/>
        <v>-0.64691666504304124</v>
      </c>
      <c r="EA39" s="30">
        <f t="shared" si="30"/>
        <v>0.64691666504304124</v>
      </c>
      <c r="EB39" s="30">
        <f t="shared" si="31"/>
        <v>0.64691666504304124</v>
      </c>
      <c r="EC39" s="56" t="e">
        <f t="shared" si="32"/>
        <v>#DIV/0!</v>
      </c>
      <c r="ED39" s="30">
        <f t="shared" si="33"/>
        <v>-0.96476881225025601</v>
      </c>
      <c r="EE39" s="30">
        <f t="shared" si="34"/>
        <v>0.96476881225025601</v>
      </c>
      <c r="EF39" s="30">
        <f t="shared" si="35"/>
        <v>0.96476881225025601</v>
      </c>
      <c r="EG39" s="56" t="e">
        <f t="shared" si="36"/>
        <v>#DIV/0!</v>
      </c>
      <c r="EH39" s="30">
        <f t="shared" si="37"/>
        <v>-0.97225137966788822</v>
      </c>
      <c r="EI39" s="30">
        <f t="shared" si="38"/>
        <v>0.97225137966788822</v>
      </c>
      <c r="EJ39" s="30">
        <f t="shared" si="39"/>
        <v>0.97225137966788822</v>
      </c>
      <c r="EK39" s="56" t="e">
        <f t="shared" si="40"/>
        <v>#DIV/0!</v>
      </c>
      <c r="EL39" s="30">
        <f t="shared" si="41"/>
        <v>-0.86967702698757698</v>
      </c>
      <c r="EM39" s="30">
        <f t="shared" si="42"/>
        <v>0.86967702698757698</v>
      </c>
      <c r="EN39" s="30">
        <f t="shared" si="43"/>
        <v>0.86967702698757698</v>
      </c>
      <c r="EO39" s="56" t="e">
        <f t="shared" si="44"/>
        <v>#DIV/0!</v>
      </c>
      <c r="EP39" s="66"/>
      <c r="EQ39" s="60"/>
    </row>
    <row r="40" spans="2:147" s="12" customFormat="1" ht="21.95" customHeight="1" x14ac:dyDescent="0.25"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DZ40" s="30">
        <f t="shared" si="29"/>
        <v>-0.64691666504304124</v>
      </c>
      <c r="EA40" s="30">
        <f t="shared" si="30"/>
        <v>0.64691666504304124</v>
      </c>
      <c r="EB40" s="30">
        <f t="shared" si="31"/>
        <v>0.64691666504304124</v>
      </c>
      <c r="EC40" s="56" t="e">
        <f t="shared" si="32"/>
        <v>#DIV/0!</v>
      </c>
      <c r="ED40" s="30">
        <f t="shared" si="33"/>
        <v>-0.96476881225025601</v>
      </c>
      <c r="EE40" s="30">
        <f t="shared" si="34"/>
        <v>0.96476881225025601</v>
      </c>
      <c r="EF40" s="30">
        <f t="shared" si="35"/>
        <v>0.96476881225025601</v>
      </c>
      <c r="EG40" s="56" t="e">
        <f t="shared" si="36"/>
        <v>#DIV/0!</v>
      </c>
      <c r="EH40" s="30">
        <f t="shared" si="37"/>
        <v>-0.97225137966788822</v>
      </c>
      <c r="EI40" s="30">
        <f t="shared" si="38"/>
        <v>0.97225137966788822</v>
      </c>
      <c r="EJ40" s="30">
        <f t="shared" si="39"/>
        <v>0.97225137966788822</v>
      </c>
      <c r="EK40" s="56" t="e">
        <f t="shared" si="40"/>
        <v>#DIV/0!</v>
      </c>
      <c r="EL40" s="30">
        <f t="shared" si="41"/>
        <v>-0.86967702698757698</v>
      </c>
      <c r="EM40" s="30">
        <f t="shared" si="42"/>
        <v>0.86967702698757698</v>
      </c>
      <c r="EN40" s="30">
        <f t="shared" si="43"/>
        <v>0.86967702698757698</v>
      </c>
      <c r="EO40" s="56" t="e">
        <f t="shared" si="44"/>
        <v>#DIV/0!</v>
      </c>
      <c r="EP40" s="66"/>
      <c r="EQ40" s="60"/>
    </row>
    <row r="41" spans="2:147" s="12" customFormat="1" ht="21.95" customHeight="1" x14ac:dyDescent="0.25"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DZ41" s="30">
        <f t="shared" si="29"/>
        <v>-0.64691666504304124</v>
      </c>
      <c r="EA41" s="30">
        <f t="shared" si="30"/>
        <v>0.64691666504304124</v>
      </c>
      <c r="EB41" s="30">
        <f t="shared" si="31"/>
        <v>0.64691666504304124</v>
      </c>
      <c r="EC41" s="56" t="e">
        <f t="shared" si="32"/>
        <v>#DIV/0!</v>
      </c>
      <c r="ED41" s="30">
        <f t="shared" si="33"/>
        <v>-0.96476881225025601</v>
      </c>
      <c r="EE41" s="30">
        <f t="shared" si="34"/>
        <v>0.96476881225025601</v>
      </c>
      <c r="EF41" s="30">
        <f t="shared" si="35"/>
        <v>0.96476881225025601</v>
      </c>
      <c r="EG41" s="56" t="e">
        <f t="shared" si="36"/>
        <v>#DIV/0!</v>
      </c>
      <c r="EH41" s="30">
        <f t="shared" si="37"/>
        <v>-0.97225137966788822</v>
      </c>
      <c r="EI41" s="30">
        <f t="shared" si="38"/>
        <v>0.97225137966788822</v>
      </c>
      <c r="EJ41" s="30">
        <f t="shared" si="39"/>
        <v>0.97225137966788822</v>
      </c>
      <c r="EK41" s="56" t="e">
        <f t="shared" si="40"/>
        <v>#DIV/0!</v>
      </c>
      <c r="EL41" s="30">
        <f t="shared" si="41"/>
        <v>-0.86967702698757698</v>
      </c>
      <c r="EM41" s="30">
        <f t="shared" si="42"/>
        <v>0.86967702698757698</v>
      </c>
      <c r="EN41" s="30">
        <f t="shared" si="43"/>
        <v>0.86967702698757698</v>
      </c>
      <c r="EO41" s="56" t="e">
        <f t="shared" si="44"/>
        <v>#DIV/0!</v>
      </c>
      <c r="EP41" s="66"/>
      <c r="EQ41" s="60"/>
    </row>
    <row r="42" spans="2:147" s="12" customFormat="1" ht="21.95" customHeight="1" x14ac:dyDescent="0.25"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DZ42" s="30">
        <f t="shared" si="29"/>
        <v>-0.64691666504304124</v>
      </c>
      <c r="EA42" s="30">
        <f t="shared" si="30"/>
        <v>0.64691666504304124</v>
      </c>
      <c r="EB42" s="30">
        <f t="shared" si="31"/>
        <v>0.64691666504304124</v>
      </c>
      <c r="EC42" s="56" t="e">
        <f t="shared" si="32"/>
        <v>#DIV/0!</v>
      </c>
      <c r="ED42" s="30">
        <f t="shared" si="33"/>
        <v>-0.96476881225025601</v>
      </c>
      <c r="EE42" s="30">
        <f t="shared" si="34"/>
        <v>0.96476881225025601</v>
      </c>
      <c r="EF42" s="30">
        <f t="shared" si="35"/>
        <v>0.96476881225025601</v>
      </c>
      <c r="EG42" s="56" t="e">
        <f t="shared" si="36"/>
        <v>#DIV/0!</v>
      </c>
      <c r="EH42" s="30">
        <f t="shared" si="37"/>
        <v>-0.97225137966788822</v>
      </c>
      <c r="EI42" s="30">
        <f t="shared" si="38"/>
        <v>0.97225137966788822</v>
      </c>
      <c r="EJ42" s="30">
        <f t="shared" si="39"/>
        <v>0.97225137966788822</v>
      </c>
      <c r="EK42" s="56" t="e">
        <f t="shared" si="40"/>
        <v>#DIV/0!</v>
      </c>
      <c r="EL42" s="30">
        <f t="shared" si="41"/>
        <v>-0.86967702698757698</v>
      </c>
      <c r="EM42" s="30">
        <f t="shared" si="42"/>
        <v>0.86967702698757698</v>
      </c>
      <c r="EN42" s="30">
        <f t="shared" si="43"/>
        <v>0.86967702698757698</v>
      </c>
      <c r="EO42" s="56" t="e">
        <f t="shared" si="44"/>
        <v>#DIV/0!</v>
      </c>
      <c r="EP42" s="66"/>
      <c r="EQ42" s="60"/>
    </row>
    <row r="43" spans="2:147" s="12" customFormat="1" ht="21.95" customHeight="1" x14ac:dyDescent="0.25"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DZ43" s="30">
        <f t="shared" si="29"/>
        <v>-0.64691666504304124</v>
      </c>
      <c r="EA43" s="30">
        <f t="shared" si="30"/>
        <v>0.64691666504304124</v>
      </c>
      <c r="EB43" s="30">
        <f t="shared" si="31"/>
        <v>0.64691666504304124</v>
      </c>
      <c r="EC43" s="56" t="e">
        <f t="shared" si="32"/>
        <v>#DIV/0!</v>
      </c>
      <c r="ED43" s="30">
        <f t="shared" si="33"/>
        <v>-0.96476881225025601</v>
      </c>
      <c r="EE43" s="30">
        <f t="shared" si="34"/>
        <v>0.96476881225025601</v>
      </c>
      <c r="EF43" s="30">
        <f t="shared" si="35"/>
        <v>0.96476881225025601</v>
      </c>
      <c r="EG43" s="56" t="e">
        <f t="shared" si="36"/>
        <v>#DIV/0!</v>
      </c>
      <c r="EH43" s="30">
        <f t="shared" si="37"/>
        <v>-0.97225137966788822</v>
      </c>
      <c r="EI43" s="30">
        <f t="shared" si="38"/>
        <v>0.97225137966788822</v>
      </c>
      <c r="EJ43" s="30">
        <f t="shared" si="39"/>
        <v>0.97225137966788822</v>
      </c>
      <c r="EK43" s="56" t="e">
        <f t="shared" si="40"/>
        <v>#DIV/0!</v>
      </c>
      <c r="EL43" s="30">
        <f t="shared" si="41"/>
        <v>-0.86967702698757698</v>
      </c>
      <c r="EM43" s="30">
        <f t="shared" si="42"/>
        <v>0.86967702698757698</v>
      </c>
      <c r="EN43" s="30">
        <f t="shared" si="43"/>
        <v>0.86967702698757698</v>
      </c>
      <c r="EO43" s="56" t="e">
        <f t="shared" si="44"/>
        <v>#DIV/0!</v>
      </c>
      <c r="EP43" s="66"/>
      <c r="EQ43" s="60"/>
    </row>
    <row r="44" spans="2:147" s="12" customFormat="1" ht="21.9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DZ44" s="30">
        <f t="shared" si="29"/>
        <v>-0.64691666504304124</v>
      </c>
      <c r="EA44" s="30">
        <f t="shared" si="30"/>
        <v>0.64691666504304124</v>
      </c>
      <c r="EB44" s="30">
        <f t="shared" si="31"/>
        <v>0.64691666504304124</v>
      </c>
      <c r="EC44" s="56" t="e">
        <f t="shared" si="32"/>
        <v>#DIV/0!</v>
      </c>
      <c r="ED44" s="30">
        <f t="shared" si="33"/>
        <v>-0.96476881225025601</v>
      </c>
      <c r="EE44" s="30">
        <f t="shared" si="34"/>
        <v>0.96476881225025601</v>
      </c>
      <c r="EF44" s="30">
        <f t="shared" si="35"/>
        <v>0.96476881225025601</v>
      </c>
      <c r="EG44" s="56" t="e">
        <f t="shared" si="36"/>
        <v>#DIV/0!</v>
      </c>
      <c r="EH44" s="30">
        <f t="shared" si="37"/>
        <v>-0.97225137966788822</v>
      </c>
      <c r="EI44" s="30">
        <f t="shared" si="38"/>
        <v>0.97225137966788822</v>
      </c>
      <c r="EJ44" s="30">
        <f t="shared" si="39"/>
        <v>0.97225137966788822</v>
      </c>
      <c r="EK44" s="56" t="e">
        <f t="shared" si="40"/>
        <v>#DIV/0!</v>
      </c>
      <c r="EL44" s="30">
        <f t="shared" si="41"/>
        <v>-0.86967702698757698</v>
      </c>
      <c r="EM44" s="30">
        <f t="shared" si="42"/>
        <v>0.86967702698757698</v>
      </c>
      <c r="EN44" s="30">
        <f t="shared" si="43"/>
        <v>0.86967702698757698</v>
      </c>
      <c r="EO44" s="56" t="e">
        <f t="shared" si="44"/>
        <v>#DIV/0!</v>
      </c>
      <c r="EP44" s="66"/>
      <c r="EQ44" s="60"/>
    </row>
    <row r="45" spans="2:147" s="12" customFormat="1" ht="21.95" customHeight="1" x14ac:dyDescent="0.25"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DZ45" s="30">
        <f t="shared" si="29"/>
        <v>-0.64691666504304124</v>
      </c>
      <c r="EA45" s="30">
        <f t="shared" si="30"/>
        <v>0.64691666504304124</v>
      </c>
      <c r="EB45" s="30">
        <f t="shared" si="31"/>
        <v>0.64691666504304124</v>
      </c>
      <c r="EC45" s="56" t="e">
        <f t="shared" si="32"/>
        <v>#DIV/0!</v>
      </c>
      <c r="ED45" s="30">
        <f t="shared" si="33"/>
        <v>-0.96476881225025601</v>
      </c>
      <c r="EE45" s="30">
        <f t="shared" si="34"/>
        <v>0.96476881225025601</v>
      </c>
      <c r="EF45" s="30">
        <f t="shared" si="35"/>
        <v>0.96476881225025601</v>
      </c>
      <c r="EG45" s="56" t="e">
        <f t="shared" si="36"/>
        <v>#DIV/0!</v>
      </c>
      <c r="EH45" s="30">
        <f t="shared" si="37"/>
        <v>-0.97225137966788822</v>
      </c>
      <c r="EI45" s="30">
        <f t="shared" si="38"/>
        <v>0.97225137966788822</v>
      </c>
      <c r="EJ45" s="30">
        <f t="shared" si="39"/>
        <v>0.97225137966788822</v>
      </c>
      <c r="EK45" s="56" t="e">
        <f t="shared" si="40"/>
        <v>#DIV/0!</v>
      </c>
      <c r="EL45" s="30">
        <f t="shared" si="41"/>
        <v>-0.86967702698757698</v>
      </c>
      <c r="EM45" s="30">
        <f t="shared" si="42"/>
        <v>0.86967702698757698</v>
      </c>
      <c r="EN45" s="30">
        <f t="shared" si="43"/>
        <v>0.86967702698757698</v>
      </c>
      <c r="EO45" s="56" t="e">
        <f t="shared" si="44"/>
        <v>#DIV/0!</v>
      </c>
      <c r="EP45" s="66"/>
      <c r="EQ45" s="60"/>
    </row>
    <row r="46" spans="2:147" s="12" customFormat="1" ht="21.95" customHeight="1" x14ac:dyDescent="0.25"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DZ46" s="30">
        <f t="shared" si="29"/>
        <v>-0.64691666504304124</v>
      </c>
      <c r="EA46" s="30">
        <f t="shared" si="30"/>
        <v>0.64691666504304124</v>
      </c>
      <c r="EB46" s="30">
        <f t="shared" si="31"/>
        <v>0.64691666504304124</v>
      </c>
      <c r="EC46" s="56" t="e">
        <f t="shared" si="32"/>
        <v>#DIV/0!</v>
      </c>
      <c r="ED46" s="30">
        <f t="shared" si="33"/>
        <v>-0.96476881225025601</v>
      </c>
      <c r="EE46" s="30">
        <f t="shared" si="34"/>
        <v>0.96476881225025601</v>
      </c>
      <c r="EF46" s="30">
        <f t="shared" si="35"/>
        <v>0.96476881225025601</v>
      </c>
      <c r="EG46" s="56" t="e">
        <f t="shared" si="36"/>
        <v>#DIV/0!</v>
      </c>
      <c r="EH46" s="30">
        <f t="shared" si="37"/>
        <v>-0.97225137966788822</v>
      </c>
      <c r="EI46" s="30">
        <f t="shared" si="38"/>
        <v>0.97225137966788822</v>
      </c>
      <c r="EJ46" s="30">
        <f t="shared" si="39"/>
        <v>0.97225137966788822</v>
      </c>
      <c r="EK46" s="56" t="e">
        <f t="shared" si="40"/>
        <v>#DIV/0!</v>
      </c>
      <c r="EL46" s="30">
        <f t="shared" si="41"/>
        <v>-0.86967702698757698</v>
      </c>
      <c r="EM46" s="30">
        <f t="shared" si="42"/>
        <v>0.86967702698757698</v>
      </c>
      <c r="EN46" s="30">
        <f t="shared" si="43"/>
        <v>0.86967702698757698</v>
      </c>
      <c r="EO46" s="56" t="e">
        <f t="shared" si="44"/>
        <v>#DIV/0!</v>
      </c>
      <c r="EP46" s="66"/>
      <c r="EQ46" s="60"/>
    </row>
    <row r="47" spans="2:147" s="12" customFormat="1" ht="21.95" customHeight="1" x14ac:dyDescent="0.25"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DZ47" s="30">
        <f t="shared" si="29"/>
        <v>-0.64691666504304124</v>
      </c>
      <c r="EA47" s="30">
        <f t="shared" si="30"/>
        <v>0.64691666504304124</v>
      </c>
      <c r="EB47" s="30">
        <f t="shared" si="31"/>
        <v>0.64691666504304124</v>
      </c>
      <c r="EC47" s="56" t="e">
        <f t="shared" si="32"/>
        <v>#DIV/0!</v>
      </c>
      <c r="ED47" s="30">
        <f t="shared" si="33"/>
        <v>-0.96476881225025601</v>
      </c>
      <c r="EE47" s="30">
        <f t="shared" si="34"/>
        <v>0.96476881225025601</v>
      </c>
      <c r="EF47" s="30">
        <f t="shared" si="35"/>
        <v>0.96476881225025601</v>
      </c>
      <c r="EG47" s="56" t="e">
        <f t="shared" si="36"/>
        <v>#DIV/0!</v>
      </c>
      <c r="EH47" s="30">
        <f t="shared" si="37"/>
        <v>-0.97225137966788822</v>
      </c>
      <c r="EI47" s="30">
        <f t="shared" si="38"/>
        <v>0.97225137966788822</v>
      </c>
      <c r="EJ47" s="30">
        <f t="shared" si="39"/>
        <v>0.97225137966788822</v>
      </c>
      <c r="EK47" s="56" t="e">
        <f t="shared" si="40"/>
        <v>#DIV/0!</v>
      </c>
      <c r="EL47" s="30">
        <f t="shared" si="41"/>
        <v>-0.86967702698757698</v>
      </c>
      <c r="EM47" s="30">
        <f t="shared" si="42"/>
        <v>0.86967702698757698</v>
      </c>
      <c r="EN47" s="30">
        <f t="shared" si="43"/>
        <v>0.86967702698757698</v>
      </c>
      <c r="EO47" s="56" t="e">
        <f t="shared" si="44"/>
        <v>#DIV/0!</v>
      </c>
      <c r="EP47" s="66"/>
      <c r="EQ47" s="60"/>
    </row>
    <row r="48" spans="2:147" s="12" customFormat="1" ht="21.95" customHeight="1" x14ac:dyDescent="0.25"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DZ48" s="30">
        <f t="shared" ref="DZ48:DZ79" si="49">AJ48-EB48</f>
        <v>-0.64691666504304124</v>
      </c>
      <c r="EA48" s="30">
        <f t="shared" ref="EA48:EA79" si="50">AJ48+EB48</f>
        <v>0.64691666504304124</v>
      </c>
      <c r="EB48" s="30">
        <f t="shared" ref="EB48:EB79" si="51">$N$22*SQRT(($N$20^2)+((($N$20*SQRT((1/$H$26)+(AX48/$M$26))))^2))</f>
        <v>0.64691666504304124</v>
      </c>
      <c r="EC48" s="56" t="e">
        <f t="shared" ref="EC48:EC79" si="52">(EA48-DZ48)/(2*AJ48)</f>
        <v>#DIV/0!</v>
      </c>
      <c r="ED48" s="30">
        <f t="shared" ref="ED48:ED79" si="53">AK48-EF48</f>
        <v>-0.96476881225025601</v>
      </c>
      <c r="EE48" s="30">
        <f t="shared" ref="EE48:EE79" si="54">AK48+EF48</f>
        <v>0.96476881225025601</v>
      </c>
      <c r="EF48" s="30">
        <f t="shared" ref="EF48:EF79" si="55">$O$22*SQRT(($O$20^2)+((($O$20*SQRT((1/$H$26)+(AX48/$M$26))))^2))</f>
        <v>0.96476881225025601</v>
      </c>
      <c r="EG48" s="56" t="e">
        <f t="shared" ref="EG48:EG79" si="56">(EE48-ED48)/(2*AK48)</f>
        <v>#DIV/0!</v>
      </c>
      <c r="EH48" s="30">
        <f t="shared" ref="EH48:EH79" si="57">AL48-EJ48</f>
        <v>-0.97225137966788822</v>
      </c>
      <c r="EI48" s="30">
        <f t="shared" ref="EI48:EI79" si="58">AL48+EJ48</f>
        <v>0.97225137966788822</v>
      </c>
      <c r="EJ48" s="30">
        <f t="shared" ref="EJ48:EJ79" si="59">$P$22*SQRT(($P$20^2)+((($P$20*SQRT((1/$H$26)+(AX48/$M$26))))^2))</f>
        <v>0.97225137966788822</v>
      </c>
      <c r="EK48" s="56" t="e">
        <f t="shared" ref="EK48:EK79" si="60">(EI48-EH48)/(2*AL48)</f>
        <v>#DIV/0!</v>
      </c>
      <c r="EL48" s="30">
        <f t="shared" ref="EL48:EL79" si="61">AM48-EN48</f>
        <v>-0.86967702698757698</v>
      </c>
      <c r="EM48" s="30">
        <f t="shared" ref="EM48:EM79" si="62">AM48+EN48</f>
        <v>0.86967702698757698</v>
      </c>
      <c r="EN48" s="30">
        <f t="shared" ref="EN48:EN79" si="63">$Q$22*SQRT(($Q$20^2)+((($Q$20*SQRT((1/$H$26)+(AX48/$M$26))))^2))</f>
        <v>0.86967702698757698</v>
      </c>
      <c r="EO48" s="56" t="e">
        <f t="shared" ref="EO48:EO79" si="64">(EM48-EL48)/(2*AM48)</f>
        <v>#DIV/0!</v>
      </c>
      <c r="EP48" s="66"/>
      <c r="EQ48" s="60"/>
    </row>
    <row r="49" spans="2:147" s="12" customFormat="1" ht="21.95" customHeight="1" x14ac:dyDescent="0.25"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DZ49" s="30">
        <f t="shared" si="49"/>
        <v>-0.64691666504304124</v>
      </c>
      <c r="EA49" s="30">
        <f t="shared" si="50"/>
        <v>0.64691666504304124</v>
      </c>
      <c r="EB49" s="30">
        <f t="shared" si="51"/>
        <v>0.64691666504304124</v>
      </c>
      <c r="EC49" s="56" t="e">
        <f t="shared" si="52"/>
        <v>#DIV/0!</v>
      </c>
      <c r="ED49" s="30">
        <f t="shared" si="53"/>
        <v>-0.96476881225025601</v>
      </c>
      <c r="EE49" s="30">
        <f t="shared" si="54"/>
        <v>0.96476881225025601</v>
      </c>
      <c r="EF49" s="30">
        <f t="shared" si="55"/>
        <v>0.96476881225025601</v>
      </c>
      <c r="EG49" s="56" t="e">
        <f t="shared" si="56"/>
        <v>#DIV/0!</v>
      </c>
      <c r="EH49" s="30">
        <f t="shared" si="57"/>
        <v>-0.97225137966788822</v>
      </c>
      <c r="EI49" s="30">
        <f t="shared" si="58"/>
        <v>0.97225137966788822</v>
      </c>
      <c r="EJ49" s="30">
        <f t="shared" si="59"/>
        <v>0.97225137966788822</v>
      </c>
      <c r="EK49" s="56" t="e">
        <f t="shared" si="60"/>
        <v>#DIV/0!</v>
      </c>
      <c r="EL49" s="30">
        <f t="shared" si="61"/>
        <v>-0.86967702698757698</v>
      </c>
      <c r="EM49" s="30">
        <f t="shared" si="62"/>
        <v>0.86967702698757698</v>
      </c>
      <c r="EN49" s="30">
        <f t="shared" si="63"/>
        <v>0.86967702698757698</v>
      </c>
      <c r="EO49" s="56" t="e">
        <f t="shared" si="64"/>
        <v>#DIV/0!</v>
      </c>
      <c r="EP49" s="66"/>
      <c r="EQ49" s="60"/>
    </row>
    <row r="50" spans="2:147" s="12" customFormat="1" ht="21.95" customHeight="1" x14ac:dyDescent="0.25"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DZ50" s="30">
        <f t="shared" si="49"/>
        <v>-0.64691666504304124</v>
      </c>
      <c r="EA50" s="30">
        <f t="shared" si="50"/>
        <v>0.64691666504304124</v>
      </c>
      <c r="EB50" s="30">
        <f t="shared" si="51"/>
        <v>0.64691666504304124</v>
      </c>
      <c r="EC50" s="56" t="e">
        <f t="shared" si="52"/>
        <v>#DIV/0!</v>
      </c>
      <c r="ED50" s="30">
        <f t="shared" si="53"/>
        <v>-0.96476881225025601</v>
      </c>
      <c r="EE50" s="30">
        <f t="shared" si="54"/>
        <v>0.96476881225025601</v>
      </c>
      <c r="EF50" s="30">
        <f t="shared" si="55"/>
        <v>0.96476881225025601</v>
      </c>
      <c r="EG50" s="56" t="e">
        <f t="shared" si="56"/>
        <v>#DIV/0!</v>
      </c>
      <c r="EH50" s="30">
        <f t="shared" si="57"/>
        <v>-0.97225137966788822</v>
      </c>
      <c r="EI50" s="30">
        <f t="shared" si="58"/>
        <v>0.97225137966788822</v>
      </c>
      <c r="EJ50" s="30">
        <f t="shared" si="59"/>
        <v>0.97225137966788822</v>
      </c>
      <c r="EK50" s="56" t="e">
        <f t="shared" si="60"/>
        <v>#DIV/0!</v>
      </c>
      <c r="EL50" s="30">
        <f t="shared" si="61"/>
        <v>-0.86967702698757698</v>
      </c>
      <c r="EM50" s="30">
        <f t="shared" si="62"/>
        <v>0.86967702698757698</v>
      </c>
      <c r="EN50" s="30">
        <f t="shared" si="63"/>
        <v>0.86967702698757698</v>
      </c>
      <c r="EO50" s="56" t="e">
        <f t="shared" si="64"/>
        <v>#DIV/0!</v>
      </c>
      <c r="EP50" s="66"/>
      <c r="EQ50" s="60"/>
    </row>
    <row r="51" spans="2:147" s="12" customFormat="1" ht="21.95" customHeight="1" x14ac:dyDescent="0.25"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DZ51" s="30">
        <f t="shared" si="49"/>
        <v>-0.64691666504304124</v>
      </c>
      <c r="EA51" s="30">
        <f t="shared" si="50"/>
        <v>0.64691666504304124</v>
      </c>
      <c r="EB51" s="30">
        <f t="shared" si="51"/>
        <v>0.64691666504304124</v>
      </c>
      <c r="EC51" s="56" t="e">
        <f t="shared" si="52"/>
        <v>#DIV/0!</v>
      </c>
      <c r="ED51" s="30">
        <f t="shared" si="53"/>
        <v>-0.96476881225025601</v>
      </c>
      <c r="EE51" s="30">
        <f t="shared" si="54"/>
        <v>0.96476881225025601</v>
      </c>
      <c r="EF51" s="30">
        <f t="shared" si="55"/>
        <v>0.96476881225025601</v>
      </c>
      <c r="EG51" s="56" t="e">
        <f t="shared" si="56"/>
        <v>#DIV/0!</v>
      </c>
      <c r="EH51" s="30">
        <f t="shared" si="57"/>
        <v>-0.97225137966788822</v>
      </c>
      <c r="EI51" s="30">
        <f t="shared" si="58"/>
        <v>0.97225137966788822</v>
      </c>
      <c r="EJ51" s="30">
        <f t="shared" si="59"/>
        <v>0.97225137966788822</v>
      </c>
      <c r="EK51" s="56" t="e">
        <f t="shared" si="60"/>
        <v>#DIV/0!</v>
      </c>
      <c r="EL51" s="30">
        <f t="shared" si="61"/>
        <v>-0.86967702698757698</v>
      </c>
      <c r="EM51" s="30">
        <f t="shared" si="62"/>
        <v>0.86967702698757698</v>
      </c>
      <c r="EN51" s="30">
        <f t="shared" si="63"/>
        <v>0.86967702698757698</v>
      </c>
      <c r="EO51" s="56" t="e">
        <f t="shared" si="64"/>
        <v>#DIV/0!</v>
      </c>
      <c r="EP51" s="66"/>
      <c r="EQ51" s="60"/>
    </row>
    <row r="52" spans="2:147" s="12" customFormat="1" ht="21.95" customHeight="1" x14ac:dyDescent="0.25"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DZ52" s="30">
        <f t="shared" si="49"/>
        <v>-0.64691666504304124</v>
      </c>
      <c r="EA52" s="30">
        <f t="shared" si="50"/>
        <v>0.64691666504304124</v>
      </c>
      <c r="EB52" s="30">
        <f t="shared" si="51"/>
        <v>0.64691666504304124</v>
      </c>
      <c r="EC52" s="56" t="e">
        <f t="shared" si="52"/>
        <v>#DIV/0!</v>
      </c>
      <c r="ED52" s="30">
        <f t="shared" si="53"/>
        <v>-0.96476881225025601</v>
      </c>
      <c r="EE52" s="30">
        <f t="shared" si="54"/>
        <v>0.96476881225025601</v>
      </c>
      <c r="EF52" s="30">
        <f t="shared" si="55"/>
        <v>0.96476881225025601</v>
      </c>
      <c r="EG52" s="56" t="e">
        <f t="shared" si="56"/>
        <v>#DIV/0!</v>
      </c>
      <c r="EH52" s="30">
        <f t="shared" si="57"/>
        <v>-0.97225137966788822</v>
      </c>
      <c r="EI52" s="30">
        <f t="shared" si="58"/>
        <v>0.97225137966788822</v>
      </c>
      <c r="EJ52" s="30">
        <f t="shared" si="59"/>
        <v>0.97225137966788822</v>
      </c>
      <c r="EK52" s="56" t="e">
        <f t="shared" si="60"/>
        <v>#DIV/0!</v>
      </c>
      <c r="EL52" s="30">
        <f t="shared" si="61"/>
        <v>-0.86967702698757698</v>
      </c>
      <c r="EM52" s="30">
        <f t="shared" si="62"/>
        <v>0.86967702698757698</v>
      </c>
      <c r="EN52" s="30">
        <f t="shared" si="63"/>
        <v>0.86967702698757698</v>
      </c>
      <c r="EO52" s="56" t="e">
        <f t="shared" si="64"/>
        <v>#DIV/0!</v>
      </c>
      <c r="EP52" s="66"/>
      <c r="EQ52" s="60"/>
    </row>
    <row r="53" spans="2:147" s="12" customFormat="1" ht="21.95" customHeight="1" x14ac:dyDescent="0.25"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DZ53" s="30">
        <f t="shared" si="49"/>
        <v>-0.64691666504304124</v>
      </c>
      <c r="EA53" s="30">
        <f t="shared" si="50"/>
        <v>0.64691666504304124</v>
      </c>
      <c r="EB53" s="30">
        <f t="shared" si="51"/>
        <v>0.64691666504304124</v>
      </c>
      <c r="EC53" s="56" t="e">
        <f t="shared" si="52"/>
        <v>#DIV/0!</v>
      </c>
      <c r="ED53" s="30">
        <f t="shared" si="53"/>
        <v>-0.96476881225025601</v>
      </c>
      <c r="EE53" s="30">
        <f t="shared" si="54"/>
        <v>0.96476881225025601</v>
      </c>
      <c r="EF53" s="30">
        <f t="shared" si="55"/>
        <v>0.96476881225025601</v>
      </c>
      <c r="EG53" s="56" t="e">
        <f t="shared" si="56"/>
        <v>#DIV/0!</v>
      </c>
      <c r="EH53" s="30">
        <f t="shared" si="57"/>
        <v>-0.97225137966788822</v>
      </c>
      <c r="EI53" s="30">
        <f t="shared" si="58"/>
        <v>0.97225137966788822</v>
      </c>
      <c r="EJ53" s="30">
        <f t="shared" si="59"/>
        <v>0.97225137966788822</v>
      </c>
      <c r="EK53" s="56" t="e">
        <f t="shared" si="60"/>
        <v>#DIV/0!</v>
      </c>
      <c r="EL53" s="30">
        <f t="shared" si="61"/>
        <v>-0.86967702698757698</v>
      </c>
      <c r="EM53" s="30">
        <f t="shared" si="62"/>
        <v>0.86967702698757698</v>
      </c>
      <c r="EN53" s="30">
        <f t="shared" si="63"/>
        <v>0.86967702698757698</v>
      </c>
      <c r="EO53" s="56" t="e">
        <f t="shared" si="64"/>
        <v>#DIV/0!</v>
      </c>
      <c r="EP53" s="66"/>
      <c r="EQ53" s="60"/>
    </row>
    <row r="54" spans="2:147" s="12" customFormat="1" ht="21.95" customHeight="1" x14ac:dyDescent="0.25"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DZ54" s="30">
        <f t="shared" si="49"/>
        <v>-0.64691666504304124</v>
      </c>
      <c r="EA54" s="30">
        <f t="shared" si="50"/>
        <v>0.64691666504304124</v>
      </c>
      <c r="EB54" s="30">
        <f t="shared" si="51"/>
        <v>0.64691666504304124</v>
      </c>
      <c r="EC54" s="56" t="e">
        <f t="shared" si="52"/>
        <v>#DIV/0!</v>
      </c>
      <c r="ED54" s="30">
        <f t="shared" si="53"/>
        <v>-0.96476881225025601</v>
      </c>
      <c r="EE54" s="30">
        <f t="shared" si="54"/>
        <v>0.96476881225025601</v>
      </c>
      <c r="EF54" s="30">
        <f t="shared" si="55"/>
        <v>0.96476881225025601</v>
      </c>
      <c r="EG54" s="56" t="e">
        <f t="shared" si="56"/>
        <v>#DIV/0!</v>
      </c>
      <c r="EH54" s="30">
        <f t="shared" si="57"/>
        <v>-0.97225137966788822</v>
      </c>
      <c r="EI54" s="30">
        <f t="shared" si="58"/>
        <v>0.97225137966788822</v>
      </c>
      <c r="EJ54" s="30">
        <f t="shared" si="59"/>
        <v>0.97225137966788822</v>
      </c>
      <c r="EK54" s="56" t="e">
        <f t="shared" si="60"/>
        <v>#DIV/0!</v>
      </c>
      <c r="EL54" s="30">
        <f t="shared" si="61"/>
        <v>-0.86967702698757698</v>
      </c>
      <c r="EM54" s="30">
        <f t="shared" si="62"/>
        <v>0.86967702698757698</v>
      </c>
      <c r="EN54" s="30">
        <f t="shared" si="63"/>
        <v>0.86967702698757698</v>
      </c>
      <c r="EO54" s="56" t="e">
        <f t="shared" si="64"/>
        <v>#DIV/0!</v>
      </c>
      <c r="EP54" s="66"/>
      <c r="EQ54" s="60"/>
    </row>
    <row r="55" spans="2:147" s="12" customFormat="1" ht="21.95" customHeight="1" x14ac:dyDescent="0.25"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DZ55" s="30">
        <f t="shared" si="49"/>
        <v>-0.64691666504304124</v>
      </c>
      <c r="EA55" s="30">
        <f t="shared" si="50"/>
        <v>0.64691666504304124</v>
      </c>
      <c r="EB55" s="30">
        <f t="shared" si="51"/>
        <v>0.64691666504304124</v>
      </c>
      <c r="EC55" s="56" t="e">
        <f t="shared" si="52"/>
        <v>#DIV/0!</v>
      </c>
      <c r="ED55" s="30">
        <f t="shared" si="53"/>
        <v>-0.96476881225025601</v>
      </c>
      <c r="EE55" s="30">
        <f t="shared" si="54"/>
        <v>0.96476881225025601</v>
      </c>
      <c r="EF55" s="30">
        <f t="shared" si="55"/>
        <v>0.96476881225025601</v>
      </c>
      <c r="EG55" s="56" t="e">
        <f t="shared" si="56"/>
        <v>#DIV/0!</v>
      </c>
      <c r="EH55" s="30">
        <f t="shared" si="57"/>
        <v>-0.97225137966788822</v>
      </c>
      <c r="EI55" s="30">
        <f t="shared" si="58"/>
        <v>0.97225137966788822</v>
      </c>
      <c r="EJ55" s="30">
        <f t="shared" si="59"/>
        <v>0.97225137966788822</v>
      </c>
      <c r="EK55" s="56" t="e">
        <f t="shared" si="60"/>
        <v>#DIV/0!</v>
      </c>
      <c r="EL55" s="30">
        <f t="shared" si="61"/>
        <v>-0.86967702698757698</v>
      </c>
      <c r="EM55" s="30">
        <f t="shared" si="62"/>
        <v>0.86967702698757698</v>
      </c>
      <c r="EN55" s="30">
        <f t="shared" si="63"/>
        <v>0.86967702698757698</v>
      </c>
      <c r="EO55" s="56" t="e">
        <f t="shared" si="64"/>
        <v>#DIV/0!</v>
      </c>
      <c r="EP55" s="66"/>
      <c r="EQ55" s="60"/>
    </row>
    <row r="56" spans="2:147" s="12" customFormat="1" ht="21.95" customHeight="1" x14ac:dyDescent="0.25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DZ56" s="30">
        <f t="shared" si="49"/>
        <v>-0.64691666504304124</v>
      </c>
      <c r="EA56" s="30">
        <f t="shared" si="50"/>
        <v>0.64691666504304124</v>
      </c>
      <c r="EB56" s="30">
        <f t="shared" si="51"/>
        <v>0.64691666504304124</v>
      </c>
      <c r="EC56" s="56" t="e">
        <f t="shared" si="52"/>
        <v>#DIV/0!</v>
      </c>
      <c r="ED56" s="30">
        <f t="shared" si="53"/>
        <v>-0.96476881225025601</v>
      </c>
      <c r="EE56" s="30">
        <f t="shared" si="54"/>
        <v>0.96476881225025601</v>
      </c>
      <c r="EF56" s="30">
        <f t="shared" si="55"/>
        <v>0.96476881225025601</v>
      </c>
      <c r="EG56" s="56" t="e">
        <f t="shared" si="56"/>
        <v>#DIV/0!</v>
      </c>
      <c r="EH56" s="30">
        <f t="shared" si="57"/>
        <v>-0.97225137966788822</v>
      </c>
      <c r="EI56" s="30">
        <f t="shared" si="58"/>
        <v>0.97225137966788822</v>
      </c>
      <c r="EJ56" s="30">
        <f t="shared" si="59"/>
        <v>0.97225137966788822</v>
      </c>
      <c r="EK56" s="56" t="e">
        <f t="shared" si="60"/>
        <v>#DIV/0!</v>
      </c>
      <c r="EL56" s="30">
        <f t="shared" si="61"/>
        <v>-0.86967702698757698</v>
      </c>
      <c r="EM56" s="30">
        <f t="shared" si="62"/>
        <v>0.86967702698757698</v>
      </c>
      <c r="EN56" s="30">
        <f t="shared" si="63"/>
        <v>0.86967702698757698</v>
      </c>
      <c r="EO56" s="56" t="e">
        <f t="shared" si="64"/>
        <v>#DIV/0!</v>
      </c>
      <c r="EP56" s="66"/>
      <c r="EQ56" s="60"/>
    </row>
    <row r="57" spans="2:147" s="12" customFormat="1" ht="21.95" customHeight="1" x14ac:dyDescent="0.25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DZ57" s="30">
        <f t="shared" si="49"/>
        <v>-0.64691666504304124</v>
      </c>
      <c r="EA57" s="30">
        <f t="shared" si="50"/>
        <v>0.64691666504304124</v>
      </c>
      <c r="EB57" s="30">
        <f t="shared" si="51"/>
        <v>0.64691666504304124</v>
      </c>
      <c r="EC57" s="56" t="e">
        <f t="shared" si="52"/>
        <v>#DIV/0!</v>
      </c>
      <c r="ED57" s="30">
        <f t="shared" si="53"/>
        <v>-0.96476881225025601</v>
      </c>
      <c r="EE57" s="30">
        <f t="shared" si="54"/>
        <v>0.96476881225025601</v>
      </c>
      <c r="EF57" s="30">
        <f t="shared" si="55"/>
        <v>0.96476881225025601</v>
      </c>
      <c r="EG57" s="56" t="e">
        <f t="shared" si="56"/>
        <v>#DIV/0!</v>
      </c>
      <c r="EH57" s="30">
        <f t="shared" si="57"/>
        <v>-0.97225137966788822</v>
      </c>
      <c r="EI57" s="30">
        <f t="shared" si="58"/>
        <v>0.97225137966788822</v>
      </c>
      <c r="EJ57" s="30">
        <f t="shared" si="59"/>
        <v>0.97225137966788822</v>
      </c>
      <c r="EK57" s="56" t="e">
        <f t="shared" si="60"/>
        <v>#DIV/0!</v>
      </c>
      <c r="EL57" s="30">
        <f t="shared" si="61"/>
        <v>-0.86967702698757698</v>
      </c>
      <c r="EM57" s="30">
        <f t="shared" si="62"/>
        <v>0.86967702698757698</v>
      </c>
      <c r="EN57" s="30">
        <f t="shared" si="63"/>
        <v>0.86967702698757698</v>
      </c>
      <c r="EO57" s="56" t="e">
        <f t="shared" si="64"/>
        <v>#DIV/0!</v>
      </c>
      <c r="EP57" s="66"/>
      <c r="EQ57" s="60"/>
    </row>
    <row r="58" spans="2:147" s="12" customFormat="1" ht="21.95" customHeight="1" x14ac:dyDescent="0.25"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DZ58" s="30">
        <f t="shared" si="49"/>
        <v>-0.64691666504304124</v>
      </c>
      <c r="EA58" s="30">
        <f t="shared" si="50"/>
        <v>0.64691666504304124</v>
      </c>
      <c r="EB58" s="30">
        <f t="shared" si="51"/>
        <v>0.64691666504304124</v>
      </c>
      <c r="EC58" s="56" t="e">
        <f t="shared" si="52"/>
        <v>#DIV/0!</v>
      </c>
      <c r="ED58" s="30">
        <f t="shared" si="53"/>
        <v>-0.96476881225025601</v>
      </c>
      <c r="EE58" s="30">
        <f t="shared" si="54"/>
        <v>0.96476881225025601</v>
      </c>
      <c r="EF58" s="30">
        <f t="shared" si="55"/>
        <v>0.96476881225025601</v>
      </c>
      <c r="EG58" s="56" t="e">
        <f t="shared" si="56"/>
        <v>#DIV/0!</v>
      </c>
      <c r="EH58" s="30">
        <f t="shared" si="57"/>
        <v>-0.97225137966788822</v>
      </c>
      <c r="EI58" s="30">
        <f t="shared" si="58"/>
        <v>0.97225137966788822</v>
      </c>
      <c r="EJ58" s="30">
        <f t="shared" si="59"/>
        <v>0.97225137966788822</v>
      </c>
      <c r="EK58" s="56" t="e">
        <f t="shared" si="60"/>
        <v>#DIV/0!</v>
      </c>
      <c r="EL58" s="30">
        <f t="shared" si="61"/>
        <v>-0.86967702698757698</v>
      </c>
      <c r="EM58" s="30">
        <f t="shared" si="62"/>
        <v>0.86967702698757698</v>
      </c>
      <c r="EN58" s="30">
        <f t="shared" si="63"/>
        <v>0.86967702698757698</v>
      </c>
      <c r="EO58" s="56" t="e">
        <f t="shared" si="64"/>
        <v>#DIV/0!</v>
      </c>
      <c r="EP58" s="66"/>
      <c r="EQ58" s="60"/>
    </row>
    <row r="59" spans="2:147" s="12" customFormat="1" ht="21.95" customHeight="1" x14ac:dyDescent="0.25"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DZ59" s="30">
        <f t="shared" si="49"/>
        <v>-0.64691666504304124</v>
      </c>
      <c r="EA59" s="30">
        <f t="shared" si="50"/>
        <v>0.64691666504304124</v>
      </c>
      <c r="EB59" s="30">
        <f t="shared" si="51"/>
        <v>0.64691666504304124</v>
      </c>
      <c r="EC59" s="56" t="e">
        <f t="shared" si="52"/>
        <v>#DIV/0!</v>
      </c>
      <c r="ED59" s="30">
        <f t="shared" si="53"/>
        <v>-0.96476881225025601</v>
      </c>
      <c r="EE59" s="30">
        <f t="shared" si="54"/>
        <v>0.96476881225025601</v>
      </c>
      <c r="EF59" s="30">
        <f t="shared" si="55"/>
        <v>0.96476881225025601</v>
      </c>
      <c r="EG59" s="56" t="e">
        <f t="shared" si="56"/>
        <v>#DIV/0!</v>
      </c>
      <c r="EH59" s="30">
        <f t="shared" si="57"/>
        <v>-0.97225137966788822</v>
      </c>
      <c r="EI59" s="30">
        <f t="shared" si="58"/>
        <v>0.97225137966788822</v>
      </c>
      <c r="EJ59" s="30">
        <f t="shared" si="59"/>
        <v>0.97225137966788822</v>
      </c>
      <c r="EK59" s="56" t="e">
        <f t="shared" si="60"/>
        <v>#DIV/0!</v>
      </c>
      <c r="EL59" s="30">
        <f t="shared" si="61"/>
        <v>-0.86967702698757698</v>
      </c>
      <c r="EM59" s="30">
        <f t="shared" si="62"/>
        <v>0.86967702698757698</v>
      </c>
      <c r="EN59" s="30">
        <f t="shared" si="63"/>
        <v>0.86967702698757698</v>
      </c>
      <c r="EO59" s="56" t="e">
        <f t="shared" si="64"/>
        <v>#DIV/0!</v>
      </c>
      <c r="EP59" s="66"/>
      <c r="EQ59" s="60"/>
    </row>
    <row r="60" spans="2:147" s="12" customFormat="1" ht="21.95" customHeight="1" x14ac:dyDescent="0.25"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DZ60" s="30">
        <f t="shared" si="49"/>
        <v>-0.64691666504304124</v>
      </c>
      <c r="EA60" s="30">
        <f t="shared" si="50"/>
        <v>0.64691666504304124</v>
      </c>
      <c r="EB60" s="30">
        <f t="shared" si="51"/>
        <v>0.64691666504304124</v>
      </c>
      <c r="EC60" s="56" t="e">
        <f t="shared" si="52"/>
        <v>#DIV/0!</v>
      </c>
      <c r="ED60" s="30">
        <f t="shared" si="53"/>
        <v>-0.96476881225025601</v>
      </c>
      <c r="EE60" s="30">
        <f t="shared" si="54"/>
        <v>0.96476881225025601</v>
      </c>
      <c r="EF60" s="30">
        <f t="shared" si="55"/>
        <v>0.96476881225025601</v>
      </c>
      <c r="EG60" s="56" t="e">
        <f t="shared" si="56"/>
        <v>#DIV/0!</v>
      </c>
      <c r="EH60" s="30">
        <f t="shared" si="57"/>
        <v>-0.97225137966788822</v>
      </c>
      <c r="EI60" s="30">
        <f t="shared" si="58"/>
        <v>0.97225137966788822</v>
      </c>
      <c r="EJ60" s="30">
        <f t="shared" si="59"/>
        <v>0.97225137966788822</v>
      </c>
      <c r="EK60" s="56" t="e">
        <f t="shared" si="60"/>
        <v>#DIV/0!</v>
      </c>
      <c r="EL60" s="30">
        <f t="shared" si="61"/>
        <v>-0.86967702698757698</v>
      </c>
      <c r="EM60" s="30">
        <f t="shared" si="62"/>
        <v>0.86967702698757698</v>
      </c>
      <c r="EN60" s="30">
        <f t="shared" si="63"/>
        <v>0.86967702698757698</v>
      </c>
      <c r="EO60" s="56" t="e">
        <f t="shared" si="64"/>
        <v>#DIV/0!</v>
      </c>
      <c r="EP60" s="66"/>
      <c r="EQ60" s="60"/>
    </row>
    <row r="61" spans="2:147" s="12" customFormat="1" ht="21.95" customHeight="1" x14ac:dyDescent="0.25"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DZ61" s="30">
        <f t="shared" si="49"/>
        <v>-0.64691666504304124</v>
      </c>
      <c r="EA61" s="30">
        <f t="shared" si="50"/>
        <v>0.64691666504304124</v>
      </c>
      <c r="EB61" s="30">
        <f t="shared" si="51"/>
        <v>0.64691666504304124</v>
      </c>
      <c r="EC61" s="56" t="e">
        <f t="shared" si="52"/>
        <v>#DIV/0!</v>
      </c>
      <c r="ED61" s="30">
        <f t="shared" si="53"/>
        <v>-0.96476881225025601</v>
      </c>
      <c r="EE61" s="30">
        <f t="shared" si="54"/>
        <v>0.96476881225025601</v>
      </c>
      <c r="EF61" s="30">
        <f t="shared" si="55"/>
        <v>0.96476881225025601</v>
      </c>
      <c r="EG61" s="56" t="e">
        <f t="shared" si="56"/>
        <v>#DIV/0!</v>
      </c>
      <c r="EH61" s="30">
        <f t="shared" si="57"/>
        <v>-0.97225137966788822</v>
      </c>
      <c r="EI61" s="30">
        <f t="shared" si="58"/>
        <v>0.97225137966788822</v>
      </c>
      <c r="EJ61" s="30">
        <f t="shared" si="59"/>
        <v>0.97225137966788822</v>
      </c>
      <c r="EK61" s="56" t="e">
        <f t="shared" si="60"/>
        <v>#DIV/0!</v>
      </c>
      <c r="EL61" s="30">
        <f t="shared" si="61"/>
        <v>-0.86967702698757698</v>
      </c>
      <c r="EM61" s="30">
        <f t="shared" si="62"/>
        <v>0.86967702698757698</v>
      </c>
      <c r="EN61" s="30">
        <f t="shared" si="63"/>
        <v>0.86967702698757698</v>
      </c>
      <c r="EO61" s="56" t="e">
        <f t="shared" si="64"/>
        <v>#DIV/0!</v>
      </c>
      <c r="EP61" s="66"/>
      <c r="EQ61" s="60"/>
    </row>
    <row r="62" spans="2:147" s="12" customFormat="1" ht="21.95" customHeight="1" x14ac:dyDescent="0.25"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DZ62" s="30">
        <f t="shared" si="49"/>
        <v>-0.64691666504304124</v>
      </c>
      <c r="EA62" s="30">
        <f t="shared" si="50"/>
        <v>0.64691666504304124</v>
      </c>
      <c r="EB62" s="30">
        <f t="shared" si="51"/>
        <v>0.64691666504304124</v>
      </c>
      <c r="EC62" s="56" t="e">
        <f t="shared" si="52"/>
        <v>#DIV/0!</v>
      </c>
      <c r="ED62" s="30">
        <f t="shared" si="53"/>
        <v>-0.96476881225025601</v>
      </c>
      <c r="EE62" s="30">
        <f t="shared" si="54"/>
        <v>0.96476881225025601</v>
      </c>
      <c r="EF62" s="30">
        <f t="shared" si="55"/>
        <v>0.96476881225025601</v>
      </c>
      <c r="EG62" s="56" t="e">
        <f t="shared" si="56"/>
        <v>#DIV/0!</v>
      </c>
      <c r="EH62" s="30">
        <f t="shared" si="57"/>
        <v>-0.97225137966788822</v>
      </c>
      <c r="EI62" s="30">
        <f t="shared" si="58"/>
        <v>0.97225137966788822</v>
      </c>
      <c r="EJ62" s="30">
        <f t="shared" si="59"/>
        <v>0.97225137966788822</v>
      </c>
      <c r="EK62" s="56" t="e">
        <f t="shared" si="60"/>
        <v>#DIV/0!</v>
      </c>
      <c r="EL62" s="30">
        <f t="shared" si="61"/>
        <v>-0.86967702698757698</v>
      </c>
      <c r="EM62" s="30">
        <f t="shared" si="62"/>
        <v>0.86967702698757698</v>
      </c>
      <c r="EN62" s="30">
        <f t="shared" si="63"/>
        <v>0.86967702698757698</v>
      </c>
      <c r="EO62" s="56" t="e">
        <f t="shared" si="64"/>
        <v>#DIV/0!</v>
      </c>
      <c r="EP62" s="66"/>
      <c r="EQ62" s="60"/>
    </row>
    <row r="63" spans="2:147" s="12" customFormat="1" ht="21.95" customHeight="1" x14ac:dyDescent="0.25"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DZ63" s="30">
        <f t="shared" si="49"/>
        <v>-0.64691666504304124</v>
      </c>
      <c r="EA63" s="30">
        <f t="shared" si="50"/>
        <v>0.64691666504304124</v>
      </c>
      <c r="EB63" s="30">
        <f t="shared" si="51"/>
        <v>0.64691666504304124</v>
      </c>
      <c r="EC63" s="56" t="e">
        <f t="shared" si="52"/>
        <v>#DIV/0!</v>
      </c>
      <c r="ED63" s="30">
        <f t="shared" si="53"/>
        <v>-0.96476881225025601</v>
      </c>
      <c r="EE63" s="30">
        <f t="shared" si="54"/>
        <v>0.96476881225025601</v>
      </c>
      <c r="EF63" s="30">
        <f t="shared" si="55"/>
        <v>0.96476881225025601</v>
      </c>
      <c r="EG63" s="56" t="e">
        <f t="shared" si="56"/>
        <v>#DIV/0!</v>
      </c>
      <c r="EH63" s="30">
        <f t="shared" si="57"/>
        <v>-0.97225137966788822</v>
      </c>
      <c r="EI63" s="30">
        <f t="shared" si="58"/>
        <v>0.97225137966788822</v>
      </c>
      <c r="EJ63" s="30">
        <f t="shared" si="59"/>
        <v>0.97225137966788822</v>
      </c>
      <c r="EK63" s="56" t="e">
        <f t="shared" si="60"/>
        <v>#DIV/0!</v>
      </c>
      <c r="EL63" s="30">
        <f t="shared" si="61"/>
        <v>-0.86967702698757698</v>
      </c>
      <c r="EM63" s="30">
        <f t="shared" si="62"/>
        <v>0.86967702698757698</v>
      </c>
      <c r="EN63" s="30">
        <f t="shared" si="63"/>
        <v>0.86967702698757698</v>
      </c>
      <c r="EO63" s="56" t="e">
        <f t="shared" si="64"/>
        <v>#DIV/0!</v>
      </c>
      <c r="EP63" s="66"/>
      <c r="EQ63" s="60"/>
    </row>
    <row r="64" spans="2:147" s="12" customFormat="1" ht="21.95" customHeight="1" x14ac:dyDescent="0.25"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DZ64" s="30">
        <f t="shared" si="49"/>
        <v>-0.64691666504304124</v>
      </c>
      <c r="EA64" s="30">
        <f t="shared" si="50"/>
        <v>0.64691666504304124</v>
      </c>
      <c r="EB64" s="30">
        <f t="shared" si="51"/>
        <v>0.64691666504304124</v>
      </c>
      <c r="EC64" s="56" t="e">
        <f t="shared" si="52"/>
        <v>#DIV/0!</v>
      </c>
      <c r="ED64" s="30">
        <f t="shared" si="53"/>
        <v>-0.96476881225025601</v>
      </c>
      <c r="EE64" s="30">
        <f t="shared" si="54"/>
        <v>0.96476881225025601</v>
      </c>
      <c r="EF64" s="30">
        <f t="shared" si="55"/>
        <v>0.96476881225025601</v>
      </c>
      <c r="EG64" s="56" t="e">
        <f t="shared" si="56"/>
        <v>#DIV/0!</v>
      </c>
      <c r="EH64" s="30">
        <f t="shared" si="57"/>
        <v>-0.97225137966788822</v>
      </c>
      <c r="EI64" s="30">
        <f t="shared" si="58"/>
        <v>0.97225137966788822</v>
      </c>
      <c r="EJ64" s="30">
        <f t="shared" si="59"/>
        <v>0.97225137966788822</v>
      </c>
      <c r="EK64" s="56" t="e">
        <f t="shared" si="60"/>
        <v>#DIV/0!</v>
      </c>
      <c r="EL64" s="30">
        <f t="shared" si="61"/>
        <v>-0.86967702698757698</v>
      </c>
      <c r="EM64" s="30">
        <f t="shared" si="62"/>
        <v>0.86967702698757698</v>
      </c>
      <c r="EN64" s="30">
        <f t="shared" si="63"/>
        <v>0.86967702698757698</v>
      </c>
      <c r="EO64" s="56" t="e">
        <f t="shared" si="64"/>
        <v>#DIV/0!</v>
      </c>
      <c r="EP64" s="66"/>
      <c r="EQ64" s="60"/>
    </row>
    <row r="65" spans="2:147" s="12" customFormat="1" ht="21.95" customHeight="1" x14ac:dyDescent="0.25"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DZ65" s="30">
        <f t="shared" si="49"/>
        <v>-0.64691666504304124</v>
      </c>
      <c r="EA65" s="30">
        <f t="shared" si="50"/>
        <v>0.64691666504304124</v>
      </c>
      <c r="EB65" s="30">
        <f t="shared" si="51"/>
        <v>0.64691666504304124</v>
      </c>
      <c r="EC65" s="56" t="e">
        <f t="shared" si="52"/>
        <v>#DIV/0!</v>
      </c>
      <c r="ED65" s="30">
        <f t="shared" si="53"/>
        <v>-0.96476881225025601</v>
      </c>
      <c r="EE65" s="30">
        <f t="shared" si="54"/>
        <v>0.96476881225025601</v>
      </c>
      <c r="EF65" s="30">
        <f t="shared" si="55"/>
        <v>0.96476881225025601</v>
      </c>
      <c r="EG65" s="56" t="e">
        <f t="shared" si="56"/>
        <v>#DIV/0!</v>
      </c>
      <c r="EH65" s="30">
        <f t="shared" si="57"/>
        <v>-0.97225137966788822</v>
      </c>
      <c r="EI65" s="30">
        <f t="shared" si="58"/>
        <v>0.97225137966788822</v>
      </c>
      <c r="EJ65" s="30">
        <f t="shared" si="59"/>
        <v>0.97225137966788822</v>
      </c>
      <c r="EK65" s="56" t="e">
        <f t="shared" si="60"/>
        <v>#DIV/0!</v>
      </c>
      <c r="EL65" s="30">
        <f t="shared" si="61"/>
        <v>-0.86967702698757698</v>
      </c>
      <c r="EM65" s="30">
        <f t="shared" si="62"/>
        <v>0.86967702698757698</v>
      </c>
      <c r="EN65" s="30">
        <f t="shared" si="63"/>
        <v>0.86967702698757698</v>
      </c>
      <c r="EO65" s="56" t="e">
        <f t="shared" si="64"/>
        <v>#DIV/0!</v>
      </c>
      <c r="EP65" s="66"/>
      <c r="EQ65" s="60"/>
    </row>
    <row r="66" spans="2:147" s="12" customFormat="1" ht="21.95" customHeight="1" x14ac:dyDescent="0.25"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DZ66" s="30">
        <f t="shared" si="49"/>
        <v>-0.64691666504304124</v>
      </c>
      <c r="EA66" s="30">
        <f t="shared" si="50"/>
        <v>0.64691666504304124</v>
      </c>
      <c r="EB66" s="30">
        <f t="shared" si="51"/>
        <v>0.64691666504304124</v>
      </c>
      <c r="EC66" s="56" t="e">
        <f t="shared" si="52"/>
        <v>#DIV/0!</v>
      </c>
      <c r="ED66" s="30">
        <f t="shared" si="53"/>
        <v>-0.96476881225025601</v>
      </c>
      <c r="EE66" s="30">
        <f t="shared" si="54"/>
        <v>0.96476881225025601</v>
      </c>
      <c r="EF66" s="30">
        <f t="shared" si="55"/>
        <v>0.96476881225025601</v>
      </c>
      <c r="EG66" s="56" t="e">
        <f t="shared" si="56"/>
        <v>#DIV/0!</v>
      </c>
      <c r="EH66" s="30">
        <f t="shared" si="57"/>
        <v>-0.97225137966788822</v>
      </c>
      <c r="EI66" s="30">
        <f t="shared" si="58"/>
        <v>0.97225137966788822</v>
      </c>
      <c r="EJ66" s="30">
        <f t="shared" si="59"/>
        <v>0.97225137966788822</v>
      </c>
      <c r="EK66" s="56" t="e">
        <f t="shared" si="60"/>
        <v>#DIV/0!</v>
      </c>
      <c r="EL66" s="30">
        <f t="shared" si="61"/>
        <v>-0.86967702698757698</v>
      </c>
      <c r="EM66" s="30">
        <f t="shared" si="62"/>
        <v>0.86967702698757698</v>
      </c>
      <c r="EN66" s="30">
        <f t="shared" si="63"/>
        <v>0.86967702698757698</v>
      </c>
      <c r="EO66" s="56" t="e">
        <f t="shared" si="64"/>
        <v>#DIV/0!</v>
      </c>
      <c r="EP66" s="66"/>
      <c r="EQ66" s="60"/>
    </row>
    <row r="67" spans="2:147" s="12" customFormat="1" ht="21.95" customHeight="1" x14ac:dyDescent="0.25"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DZ67" s="30">
        <f t="shared" si="49"/>
        <v>-0.64691666504304124</v>
      </c>
      <c r="EA67" s="30">
        <f t="shared" si="50"/>
        <v>0.64691666504304124</v>
      </c>
      <c r="EB67" s="30">
        <f t="shared" si="51"/>
        <v>0.64691666504304124</v>
      </c>
      <c r="EC67" s="56" t="e">
        <f t="shared" si="52"/>
        <v>#DIV/0!</v>
      </c>
      <c r="ED67" s="30">
        <f t="shared" si="53"/>
        <v>-0.96476881225025601</v>
      </c>
      <c r="EE67" s="30">
        <f t="shared" si="54"/>
        <v>0.96476881225025601</v>
      </c>
      <c r="EF67" s="30">
        <f t="shared" si="55"/>
        <v>0.96476881225025601</v>
      </c>
      <c r="EG67" s="56" t="e">
        <f t="shared" si="56"/>
        <v>#DIV/0!</v>
      </c>
      <c r="EH67" s="30">
        <f t="shared" si="57"/>
        <v>-0.97225137966788822</v>
      </c>
      <c r="EI67" s="30">
        <f t="shared" si="58"/>
        <v>0.97225137966788822</v>
      </c>
      <c r="EJ67" s="30">
        <f t="shared" si="59"/>
        <v>0.97225137966788822</v>
      </c>
      <c r="EK67" s="56" t="e">
        <f t="shared" si="60"/>
        <v>#DIV/0!</v>
      </c>
      <c r="EL67" s="30">
        <f t="shared" si="61"/>
        <v>-0.86967702698757698</v>
      </c>
      <c r="EM67" s="30">
        <f t="shared" si="62"/>
        <v>0.86967702698757698</v>
      </c>
      <c r="EN67" s="30">
        <f t="shared" si="63"/>
        <v>0.86967702698757698</v>
      </c>
      <c r="EO67" s="56" t="e">
        <f t="shared" si="64"/>
        <v>#DIV/0!</v>
      </c>
      <c r="EP67" s="66"/>
      <c r="EQ67" s="60"/>
    </row>
    <row r="68" spans="2:147" s="12" customFormat="1" ht="21.95" customHeight="1" x14ac:dyDescent="0.25"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DZ68" s="30">
        <f t="shared" si="49"/>
        <v>-0.64691666504304124</v>
      </c>
      <c r="EA68" s="30">
        <f t="shared" si="50"/>
        <v>0.64691666504304124</v>
      </c>
      <c r="EB68" s="30">
        <f t="shared" si="51"/>
        <v>0.64691666504304124</v>
      </c>
      <c r="EC68" s="56" t="e">
        <f t="shared" si="52"/>
        <v>#DIV/0!</v>
      </c>
      <c r="ED68" s="30">
        <f t="shared" si="53"/>
        <v>-0.96476881225025601</v>
      </c>
      <c r="EE68" s="30">
        <f t="shared" si="54"/>
        <v>0.96476881225025601</v>
      </c>
      <c r="EF68" s="30">
        <f t="shared" si="55"/>
        <v>0.96476881225025601</v>
      </c>
      <c r="EG68" s="56" t="e">
        <f t="shared" si="56"/>
        <v>#DIV/0!</v>
      </c>
      <c r="EH68" s="30">
        <f t="shared" si="57"/>
        <v>-0.97225137966788822</v>
      </c>
      <c r="EI68" s="30">
        <f t="shared" si="58"/>
        <v>0.97225137966788822</v>
      </c>
      <c r="EJ68" s="30">
        <f t="shared" si="59"/>
        <v>0.97225137966788822</v>
      </c>
      <c r="EK68" s="56" t="e">
        <f t="shared" si="60"/>
        <v>#DIV/0!</v>
      </c>
      <c r="EL68" s="30">
        <f t="shared" si="61"/>
        <v>-0.86967702698757698</v>
      </c>
      <c r="EM68" s="30">
        <f t="shared" si="62"/>
        <v>0.86967702698757698</v>
      </c>
      <c r="EN68" s="30">
        <f t="shared" si="63"/>
        <v>0.86967702698757698</v>
      </c>
      <c r="EO68" s="56" t="e">
        <f t="shared" si="64"/>
        <v>#DIV/0!</v>
      </c>
      <c r="EP68" s="66"/>
      <c r="EQ68" s="60"/>
    </row>
    <row r="69" spans="2:147" s="12" customFormat="1" ht="21.95" customHeight="1" x14ac:dyDescent="0.25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DZ69" s="30">
        <f t="shared" si="49"/>
        <v>-0.64691666504304124</v>
      </c>
      <c r="EA69" s="30">
        <f t="shared" si="50"/>
        <v>0.64691666504304124</v>
      </c>
      <c r="EB69" s="30">
        <f t="shared" si="51"/>
        <v>0.64691666504304124</v>
      </c>
      <c r="EC69" s="56" t="e">
        <f t="shared" si="52"/>
        <v>#DIV/0!</v>
      </c>
      <c r="ED69" s="30">
        <f t="shared" si="53"/>
        <v>-0.96476881225025601</v>
      </c>
      <c r="EE69" s="30">
        <f t="shared" si="54"/>
        <v>0.96476881225025601</v>
      </c>
      <c r="EF69" s="30">
        <f t="shared" si="55"/>
        <v>0.96476881225025601</v>
      </c>
      <c r="EG69" s="56" t="e">
        <f t="shared" si="56"/>
        <v>#DIV/0!</v>
      </c>
      <c r="EH69" s="30">
        <f t="shared" si="57"/>
        <v>-0.97225137966788822</v>
      </c>
      <c r="EI69" s="30">
        <f t="shared" si="58"/>
        <v>0.97225137966788822</v>
      </c>
      <c r="EJ69" s="30">
        <f t="shared" si="59"/>
        <v>0.97225137966788822</v>
      </c>
      <c r="EK69" s="56" t="e">
        <f t="shared" si="60"/>
        <v>#DIV/0!</v>
      </c>
      <c r="EL69" s="30">
        <f t="shared" si="61"/>
        <v>-0.86967702698757698</v>
      </c>
      <c r="EM69" s="30">
        <f t="shared" si="62"/>
        <v>0.86967702698757698</v>
      </c>
      <c r="EN69" s="30">
        <f t="shared" si="63"/>
        <v>0.86967702698757698</v>
      </c>
      <c r="EO69" s="56" t="e">
        <f t="shared" si="64"/>
        <v>#DIV/0!</v>
      </c>
      <c r="EP69" s="66"/>
      <c r="EQ69" s="60"/>
    </row>
    <row r="70" spans="2:147" s="12" customFormat="1" ht="21.95" customHeight="1" x14ac:dyDescent="0.25"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T70" s="34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DZ70" s="30">
        <f t="shared" si="49"/>
        <v>-0.64691666504304124</v>
      </c>
      <c r="EA70" s="30">
        <f t="shared" si="50"/>
        <v>0.64691666504304124</v>
      </c>
      <c r="EB70" s="30">
        <f t="shared" si="51"/>
        <v>0.64691666504304124</v>
      </c>
      <c r="EC70" s="56" t="e">
        <f t="shared" si="52"/>
        <v>#DIV/0!</v>
      </c>
      <c r="ED70" s="30">
        <f t="shared" si="53"/>
        <v>-0.96476881225025601</v>
      </c>
      <c r="EE70" s="30">
        <f t="shared" si="54"/>
        <v>0.96476881225025601</v>
      </c>
      <c r="EF70" s="30">
        <f t="shared" si="55"/>
        <v>0.96476881225025601</v>
      </c>
      <c r="EG70" s="56" t="e">
        <f t="shared" si="56"/>
        <v>#DIV/0!</v>
      </c>
      <c r="EH70" s="30">
        <f t="shared" si="57"/>
        <v>-0.97225137966788822</v>
      </c>
      <c r="EI70" s="30">
        <f t="shared" si="58"/>
        <v>0.97225137966788822</v>
      </c>
      <c r="EJ70" s="30">
        <f t="shared" si="59"/>
        <v>0.97225137966788822</v>
      </c>
      <c r="EK70" s="56" t="e">
        <f t="shared" si="60"/>
        <v>#DIV/0!</v>
      </c>
      <c r="EL70" s="30">
        <f t="shared" si="61"/>
        <v>-0.86967702698757698</v>
      </c>
      <c r="EM70" s="30">
        <f t="shared" si="62"/>
        <v>0.86967702698757698</v>
      </c>
      <c r="EN70" s="30">
        <f t="shared" si="63"/>
        <v>0.86967702698757698</v>
      </c>
      <c r="EO70" s="56" t="e">
        <f t="shared" si="64"/>
        <v>#DIV/0!</v>
      </c>
      <c r="EP70" s="66"/>
      <c r="EQ70" s="60"/>
    </row>
    <row r="71" spans="2:147" s="12" customFormat="1" ht="21.95" customHeight="1" x14ac:dyDescent="0.25"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DZ71" s="30">
        <f t="shared" si="49"/>
        <v>-0.64691666504304124</v>
      </c>
      <c r="EA71" s="30">
        <f t="shared" si="50"/>
        <v>0.64691666504304124</v>
      </c>
      <c r="EB71" s="30">
        <f t="shared" si="51"/>
        <v>0.64691666504304124</v>
      </c>
      <c r="EC71" s="56" t="e">
        <f t="shared" si="52"/>
        <v>#DIV/0!</v>
      </c>
      <c r="ED71" s="30">
        <f t="shared" si="53"/>
        <v>-0.96476881225025601</v>
      </c>
      <c r="EE71" s="30">
        <f t="shared" si="54"/>
        <v>0.96476881225025601</v>
      </c>
      <c r="EF71" s="30">
        <f t="shared" si="55"/>
        <v>0.96476881225025601</v>
      </c>
      <c r="EG71" s="56" t="e">
        <f t="shared" si="56"/>
        <v>#DIV/0!</v>
      </c>
      <c r="EH71" s="30">
        <f t="shared" si="57"/>
        <v>-0.97225137966788822</v>
      </c>
      <c r="EI71" s="30">
        <f t="shared" si="58"/>
        <v>0.97225137966788822</v>
      </c>
      <c r="EJ71" s="30">
        <f t="shared" si="59"/>
        <v>0.97225137966788822</v>
      </c>
      <c r="EK71" s="56" t="e">
        <f t="shared" si="60"/>
        <v>#DIV/0!</v>
      </c>
      <c r="EL71" s="30">
        <f t="shared" si="61"/>
        <v>-0.86967702698757698</v>
      </c>
      <c r="EM71" s="30">
        <f t="shared" si="62"/>
        <v>0.86967702698757698</v>
      </c>
      <c r="EN71" s="30">
        <f t="shared" si="63"/>
        <v>0.86967702698757698</v>
      </c>
      <c r="EO71" s="56" t="e">
        <f t="shared" si="64"/>
        <v>#DIV/0!</v>
      </c>
      <c r="EP71" s="66"/>
      <c r="EQ71" s="60"/>
    </row>
    <row r="72" spans="2:147" s="12" customFormat="1" ht="21.95" customHeight="1" x14ac:dyDescent="0.25"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DZ72" s="30">
        <f t="shared" si="49"/>
        <v>-0.64691666504304124</v>
      </c>
      <c r="EA72" s="30">
        <f t="shared" si="50"/>
        <v>0.64691666504304124</v>
      </c>
      <c r="EB72" s="30">
        <f t="shared" si="51"/>
        <v>0.64691666504304124</v>
      </c>
      <c r="EC72" s="56" t="e">
        <f t="shared" si="52"/>
        <v>#DIV/0!</v>
      </c>
      <c r="ED72" s="30">
        <f t="shared" si="53"/>
        <v>-0.96476881225025601</v>
      </c>
      <c r="EE72" s="30">
        <f t="shared" si="54"/>
        <v>0.96476881225025601</v>
      </c>
      <c r="EF72" s="30">
        <f t="shared" si="55"/>
        <v>0.96476881225025601</v>
      </c>
      <c r="EG72" s="56" t="e">
        <f t="shared" si="56"/>
        <v>#DIV/0!</v>
      </c>
      <c r="EH72" s="30">
        <f t="shared" si="57"/>
        <v>-0.97225137966788822</v>
      </c>
      <c r="EI72" s="30">
        <f t="shared" si="58"/>
        <v>0.97225137966788822</v>
      </c>
      <c r="EJ72" s="30">
        <f t="shared" si="59"/>
        <v>0.97225137966788822</v>
      </c>
      <c r="EK72" s="56" t="e">
        <f t="shared" si="60"/>
        <v>#DIV/0!</v>
      </c>
      <c r="EL72" s="30">
        <f t="shared" si="61"/>
        <v>-0.86967702698757698</v>
      </c>
      <c r="EM72" s="30">
        <f t="shared" si="62"/>
        <v>0.86967702698757698</v>
      </c>
      <c r="EN72" s="30">
        <f t="shared" si="63"/>
        <v>0.86967702698757698</v>
      </c>
      <c r="EO72" s="56" t="e">
        <f t="shared" si="64"/>
        <v>#DIV/0!</v>
      </c>
      <c r="EP72" s="66"/>
      <c r="EQ72" s="60"/>
    </row>
    <row r="73" spans="2:147" s="12" customFormat="1" ht="21.95" customHeight="1" x14ac:dyDescent="0.25"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DZ73" s="30">
        <f t="shared" si="49"/>
        <v>-0.64691666504304124</v>
      </c>
      <c r="EA73" s="30">
        <f t="shared" si="50"/>
        <v>0.64691666504304124</v>
      </c>
      <c r="EB73" s="30">
        <f t="shared" si="51"/>
        <v>0.64691666504304124</v>
      </c>
      <c r="EC73" s="56" t="e">
        <f t="shared" si="52"/>
        <v>#DIV/0!</v>
      </c>
      <c r="ED73" s="30">
        <f t="shared" si="53"/>
        <v>-0.96476881225025601</v>
      </c>
      <c r="EE73" s="30">
        <f t="shared" si="54"/>
        <v>0.96476881225025601</v>
      </c>
      <c r="EF73" s="30">
        <f t="shared" si="55"/>
        <v>0.96476881225025601</v>
      </c>
      <c r="EG73" s="56" t="e">
        <f t="shared" si="56"/>
        <v>#DIV/0!</v>
      </c>
      <c r="EH73" s="30">
        <f t="shared" si="57"/>
        <v>-0.97225137966788822</v>
      </c>
      <c r="EI73" s="30">
        <f t="shared" si="58"/>
        <v>0.97225137966788822</v>
      </c>
      <c r="EJ73" s="30">
        <f t="shared" si="59"/>
        <v>0.97225137966788822</v>
      </c>
      <c r="EK73" s="56" t="e">
        <f t="shared" si="60"/>
        <v>#DIV/0!</v>
      </c>
      <c r="EL73" s="30">
        <f t="shared" si="61"/>
        <v>-0.86967702698757698</v>
      </c>
      <c r="EM73" s="30">
        <f t="shared" si="62"/>
        <v>0.86967702698757698</v>
      </c>
      <c r="EN73" s="30">
        <f t="shared" si="63"/>
        <v>0.86967702698757698</v>
      </c>
      <c r="EO73" s="56" t="e">
        <f t="shared" si="64"/>
        <v>#DIV/0!</v>
      </c>
      <c r="EP73" s="66"/>
      <c r="EQ73" s="60"/>
    </row>
    <row r="74" spans="2:147" s="12" customFormat="1" ht="21.95" customHeight="1" x14ac:dyDescent="0.25"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DZ74" s="30">
        <f t="shared" si="49"/>
        <v>-0.64691666504304124</v>
      </c>
      <c r="EA74" s="30">
        <f t="shared" si="50"/>
        <v>0.64691666504304124</v>
      </c>
      <c r="EB74" s="30">
        <f t="shared" si="51"/>
        <v>0.64691666504304124</v>
      </c>
      <c r="EC74" s="56" t="e">
        <f t="shared" si="52"/>
        <v>#DIV/0!</v>
      </c>
      <c r="ED74" s="30">
        <f t="shared" si="53"/>
        <v>-0.96476881225025601</v>
      </c>
      <c r="EE74" s="30">
        <f t="shared" si="54"/>
        <v>0.96476881225025601</v>
      </c>
      <c r="EF74" s="30">
        <f t="shared" si="55"/>
        <v>0.96476881225025601</v>
      </c>
      <c r="EG74" s="56" t="e">
        <f t="shared" si="56"/>
        <v>#DIV/0!</v>
      </c>
      <c r="EH74" s="30">
        <f t="shared" si="57"/>
        <v>-0.97225137966788822</v>
      </c>
      <c r="EI74" s="30">
        <f t="shared" si="58"/>
        <v>0.97225137966788822</v>
      </c>
      <c r="EJ74" s="30">
        <f t="shared" si="59"/>
        <v>0.97225137966788822</v>
      </c>
      <c r="EK74" s="56" t="e">
        <f t="shared" si="60"/>
        <v>#DIV/0!</v>
      </c>
      <c r="EL74" s="30">
        <f t="shared" si="61"/>
        <v>-0.86967702698757698</v>
      </c>
      <c r="EM74" s="30">
        <f t="shared" si="62"/>
        <v>0.86967702698757698</v>
      </c>
      <c r="EN74" s="30">
        <f t="shared" si="63"/>
        <v>0.86967702698757698</v>
      </c>
      <c r="EO74" s="56" t="e">
        <f t="shared" si="64"/>
        <v>#DIV/0!</v>
      </c>
      <c r="EP74" s="66"/>
      <c r="EQ74" s="60"/>
    </row>
    <row r="75" spans="2:147" s="12" customFormat="1" ht="21.95" customHeight="1" x14ac:dyDescent="0.25"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DZ75" s="30">
        <f t="shared" si="49"/>
        <v>-0.64691666504304124</v>
      </c>
      <c r="EA75" s="30">
        <f t="shared" si="50"/>
        <v>0.64691666504304124</v>
      </c>
      <c r="EB75" s="30">
        <f t="shared" si="51"/>
        <v>0.64691666504304124</v>
      </c>
      <c r="EC75" s="56" t="e">
        <f t="shared" si="52"/>
        <v>#DIV/0!</v>
      </c>
      <c r="ED75" s="30">
        <f t="shared" si="53"/>
        <v>-0.96476881225025601</v>
      </c>
      <c r="EE75" s="30">
        <f t="shared" si="54"/>
        <v>0.96476881225025601</v>
      </c>
      <c r="EF75" s="30">
        <f t="shared" si="55"/>
        <v>0.96476881225025601</v>
      </c>
      <c r="EG75" s="56" t="e">
        <f t="shared" si="56"/>
        <v>#DIV/0!</v>
      </c>
      <c r="EH75" s="30">
        <f t="shared" si="57"/>
        <v>-0.97225137966788822</v>
      </c>
      <c r="EI75" s="30">
        <f t="shared" si="58"/>
        <v>0.97225137966788822</v>
      </c>
      <c r="EJ75" s="30">
        <f t="shared" si="59"/>
        <v>0.97225137966788822</v>
      </c>
      <c r="EK75" s="56" t="e">
        <f t="shared" si="60"/>
        <v>#DIV/0!</v>
      </c>
      <c r="EL75" s="30">
        <f t="shared" si="61"/>
        <v>-0.86967702698757698</v>
      </c>
      <c r="EM75" s="30">
        <f t="shared" si="62"/>
        <v>0.86967702698757698</v>
      </c>
      <c r="EN75" s="30">
        <f t="shared" si="63"/>
        <v>0.86967702698757698</v>
      </c>
      <c r="EO75" s="56" t="e">
        <f t="shared" si="64"/>
        <v>#DIV/0!</v>
      </c>
      <c r="EP75" s="66"/>
      <c r="EQ75" s="60"/>
    </row>
    <row r="76" spans="2:147" s="12" customFormat="1" ht="21.95" customHeight="1" x14ac:dyDescent="0.25"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DZ76" s="30">
        <f t="shared" si="49"/>
        <v>-0.64691666504304124</v>
      </c>
      <c r="EA76" s="30">
        <f t="shared" si="50"/>
        <v>0.64691666504304124</v>
      </c>
      <c r="EB76" s="30">
        <f t="shared" si="51"/>
        <v>0.64691666504304124</v>
      </c>
      <c r="EC76" s="56" t="e">
        <f t="shared" si="52"/>
        <v>#DIV/0!</v>
      </c>
      <c r="ED76" s="30">
        <f t="shared" si="53"/>
        <v>-0.96476881225025601</v>
      </c>
      <c r="EE76" s="30">
        <f t="shared" si="54"/>
        <v>0.96476881225025601</v>
      </c>
      <c r="EF76" s="30">
        <f t="shared" si="55"/>
        <v>0.96476881225025601</v>
      </c>
      <c r="EG76" s="56" t="e">
        <f t="shared" si="56"/>
        <v>#DIV/0!</v>
      </c>
      <c r="EH76" s="30">
        <f t="shared" si="57"/>
        <v>-0.97225137966788822</v>
      </c>
      <c r="EI76" s="30">
        <f t="shared" si="58"/>
        <v>0.97225137966788822</v>
      </c>
      <c r="EJ76" s="30">
        <f t="shared" si="59"/>
        <v>0.97225137966788822</v>
      </c>
      <c r="EK76" s="56" t="e">
        <f t="shared" si="60"/>
        <v>#DIV/0!</v>
      </c>
      <c r="EL76" s="30">
        <f t="shared" si="61"/>
        <v>-0.86967702698757698</v>
      </c>
      <c r="EM76" s="30">
        <f t="shared" si="62"/>
        <v>0.86967702698757698</v>
      </c>
      <c r="EN76" s="30">
        <f t="shared" si="63"/>
        <v>0.86967702698757698</v>
      </c>
      <c r="EO76" s="56" t="e">
        <f t="shared" si="64"/>
        <v>#DIV/0!</v>
      </c>
      <c r="EP76" s="66"/>
      <c r="EQ76" s="60"/>
    </row>
    <row r="77" spans="2:147" s="12" customFormat="1" ht="21.95" customHeight="1" x14ac:dyDescent="0.25"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DZ77" s="30">
        <f t="shared" si="49"/>
        <v>-0.64691666504304124</v>
      </c>
      <c r="EA77" s="30">
        <f t="shared" si="50"/>
        <v>0.64691666504304124</v>
      </c>
      <c r="EB77" s="30">
        <f t="shared" si="51"/>
        <v>0.64691666504304124</v>
      </c>
      <c r="EC77" s="56" t="e">
        <f t="shared" si="52"/>
        <v>#DIV/0!</v>
      </c>
      <c r="ED77" s="30">
        <f t="shared" si="53"/>
        <v>-0.96476881225025601</v>
      </c>
      <c r="EE77" s="30">
        <f t="shared" si="54"/>
        <v>0.96476881225025601</v>
      </c>
      <c r="EF77" s="30">
        <f t="shared" si="55"/>
        <v>0.96476881225025601</v>
      </c>
      <c r="EG77" s="56" t="e">
        <f t="shared" si="56"/>
        <v>#DIV/0!</v>
      </c>
      <c r="EH77" s="30">
        <f t="shared" si="57"/>
        <v>-0.97225137966788822</v>
      </c>
      <c r="EI77" s="30">
        <f t="shared" si="58"/>
        <v>0.97225137966788822</v>
      </c>
      <c r="EJ77" s="30">
        <f t="shared" si="59"/>
        <v>0.97225137966788822</v>
      </c>
      <c r="EK77" s="56" t="e">
        <f t="shared" si="60"/>
        <v>#DIV/0!</v>
      </c>
      <c r="EL77" s="30">
        <f t="shared" si="61"/>
        <v>-0.86967702698757698</v>
      </c>
      <c r="EM77" s="30">
        <f t="shared" si="62"/>
        <v>0.86967702698757698</v>
      </c>
      <c r="EN77" s="30">
        <f t="shared" si="63"/>
        <v>0.86967702698757698</v>
      </c>
      <c r="EO77" s="56" t="e">
        <f t="shared" si="64"/>
        <v>#DIV/0!</v>
      </c>
      <c r="EP77" s="66"/>
      <c r="EQ77" s="60"/>
    </row>
    <row r="78" spans="2:147" s="12" customFormat="1" ht="21.95" customHeight="1" x14ac:dyDescent="0.25"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DZ78" s="30">
        <f t="shared" si="49"/>
        <v>-0.64691666504304124</v>
      </c>
      <c r="EA78" s="30">
        <f t="shared" si="50"/>
        <v>0.64691666504304124</v>
      </c>
      <c r="EB78" s="30">
        <f t="shared" si="51"/>
        <v>0.64691666504304124</v>
      </c>
      <c r="EC78" s="56" t="e">
        <f t="shared" si="52"/>
        <v>#DIV/0!</v>
      </c>
      <c r="ED78" s="30">
        <f t="shared" si="53"/>
        <v>-0.96476881225025601</v>
      </c>
      <c r="EE78" s="30">
        <f t="shared" si="54"/>
        <v>0.96476881225025601</v>
      </c>
      <c r="EF78" s="30">
        <f t="shared" si="55"/>
        <v>0.96476881225025601</v>
      </c>
      <c r="EG78" s="56" t="e">
        <f t="shared" si="56"/>
        <v>#DIV/0!</v>
      </c>
      <c r="EH78" s="30">
        <f t="shared" si="57"/>
        <v>-0.97225137966788822</v>
      </c>
      <c r="EI78" s="30">
        <f t="shared" si="58"/>
        <v>0.97225137966788822</v>
      </c>
      <c r="EJ78" s="30">
        <f t="shared" si="59"/>
        <v>0.97225137966788822</v>
      </c>
      <c r="EK78" s="56" t="e">
        <f t="shared" si="60"/>
        <v>#DIV/0!</v>
      </c>
      <c r="EL78" s="30">
        <f t="shared" si="61"/>
        <v>-0.86967702698757698</v>
      </c>
      <c r="EM78" s="30">
        <f t="shared" si="62"/>
        <v>0.86967702698757698</v>
      </c>
      <c r="EN78" s="30">
        <f t="shared" si="63"/>
        <v>0.86967702698757698</v>
      </c>
      <c r="EO78" s="56" t="e">
        <f t="shared" si="64"/>
        <v>#DIV/0!</v>
      </c>
      <c r="EP78" s="66"/>
      <c r="EQ78" s="60"/>
    </row>
    <row r="79" spans="2:147" s="12" customFormat="1" ht="21.95" customHeight="1" x14ac:dyDescent="0.25"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DZ79" s="30">
        <f t="shared" si="49"/>
        <v>-0.64691666504304124</v>
      </c>
      <c r="EA79" s="30">
        <f t="shared" si="50"/>
        <v>0.64691666504304124</v>
      </c>
      <c r="EB79" s="30">
        <f t="shared" si="51"/>
        <v>0.64691666504304124</v>
      </c>
      <c r="EC79" s="56" t="e">
        <f t="shared" si="52"/>
        <v>#DIV/0!</v>
      </c>
      <c r="ED79" s="30">
        <f t="shared" si="53"/>
        <v>-0.96476881225025601</v>
      </c>
      <c r="EE79" s="30">
        <f t="shared" si="54"/>
        <v>0.96476881225025601</v>
      </c>
      <c r="EF79" s="30">
        <f t="shared" si="55"/>
        <v>0.96476881225025601</v>
      </c>
      <c r="EG79" s="56" t="e">
        <f t="shared" si="56"/>
        <v>#DIV/0!</v>
      </c>
      <c r="EH79" s="30">
        <f t="shared" si="57"/>
        <v>-0.97225137966788822</v>
      </c>
      <c r="EI79" s="30">
        <f t="shared" si="58"/>
        <v>0.97225137966788822</v>
      </c>
      <c r="EJ79" s="30">
        <f t="shared" si="59"/>
        <v>0.97225137966788822</v>
      </c>
      <c r="EK79" s="56" t="e">
        <f t="shared" si="60"/>
        <v>#DIV/0!</v>
      </c>
      <c r="EL79" s="30">
        <f t="shared" si="61"/>
        <v>-0.86967702698757698</v>
      </c>
      <c r="EM79" s="30">
        <f t="shared" si="62"/>
        <v>0.86967702698757698</v>
      </c>
      <c r="EN79" s="30">
        <f t="shared" si="63"/>
        <v>0.86967702698757698</v>
      </c>
      <c r="EO79" s="56" t="e">
        <f t="shared" si="64"/>
        <v>#DIV/0!</v>
      </c>
      <c r="EP79" s="66"/>
      <c r="EQ79" s="60"/>
    </row>
    <row r="80" spans="2:147" s="12" customFormat="1" ht="21.95" customHeight="1" x14ac:dyDescent="0.25"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DZ80" s="30">
        <f t="shared" ref="DZ80:DZ99" si="65">AJ80-EB80</f>
        <v>-0.64691666504304124</v>
      </c>
      <c r="EA80" s="30">
        <f t="shared" ref="EA80:EA99" si="66">AJ80+EB80</f>
        <v>0.64691666504304124</v>
      </c>
      <c r="EB80" s="30">
        <f t="shared" ref="EB80:EB99" si="67">$N$22*SQRT(($N$20^2)+((($N$20*SQRT((1/$H$26)+(AX80/$M$26))))^2))</f>
        <v>0.64691666504304124</v>
      </c>
      <c r="EC80" s="56" t="e">
        <f t="shared" ref="EC80:EC99" si="68">(EA80-DZ80)/(2*AJ80)</f>
        <v>#DIV/0!</v>
      </c>
      <c r="ED80" s="30">
        <f t="shared" ref="ED80:ED99" si="69">AK80-EF80</f>
        <v>-0.96476881225025601</v>
      </c>
      <c r="EE80" s="30">
        <f t="shared" ref="EE80:EE99" si="70">AK80+EF80</f>
        <v>0.96476881225025601</v>
      </c>
      <c r="EF80" s="30">
        <f t="shared" ref="EF80:EF99" si="71">$O$22*SQRT(($O$20^2)+((($O$20*SQRT((1/$H$26)+(AX80/$M$26))))^2))</f>
        <v>0.96476881225025601</v>
      </c>
      <c r="EG80" s="56" t="e">
        <f t="shared" ref="EG80:EG99" si="72">(EE80-ED80)/(2*AK80)</f>
        <v>#DIV/0!</v>
      </c>
      <c r="EH80" s="30">
        <f t="shared" ref="EH80:EH99" si="73">AL80-EJ80</f>
        <v>-0.97225137966788822</v>
      </c>
      <c r="EI80" s="30">
        <f t="shared" ref="EI80:EI99" si="74">AL80+EJ80</f>
        <v>0.97225137966788822</v>
      </c>
      <c r="EJ80" s="30">
        <f t="shared" ref="EJ80:EJ99" si="75">$P$22*SQRT(($P$20^2)+((($P$20*SQRT((1/$H$26)+(AX80/$M$26))))^2))</f>
        <v>0.97225137966788822</v>
      </c>
      <c r="EK80" s="56" t="e">
        <f t="shared" ref="EK80:EK99" si="76">(EI80-EH80)/(2*AL80)</f>
        <v>#DIV/0!</v>
      </c>
      <c r="EL80" s="30">
        <f t="shared" ref="EL80:EL99" si="77">AM80-EN80</f>
        <v>-0.86967702698757698</v>
      </c>
      <c r="EM80" s="30">
        <f t="shared" ref="EM80:EM99" si="78">AM80+EN80</f>
        <v>0.86967702698757698</v>
      </c>
      <c r="EN80" s="30">
        <f t="shared" ref="EN80:EN99" si="79">$Q$22*SQRT(($Q$20^2)+((($Q$20*SQRT((1/$H$26)+(AX80/$M$26))))^2))</f>
        <v>0.86967702698757698</v>
      </c>
      <c r="EO80" s="56" t="e">
        <f t="shared" ref="EO80:EO99" si="80">(EM80-EL80)/(2*AM80)</f>
        <v>#DIV/0!</v>
      </c>
      <c r="EP80" s="66"/>
      <c r="EQ80" s="60"/>
    </row>
    <row r="81" spans="2:147" s="12" customFormat="1" ht="21.95" customHeight="1" x14ac:dyDescent="0.25"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DZ81" s="30">
        <f t="shared" si="65"/>
        <v>-0.64691666504304124</v>
      </c>
      <c r="EA81" s="30">
        <f t="shared" si="66"/>
        <v>0.64691666504304124</v>
      </c>
      <c r="EB81" s="30">
        <f t="shared" si="67"/>
        <v>0.64691666504304124</v>
      </c>
      <c r="EC81" s="56" t="e">
        <f t="shared" si="68"/>
        <v>#DIV/0!</v>
      </c>
      <c r="ED81" s="30">
        <f t="shared" si="69"/>
        <v>-0.96476881225025601</v>
      </c>
      <c r="EE81" s="30">
        <f t="shared" si="70"/>
        <v>0.96476881225025601</v>
      </c>
      <c r="EF81" s="30">
        <f t="shared" si="71"/>
        <v>0.96476881225025601</v>
      </c>
      <c r="EG81" s="56" t="e">
        <f t="shared" si="72"/>
        <v>#DIV/0!</v>
      </c>
      <c r="EH81" s="30">
        <f t="shared" si="73"/>
        <v>-0.97225137966788822</v>
      </c>
      <c r="EI81" s="30">
        <f t="shared" si="74"/>
        <v>0.97225137966788822</v>
      </c>
      <c r="EJ81" s="30">
        <f t="shared" si="75"/>
        <v>0.97225137966788822</v>
      </c>
      <c r="EK81" s="56" t="e">
        <f t="shared" si="76"/>
        <v>#DIV/0!</v>
      </c>
      <c r="EL81" s="30">
        <f t="shared" si="77"/>
        <v>-0.86967702698757698</v>
      </c>
      <c r="EM81" s="30">
        <f t="shared" si="78"/>
        <v>0.86967702698757698</v>
      </c>
      <c r="EN81" s="30">
        <f t="shared" si="79"/>
        <v>0.86967702698757698</v>
      </c>
      <c r="EO81" s="56" t="e">
        <f t="shared" si="80"/>
        <v>#DIV/0!</v>
      </c>
      <c r="EP81" s="66"/>
      <c r="EQ81" s="60"/>
    </row>
    <row r="82" spans="2:147" s="12" customFormat="1" ht="21.9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DZ82" s="30">
        <f t="shared" si="65"/>
        <v>-0.64691666504304124</v>
      </c>
      <c r="EA82" s="30">
        <f t="shared" si="66"/>
        <v>0.64691666504304124</v>
      </c>
      <c r="EB82" s="30">
        <f t="shared" si="67"/>
        <v>0.64691666504304124</v>
      </c>
      <c r="EC82" s="56" t="e">
        <f t="shared" si="68"/>
        <v>#DIV/0!</v>
      </c>
      <c r="ED82" s="30">
        <f t="shared" si="69"/>
        <v>-0.96476881225025601</v>
      </c>
      <c r="EE82" s="30">
        <f t="shared" si="70"/>
        <v>0.96476881225025601</v>
      </c>
      <c r="EF82" s="30">
        <f t="shared" si="71"/>
        <v>0.96476881225025601</v>
      </c>
      <c r="EG82" s="56" t="e">
        <f t="shared" si="72"/>
        <v>#DIV/0!</v>
      </c>
      <c r="EH82" s="30">
        <f t="shared" si="73"/>
        <v>-0.97225137966788822</v>
      </c>
      <c r="EI82" s="30">
        <f t="shared" si="74"/>
        <v>0.97225137966788822</v>
      </c>
      <c r="EJ82" s="30">
        <f t="shared" si="75"/>
        <v>0.97225137966788822</v>
      </c>
      <c r="EK82" s="56" t="e">
        <f t="shared" si="76"/>
        <v>#DIV/0!</v>
      </c>
      <c r="EL82" s="30">
        <f t="shared" si="77"/>
        <v>-0.86967702698757698</v>
      </c>
      <c r="EM82" s="30">
        <f t="shared" si="78"/>
        <v>0.86967702698757698</v>
      </c>
      <c r="EN82" s="30">
        <f t="shared" si="79"/>
        <v>0.86967702698757698</v>
      </c>
      <c r="EO82" s="56" t="e">
        <f t="shared" si="80"/>
        <v>#DIV/0!</v>
      </c>
      <c r="EP82" s="66"/>
      <c r="EQ82" s="60"/>
    </row>
    <row r="83" spans="2:147" s="12" customFormat="1" ht="21.95" customHeight="1" x14ac:dyDescent="0.25"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DZ83" s="30">
        <f t="shared" si="65"/>
        <v>-0.64691666504304124</v>
      </c>
      <c r="EA83" s="30">
        <f t="shared" si="66"/>
        <v>0.64691666504304124</v>
      </c>
      <c r="EB83" s="30">
        <f t="shared" si="67"/>
        <v>0.64691666504304124</v>
      </c>
      <c r="EC83" s="56" t="e">
        <f t="shared" si="68"/>
        <v>#DIV/0!</v>
      </c>
      <c r="ED83" s="30">
        <f t="shared" si="69"/>
        <v>-0.96476881225025601</v>
      </c>
      <c r="EE83" s="30">
        <f t="shared" si="70"/>
        <v>0.96476881225025601</v>
      </c>
      <c r="EF83" s="30">
        <f t="shared" si="71"/>
        <v>0.96476881225025601</v>
      </c>
      <c r="EG83" s="56" t="e">
        <f t="shared" si="72"/>
        <v>#DIV/0!</v>
      </c>
      <c r="EH83" s="30">
        <f t="shared" si="73"/>
        <v>-0.97225137966788822</v>
      </c>
      <c r="EI83" s="30">
        <f t="shared" si="74"/>
        <v>0.97225137966788822</v>
      </c>
      <c r="EJ83" s="30">
        <f t="shared" si="75"/>
        <v>0.97225137966788822</v>
      </c>
      <c r="EK83" s="56" t="e">
        <f t="shared" si="76"/>
        <v>#DIV/0!</v>
      </c>
      <c r="EL83" s="30">
        <f t="shared" si="77"/>
        <v>-0.86967702698757698</v>
      </c>
      <c r="EM83" s="30">
        <f t="shared" si="78"/>
        <v>0.86967702698757698</v>
      </c>
      <c r="EN83" s="30">
        <f t="shared" si="79"/>
        <v>0.86967702698757698</v>
      </c>
      <c r="EO83" s="56" t="e">
        <f t="shared" si="80"/>
        <v>#DIV/0!</v>
      </c>
      <c r="EP83" s="66"/>
      <c r="EQ83" s="60"/>
    </row>
    <row r="84" spans="2:147" s="12" customFormat="1" ht="21.95" customHeight="1" x14ac:dyDescent="0.25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DZ84" s="30">
        <f t="shared" si="65"/>
        <v>-0.64691666504304124</v>
      </c>
      <c r="EA84" s="30">
        <f t="shared" si="66"/>
        <v>0.64691666504304124</v>
      </c>
      <c r="EB84" s="30">
        <f t="shared" si="67"/>
        <v>0.64691666504304124</v>
      </c>
      <c r="EC84" s="56" t="e">
        <f t="shared" si="68"/>
        <v>#DIV/0!</v>
      </c>
      <c r="ED84" s="30">
        <f t="shared" si="69"/>
        <v>-0.96476881225025601</v>
      </c>
      <c r="EE84" s="30">
        <f t="shared" si="70"/>
        <v>0.96476881225025601</v>
      </c>
      <c r="EF84" s="30">
        <f t="shared" si="71"/>
        <v>0.96476881225025601</v>
      </c>
      <c r="EG84" s="56" t="e">
        <f t="shared" si="72"/>
        <v>#DIV/0!</v>
      </c>
      <c r="EH84" s="30">
        <f t="shared" si="73"/>
        <v>-0.97225137966788822</v>
      </c>
      <c r="EI84" s="30">
        <f t="shared" si="74"/>
        <v>0.97225137966788822</v>
      </c>
      <c r="EJ84" s="30">
        <f t="shared" si="75"/>
        <v>0.97225137966788822</v>
      </c>
      <c r="EK84" s="56" t="e">
        <f t="shared" si="76"/>
        <v>#DIV/0!</v>
      </c>
      <c r="EL84" s="30">
        <f t="shared" si="77"/>
        <v>-0.86967702698757698</v>
      </c>
      <c r="EM84" s="30">
        <f t="shared" si="78"/>
        <v>0.86967702698757698</v>
      </c>
      <c r="EN84" s="30">
        <f t="shared" si="79"/>
        <v>0.86967702698757698</v>
      </c>
      <c r="EO84" s="56" t="e">
        <f t="shared" si="80"/>
        <v>#DIV/0!</v>
      </c>
      <c r="EP84" s="66"/>
      <c r="EQ84" s="60"/>
    </row>
    <row r="85" spans="2:147" s="12" customFormat="1" ht="21.95" customHeight="1" x14ac:dyDescent="0.25"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DZ85" s="30">
        <f t="shared" si="65"/>
        <v>-0.64691666504304124</v>
      </c>
      <c r="EA85" s="30">
        <f t="shared" si="66"/>
        <v>0.64691666504304124</v>
      </c>
      <c r="EB85" s="30">
        <f t="shared" si="67"/>
        <v>0.64691666504304124</v>
      </c>
      <c r="EC85" s="56" t="e">
        <f t="shared" si="68"/>
        <v>#DIV/0!</v>
      </c>
      <c r="ED85" s="30">
        <f t="shared" si="69"/>
        <v>-0.96476881225025601</v>
      </c>
      <c r="EE85" s="30">
        <f t="shared" si="70"/>
        <v>0.96476881225025601</v>
      </c>
      <c r="EF85" s="30">
        <f t="shared" si="71"/>
        <v>0.96476881225025601</v>
      </c>
      <c r="EG85" s="56" t="e">
        <f t="shared" si="72"/>
        <v>#DIV/0!</v>
      </c>
      <c r="EH85" s="30">
        <f t="shared" si="73"/>
        <v>-0.97225137966788822</v>
      </c>
      <c r="EI85" s="30">
        <f t="shared" si="74"/>
        <v>0.97225137966788822</v>
      </c>
      <c r="EJ85" s="30">
        <f t="shared" si="75"/>
        <v>0.97225137966788822</v>
      </c>
      <c r="EK85" s="56" t="e">
        <f t="shared" si="76"/>
        <v>#DIV/0!</v>
      </c>
      <c r="EL85" s="30">
        <f t="shared" si="77"/>
        <v>-0.86967702698757698</v>
      </c>
      <c r="EM85" s="30">
        <f t="shared" si="78"/>
        <v>0.86967702698757698</v>
      </c>
      <c r="EN85" s="30">
        <f t="shared" si="79"/>
        <v>0.86967702698757698</v>
      </c>
      <c r="EO85" s="56" t="e">
        <f t="shared" si="80"/>
        <v>#DIV/0!</v>
      </c>
      <c r="EP85" s="66"/>
      <c r="EQ85" s="60"/>
    </row>
    <row r="86" spans="2:147" s="12" customFormat="1" ht="21.95" customHeight="1" x14ac:dyDescent="0.25"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DZ86" s="30">
        <f t="shared" si="65"/>
        <v>-0.64691666504304124</v>
      </c>
      <c r="EA86" s="30">
        <f t="shared" si="66"/>
        <v>0.64691666504304124</v>
      </c>
      <c r="EB86" s="30">
        <f t="shared" si="67"/>
        <v>0.64691666504304124</v>
      </c>
      <c r="EC86" s="56" t="e">
        <f t="shared" si="68"/>
        <v>#DIV/0!</v>
      </c>
      <c r="ED86" s="30">
        <f t="shared" si="69"/>
        <v>-0.96476881225025601</v>
      </c>
      <c r="EE86" s="30">
        <f t="shared" si="70"/>
        <v>0.96476881225025601</v>
      </c>
      <c r="EF86" s="30">
        <f t="shared" si="71"/>
        <v>0.96476881225025601</v>
      </c>
      <c r="EG86" s="56" t="e">
        <f t="shared" si="72"/>
        <v>#DIV/0!</v>
      </c>
      <c r="EH86" s="30">
        <f t="shared" si="73"/>
        <v>-0.97225137966788822</v>
      </c>
      <c r="EI86" s="30">
        <f t="shared" si="74"/>
        <v>0.97225137966788822</v>
      </c>
      <c r="EJ86" s="30">
        <f t="shared" si="75"/>
        <v>0.97225137966788822</v>
      </c>
      <c r="EK86" s="56" t="e">
        <f t="shared" si="76"/>
        <v>#DIV/0!</v>
      </c>
      <c r="EL86" s="30">
        <f t="shared" si="77"/>
        <v>-0.86967702698757698</v>
      </c>
      <c r="EM86" s="30">
        <f t="shared" si="78"/>
        <v>0.86967702698757698</v>
      </c>
      <c r="EN86" s="30">
        <f t="shared" si="79"/>
        <v>0.86967702698757698</v>
      </c>
      <c r="EO86" s="56" t="e">
        <f t="shared" si="80"/>
        <v>#DIV/0!</v>
      </c>
      <c r="EP86" s="66"/>
      <c r="EQ86" s="60"/>
    </row>
    <row r="87" spans="2:147" s="12" customFormat="1" ht="21.95" customHeight="1" x14ac:dyDescent="0.25"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DZ87" s="30">
        <f t="shared" si="65"/>
        <v>-0.64691666504304124</v>
      </c>
      <c r="EA87" s="30">
        <f t="shared" si="66"/>
        <v>0.64691666504304124</v>
      </c>
      <c r="EB87" s="30">
        <f t="shared" si="67"/>
        <v>0.64691666504304124</v>
      </c>
      <c r="EC87" s="56" t="e">
        <f t="shared" si="68"/>
        <v>#DIV/0!</v>
      </c>
      <c r="ED87" s="30">
        <f t="shared" si="69"/>
        <v>-0.96476881225025601</v>
      </c>
      <c r="EE87" s="30">
        <f t="shared" si="70"/>
        <v>0.96476881225025601</v>
      </c>
      <c r="EF87" s="30">
        <f t="shared" si="71"/>
        <v>0.96476881225025601</v>
      </c>
      <c r="EG87" s="56" t="e">
        <f t="shared" si="72"/>
        <v>#DIV/0!</v>
      </c>
      <c r="EH87" s="30">
        <f t="shared" si="73"/>
        <v>-0.97225137966788822</v>
      </c>
      <c r="EI87" s="30">
        <f t="shared" si="74"/>
        <v>0.97225137966788822</v>
      </c>
      <c r="EJ87" s="30">
        <f t="shared" si="75"/>
        <v>0.97225137966788822</v>
      </c>
      <c r="EK87" s="56" t="e">
        <f t="shared" si="76"/>
        <v>#DIV/0!</v>
      </c>
      <c r="EL87" s="30">
        <f t="shared" si="77"/>
        <v>-0.86967702698757698</v>
      </c>
      <c r="EM87" s="30">
        <f t="shared" si="78"/>
        <v>0.86967702698757698</v>
      </c>
      <c r="EN87" s="30">
        <f t="shared" si="79"/>
        <v>0.86967702698757698</v>
      </c>
      <c r="EO87" s="56" t="e">
        <f t="shared" si="80"/>
        <v>#DIV/0!</v>
      </c>
      <c r="EP87" s="66"/>
      <c r="EQ87" s="60"/>
    </row>
    <row r="88" spans="2:147" s="12" customFormat="1" ht="21.95" customHeight="1" x14ac:dyDescent="0.25"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DZ88" s="30">
        <f t="shared" si="65"/>
        <v>-0.64691666504304124</v>
      </c>
      <c r="EA88" s="30">
        <f t="shared" si="66"/>
        <v>0.64691666504304124</v>
      </c>
      <c r="EB88" s="30">
        <f t="shared" si="67"/>
        <v>0.64691666504304124</v>
      </c>
      <c r="EC88" s="56" t="e">
        <f t="shared" si="68"/>
        <v>#DIV/0!</v>
      </c>
      <c r="ED88" s="30">
        <f t="shared" si="69"/>
        <v>-0.96476881225025601</v>
      </c>
      <c r="EE88" s="30">
        <f t="shared" si="70"/>
        <v>0.96476881225025601</v>
      </c>
      <c r="EF88" s="30">
        <f t="shared" si="71"/>
        <v>0.96476881225025601</v>
      </c>
      <c r="EG88" s="56" t="e">
        <f t="shared" si="72"/>
        <v>#DIV/0!</v>
      </c>
      <c r="EH88" s="30">
        <f t="shared" si="73"/>
        <v>-0.97225137966788822</v>
      </c>
      <c r="EI88" s="30">
        <f t="shared" si="74"/>
        <v>0.97225137966788822</v>
      </c>
      <c r="EJ88" s="30">
        <f t="shared" si="75"/>
        <v>0.97225137966788822</v>
      </c>
      <c r="EK88" s="56" t="e">
        <f t="shared" si="76"/>
        <v>#DIV/0!</v>
      </c>
      <c r="EL88" s="30">
        <f t="shared" si="77"/>
        <v>-0.86967702698757698</v>
      </c>
      <c r="EM88" s="30">
        <f t="shared" si="78"/>
        <v>0.86967702698757698</v>
      </c>
      <c r="EN88" s="30">
        <f t="shared" si="79"/>
        <v>0.86967702698757698</v>
      </c>
      <c r="EO88" s="56" t="e">
        <f t="shared" si="80"/>
        <v>#DIV/0!</v>
      </c>
      <c r="EP88" s="66"/>
      <c r="EQ88" s="60"/>
    </row>
    <row r="89" spans="2:147" s="12" customFormat="1" ht="21.95" customHeight="1" x14ac:dyDescent="0.25"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DZ89" s="30">
        <f t="shared" si="65"/>
        <v>-0.64691666504304124</v>
      </c>
      <c r="EA89" s="30">
        <f t="shared" si="66"/>
        <v>0.64691666504304124</v>
      </c>
      <c r="EB89" s="30">
        <f t="shared" si="67"/>
        <v>0.64691666504304124</v>
      </c>
      <c r="EC89" s="56" t="e">
        <f t="shared" si="68"/>
        <v>#DIV/0!</v>
      </c>
      <c r="ED89" s="30">
        <f t="shared" si="69"/>
        <v>-0.96476881225025601</v>
      </c>
      <c r="EE89" s="30">
        <f t="shared" si="70"/>
        <v>0.96476881225025601</v>
      </c>
      <c r="EF89" s="30">
        <f t="shared" si="71"/>
        <v>0.96476881225025601</v>
      </c>
      <c r="EG89" s="56" t="e">
        <f t="shared" si="72"/>
        <v>#DIV/0!</v>
      </c>
      <c r="EH89" s="30">
        <f t="shared" si="73"/>
        <v>-0.97225137966788822</v>
      </c>
      <c r="EI89" s="30">
        <f t="shared" si="74"/>
        <v>0.97225137966788822</v>
      </c>
      <c r="EJ89" s="30">
        <f t="shared" si="75"/>
        <v>0.97225137966788822</v>
      </c>
      <c r="EK89" s="56" t="e">
        <f t="shared" si="76"/>
        <v>#DIV/0!</v>
      </c>
      <c r="EL89" s="30">
        <f t="shared" si="77"/>
        <v>-0.86967702698757698</v>
      </c>
      <c r="EM89" s="30">
        <f t="shared" si="78"/>
        <v>0.86967702698757698</v>
      </c>
      <c r="EN89" s="30">
        <f t="shared" si="79"/>
        <v>0.86967702698757698</v>
      </c>
      <c r="EO89" s="56" t="e">
        <f t="shared" si="80"/>
        <v>#DIV/0!</v>
      </c>
      <c r="EP89" s="66"/>
      <c r="EQ89" s="60"/>
    </row>
    <row r="90" spans="2:147" s="12" customFormat="1" ht="21.95" customHeight="1" x14ac:dyDescent="0.25"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DZ90" s="30">
        <f t="shared" si="65"/>
        <v>-0.64691666504304124</v>
      </c>
      <c r="EA90" s="30">
        <f t="shared" si="66"/>
        <v>0.64691666504304124</v>
      </c>
      <c r="EB90" s="30">
        <f t="shared" si="67"/>
        <v>0.64691666504304124</v>
      </c>
      <c r="EC90" s="56" t="e">
        <f t="shared" si="68"/>
        <v>#DIV/0!</v>
      </c>
      <c r="ED90" s="30">
        <f t="shared" si="69"/>
        <v>-0.96476881225025601</v>
      </c>
      <c r="EE90" s="30">
        <f t="shared" si="70"/>
        <v>0.96476881225025601</v>
      </c>
      <c r="EF90" s="30">
        <f t="shared" si="71"/>
        <v>0.96476881225025601</v>
      </c>
      <c r="EG90" s="56" t="e">
        <f t="shared" si="72"/>
        <v>#DIV/0!</v>
      </c>
      <c r="EH90" s="30">
        <f t="shared" si="73"/>
        <v>-0.97225137966788822</v>
      </c>
      <c r="EI90" s="30">
        <f t="shared" si="74"/>
        <v>0.97225137966788822</v>
      </c>
      <c r="EJ90" s="30">
        <f t="shared" si="75"/>
        <v>0.97225137966788822</v>
      </c>
      <c r="EK90" s="56" t="e">
        <f t="shared" si="76"/>
        <v>#DIV/0!</v>
      </c>
      <c r="EL90" s="30">
        <f t="shared" si="77"/>
        <v>-0.86967702698757698</v>
      </c>
      <c r="EM90" s="30">
        <f t="shared" si="78"/>
        <v>0.86967702698757698</v>
      </c>
      <c r="EN90" s="30">
        <f t="shared" si="79"/>
        <v>0.86967702698757698</v>
      </c>
      <c r="EO90" s="56" t="e">
        <f t="shared" si="80"/>
        <v>#DIV/0!</v>
      </c>
      <c r="EP90" s="66"/>
      <c r="EQ90" s="60"/>
    </row>
    <row r="91" spans="2:147" s="12" customFormat="1" ht="21.95" customHeight="1" x14ac:dyDescent="0.25"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DZ91" s="30">
        <f t="shared" si="65"/>
        <v>-0.64691666504304124</v>
      </c>
      <c r="EA91" s="30">
        <f t="shared" si="66"/>
        <v>0.64691666504304124</v>
      </c>
      <c r="EB91" s="30">
        <f t="shared" si="67"/>
        <v>0.64691666504304124</v>
      </c>
      <c r="EC91" s="56" t="e">
        <f t="shared" si="68"/>
        <v>#DIV/0!</v>
      </c>
      <c r="ED91" s="30">
        <f t="shared" si="69"/>
        <v>-0.96476881225025601</v>
      </c>
      <c r="EE91" s="30">
        <f t="shared" si="70"/>
        <v>0.96476881225025601</v>
      </c>
      <c r="EF91" s="30">
        <f t="shared" si="71"/>
        <v>0.96476881225025601</v>
      </c>
      <c r="EG91" s="56" t="e">
        <f t="shared" si="72"/>
        <v>#DIV/0!</v>
      </c>
      <c r="EH91" s="30">
        <f t="shared" si="73"/>
        <v>-0.97225137966788822</v>
      </c>
      <c r="EI91" s="30">
        <f t="shared" si="74"/>
        <v>0.97225137966788822</v>
      </c>
      <c r="EJ91" s="30">
        <f t="shared" si="75"/>
        <v>0.97225137966788822</v>
      </c>
      <c r="EK91" s="56" t="e">
        <f t="shared" si="76"/>
        <v>#DIV/0!</v>
      </c>
      <c r="EL91" s="30">
        <f t="shared" si="77"/>
        <v>-0.86967702698757698</v>
      </c>
      <c r="EM91" s="30">
        <f t="shared" si="78"/>
        <v>0.86967702698757698</v>
      </c>
      <c r="EN91" s="30">
        <f t="shared" si="79"/>
        <v>0.86967702698757698</v>
      </c>
      <c r="EO91" s="56" t="e">
        <f t="shared" si="80"/>
        <v>#DIV/0!</v>
      </c>
      <c r="EP91" s="66"/>
      <c r="EQ91" s="60"/>
    </row>
    <row r="92" spans="2:147" s="12" customFormat="1" ht="21.95" customHeight="1" x14ac:dyDescent="0.25"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DZ92" s="30">
        <f t="shared" si="65"/>
        <v>-0.64691666504304124</v>
      </c>
      <c r="EA92" s="30">
        <f t="shared" si="66"/>
        <v>0.64691666504304124</v>
      </c>
      <c r="EB92" s="30">
        <f t="shared" si="67"/>
        <v>0.64691666504304124</v>
      </c>
      <c r="EC92" s="56" t="e">
        <f t="shared" si="68"/>
        <v>#DIV/0!</v>
      </c>
      <c r="ED92" s="30">
        <f t="shared" si="69"/>
        <v>-0.96476881225025601</v>
      </c>
      <c r="EE92" s="30">
        <f t="shared" si="70"/>
        <v>0.96476881225025601</v>
      </c>
      <c r="EF92" s="30">
        <f t="shared" si="71"/>
        <v>0.96476881225025601</v>
      </c>
      <c r="EG92" s="56" t="e">
        <f t="shared" si="72"/>
        <v>#DIV/0!</v>
      </c>
      <c r="EH92" s="30">
        <f t="shared" si="73"/>
        <v>-0.97225137966788822</v>
      </c>
      <c r="EI92" s="30">
        <f t="shared" si="74"/>
        <v>0.97225137966788822</v>
      </c>
      <c r="EJ92" s="30">
        <f t="shared" si="75"/>
        <v>0.97225137966788822</v>
      </c>
      <c r="EK92" s="56" t="e">
        <f t="shared" si="76"/>
        <v>#DIV/0!</v>
      </c>
      <c r="EL92" s="30">
        <f t="shared" si="77"/>
        <v>-0.86967702698757698</v>
      </c>
      <c r="EM92" s="30">
        <f t="shared" si="78"/>
        <v>0.86967702698757698</v>
      </c>
      <c r="EN92" s="30">
        <f t="shared" si="79"/>
        <v>0.86967702698757698</v>
      </c>
      <c r="EO92" s="56" t="e">
        <f t="shared" si="80"/>
        <v>#DIV/0!</v>
      </c>
      <c r="EP92" s="66"/>
      <c r="EQ92" s="60"/>
    </row>
    <row r="93" spans="2:147" s="12" customFormat="1" ht="21.95" customHeight="1" x14ac:dyDescent="0.25"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DZ93" s="30">
        <f t="shared" si="65"/>
        <v>-0.64691666504304124</v>
      </c>
      <c r="EA93" s="30">
        <f t="shared" si="66"/>
        <v>0.64691666504304124</v>
      </c>
      <c r="EB93" s="30">
        <f t="shared" si="67"/>
        <v>0.64691666504304124</v>
      </c>
      <c r="EC93" s="56" t="e">
        <f t="shared" si="68"/>
        <v>#DIV/0!</v>
      </c>
      <c r="ED93" s="30">
        <f t="shared" si="69"/>
        <v>-0.96476881225025601</v>
      </c>
      <c r="EE93" s="30">
        <f t="shared" si="70"/>
        <v>0.96476881225025601</v>
      </c>
      <c r="EF93" s="30">
        <f t="shared" si="71"/>
        <v>0.96476881225025601</v>
      </c>
      <c r="EG93" s="56" t="e">
        <f t="shared" si="72"/>
        <v>#DIV/0!</v>
      </c>
      <c r="EH93" s="30">
        <f t="shared" si="73"/>
        <v>-0.97225137966788822</v>
      </c>
      <c r="EI93" s="30">
        <f t="shared" si="74"/>
        <v>0.97225137966788822</v>
      </c>
      <c r="EJ93" s="30">
        <f t="shared" si="75"/>
        <v>0.97225137966788822</v>
      </c>
      <c r="EK93" s="56" t="e">
        <f t="shared" si="76"/>
        <v>#DIV/0!</v>
      </c>
      <c r="EL93" s="30">
        <f t="shared" si="77"/>
        <v>-0.86967702698757698</v>
      </c>
      <c r="EM93" s="30">
        <f t="shared" si="78"/>
        <v>0.86967702698757698</v>
      </c>
      <c r="EN93" s="30">
        <f t="shared" si="79"/>
        <v>0.86967702698757698</v>
      </c>
      <c r="EO93" s="56" t="e">
        <f t="shared" si="80"/>
        <v>#DIV/0!</v>
      </c>
      <c r="EP93" s="66"/>
      <c r="EQ93" s="60"/>
    </row>
    <row r="94" spans="2:147" s="12" customFormat="1" ht="21.95" customHeight="1" x14ac:dyDescent="0.25"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DZ94" s="30">
        <f t="shared" si="65"/>
        <v>-0.64691666504304124</v>
      </c>
      <c r="EA94" s="30">
        <f t="shared" si="66"/>
        <v>0.64691666504304124</v>
      </c>
      <c r="EB94" s="30">
        <f t="shared" si="67"/>
        <v>0.64691666504304124</v>
      </c>
      <c r="EC94" s="56" t="e">
        <f t="shared" si="68"/>
        <v>#DIV/0!</v>
      </c>
      <c r="ED94" s="30">
        <f t="shared" si="69"/>
        <v>-0.96476881225025601</v>
      </c>
      <c r="EE94" s="30">
        <f t="shared" si="70"/>
        <v>0.96476881225025601</v>
      </c>
      <c r="EF94" s="30">
        <f t="shared" si="71"/>
        <v>0.96476881225025601</v>
      </c>
      <c r="EG94" s="56" t="e">
        <f t="shared" si="72"/>
        <v>#DIV/0!</v>
      </c>
      <c r="EH94" s="30">
        <f t="shared" si="73"/>
        <v>-0.97225137966788822</v>
      </c>
      <c r="EI94" s="30">
        <f t="shared" si="74"/>
        <v>0.97225137966788822</v>
      </c>
      <c r="EJ94" s="30">
        <f t="shared" si="75"/>
        <v>0.97225137966788822</v>
      </c>
      <c r="EK94" s="56" t="e">
        <f t="shared" si="76"/>
        <v>#DIV/0!</v>
      </c>
      <c r="EL94" s="30">
        <f t="shared" si="77"/>
        <v>-0.86967702698757698</v>
      </c>
      <c r="EM94" s="30">
        <f t="shared" si="78"/>
        <v>0.86967702698757698</v>
      </c>
      <c r="EN94" s="30">
        <f t="shared" si="79"/>
        <v>0.86967702698757698</v>
      </c>
      <c r="EO94" s="56" t="e">
        <f t="shared" si="80"/>
        <v>#DIV/0!</v>
      </c>
      <c r="EP94" s="66"/>
      <c r="EQ94" s="60"/>
    </row>
    <row r="95" spans="2:147" s="12" customFormat="1" ht="21.95" customHeight="1" x14ac:dyDescent="0.25"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DZ95" s="30">
        <f t="shared" si="65"/>
        <v>-0.64691666504304124</v>
      </c>
      <c r="EA95" s="30">
        <f t="shared" si="66"/>
        <v>0.64691666504304124</v>
      </c>
      <c r="EB95" s="30">
        <f t="shared" si="67"/>
        <v>0.64691666504304124</v>
      </c>
      <c r="EC95" s="56" t="e">
        <f t="shared" si="68"/>
        <v>#DIV/0!</v>
      </c>
      <c r="ED95" s="30">
        <f t="shared" si="69"/>
        <v>-0.96476881225025601</v>
      </c>
      <c r="EE95" s="30">
        <f t="shared" si="70"/>
        <v>0.96476881225025601</v>
      </c>
      <c r="EF95" s="30">
        <f t="shared" si="71"/>
        <v>0.96476881225025601</v>
      </c>
      <c r="EG95" s="56" t="e">
        <f t="shared" si="72"/>
        <v>#DIV/0!</v>
      </c>
      <c r="EH95" s="30">
        <f t="shared" si="73"/>
        <v>-0.97225137966788822</v>
      </c>
      <c r="EI95" s="30">
        <f t="shared" si="74"/>
        <v>0.97225137966788822</v>
      </c>
      <c r="EJ95" s="30">
        <f t="shared" si="75"/>
        <v>0.97225137966788822</v>
      </c>
      <c r="EK95" s="56" t="e">
        <f t="shared" si="76"/>
        <v>#DIV/0!</v>
      </c>
      <c r="EL95" s="30">
        <f t="shared" si="77"/>
        <v>-0.86967702698757698</v>
      </c>
      <c r="EM95" s="30">
        <f t="shared" si="78"/>
        <v>0.86967702698757698</v>
      </c>
      <c r="EN95" s="30">
        <f t="shared" si="79"/>
        <v>0.86967702698757698</v>
      </c>
      <c r="EO95" s="56" t="e">
        <f t="shared" si="80"/>
        <v>#DIV/0!</v>
      </c>
      <c r="EP95" s="66"/>
      <c r="EQ95" s="60"/>
    </row>
    <row r="96" spans="2:147" s="12" customFormat="1" ht="21.95" customHeight="1" x14ac:dyDescent="0.25"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DZ96" s="30">
        <f t="shared" si="65"/>
        <v>-0.64691666504304124</v>
      </c>
      <c r="EA96" s="30">
        <f t="shared" si="66"/>
        <v>0.64691666504304124</v>
      </c>
      <c r="EB96" s="30">
        <f t="shared" si="67"/>
        <v>0.64691666504304124</v>
      </c>
      <c r="EC96" s="56" t="e">
        <f t="shared" si="68"/>
        <v>#DIV/0!</v>
      </c>
      <c r="ED96" s="30">
        <f t="shared" si="69"/>
        <v>-0.96476881225025601</v>
      </c>
      <c r="EE96" s="30">
        <f t="shared" si="70"/>
        <v>0.96476881225025601</v>
      </c>
      <c r="EF96" s="30">
        <f t="shared" si="71"/>
        <v>0.96476881225025601</v>
      </c>
      <c r="EG96" s="56" t="e">
        <f t="shared" si="72"/>
        <v>#DIV/0!</v>
      </c>
      <c r="EH96" s="30">
        <f t="shared" si="73"/>
        <v>-0.97225137966788822</v>
      </c>
      <c r="EI96" s="30">
        <f t="shared" si="74"/>
        <v>0.97225137966788822</v>
      </c>
      <c r="EJ96" s="30">
        <f t="shared" si="75"/>
        <v>0.97225137966788822</v>
      </c>
      <c r="EK96" s="56" t="e">
        <f t="shared" si="76"/>
        <v>#DIV/0!</v>
      </c>
      <c r="EL96" s="30">
        <f t="shared" si="77"/>
        <v>-0.86967702698757698</v>
      </c>
      <c r="EM96" s="30">
        <f t="shared" si="78"/>
        <v>0.86967702698757698</v>
      </c>
      <c r="EN96" s="30">
        <f t="shared" si="79"/>
        <v>0.86967702698757698</v>
      </c>
      <c r="EO96" s="56" t="e">
        <f t="shared" si="80"/>
        <v>#DIV/0!</v>
      </c>
      <c r="EP96" s="66"/>
      <c r="EQ96" s="60"/>
    </row>
    <row r="97" spans="20:147" s="12" customFormat="1" ht="21.95" customHeight="1" x14ac:dyDescent="0.25"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DZ97" s="30">
        <f t="shared" si="65"/>
        <v>-0.64691666504304124</v>
      </c>
      <c r="EA97" s="30">
        <f t="shared" si="66"/>
        <v>0.64691666504304124</v>
      </c>
      <c r="EB97" s="30">
        <f t="shared" si="67"/>
        <v>0.64691666504304124</v>
      </c>
      <c r="EC97" s="56" t="e">
        <f t="shared" si="68"/>
        <v>#DIV/0!</v>
      </c>
      <c r="ED97" s="30">
        <f t="shared" si="69"/>
        <v>-0.96476881225025601</v>
      </c>
      <c r="EE97" s="30">
        <f t="shared" si="70"/>
        <v>0.96476881225025601</v>
      </c>
      <c r="EF97" s="30">
        <f t="shared" si="71"/>
        <v>0.96476881225025601</v>
      </c>
      <c r="EG97" s="56" t="e">
        <f t="shared" si="72"/>
        <v>#DIV/0!</v>
      </c>
      <c r="EH97" s="30">
        <f t="shared" si="73"/>
        <v>-0.97225137966788822</v>
      </c>
      <c r="EI97" s="30">
        <f t="shared" si="74"/>
        <v>0.97225137966788822</v>
      </c>
      <c r="EJ97" s="30">
        <f t="shared" si="75"/>
        <v>0.97225137966788822</v>
      </c>
      <c r="EK97" s="56" t="e">
        <f t="shared" si="76"/>
        <v>#DIV/0!</v>
      </c>
      <c r="EL97" s="30">
        <f t="shared" si="77"/>
        <v>-0.86967702698757698</v>
      </c>
      <c r="EM97" s="30">
        <f t="shared" si="78"/>
        <v>0.86967702698757698</v>
      </c>
      <c r="EN97" s="30">
        <f t="shared" si="79"/>
        <v>0.86967702698757698</v>
      </c>
      <c r="EO97" s="56" t="e">
        <f t="shared" si="80"/>
        <v>#DIV/0!</v>
      </c>
      <c r="EP97" s="66"/>
      <c r="EQ97" s="60"/>
    </row>
    <row r="98" spans="20:147" s="12" customFormat="1" ht="21.95" customHeight="1" x14ac:dyDescent="0.25"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DZ98" s="30">
        <f t="shared" si="65"/>
        <v>-0.64691666504304124</v>
      </c>
      <c r="EA98" s="30">
        <f t="shared" si="66"/>
        <v>0.64691666504304124</v>
      </c>
      <c r="EB98" s="30">
        <f t="shared" si="67"/>
        <v>0.64691666504304124</v>
      </c>
      <c r="EC98" s="56" t="e">
        <f t="shared" si="68"/>
        <v>#DIV/0!</v>
      </c>
      <c r="ED98" s="30">
        <f t="shared" si="69"/>
        <v>-0.96476881225025601</v>
      </c>
      <c r="EE98" s="30">
        <f t="shared" si="70"/>
        <v>0.96476881225025601</v>
      </c>
      <c r="EF98" s="30">
        <f t="shared" si="71"/>
        <v>0.96476881225025601</v>
      </c>
      <c r="EG98" s="56" t="e">
        <f t="shared" si="72"/>
        <v>#DIV/0!</v>
      </c>
      <c r="EH98" s="30">
        <f t="shared" si="73"/>
        <v>-0.97225137966788822</v>
      </c>
      <c r="EI98" s="30">
        <f t="shared" si="74"/>
        <v>0.97225137966788822</v>
      </c>
      <c r="EJ98" s="30">
        <f t="shared" si="75"/>
        <v>0.97225137966788822</v>
      </c>
      <c r="EK98" s="56" t="e">
        <f t="shared" si="76"/>
        <v>#DIV/0!</v>
      </c>
      <c r="EL98" s="30">
        <f t="shared" si="77"/>
        <v>-0.86967702698757698</v>
      </c>
      <c r="EM98" s="30">
        <f t="shared" si="78"/>
        <v>0.86967702698757698</v>
      </c>
      <c r="EN98" s="30">
        <f t="shared" si="79"/>
        <v>0.86967702698757698</v>
      </c>
      <c r="EO98" s="56" t="e">
        <f t="shared" si="80"/>
        <v>#DIV/0!</v>
      </c>
      <c r="EP98" s="66"/>
      <c r="EQ98" s="60"/>
    </row>
    <row r="99" spans="20:147" s="12" customFormat="1" ht="21.95" customHeight="1" x14ac:dyDescent="0.25"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DZ99" s="30">
        <f t="shared" si="65"/>
        <v>-0.64691666504304124</v>
      </c>
      <c r="EA99" s="30">
        <f t="shared" si="66"/>
        <v>0.64691666504304124</v>
      </c>
      <c r="EB99" s="30">
        <f t="shared" si="67"/>
        <v>0.64691666504304124</v>
      </c>
      <c r="EC99" s="56" t="e">
        <f t="shared" si="68"/>
        <v>#DIV/0!</v>
      </c>
      <c r="ED99" s="30">
        <f t="shared" si="69"/>
        <v>-0.96476881225025601</v>
      </c>
      <c r="EE99" s="30">
        <f t="shared" si="70"/>
        <v>0.96476881225025601</v>
      </c>
      <c r="EF99" s="30">
        <f t="shared" si="71"/>
        <v>0.96476881225025601</v>
      </c>
      <c r="EG99" s="56" t="e">
        <f t="shared" si="72"/>
        <v>#DIV/0!</v>
      </c>
      <c r="EH99" s="30">
        <f t="shared" si="73"/>
        <v>-0.97225137966788822</v>
      </c>
      <c r="EI99" s="30">
        <f t="shared" si="74"/>
        <v>0.97225137966788822</v>
      </c>
      <c r="EJ99" s="30">
        <f t="shared" si="75"/>
        <v>0.97225137966788822</v>
      </c>
      <c r="EK99" s="56" t="e">
        <f t="shared" si="76"/>
        <v>#DIV/0!</v>
      </c>
      <c r="EL99" s="30">
        <f t="shared" si="77"/>
        <v>-0.86967702698757698</v>
      </c>
      <c r="EM99" s="30">
        <f t="shared" si="78"/>
        <v>0.86967702698757698</v>
      </c>
      <c r="EN99" s="30">
        <f t="shared" si="79"/>
        <v>0.86967702698757698</v>
      </c>
      <c r="EO99" s="56" t="e">
        <f t="shared" si="80"/>
        <v>#DIV/0!</v>
      </c>
      <c r="EP99" s="66"/>
      <c r="EQ99" s="60"/>
    </row>
    <row r="100" spans="20:147" s="12" customFormat="1" ht="21.95" customHeight="1" x14ac:dyDescent="0.25">
      <c r="T100" s="34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1"/>
      <c r="AS100" s="101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DZ100" s="63"/>
      <c r="EA100" s="63"/>
      <c r="EB100" s="63"/>
      <c r="EC100" s="59" t="e">
        <f>AVERAGE(EC16:EC99)</f>
        <v>#DIV/0!</v>
      </c>
      <c r="ED100" s="63"/>
      <c r="EE100" s="63"/>
      <c r="EF100" s="63"/>
      <c r="EG100" s="59" t="e">
        <f>AVERAGE(EG16:EG99)</f>
        <v>#DIV/0!</v>
      </c>
      <c r="EH100" s="59"/>
      <c r="EI100" s="59"/>
      <c r="EJ100" s="59"/>
      <c r="EK100" s="59" t="e">
        <f>AVERAGE(EK16:EK99)</f>
        <v>#DIV/0!</v>
      </c>
      <c r="EL100" s="59"/>
      <c r="EM100" s="59"/>
      <c r="EN100" s="59"/>
      <c r="EO100" s="59" t="e">
        <f>AVERAGE(EO16:EO99)</f>
        <v>#DIV/0!</v>
      </c>
      <c r="EP100" s="66"/>
      <c r="EQ100" s="60"/>
    </row>
    <row r="101" spans="20:147" s="12" customFormat="1" ht="21.95" customHeight="1" x14ac:dyDescent="0.25"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8"/>
      <c r="EQ101" s="60"/>
    </row>
    <row r="102" spans="20:147" s="12" customFormat="1" ht="21.95" customHeight="1" x14ac:dyDescent="0.25">
      <c r="CL102" s="91"/>
      <c r="CM102" s="91"/>
      <c r="CN102" s="91"/>
      <c r="CO102" s="91"/>
      <c r="CP102" s="11"/>
      <c r="CQ102" s="11"/>
      <c r="CR102" s="11"/>
      <c r="CS102" s="108"/>
      <c r="CT102" s="108"/>
      <c r="CU102" s="108"/>
      <c r="CV102" s="108"/>
      <c r="CW102" s="108"/>
      <c r="CX102" s="108"/>
      <c r="CY102" s="108"/>
      <c r="CZ102" s="108"/>
      <c r="DC102" s="11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1"/>
      <c r="EQ102" s="11"/>
    </row>
    <row r="103" spans="20:147" s="12" customFormat="1" ht="21.95" customHeight="1" x14ac:dyDescent="0.25">
      <c r="CL103" s="91"/>
      <c r="CM103" s="91"/>
      <c r="CN103" s="91"/>
      <c r="CO103" s="91"/>
      <c r="CP103" s="11"/>
      <c r="CQ103" s="11"/>
      <c r="CR103" s="11"/>
      <c r="CS103" s="108"/>
      <c r="CT103" s="108"/>
      <c r="CU103" s="108"/>
      <c r="CV103" s="108"/>
      <c r="CW103" s="108"/>
      <c r="CX103" s="108"/>
      <c r="CY103" s="108"/>
      <c r="CZ103" s="108"/>
      <c r="DC103" s="11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1"/>
      <c r="EQ103" s="11"/>
    </row>
    <row r="104" spans="20:147" s="12" customFormat="1" ht="21.95" customHeight="1" x14ac:dyDescent="0.25">
      <c r="CL104" s="110"/>
      <c r="CM104" s="110"/>
      <c r="CN104" s="110"/>
      <c r="CO104" s="110"/>
      <c r="CQ104" s="11"/>
      <c r="CR104" s="11"/>
      <c r="CS104" s="108"/>
      <c r="CT104" s="108"/>
      <c r="CU104" s="108"/>
      <c r="CV104" s="108"/>
      <c r="CW104" s="108"/>
      <c r="CX104" s="108"/>
      <c r="CY104" s="108"/>
      <c r="CZ104" s="108"/>
      <c r="DC104" s="11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1"/>
      <c r="EQ104" s="11"/>
    </row>
    <row r="105" spans="20:147" s="12" customFormat="1" ht="21.95" customHeight="1" x14ac:dyDescent="0.25">
      <c r="CL105" s="110"/>
      <c r="CM105" s="110"/>
      <c r="CN105" s="110"/>
      <c r="CO105" s="110"/>
      <c r="CQ105" s="11"/>
      <c r="CR105" s="11"/>
      <c r="CS105" s="108"/>
      <c r="CT105" s="108"/>
      <c r="CU105" s="108"/>
      <c r="CV105" s="108"/>
      <c r="CW105" s="108"/>
      <c r="CX105" s="108"/>
      <c r="CY105" s="108"/>
      <c r="CZ105" s="108"/>
      <c r="DC105" s="11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1"/>
      <c r="EQ105" s="11"/>
    </row>
    <row r="106" spans="20:147" s="12" customFormat="1" ht="21.95" customHeight="1" x14ac:dyDescent="0.25">
      <c r="CL106" s="110"/>
      <c r="CM106" s="110"/>
      <c r="CN106" s="110"/>
      <c r="CO106" s="110"/>
      <c r="CQ106" s="11"/>
      <c r="CR106" s="11"/>
      <c r="CS106" s="108"/>
      <c r="CT106" s="108"/>
      <c r="CU106" s="108"/>
      <c r="CV106" s="108"/>
      <c r="CW106" s="108"/>
      <c r="CX106" s="108"/>
      <c r="CY106" s="108"/>
      <c r="CZ106" s="108"/>
      <c r="DC106" s="11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1"/>
      <c r="EQ106" s="11"/>
    </row>
    <row r="107" spans="20:147" s="12" customFormat="1" ht="21.95" customHeight="1" x14ac:dyDescent="0.25">
      <c r="CL107" s="110"/>
      <c r="CM107" s="110"/>
      <c r="CN107" s="110"/>
      <c r="CO107" s="110"/>
      <c r="CQ107" s="11"/>
      <c r="CR107" s="11"/>
      <c r="CS107" s="108"/>
      <c r="CT107" s="108"/>
      <c r="CU107" s="108"/>
      <c r="CV107" s="108"/>
      <c r="CW107" s="108"/>
      <c r="CX107" s="108"/>
      <c r="CY107" s="108"/>
      <c r="CZ107" s="108"/>
      <c r="DC107" s="11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1"/>
      <c r="EQ107" s="11"/>
    </row>
    <row r="108" spans="20:147" s="12" customFormat="1" ht="21.95" customHeight="1" x14ac:dyDescent="0.25">
      <c r="CL108" s="110"/>
      <c r="CM108" s="110"/>
      <c r="CN108" s="110"/>
      <c r="CO108" s="110"/>
      <c r="CQ108" s="11"/>
      <c r="CR108" s="11"/>
      <c r="CS108" s="108"/>
      <c r="CT108" s="108"/>
      <c r="CU108" s="108"/>
      <c r="CV108" s="108"/>
      <c r="CW108" s="108"/>
      <c r="CX108" s="108"/>
      <c r="CY108" s="108"/>
      <c r="CZ108" s="108"/>
      <c r="DC108" s="11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1"/>
      <c r="EQ108" s="11"/>
    </row>
    <row r="109" spans="20:147" s="12" customFormat="1" ht="21.95" customHeight="1" x14ac:dyDescent="0.25">
      <c r="CL109" s="110"/>
      <c r="CM109" s="110"/>
      <c r="CN109" s="110"/>
      <c r="CO109" s="110"/>
      <c r="CQ109" s="11"/>
      <c r="CR109" s="11"/>
      <c r="CS109" s="108"/>
      <c r="CT109" s="108"/>
      <c r="CU109" s="108"/>
      <c r="CV109" s="108"/>
      <c r="CW109" s="108"/>
      <c r="CX109" s="108"/>
      <c r="CY109" s="108"/>
      <c r="CZ109" s="108"/>
      <c r="DC109" s="11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1"/>
      <c r="EQ109" s="11"/>
    </row>
    <row r="110" spans="20:147" s="12" customFormat="1" ht="21.95" customHeight="1" x14ac:dyDescent="0.25">
      <c r="CL110" s="110"/>
      <c r="CM110" s="110"/>
      <c r="CN110" s="110"/>
      <c r="CO110" s="110"/>
      <c r="CQ110" s="11"/>
      <c r="CR110" s="11"/>
      <c r="CS110" s="108"/>
      <c r="CT110" s="108"/>
      <c r="CU110" s="108"/>
      <c r="CV110" s="108"/>
      <c r="CW110" s="108"/>
      <c r="CX110" s="108"/>
      <c r="CY110" s="108"/>
      <c r="CZ110" s="108"/>
      <c r="DC110" s="11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1"/>
      <c r="EQ110" s="11"/>
    </row>
    <row r="111" spans="20:147" s="12" customFormat="1" ht="21.95" customHeight="1" x14ac:dyDescent="0.25">
      <c r="CL111" s="110"/>
      <c r="CM111" s="110"/>
      <c r="CN111" s="110"/>
      <c r="CO111" s="110"/>
      <c r="CQ111" s="11"/>
      <c r="CR111" s="11"/>
      <c r="CS111" s="108"/>
      <c r="CT111" s="108"/>
      <c r="CU111" s="108"/>
      <c r="CV111" s="108"/>
      <c r="CW111" s="108"/>
      <c r="CX111" s="108"/>
      <c r="CY111" s="108"/>
      <c r="CZ111" s="108"/>
      <c r="DC111" s="11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1"/>
      <c r="EQ111" s="11"/>
    </row>
    <row r="112" spans="20:147" s="12" customFormat="1" ht="21.95" customHeight="1" x14ac:dyDescent="0.25">
      <c r="CL112" s="110"/>
      <c r="CM112" s="110"/>
      <c r="CN112" s="110"/>
      <c r="CO112" s="110"/>
      <c r="CQ112" s="11"/>
      <c r="CR112" s="11"/>
      <c r="CS112" s="108"/>
      <c r="CT112" s="108"/>
      <c r="CU112" s="108"/>
      <c r="CV112" s="108"/>
      <c r="CW112" s="108"/>
      <c r="CX112" s="108"/>
      <c r="CY112" s="108"/>
      <c r="CZ112" s="108"/>
      <c r="DC112" s="11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1"/>
      <c r="EQ112" s="11"/>
    </row>
    <row r="113" spans="90:147" s="12" customFormat="1" ht="21.95" customHeight="1" x14ac:dyDescent="0.25">
      <c r="CL113" s="110"/>
      <c r="CM113" s="110"/>
      <c r="CN113" s="110"/>
      <c r="CO113" s="110"/>
      <c r="CQ113" s="11"/>
      <c r="CR113" s="11"/>
      <c r="CS113" s="108"/>
      <c r="CT113" s="108"/>
      <c r="CU113" s="108"/>
      <c r="CV113" s="108"/>
      <c r="CW113" s="108"/>
      <c r="CX113" s="108"/>
      <c r="CY113" s="108"/>
      <c r="CZ113" s="108"/>
      <c r="DC113" s="11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1"/>
      <c r="EQ113" s="11"/>
    </row>
    <row r="114" spans="90:147" s="12" customFormat="1" ht="21.95" customHeight="1" x14ac:dyDescent="0.25">
      <c r="CL114" s="110"/>
      <c r="CM114" s="110"/>
      <c r="CN114" s="110"/>
      <c r="CO114" s="110"/>
      <c r="CQ114" s="11"/>
      <c r="CR114" s="11"/>
      <c r="CS114" s="108"/>
      <c r="CT114" s="108"/>
      <c r="CU114" s="108"/>
      <c r="CV114" s="108"/>
      <c r="CW114" s="108"/>
      <c r="CX114" s="108"/>
      <c r="CY114" s="108"/>
      <c r="CZ114" s="108"/>
      <c r="DC114" s="11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1"/>
      <c r="EQ114" s="11"/>
    </row>
    <row r="115" spans="90:147" s="12" customFormat="1" ht="21.95" customHeight="1" x14ac:dyDescent="0.25">
      <c r="CL115" s="110"/>
      <c r="CM115" s="110"/>
      <c r="CN115" s="110"/>
      <c r="CO115" s="110"/>
      <c r="CQ115" s="11"/>
      <c r="CR115" s="11"/>
      <c r="CS115" s="108"/>
      <c r="CT115" s="108"/>
      <c r="CU115" s="108"/>
      <c r="CV115" s="108"/>
      <c r="CW115" s="108"/>
      <c r="CX115" s="108"/>
      <c r="CY115" s="108"/>
      <c r="CZ115" s="108"/>
      <c r="DC115" s="11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1"/>
      <c r="EQ115" s="11"/>
    </row>
    <row r="116" spans="90:147" s="12" customFormat="1" ht="21.95" customHeight="1" x14ac:dyDescent="0.25">
      <c r="CL116" s="110"/>
      <c r="CM116" s="110"/>
      <c r="CN116" s="110"/>
      <c r="CO116" s="110"/>
      <c r="CQ116" s="11"/>
      <c r="CR116" s="11"/>
      <c r="CS116" s="108"/>
      <c r="CT116" s="108"/>
      <c r="CU116" s="108"/>
      <c r="CV116" s="108"/>
      <c r="CW116" s="108"/>
      <c r="CX116" s="108"/>
      <c r="CY116" s="108"/>
      <c r="CZ116" s="108"/>
      <c r="DC116" s="11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1"/>
      <c r="EQ116" s="11"/>
    </row>
    <row r="117" spans="90:147" s="12" customFormat="1" ht="21.95" customHeight="1" x14ac:dyDescent="0.25">
      <c r="CL117" s="110"/>
      <c r="CM117" s="110"/>
      <c r="CN117" s="110"/>
      <c r="CO117" s="110"/>
      <c r="CQ117" s="11"/>
      <c r="CR117" s="11"/>
      <c r="CS117" s="108"/>
      <c r="CT117" s="108"/>
      <c r="CU117" s="108"/>
      <c r="CV117" s="108"/>
      <c r="CW117" s="108"/>
      <c r="CX117" s="108"/>
      <c r="CY117" s="108"/>
      <c r="CZ117" s="108"/>
      <c r="DC117" s="11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1"/>
      <c r="EQ117" s="11"/>
    </row>
    <row r="118" spans="90:147" s="12" customFormat="1" ht="21.95" customHeight="1" x14ac:dyDescent="0.25">
      <c r="CL118" s="110"/>
      <c r="CM118" s="110"/>
      <c r="CN118" s="110"/>
      <c r="CO118" s="110"/>
      <c r="CQ118" s="11"/>
      <c r="CR118" s="11"/>
      <c r="CS118" s="108"/>
      <c r="CT118" s="108"/>
      <c r="CU118" s="108"/>
      <c r="CV118" s="108"/>
      <c r="CW118" s="108"/>
      <c r="CX118" s="108"/>
      <c r="CY118" s="108"/>
      <c r="CZ118" s="108"/>
      <c r="DC118" s="11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1"/>
      <c r="EQ118" s="11"/>
    </row>
    <row r="119" spans="90:147" s="12" customFormat="1" ht="21.95" customHeight="1" x14ac:dyDescent="0.25">
      <c r="CL119" s="110"/>
      <c r="CM119" s="110"/>
      <c r="CN119" s="110"/>
      <c r="CO119" s="110"/>
      <c r="CQ119" s="11"/>
      <c r="CR119" s="11"/>
      <c r="CS119" s="108"/>
      <c r="CT119" s="108"/>
      <c r="CU119" s="108"/>
      <c r="CV119" s="108"/>
      <c r="CW119" s="108"/>
      <c r="CX119" s="108"/>
      <c r="CY119" s="108"/>
      <c r="CZ119" s="108"/>
      <c r="DC119" s="11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1"/>
      <c r="EQ119" s="11"/>
    </row>
    <row r="120" spans="90:147" s="12" customFormat="1" ht="21.95" customHeight="1" x14ac:dyDescent="0.25">
      <c r="CL120" s="110"/>
      <c r="CM120" s="110"/>
      <c r="CN120" s="110"/>
      <c r="CO120" s="110"/>
      <c r="CQ120" s="11"/>
      <c r="CR120" s="11"/>
      <c r="CS120" s="108"/>
      <c r="CT120" s="108"/>
      <c r="CU120" s="108"/>
      <c r="CV120" s="108"/>
      <c r="CW120" s="108"/>
      <c r="CX120" s="108"/>
      <c r="CY120" s="108"/>
      <c r="CZ120" s="108"/>
      <c r="DC120" s="11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1"/>
      <c r="EQ120" s="11"/>
    </row>
    <row r="121" spans="90:147" s="12" customFormat="1" ht="21.95" customHeight="1" x14ac:dyDescent="0.25">
      <c r="CL121" s="110"/>
      <c r="CM121" s="110"/>
      <c r="CN121" s="110"/>
      <c r="CO121" s="110"/>
      <c r="CQ121" s="11"/>
      <c r="CR121" s="11"/>
      <c r="CS121" s="108"/>
      <c r="CT121" s="108"/>
      <c r="CU121" s="108"/>
      <c r="CV121" s="108"/>
      <c r="CW121" s="108"/>
      <c r="CX121" s="108"/>
      <c r="CY121" s="108"/>
      <c r="CZ121" s="108"/>
      <c r="DC121" s="11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1"/>
      <c r="EQ121" s="11"/>
    </row>
    <row r="122" spans="90:147" s="12" customFormat="1" ht="21.95" customHeight="1" x14ac:dyDescent="0.25">
      <c r="CL122" s="110"/>
      <c r="CM122" s="110"/>
      <c r="CN122" s="110"/>
      <c r="CO122" s="110"/>
      <c r="CQ122" s="11"/>
      <c r="CR122" s="11"/>
      <c r="CS122" s="108"/>
      <c r="CT122" s="108"/>
      <c r="CU122" s="108"/>
      <c r="CV122" s="108"/>
      <c r="CW122" s="108"/>
      <c r="CX122" s="108"/>
      <c r="CY122" s="108"/>
      <c r="CZ122" s="108"/>
      <c r="DC122" s="11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1"/>
      <c r="EQ122" s="11"/>
    </row>
    <row r="123" spans="90:147" s="12" customFormat="1" ht="21.95" customHeight="1" x14ac:dyDescent="0.25">
      <c r="CL123" s="110"/>
      <c r="CM123" s="110"/>
      <c r="CN123" s="110"/>
      <c r="CO123" s="110"/>
      <c r="CQ123" s="11"/>
      <c r="CR123" s="11"/>
      <c r="CS123" s="108"/>
      <c r="CT123" s="108"/>
      <c r="CU123" s="108"/>
      <c r="CV123" s="108"/>
      <c r="CW123" s="108"/>
      <c r="CX123" s="108"/>
      <c r="CY123" s="108"/>
      <c r="CZ123" s="108"/>
      <c r="DC123" s="11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1"/>
      <c r="EQ123" s="11"/>
    </row>
    <row r="124" spans="90:147" s="12" customFormat="1" ht="21.95" customHeight="1" x14ac:dyDescent="0.25">
      <c r="CL124" s="110"/>
      <c r="CM124" s="110"/>
      <c r="CN124" s="110"/>
      <c r="CO124" s="110"/>
      <c r="CQ124" s="11"/>
      <c r="CR124" s="11"/>
      <c r="CS124" s="108"/>
      <c r="CT124" s="108"/>
      <c r="CU124" s="108"/>
      <c r="CV124" s="108"/>
      <c r="CW124" s="108"/>
      <c r="CX124" s="108"/>
      <c r="CY124" s="108"/>
      <c r="CZ124" s="108"/>
      <c r="DC124" s="11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1"/>
      <c r="EQ124" s="11"/>
    </row>
    <row r="125" spans="90:147" s="12" customFormat="1" ht="21.95" customHeight="1" x14ac:dyDescent="0.25">
      <c r="CL125" s="110"/>
      <c r="CM125" s="110"/>
      <c r="CN125" s="110"/>
      <c r="CO125" s="110"/>
      <c r="CQ125" s="11"/>
      <c r="CR125" s="11"/>
      <c r="CS125" s="108"/>
      <c r="CT125" s="108"/>
      <c r="CU125" s="108"/>
      <c r="CV125" s="108"/>
      <c r="CW125" s="108"/>
      <c r="CX125" s="108"/>
      <c r="CY125" s="108"/>
      <c r="CZ125" s="108"/>
      <c r="DC125" s="11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1"/>
      <c r="EQ125" s="11"/>
    </row>
    <row r="126" spans="90:147" s="12" customFormat="1" ht="21.95" customHeight="1" x14ac:dyDescent="0.25">
      <c r="CL126" s="110"/>
      <c r="CM126" s="110"/>
      <c r="CN126" s="110"/>
      <c r="CO126" s="110"/>
      <c r="CQ126" s="11"/>
      <c r="CR126" s="11"/>
      <c r="CS126" s="108"/>
      <c r="CT126" s="108"/>
      <c r="CU126" s="108"/>
      <c r="CV126" s="108"/>
      <c r="CW126" s="108"/>
      <c r="CX126" s="108"/>
      <c r="CY126" s="108"/>
      <c r="CZ126" s="108"/>
      <c r="DC126" s="11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1"/>
      <c r="EQ126" s="11"/>
    </row>
    <row r="127" spans="90:147" s="12" customFormat="1" ht="21.95" customHeight="1" x14ac:dyDescent="0.25">
      <c r="CL127" s="110"/>
      <c r="CM127" s="110"/>
      <c r="CN127" s="110"/>
      <c r="CO127" s="110"/>
      <c r="CQ127" s="11"/>
      <c r="CR127" s="11"/>
      <c r="CS127" s="108"/>
      <c r="CT127" s="108"/>
      <c r="CU127" s="108"/>
      <c r="CV127" s="108"/>
      <c r="CW127" s="108"/>
      <c r="CX127" s="108"/>
      <c r="CY127" s="108"/>
      <c r="CZ127" s="108"/>
      <c r="DC127" s="11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1"/>
      <c r="EQ127" s="11"/>
    </row>
    <row r="128" spans="90:147" s="12" customFormat="1" ht="21.95" customHeight="1" x14ac:dyDescent="0.25">
      <c r="CL128" s="110"/>
      <c r="CM128" s="110"/>
      <c r="CN128" s="110"/>
      <c r="CO128" s="110"/>
      <c r="CQ128" s="11"/>
      <c r="CR128" s="11"/>
      <c r="CS128" s="108"/>
      <c r="CT128" s="108"/>
      <c r="CU128" s="108"/>
      <c r="CV128" s="108"/>
      <c r="CW128" s="108"/>
      <c r="CX128" s="108"/>
      <c r="CY128" s="108"/>
      <c r="CZ128" s="108"/>
      <c r="DC128" s="11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1"/>
      <c r="EQ128" s="11"/>
    </row>
    <row r="129" spans="81:147" s="12" customFormat="1" ht="21.95" customHeight="1" x14ac:dyDescent="0.25">
      <c r="CL129" s="110"/>
      <c r="CM129" s="110"/>
      <c r="CN129" s="110"/>
      <c r="CO129" s="110"/>
      <c r="CQ129" s="11"/>
      <c r="CR129" s="11"/>
      <c r="CS129" s="108"/>
      <c r="CT129" s="108"/>
      <c r="CU129" s="108"/>
      <c r="CV129" s="108"/>
      <c r="CW129" s="108"/>
      <c r="CX129" s="108"/>
      <c r="CY129" s="108"/>
      <c r="CZ129" s="108"/>
      <c r="DC129" s="11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1"/>
      <c r="EQ129" s="11"/>
    </row>
    <row r="130" spans="81:147" s="12" customFormat="1" ht="21.95" customHeight="1" x14ac:dyDescent="0.25">
      <c r="CL130" s="110"/>
      <c r="CM130" s="110"/>
      <c r="CN130" s="110"/>
      <c r="CO130" s="110"/>
      <c r="CQ130" s="11"/>
      <c r="CR130" s="11"/>
      <c r="CS130" s="108"/>
      <c r="CT130" s="108"/>
      <c r="CU130" s="108"/>
      <c r="CV130" s="108"/>
      <c r="CW130" s="108"/>
      <c r="CX130" s="108"/>
      <c r="CY130" s="108"/>
      <c r="CZ130" s="108"/>
      <c r="DC130" s="11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1"/>
      <c r="EQ130" s="11"/>
    </row>
    <row r="131" spans="81:147" s="12" customFormat="1" ht="21.95" customHeight="1" x14ac:dyDescent="0.25">
      <c r="CC131" s="108"/>
      <c r="CD131" s="109"/>
      <c r="CE131" s="109"/>
      <c r="CF131" s="109"/>
      <c r="CG131" s="109"/>
      <c r="CJ131" s="110"/>
      <c r="CK131" s="110"/>
      <c r="CL131" s="110"/>
      <c r="CM131" s="110"/>
      <c r="CN131" s="110"/>
      <c r="CO131" s="110"/>
      <c r="CQ131" s="11"/>
      <c r="CR131" s="11"/>
      <c r="CS131" s="108"/>
      <c r="CT131" s="108"/>
      <c r="CU131" s="108"/>
      <c r="CV131" s="108"/>
      <c r="CW131" s="108"/>
      <c r="CX131" s="108"/>
      <c r="CY131" s="108"/>
      <c r="CZ131" s="108"/>
      <c r="DC131" s="11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1"/>
      <c r="EQ131" s="11"/>
    </row>
    <row r="132" spans="81:147" s="12" customFormat="1" ht="21.95" customHeight="1" x14ac:dyDescent="0.25">
      <c r="CC132" s="108"/>
      <c r="CD132" s="109"/>
      <c r="CE132" s="109"/>
      <c r="CF132" s="109"/>
      <c r="CG132" s="109"/>
      <c r="CJ132" s="110"/>
      <c r="CK132" s="110"/>
      <c r="CL132" s="110"/>
      <c r="CM132" s="110"/>
      <c r="CN132" s="110"/>
      <c r="CO132" s="110"/>
      <c r="CQ132" s="11"/>
      <c r="CR132" s="11"/>
      <c r="CS132" s="108"/>
      <c r="CT132" s="108"/>
      <c r="CU132" s="108"/>
      <c r="CV132" s="108"/>
      <c r="CW132" s="108"/>
      <c r="CX132" s="108"/>
      <c r="CY132" s="108"/>
      <c r="CZ132" s="108"/>
      <c r="DC132" s="11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1"/>
      <c r="EQ132" s="11"/>
    </row>
    <row r="133" spans="81:147" s="12" customFormat="1" ht="21.95" customHeight="1" x14ac:dyDescent="0.25">
      <c r="CC133" s="108"/>
      <c r="CD133" s="109"/>
      <c r="CE133" s="109"/>
      <c r="CF133" s="109"/>
      <c r="CG133" s="109"/>
      <c r="CJ133" s="110"/>
      <c r="CK133" s="110"/>
      <c r="CL133" s="110"/>
      <c r="CM133" s="110"/>
      <c r="CN133" s="110"/>
      <c r="CO133" s="110"/>
      <c r="CQ133" s="11"/>
      <c r="CR133" s="11"/>
      <c r="CS133" s="108"/>
      <c r="CT133" s="108"/>
      <c r="CU133" s="108"/>
      <c r="CV133" s="108"/>
      <c r="CW133" s="108"/>
      <c r="CX133" s="108"/>
      <c r="CY133" s="108"/>
      <c r="CZ133" s="108"/>
      <c r="DC133" s="11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1"/>
      <c r="EQ133" s="11"/>
    </row>
    <row r="134" spans="81:147" s="12" customFormat="1" ht="21.95" customHeight="1" x14ac:dyDescent="0.25">
      <c r="CC134" s="108"/>
      <c r="CD134" s="109"/>
      <c r="CE134" s="109"/>
      <c r="CF134" s="109"/>
      <c r="CG134" s="109"/>
      <c r="CJ134" s="110"/>
      <c r="CK134" s="110"/>
      <c r="CL134" s="110"/>
      <c r="CM134" s="110"/>
      <c r="CN134" s="110"/>
      <c r="CO134" s="110"/>
      <c r="CQ134" s="11"/>
      <c r="CR134" s="11"/>
      <c r="CS134" s="108"/>
      <c r="CT134" s="108"/>
      <c r="CU134" s="108"/>
      <c r="CV134" s="108"/>
      <c r="CW134" s="108"/>
      <c r="CX134" s="108"/>
      <c r="CY134" s="108"/>
      <c r="CZ134" s="108"/>
      <c r="DC134" s="11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1"/>
      <c r="EQ134" s="11"/>
    </row>
    <row r="135" spans="81:147" s="12" customFormat="1" ht="21.95" customHeight="1" x14ac:dyDescent="0.25">
      <c r="CC135" s="108"/>
      <c r="CD135" s="109"/>
      <c r="CE135" s="109"/>
      <c r="CF135" s="109"/>
      <c r="CG135" s="109"/>
      <c r="CJ135" s="110"/>
      <c r="CK135" s="110"/>
      <c r="CL135" s="110"/>
      <c r="CM135" s="110"/>
      <c r="CN135" s="110"/>
      <c r="CO135" s="110"/>
      <c r="CQ135" s="11"/>
      <c r="CR135" s="11"/>
      <c r="CS135" s="108"/>
      <c r="CT135" s="108"/>
      <c r="CU135" s="108"/>
      <c r="CV135" s="108"/>
      <c r="CW135" s="108"/>
      <c r="CX135" s="108"/>
      <c r="CY135" s="108"/>
      <c r="CZ135" s="108"/>
      <c r="DC135" s="11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1"/>
      <c r="EQ135" s="11"/>
    </row>
    <row r="136" spans="81:147" s="12" customFormat="1" ht="21.95" customHeight="1" x14ac:dyDescent="0.25">
      <c r="CC136" s="108"/>
      <c r="CD136" s="109"/>
      <c r="CE136" s="109"/>
      <c r="CF136" s="109"/>
      <c r="CG136" s="109"/>
      <c r="CJ136" s="110"/>
      <c r="CK136" s="110"/>
      <c r="CL136" s="110"/>
      <c r="CM136" s="110"/>
      <c r="CN136" s="110"/>
      <c r="CO136" s="110"/>
      <c r="CQ136" s="11"/>
      <c r="CR136" s="11"/>
      <c r="CS136" s="108"/>
      <c r="CT136" s="108"/>
      <c r="CU136" s="108"/>
      <c r="CV136" s="108"/>
      <c r="CW136" s="108"/>
      <c r="CX136" s="108"/>
      <c r="CY136" s="108"/>
      <c r="CZ136" s="108"/>
      <c r="DC136" s="11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1"/>
      <c r="EQ136" s="11"/>
    </row>
    <row r="137" spans="81:147" s="12" customFormat="1" ht="21.95" customHeight="1" x14ac:dyDescent="0.25">
      <c r="CC137" s="108"/>
      <c r="CD137" s="109"/>
      <c r="CE137" s="109"/>
      <c r="CF137" s="109"/>
      <c r="CG137" s="109"/>
      <c r="CJ137" s="110"/>
      <c r="CK137" s="110"/>
      <c r="CL137" s="110"/>
      <c r="CM137" s="110"/>
      <c r="CN137" s="110"/>
      <c r="CO137" s="110"/>
      <c r="CQ137" s="11"/>
      <c r="CR137" s="11"/>
      <c r="CS137" s="108"/>
      <c r="CT137" s="108"/>
      <c r="CU137" s="108"/>
      <c r="CV137" s="108"/>
      <c r="CW137" s="108"/>
      <c r="CX137" s="108"/>
      <c r="CY137" s="108"/>
      <c r="CZ137" s="108"/>
      <c r="DC137" s="11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1"/>
      <c r="EQ137" s="11"/>
    </row>
    <row r="138" spans="81:147" s="12" customFormat="1" ht="21.95" customHeight="1" x14ac:dyDescent="0.25">
      <c r="CC138" s="108"/>
      <c r="CD138" s="109"/>
      <c r="CE138" s="109"/>
      <c r="CF138" s="109"/>
      <c r="CG138" s="109"/>
      <c r="CJ138" s="110"/>
      <c r="CK138" s="110"/>
      <c r="CL138" s="110"/>
      <c r="CM138" s="110"/>
      <c r="CN138" s="110"/>
      <c r="CO138" s="110"/>
      <c r="CQ138" s="11"/>
      <c r="CR138" s="11"/>
      <c r="CS138" s="108"/>
      <c r="CT138" s="108"/>
      <c r="CU138" s="108"/>
      <c r="CV138" s="108"/>
      <c r="CW138" s="108"/>
      <c r="CX138" s="108"/>
      <c r="CY138" s="108"/>
      <c r="CZ138" s="108"/>
      <c r="DC138" s="11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1"/>
      <c r="EQ138" s="11"/>
    </row>
    <row r="139" spans="81:147" s="12" customFormat="1" ht="21.95" customHeight="1" x14ac:dyDescent="0.25">
      <c r="CC139" s="108"/>
      <c r="CD139" s="109"/>
      <c r="CE139" s="109"/>
      <c r="CF139" s="109"/>
      <c r="CG139" s="109"/>
      <c r="CJ139" s="110"/>
      <c r="CK139" s="110"/>
      <c r="CL139" s="110"/>
      <c r="CM139" s="110"/>
      <c r="CN139" s="110"/>
      <c r="CO139" s="110"/>
      <c r="CQ139" s="11"/>
      <c r="CR139" s="11"/>
      <c r="CS139" s="108"/>
      <c r="CT139" s="108"/>
      <c r="CU139" s="108"/>
      <c r="CV139" s="108"/>
      <c r="CW139" s="108"/>
      <c r="CX139" s="108"/>
      <c r="CY139" s="108"/>
      <c r="CZ139" s="108"/>
      <c r="DC139" s="11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1"/>
      <c r="EQ139" s="11"/>
    </row>
    <row r="140" spans="81:147" s="12" customFormat="1" ht="21.95" customHeight="1" x14ac:dyDescent="0.25">
      <c r="CC140" s="108"/>
      <c r="CD140" s="109"/>
      <c r="CE140" s="109"/>
      <c r="CF140" s="109"/>
      <c r="CG140" s="109"/>
      <c r="CJ140" s="110"/>
      <c r="CK140" s="110"/>
      <c r="CL140" s="110"/>
      <c r="CM140" s="110"/>
      <c r="CN140" s="110"/>
      <c r="CO140" s="110"/>
      <c r="CQ140" s="11"/>
      <c r="CR140" s="11"/>
      <c r="CS140" s="108"/>
      <c r="CT140" s="108"/>
      <c r="CU140" s="108"/>
      <c r="CV140" s="108"/>
      <c r="CW140" s="108"/>
      <c r="CX140" s="108"/>
      <c r="CY140" s="108"/>
      <c r="CZ140" s="108"/>
      <c r="DC140" s="11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1"/>
      <c r="EQ140" s="11"/>
    </row>
    <row r="141" spans="81:147" s="12" customFormat="1" ht="21.95" customHeight="1" x14ac:dyDescent="0.25">
      <c r="CC141" s="108"/>
      <c r="CD141" s="109"/>
      <c r="CE141" s="109"/>
      <c r="CF141" s="109"/>
      <c r="CG141" s="109"/>
      <c r="CJ141" s="110"/>
      <c r="CK141" s="110"/>
      <c r="CL141" s="110"/>
      <c r="CM141" s="110"/>
      <c r="CN141" s="110"/>
      <c r="CO141" s="110"/>
      <c r="CQ141" s="11"/>
      <c r="CR141" s="11"/>
      <c r="CS141" s="108"/>
      <c r="CT141" s="108"/>
      <c r="CU141" s="108"/>
      <c r="CV141" s="108"/>
      <c r="CW141" s="108"/>
      <c r="CX141" s="108"/>
      <c r="CY141" s="108"/>
      <c r="CZ141" s="108"/>
      <c r="DC141" s="11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1"/>
      <c r="EQ141" s="11"/>
    </row>
    <row r="142" spans="81:147" s="12" customFormat="1" ht="21.95" customHeight="1" x14ac:dyDescent="0.25">
      <c r="CC142" s="108"/>
      <c r="CD142" s="109"/>
      <c r="CE142" s="109"/>
      <c r="CF142" s="109"/>
      <c r="CG142" s="109"/>
      <c r="CJ142" s="110"/>
      <c r="CK142" s="110"/>
      <c r="CL142" s="110"/>
      <c r="CM142" s="110"/>
      <c r="CN142" s="110"/>
      <c r="CO142" s="110"/>
      <c r="CQ142" s="11"/>
      <c r="CR142" s="11"/>
      <c r="CS142" s="108"/>
      <c r="CT142" s="108"/>
      <c r="CU142" s="108"/>
      <c r="CV142" s="108"/>
      <c r="CW142" s="108"/>
      <c r="CX142" s="108"/>
      <c r="CY142" s="108"/>
      <c r="CZ142" s="108"/>
      <c r="DC142" s="11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1"/>
      <c r="EQ142" s="11"/>
    </row>
    <row r="143" spans="81:147" s="12" customFormat="1" ht="21.95" customHeight="1" x14ac:dyDescent="0.25">
      <c r="CC143" s="108"/>
      <c r="CD143" s="109"/>
      <c r="CE143" s="109"/>
      <c r="CF143" s="109"/>
      <c r="CG143" s="109"/>
      <c r="CJ143" s="110"/>
      <c r="CK143" s="110"/>
      <c r="CL143" s="110"/>
      <c r="CM143" s="110"/>
      <c r="CN143" s="110"/>
      <c r="CO143" s="110"/>
      <c r="CQ143" s="11"/>
      <c r="CR143" s="11"/>
      <c r="CS143" s="108"/>
      <c r="CT143" s="108"/>
      <c r="CU143" s="108"/>
      <c r="CV143" s="108"/>
      <c r="CW143" s="108"/>
      <c r="CX143" s="108"/>
      <c r="CY143" s="108"/>
      <c r="CZ143" s="108"/>
      <c r="DC143" s="11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1"/>
      <c r="EQ143" s="11"/>
    </row>
    <row r="144" spans="81:147" s="12" customFormat="1" ht="21.95" customHeight="1" x14ac:dyDescent="0.25">
      <c r="CC144" s="108"/>
      <c r="CD144" s="109"/>
      <c r="CE144" s="109"/>
      <c r="CF144" s="109"/>
      <c r="CG144" s="109"/>
      <c r="CJ144" s="110"/>
      <c r="CK144" s="110"/>
      <c r="CL144" s="110"/>
      <c r="CM144" s="110"/>
      <c r="CN144" s="110"/>
      <c r="CO144" s="110"/>
      <c r="CQ144" s="11"/>
      <c r="CR144" s="11"/>
      <c r="CS144" s="108"/>
      <c r="CT144" s="108"/>
      <c r="CU144" s="108"/>
      <c r="CV144" s="108"/>
      <c r="CW144" s="108"/>
      <c r="CX144" s="108"/>
      <c r="CY144" s="108"/>
      <c r="CZ144" s="108"/>
      <c r="DC144" s="11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1"/>
      <c r="EQ144" s="11"/>
    </row>
    <row r="145" spans="81:147" s="12" customFormat="1" ht="21.95" customHeight="1" x14ac:dyDescent="0.25">
      <c r="CC145" s="108"/>
      <c r="CD145" s="109"/>
      <c r="CE145" s="109"/>
      <c r="CF145" s="109"/>
      <c r="CG145" s="109"/>
      <c r="CJ145" s="110"/>
      <c r="CK145" s="110"/>
      <c r="CL145" s="110"/>
      <c r="CM145" s="110"/>
      <c r="CN145" s="110"/>
      <c r="CO145" s="110"/>
      <c r="CQ145" s="11"/>
      <c r="CR145" s="11"/>
      <c r="CS145" s="108"/>
      <c r="CT145" s="108"/>
      <c r="CU145" s="108"/>
      <c r="CV145" s="108"/>
      <c r="CW145" s="108"/>
      <c r="CX145" s="108"/>
      <c r="CY145" s="108"/>
      <c r="CZ145" s="108"/>
      <c r="DC145" s="11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1"/>
      <c r="EQ145" s="11"/>
    </row>
    <row r="146" spans="81:147" s="12" customFormat="1" ht="21.95" customHeight="1" x14ac:dyDescent="0.25">
      <c r="CC146" s="108"/>
      <c r="CD146" s="109"/>
      <c r="CE146" s="109"/>
      <c r="CF146" s="109"/>
      <c r="CG146" s="109"/>
      <c r="CJ146" s="110"/>
      <c r="CK146" s="110"/>
      <c r="CL146" s="110"/>
      <c r="CM146" s="110"/>
      <c r="CN146" s="110"/>
      <c r="CO146" s="110"/>
      <c r="CQ146" s="11"/>
      <c r="CR146" s="11"/>
      <c r="CS146" s="108"/>
      <c r="CT146" s="108"/>
      <c r="CU146" s="108"/>
      <c r="CV146" s="108"/>
      <c r="CW146" s="108"/>
      <c r="CX146" s="108"/>
      <c r="CY146" s="108"/>
      <c r="CZ146" s="108"/>
      <c r="DC146" s="11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1"/>
      <c r="EQ146" s="11"/>
    </row>
    <row r="147" spans="81:147" s="12" customFormat="1" ht="21.95" customHeight="1" x14ac:dyDescent="0.25">
      <c r="CC147" s="108"/>
      <c r="CD147" s="109"/>
      <c r="CE147" s="109"/>
      <c r="CF147" s="109"/>
      <c r="CG147" s="109"/>
      <c r="CJ147" s="110"/>
      <c r="CK147" s="110"/>
      <c r="CL147" s="110"/>
      <c r="CM147" s="110"/>
      <c r="CN147" s="110"/>
      <c r="CO147" s="110"/>
      <c r="CQ147" s="11"/>
      <c r="CR147" s="11"/>
      <c r="CS147" s="108"/>
      <c r="CT147" s="108"/>
      <c r="CU147" s="108"/>
      <c r="CV147" s="108"/>
      <c r="CW147" s="108"/>
      <c r="CX147" s="108"/>
      <c r="CY147" s="108"/>
      <c r="CZ147" s="108"/>
      <c r="DC147" s="11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1"/>
      <c r="EQ147" s="11"/>
    </row>
    <row r="148" spans="81:147" s="12" customFormat="1" ht="21.95" customHeight="1" x14ac:dyDescent="0.25">
      <c r="CC148" s="108"/>
      <c r="CD148" s="109"/>
      <c r="CE148" s="109"/>
      <c r="CF148" s="109"/>
      <c r="CG148" s="109"/>
      <c r="CJ148" s="110"/>
      <c r="CK148" s="110"/>
      <c r="CL148" s="110"/>
      <c r="CM148" s="110"/>
      <c r="CN148" s="110"/>
      <c r="CO148" s="110"/>
      <c r="CQ148" s="11"/>
      <c r="CR148" s="11"/>
      <c r="CS148" s="108"/>
      <c r="CT148" s="108"/>
      <c r="CU148" s="108"/>
      <c r="CV148" s="108"/>
      <c r="CW148" s="108"/>
      <c r="CX148" s="108"/>
      <c r="CY148" s="108"/>
      <c r="CZ148" s="108"/>
      <c r="DC148" s="11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1"/>
      <c r="EQ148" s="11"/>
    </row>
    <row r="149" spans="81:147" s="12" customFormat="1" ht="21.95" customHeight="1" x14ac:dyDescent="0.25">
      <c r="CC149" s="108"/>
      <c r="CD149" s="109"/>
      <c r="CE149" s="109"/>
      <c r="CF149" s="109"/>
      <c r="CG149" s="109"/>
      <c r="CJ149" s="110"/>
      <c r="CK149" s="110"/>
      <c r="CL149" s="110"/>
      <c r="CM149" s="110"/>
      <c r="CN149" s="110"/>
      <c r="CO149" s="110"/>
      <c r="CQ149" s="11"/>
      <c r="CR149" s="11"/>
      <c r="CS149" s="108"/>
      <c r="CT149" s="108"/>
      <c r="CU149" s="108"/>
      <c r="CV149" s="108"/>
      <c r="CW149" s="108"/>
      <c r="CX149" s="108"/>
      <c r="CY149" s="108"/>
      <c r="CZ149" s="108"/>
      <c r="DC149" s="11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1"/>
      <c r="EQ149" s="11"/>
    </row>
    <row r="150" spans="81:147" s="12" customFormat="1" ht="21.95" customHeight="1" x14ac:dyDescent="0.25">
      <c r="CC150" s="108"/>
      <c r="CD150" s="109"/>
      <c r="CE150" s="109"/>
      <c r="CF150" s="109"/>
      <c r="CG150" s="109"/>
      <c r="CJ150" s="110"/>
      <c r="CK150" s="110"/>
      <c r="CL150" s="110"/>
      <c r="CM150" s="110"/>
      <c r="CN150" s="110"/>
      <c r="CO150" s="110"/>
      <c r="CQ150" s="11"/>
      <c r="CR150" s="11"/>
      <c r="CS150" s="108"/>
      <c r="CT150" s="108"/>
      <c r="CU150" s="108"/>
      <c r="CV150" s="108"/>
      <c r="CW150" s="108"/>
      <c r="CX150" s="108"/>
      <c r="CY150" s="108"/>
      <c r="CZ150" s="108"/>
      <c r="DC150" s="11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1"/>
      <c r="EQ150" s="11"/>
    </row>
    <row r="151" spans="81:147" s="12" customFormat="1" ht="21.95" customHeight="1" x14ac:dyDescent="0.25">
      <c r="CC151" s="108"/>
      <c r="CD151" s="109"/>
      <c r="CE151" s="109"/>
      <c r="CF151" s="109"/>
      <c r="CG151" s="109"/>
      <c r="CJ151" s="110"/>
      <c r="CK151" s="110"/>
      <c r="CL151" s="110"/>
      <c r="CM151" s="110"/>
      <c r="CN151" s="110"/>
      <c r="CO151" s="110"/>
      <c r="CQ151" s="11"/>
      <c r="CR151" s="11"/>
      <c r="CS151" s="108"/>
      <c r="CT151" s="108"/>
      <c r="CU151" s="108"/>
      <c r="CV151" s="108"/>
      <c r="CW151" s="108"/>
      <c r="CX151" s="108"/>
      <c r="CY151" s="108"/>
      <c r="CZ151" s="108"/>
      <c r="DC151" s="11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1"/>
      <c r="EQ151" s="11"/>
    </row>
    <row r="152" spans="81:147" s="12" customFormat="1" ht="21.95" customHeight="1" x14ac:dyDescent="0.25">
      <c r="CC152" s="108"/>
      <c r="CD152" s="109"/>
      <c r="CE152" s="109"/>
      <c r="CF152" s="109"/>
      <c r="CG152" s="109"/>
      <c r="CJ152" s="110"/>
      <c r="CK152" s="110"/>
      <c r="CL152" s="110"/>
      <c r="CM152" s="110"/>
      <c r="CN152" s="110"/>
      <c r="CO152" s="110"/>
      <c r="CQ152" s="11"/>
      <c r="CR152" s="11"/>
      <c r="CS152" s="108"/>
      <c r="CT152" s="108"/>
      <c r="CU152" s="108"/>
      <c r="CV152" s="108"/>
      <c r="CW152" s="108"/>
      <c r="CX152" s="108"/>
      <c r="CY152" s="108"/>
      <c r="CZ152" s="108"/>
      <c r="DC152" s="11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1"/>
      <c r="EQ152" s="11"/>
    </row>
    <row r="153" spans="81:147" s="12" customFormat="1" ht="21.95" customHeight="1" x14ac:dyDescent="0.25">
      <c r="CC153" s="108"/>
      <c r="CD153" s="109"/>
      <c r="CE153" s="109"/>
      <c r="CF153" s="109"/>
      <c r="CG153" s="109"/>
      <c r="CJ153" s="110"/>
      <c r="CK153" s="110"/>
      <c r="CL153" s="110"/>
      <c r="CM153" s="110"/>
      <c r="CN153" s="110"/>
      <c r="CO153" s="110"/>
      <c r="CQ153" s="11"/>
      <c r="CR153" s="11"/>
      <c r="CS153" s="108"/>
      <c r="CT153" s="108"/>
      <c r="CU153" s="108"/>
      <c r="CV153" s="108"/>
      <c r="CW153" s="108"/>
      <c r="CX153" s="108"/>
      <c r="CY153" s="108"/>
      <c r="CZ153" s="108"/>
      <c r="DC153" s="11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1"/>
      <c r="EQ153" s="11"/>
    </row>
    <row r="154" spans="81:147" s="12" customFormat="1" ht="21.95" customHeight="1" x14ac:dyDescent="0.25">
      <c r="CC154" s="108"/>
      <c r="CD154" s="109"/>
      <c r="CE154" s="109"/>
      <c r="CF154" s="109"/>
      <c r="CG154" s="109"/>
      <c r="CJ154" s="110"/>
      <c r="CK154" s="110"/>
      <c r="CL154" s="110"/>
      <c r="CM154" s="110"/>
      <c r="CN154" s="110"/>
      <c r="CO154" s="110"/>
      <c r="CQ154" s="11"/>
      <c r="CR154" s="11"/>
      <c r="CS154" s="108"/>
      <c r="CT154" s="108"/>
      <c r="CU154" s="108"/>
      <c r="CV154" s="108"/>
      <c r="CW154" s="108"/>
      <c r="CX154" s="108"/>
      <c r="CY154" s="108"/>
      <c r="CZ154" s="108"/>
      <c r="DC154" s="11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1"/>
      <c r="EQ154" s="11"/>
    </row>
    <row r="155" spans="81:147" s="12" customFormat="1" ht="21.95" customHeight="1" x14ac:dyDescent="0.25">
      <c r="CC155" s="108"/>
      <c r="CD155" s="109"/>
      <c r="CE155" s="109"/>
      <c r="CF155" s="109"/>
      <c r="CG155" s="109"/>
      <c r="CJ155" s="110"/>
      <c r="CK155" s="110"/>
      <c r="CL155" s="110"/>
      <c r="CM155" s="110"/>
      <c r="CN155" s="110"/>
      <c r="CO155" s="110"/>
      <c r="CQ155" s="11"/>
      <c r="CR155" s="11"/>
      <c r="CS155" s="108"/>
      <c r="CT155" s="108"/>
      <c r="CU155" s="108"/>
      <c r="CV155" s="108"/>
      <c r="CW155" s="108"/>
      <c r="CX155" s="108"/>
      <c r="CY155" s="108"/>
      <c r="CZ155" s="108"/>
      <c r="DC155" s="11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1"/>
      <c r="EQ155" s="11"/>
    </row>
    <row r="156" spans="81:147" s="12" customFormat="1" ht="21.95" customHeight="1" x14ac:dyDescent="0.25">
      <c r="CC156" s="108"/>
      <c r="CD156" s="109"/>
      <c r="CE156" s="109"/>
      <c r="CF156" s="109"/>
      <c r="CG156" s="109"/>
      <c r="CJ156" s="110"/>
      <c r="CK156" s="110"/>
      <c r="CL156" s="110"/>
      <c r="CM156" s="110"/>
      <c r="CN156" s="110"/>
      <c r="CO156" s="110"/>
      <c r="CQ156" s="11"/>
      <c r="CR156" s="11"/>
      <c r="CS156" s="108"/>
      <c r="CT156" s="108"/>
      <c r="CU156" s="108"/>
      <c r="CV156" s="108"/>
      <c r="CW156" s="108"/>
      <c r="CX156" s="108"/>
      <c r="CY156" s="108"/>
      <c r="CZ156" s="108"/>
      <c r="DC156" s="11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1"/>
      <c r="EQ156" s="11"/>
    </row>
    <row r="157" spans="81:147" s="12" customFormat="1" ht="21.95" customHeight="1" x14ac:dyDescent="0.25">
      <c r="CC157" s="108"/>
      <c r="CD157" s="109"/>
      <c r="CE157" s="109"/>
      <c r="CF157" s="109"/>
      <c r="CG157" s="109"/>
      <c r="CJ157" s="110"/>
      <c r="CK157" s="110"/>
      <c r="CL157" s="110"/>
      <c r="CM157" s="110"/>
      <c r="CN157" s="110"/>
      <c r="CO157" s="110"/>
      <c r="CQ157" s="11"/>
      <c r="CR157" s="11"/>
      <c r="CS157" s="108"/>
      <c r="CT157" s="108"/>
      <c r="CU157" s="108"/>
      <c r="CV157" s="108"/>
      <c r="CW157" s="108"/>
      <c r="CX157" s="108"/>
      <c r="CY157" s="108"/>
      <c r="CZ157" s="108"/>
      <c r="DC157" s="11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1"/>
      <c r="EQ157" s="11"/>
    </row>
    <row r="158" spans="81:147" s="12" customFormat="1" ht="21.95" customHeight="1" x14ac:dyDescent="0.25">
      <c r="CC158" s="108"/>
      <c r="CD158" s="109"/>
      <c r="CE158" s="109"/>
      <c r="CF158" s="109"/>
      <c r="CG158" s="109"/>
      <c r="CJ158" s="110"/>
      <c r="CK158" s="110"/>
      <c r="CL158" s="110"/>
      <c r="CM158" s="110"/>
      <c r="CN158" s="110"/>
      <c r="CO158" s="110"/>
      <c r="CQ158" s="11"/>
      <c r="CR158" s="11"/>
      <c r="CS158" s="108"/>
      <c r="CT158" s="108"/>
      <c r="CU158" s="108"/>
      <c r="CV158" s="108"/>
      <c r="CW158" s="108"/>
      <c r="CX158" s="108"/>
      <c r="CY158" s="108"/>
      <c r="CZ158" s="108"/>
      <c r="DC158" s="11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1"/>
      <c r="EQ158" s="11"/>
    </row>
    <row r="159" spans="81:147" s="12" customFormat="1" ht="21.95" customHeight="1" x14ac:dyDescent="0.25">
      <c r="CC159" s="108"/>
      <c r="CD159" s="109"/>
      <c r="CE159" s="109"/>
      <c r="CF159" s="109"/>
      <c r="CG159" s="109"/>
      <c r="CJ159" s="110"/>
      <c r="CK159" s="110"/>
      <c r="CL159" s="110"/>
      <c r="CM159" s="110"/>
      <c r="CN159" s="110"/>
      <c r="CO159" s="110"/>
      <c r="CQ159" s="11"/>
      <c r="CR159" s="11"/>
      <c r="CS159" s="108"/>
      <c r="CT159" s="108"/>
      <c r="CU159" s="108"/>
      <c r="CV159" s="108"/>
      <c r="CW159" s="108"/>
      <c r="CX159" s="108"/>
      <c r="CY159" s="108"/>
      <c r="CZ159" s="108"/>
      <c r="DC159" s="11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1"/>
      <c r="EQ159" s="11"/>
    </row>
    <row r="160" spans="81:147" s="12" customFormat="1" ht="21.95" customHeight="1" x14ac:dyDescent="0.25">
      <c r="CC160" s="108"/>
      <c r="CD160" s="109"/>
      <c r="CE160" s="109"/>
      <c r="CF160" s="109"/>
      <c r="CG160" s="109"/>
      <c r="CJ160" s="110"/>
      <c r="CK160" s="110"/>
      <c r="CL160" s="110"/>
      <c r="CM160" s="110"/>
      <c r="CN160" s="110"/>
      <c r="CO160" s="110"/>
      <c r="CQ160" s="11"/>
      <c r="CR160" s="11"/>
      <c r="CS160" s="108"/>
      <c r="CT160" s="108"/>
      <c r="CU160" s="108"/>
      <c r="CV160" s="108"/>
      <c r="CW160" s="108"/>
      <c r="CX160" s="108"/>
      <c r="CY160" s="108"/>
      <c r="CZ160" s="108"/>
      <c r="DC160" s="11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1"/>
      <c r="EQ160" s="11"/>
    </row>
    <row r="161" spans="81:147" s="12" customFormat="1" ht="21.95" customHeight="1" x14ac:dyDescent="0.25">
      <c r="CC161" s="108"/>
      <c r="CD161" s="109"/>
      <c r="CE161" s="109"/>
      <c r="CF161" s="109"/>
      <c r="CG161" s="109"/>
      <c r="CJ161" s="110"/>
      <c r="CK161" s="110"/>
      <c r="CL161" s="110"/>
      <c r="CM161" s="110"/>
      <c r="CN161" s="110"/>
      <c r="CO161" s="110"/>
      <c r="CQ161" s="11"/>
      <c r="CR161" s="11"/>
      <c r="CS161" s="108"/>
      <c r="CT161" s="108"/>
      <c r="CU161" s="108"/>
      <c r="CV161" s="108"/>
      <c r="CW161" s="108"/>
      <c r="CX161" s="108"/>
      <c r="CY161" s="108"/>
      <c r="CZ161" s="108"/>
      <c r="DC161" s="11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1"/>
      <c r="EQ161" s="11"/>
    </row>
    <row r="162" spans="81:147" s="12" customFormat="1" ht="21.95" customHeight="1" x14ac:dyDescent="0.25">
      <c r="CC162" s="108"/>
      <c r="CD162" s="109"/>
      <c r="CE162" s="109"/>
      <c r="CF162" s="109"/>
      <c r="CG162" s="109"/>
      <c r="CJ162" s="110"/>
      <c r="CK162" s="110"/>
      <c r="CL162" s="110"/>
      <c r="CM162" s="110"/>
      <c r="CN162" s="110"/>
      <c r="CO162" s="110"/>
      <c r="CQ162" s="11"/>
      <c r="CR162" s="11"/>
      <c r="CS162" s="108"/>
      <c r="CT162" s="108"/>
      <c r="CU162" s="108"/>
      <c r="CV162" s="108"/>
      <c r="CW162" s="108"/>
      <c r="CX162" s="108"/>
      <c r="CY162" s="108"/>
      <c r="CZ162" s="108"/>
      <c r="DC162" s="11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1"/>
      <c r="EQ162" s="11"/>
    </row>
    <row r="163" spans="81:147" s="12" customFormat="1" ht="21.95" customHeight="1" x14ac:dyDescent="0.25">
      <c r="CC163" s="108"/>
      <c r="CD163" s="109"/>
      <c r="CE163" s="109"/>
      <c r="CF163" s="109"/>
      <c r="CG163" s="109"/>
      <c r="CJ163" s="110"/>
      <c r="CK163" s="110"/>
      <c r="CL163" s="110"/>
      <c r="CM163" s="110"/>
      <c r="CN163" s="110"/>
      <c r="CO163" s="110"/>
      <c r="CQ163" s="11"/>
      <c r="CR163" s="11"/>
      <c r="CS163" s="108"/>
      <c r="CT163" s="108"/>
      <c r="CU163" s="108"/>
      <c r="CV163" s="108"/>
      <c r="CW163" s="108"/>
      <c r="CX163" s="108"/>
      <c r="CY163" s="108"/>
      <c r="CZ163" s="108"/>
      <c r="DC163" s="11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1"/>
      <c r="EQ163" s="11"/>
    </row>
    <row r="164" spans="81:147" s="12" customFormat="1" ht="21.95" customHeight="1" x14ac:dyDescent="0.25">
      <c r="CC164" s="108"/>
      <c r="CD164" s="109"/>
      <c r="CE164" s="109"/>
      <c r="CF164" s="109"/>
      <c r="CG164" s="109"/>
      <c r="CJ164" s="110"/>
      <c r="CK164" s="110"/>
      <c r="CL164" s="110"/>
      <c r="CM164" s="110"/>
      <c r="CN164" s="110"/>
      <c r="CO164" s="110"/>
      <c r="CQ164" s="11"/>
      <c r="CR164" s="11"/>
      <c r="CS164" s="108"/>
      <c r="CT164" s="108"/>
      <c r="CU164" s="108"/>
      <c r="CV164" s="108"/>
      <c r="CW164" s="108"/>
      <c r="CX164" s="108"/>
      <c r="CY164" s="108"/>
      <c r="CZ164" s="108"/>
      <c r="DC164" s="11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1"/>
      <c r="EQ164" s="11"/>
    </row>
    <row r="165" spans="81:147" s="12" customFormat="1" ht="21.95" customHeight="1" x14ac:dyDescent="0.25">
      <c r="CC165" s="108"/>
      <c r="CD165" s="109"/>
      <c r="CE165" s="109"/>
      <c r="CF165" s="109"/>
      <c r="CG165" s="109"/>
      <c r="CJ165" s="110"/>
      <c r="CK165" s="110"/>
      <c r="CL165" s="110"/>
      <c r="CM165" s="110"/>
      <c r="CN165" s="110"/>
      <c r="CO165" s="110"/>
      <c r="CQ165" s="11"/>
      <c r="CR165" s="11"/>
      <c r="CS165" s="108"/>
      <c r="CT165" s="108"/>
      <c r="CU165" s="108"/>
      <c r="CV165" s="108"/>
      <c r="CW165" s="108"/>
      <c r="CX165" s="108"/>
      <c r="CY165" s="108"/>
      <c r="CZ165" s="108"/>
      <c r="DC165" s="11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1"/>
      <c r="EQ165" s="11"/>
    </row>
    <row r="166" spans="81:147" s="12" customFormat="1" ht="21.95" customHeight="1" x14ac:dyDescent="0.25">
      <c r="CC166" s="108"/>
      <c r="CD166" s="109"/>
      <c r="CE166" s="109"/>
      <c r="CF166" s="109"/>
      <c r="CG166" s="109"/>
      <c r="CJ166" s="110"/>
      <c r="CK166" s="110"/>
      <c r="CL166" s="110"/>
      <c r="CM166" s="110"/>
      <c r="CN166" s="110"/>
      <c r="CO166" s="110"/>
      <c r="CQ166" s="11"/>
      <c r="CR166" s="11"/>
      <c r="CS166" s="108"/>
      <c r="CT166" s="108"/>
      <c r="CU166" s="108"/>
      <c r="CV166" s="108"/>
      <c r="CW166" s="108"/>
      <c r="CX166" s="108"/>
      <c r="CY166" s="108"/>
      <c r="CZ166" s="108"/>
      <c r="DC166" s="11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1"/>
      <c r="EQ166" s="11"/>
    </row>
    <row r="167" spans="81:147" s="12" customFormat="1" ht="21.95" customHeight="1" x14ac:dyDescent="0.25">
      <c r="CC167" s="108"/>
      <c r="CD167" s="109"/>
      <c r="CE167" s="109"/>
      <c r="CF167" s="109"/>
      <c r="CG167" s="109"/>
      <c r="CJ167" s="110"/>
      <c r="CK167" s="110"/>
      <c r="CL167" s="110"/>
      <c r="CM167" s="110"/>
      <c r="CN167" s="110"/>
      <c r="CO167" s="110"/>
      <c r="CQ167" s="11"/>
      <c r="CR167" s="11"/>
      <c r="CS167" s="108"/>
      <c r="CT167" s="108"/>
      <c r="CU167" s="108"/>
      <c r="CV167" s="108"/>
      <c r="CW167" s="108"/>
      <c r="CX167" s="108"/>
      <c r="CY167" s="108"/>
      <c r="CZ167" s="108"/>
      <c r="DC167" s="11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1"/>
      <c r="EQ167" s="11"/>
    </row>
    <row r="168" spans="81:147" s="12" customFormat="1" ht="21.95" customHeight="1" x14ac:dyDescent="0.25">
      <c r="CC168" s="108"/>
      <c r="CD168" s="109"/>
      <c r="CE168" s="109"/>
      <c r="CF168" s="109"/>
      <c r="CG168" s="109"/>
      <c r="CJ168" s="110"/>
      <c r="CK168" s="110"/>
      <c r="CL168" s="110"/>
      <c r="CM168" s="110"/>
      <c r="CN168" s="110"/>
      <c r="CO168" s="110"/>
      <c r="CQ168" s="11"/>
      <c r="CR168" s="11"/>
      <c r="CS168" s="108"/>
      <c r="CT168" s="108"/>
      <c r="CU168" s="108"/>
      <c r="CV168" s="108"/>
      <c r="CW168" s="108"/>
      <c r="CX168" s="108"/>
      <c r="CY168" s="108"/>
      <c r="CZ168" s="108"/>
      <c r="DC168" s="11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1"/>
      <c r="EQ168" s="11"/>
    </row>
    <row r="169" spans="81:147" s="12" customFormat="1" ht="21.95" customHeight="1" x14ac:dyDescent="0.25">
      <c r="CC169" s="108"/>
      <c r="CD169" s="109"/>
      <c r="CE169" s="109"/>
      <c r="CF169" s="109"/>
      <c r="CG169" s="109"/>
      <c r="CJ169" s="110"/>
      <c r="CK169" s="110"/>
      <c r="CL169" s="110"/>
      <c r="CM169" s="110"/>
      <c r="CN169" s="110"/>
      <c r="CO169" s="110"/>
      <c r="CQ169" s="11"/>
      <c r="CR169" s="11"/>
      <c r="CS169" s="108"/>
      <c r="CT169" s="108"/>
      <c r="CU169" s="108"/>
      <c r="CV169" s="108"/>
      <c r="CW169" s="108"/>
      <c r="CX169" s="108"/>
      <c r="CY169" s="108"/>
      <c r="CZ169" s="108"/>
      <c r="DC169" s="11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1"/>
      <c r="EQ169" s="11"/>
    </row>
    <row r="170" spans="81:147" s="12" customFormat="1" ht="21.95" customHeight="1" x14ac:dyDescent="0.25">
      <c r="CC170" s="108"/>
      <c r="CD170" s="109"/>
      <c r="CE170" s="109"/>
      <c r="CF170" s="109"/>
      <c r="CG170" s="109"/>
      <c r="CJ170" s="110"/>
      <c r="CK170" s="110"/>
      <c r="CL170" s="110"/>
      <c r="CM170" s="110"/>
      <c r="CN170" s="110"/>
      <c r="CO170" s="110"/>
      <c r="CQ170" s="11"/>
      <c r="CR170" s="11"/>
      <c r="CS170" s="108"/>
      <c r="CT170" s="108"/>
      <c r="CU170" s="108"/>
      <c r="CV170" s="108"/>
      <c r="CW170" s="108"/>
      <c r="CX170" s="108"/>
      <c r="CY170" s="108"/>
      <c r="CZ170" s="108"/>
      <c r="DC170" s="11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1"/>
      <c r="EQ170" s="11"/>
    </row>
    <row r="171" spans="81:147" s="12" customFormat="1" ht="21.95" customHeight="1" x14ac:dyDescent="0.25">
      <c r="CC171" s="108"/>
      <c r="CD171" s="109"/>
      <c r="CE171" s="109"/>
      <c r="CF171" s="109"/>
      <c r="CG171" s="109"/>
      <c r="CJ171" s="110"/>
      <c r="CK171" s="110"/>
      <c r="CL171" s="110"/>
      <c r="CM171" s="110"/>
      <c r="CN171" s="110"/>
      <c r="CO171" s="110"/>
      <c r="CQ171" s="11"/>
      <c r="CR171" s="11"/>
      <c r="CS171" s="108"/>
      <c r="CT171" s="108"/>
      <c r="CU171" s="108"/>
      <c r="CV171" s="108"/>
      <c r="CW171" s="108"/>
      <c r="CX171" s="108"/>
      <c r="CY171" s="108"/>
      <c r="CZ171" s="108"/>
      <c r="DC171" s="11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1"/>
      <c r="EQ171" s="11"/>
    </row>
    <row r="172" spans="81:147" s="12" customFormat="1" ht="21.95" customHeight="1" x14ac:dyDescent="0.25">
      <c r="CC172" s="108"/>
      <c r="CD172" s="109"/>
      <c r="CE172" s="109"/>
      <c r="CF172" s="109"/>
      <c r="CG172" s="109"/>
      <c r="CJ172" s="110"/>
      <c r="CK172" s="110"/>
      <c r="CL172" s="110"/>
      <c r="CM172" s="110"/>
      <c r="CN172" s="110"/>
      <c r="CO172" s="110"/>
      <c r="CQ172" s="11"/>
      <c r="CR172" s="11"/>
      <c r="CS172" s="108"/>
      <c r="CT172" s="108"/>
      <c r="CU172" s="108"/>
      <c r="CV172" s="108"/>
      <c r="CW172" s="108"/>
      <c r="CX172" s="108"/>
      <c r="CY172" s="108"/>
      <c r="CZ172" s="108"/>
      <c r="DC172" s="11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1"/>
      <c r="EQ172" s="11"/>
    </row>
    <row r="173" spans="81:147" s="12" customFormat="1" ht="21.95" customHeight="1" x14ac:dyDescent="0.25">
      <c r="CC173" s="108"/>
      <c r="CD173" s="109"/>
      <c r="CE173" s="109"/>
      <c r="CF173" s="109"/>
      <c r="CG173" s="109"/>
      <c r="CJ173" s="110"/>
      <c r="CK173" s="110"/>
      <c r="CL173" s="110"/>
      <c r="CM173" s="110"/>
      <c r="CN173" s="110"/>
      <c r="CO173" s="110"/>
      <c r="CQ173" s="11"/>
      <c r="CR173" s="11"/>
      <c r="CS173" s="108"/>
      <c r="CT173" s="108"/>
      <c r="CU173" s="108"/>
      <c r="CV173" s="108"/>
      <c r="CW173" s="108"/>
      <c r="CX173" s="108"/>
      <c r="CY173" s="108"/>
      <c r="CZ173" s="108"/>
      <c r="DC173" s="11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1"/>
      <c r="EQ173" s="11"/>
    </row>
    <row r="174" spans="81:147" s="12" customFormat="1" ht="21.95" customHeight="1" x14ac:dyDescent="0.25">
      <c r="CC174" s="108"/>
      <c r="CD174" s="109"/>
      <c r="CE174" s="109"/>
      <c r="CF174" s="109"/>
      <c r="CG174" s="109"/>
      <c r="CJ174" s="110"/>
      <c r="CK174" s="110"/>
      <c r="CL174" s="110"/>
      <c r="CM174" s="110"/>
      <c r="CN174" s="110"/>
      <c r="CO174" s="110"/>
      <c r="CQ174" s="11"/>
      <c r="CR174" s="11"/>
      <c r="CS174" s="108"/>
      <c r="CT174" s="108"/>
      <c r="CU174" s="108"/>
      <c r="CV174" s="108"/>
      <c r="CW174" s="108"/>
      <c r="CX174" s="108"/>
      <c r="CY174" s="108"/>
      <c r="CZ174" s="108"/>
      <c r="DC174" s="11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1"/>
      <c r="EQ174" s="11"/>
    </row>
    <row r="175" spans="81:147" s="12" customFormat="1" ht="21.95" customHeight="1" x14ac:dyDescent="0.25">
      <c r="CC175" s="108"/>
      <c r="CD175" s="109"/>
      <c r="CE175" s="109"/>
      <c r="CF175" s="109"/>
      <c r="CG175" s="109"/>
      <c r="CJ175" s="110"/>
      <c r="CK175" s="110"/>
      <c r="CL175" s="110"/>
      <c r="CM175" s="110"/>
      <c r="CN175" s="110"/>
      <c r="CO175" s="110"/>
      <c r="CQ175" s="11"/>
      <c r="CR175" s="11"/>
      <c r="CS175" s="108"/>
      <c r="CT175" s="108"/>
      <c r="CU175" s="108"/>
      <c r="CV175" s="108"/>
      <c r="CW175" s="108"/>
      <c r="CX175" s="108"/>
      <c r="CY175" s="108"/>
      <c r="CZ175" s="108"/>
      <c r="DC175" s="11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1"/>
      <c r="EQ175" s="11"/>
    </row>
    <row r="176" spans="81:147" s="12" customFormat="1" ht="21.95" customHeight="1" x14ac:dyDescent="0.25">
      <c r="CC176" s="108"/>
      <c r="CD176" s="109"/>
      <c r="CE176" s="109"/>
      <c r="CF176" s="109"/>
      <c r="CG176" s="109"/>
      <c r="CJ176" s="110"/>
      <c r="CK176" s="110"/>
      <c r="CL176" s="110"/>
      <c r="CM176" s="110"/>
      <c r="CN176" s="110"/>
      <c r="CO176" s="110"/>
      <c r="CQ176" s="11"/>
      <c r="CR176" s="11"/>
      <c r="CS176" s="108"/>
      <c r="CT176" s="108"/>
      <c r="CU176" s="108"/>
      <c r="CV176" s="108"/>
      <c r="CW176" s="108"/>
      <c r="CX176" s="108"/>
      <c r="CY176" s="108"/>
      <c r="CZ176" s="108"/>
      <c r="DC176" s="11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1"/>
      <c r="EQ176" s="11"/>
    </row>
    <row r="177" spans="81:147" s="12" customFormat="1" ht="21.95" customHeight="1" x14ac:dyDescent="0.25">
      <c r="CC177" s="108"/>
      <c r="CD177" s="109"/>
      <c r="CE177" s="109"/>
      <c r="CF177" s="109"/>
      <c r="CG177" s="109"/>
      <c r="CJ177" s="110"/>
      <c r="CK177" s="110"/>
      <c r="CL177" s="110"/>
      <c r="CM177" s="110"/>
      <c r="CN177" s="110"/>
      <c r="CO177" s="110"/>
      <c r="CQ177" s="11"/>
      <c r="CR177" s="11"/>
      <c r="CS177" s="108"/>
      <c r="CT177" s="108"/>
      <c r="CU177" s="108"/>
      <c r="CV177" s="108"/>
      <c r="CW177" s="108"/>
      <c r="CX177" s="108"/>
      <c r="CY177" s="108"/>
      <c r="CZ177" s="108"/>
      <c r="DC177" s="11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1"/>
      <c r="EQ177" s="11"/>
    </row>
    <row r="178" spans="81:147" s="12" customFormat="1" ht="21.95" customHeight="1" x14ac:dyDescent="0.25">
      <c r="CC178" s="108"/>
      <c r="CD178" s="109"/>
      <c r="CE178" s="109"/>
      <c r="CF178" s="109"/>
      <c r="CG178" s="109"/>
      <c r="CJ178" s="110"/>
      <c r="CK178" s="110"/>
      <c r="CL178" s="110"/>
      <c r="CM178" s="110"/>
      <c r="CN178" s="110"/>
      <c r="CO178" s="110"/>
      <c r="CQ178" s="11"/>
      <c r="CR178" s="11"/>
      <c r="CS178" s="108"/>
      <c r="CT178" s="108"/>
      <c r="CU178" s="108"/>
      <c r="CV178" s="108"/>
      <c r="CW178" s="108"/>
      <c r="CX178" s="108"/>
      <c r="CY178" s="108"/>
      <c r="CZ178" s="108"/>
      <c r="DC178" s="11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1"/>
      <c r="EQ178" s="11"/>
    </row>
    <row r="179" spans="81:147" s="12" customFormat="1" ht="21.95" customHeight="1" x14ac:dyDescent="0.25">
      <c r="CC179" s="108"/>
      <c r="CD179" s="109"/>
      <c r="CE179" s="109"/>
      <c r="CF179" s="109"/>
      <c r="CG179" s="109"/>
      <c r="CJ179" s="110"/>
      <c r="CK179" s="110"/>
      <c r="CL179" s="110"/>
      <c r="CM179" s="110"/>
      <c r="CN179" s="110"/>
      <c r="CO179" s="110"/>
      <c r="CQ179" s="11"/>
      <c r="CR179" s="11"/>
      <c r="CS179" s="108"/>
      <c r="CT179" s="108"/>
      <c r="CU179" s="108"/>
      <c r="CV179" s="108"/>
      <c r="CW179" s="108"/>
      <c r="CX179" s="108"/>
      <c r="CY179" s="108"/>
      <c r="CZ179" s="108"/>
      <c r="DC179" s="11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1"/>
      <c r="EQ179" s="11"/>
    </row>
    <row r="180" spans="81:147" s="12" customFormat="1" ht="21.95" customHeight="1" x14ac:dyDescent="0.25">
      <c r="CC180" s="108"/>
      <c r="CD180" s="109"/>
      <c r="CE180" s="109"/>
      <c r="CF180" s="109"/>
      <c r="CG180" s="109"/>
      <c r="CJ180" s="110"/>
      <c r="CK180" s="110"/>
      <c r="CL180" s="110"/>
      <c r="CM180" s="110"/>
      <c r="CN180" s="110"/>
      <c r="CO180" s="110"/>
      <c r="CQ180" s="11"/>
      <c r="CR180" s="11"/>
      <c r="CS180" s="108"/>
      <c r="CT180" s="108"/>
      <c r="CU180" s="108"/>
      <c r="CV180" s="108"/>
      <c r="CW180" s="108"/>
      <c r="CX180" s="108"/>
      <c r="CY180" s="108"/>
      <c r="CZ180" s="108"/>
      <c r="DC180" s="11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1"/>
      <c r="EQ180" s="11"/>
    </row>
    <row r="181" spans="81:147" s="12" customFormat="1" ht="21.95" customHeight="1" x14ac:dyDescent="0.25">
      <c r="CC181" s="108"/>
      <c r="CD181" s="109"/>
      <c r="CE181" s="109"/>
      <c r="CF181" s="109"/>
      <c r="CG181" s="109"/>
      <c r="CJ181" s="110"/>
      <c r="CK181" s="110"/>
      <c r="CL181" s="110"/>
      <c r="CM181" s="110"/>
      <c r="CN181" s="110"/>
      <c r="CO181" s="110"/>
      <c r="CQ181" s="11"/>
      <c r="CR181" s="11"/>
      <c r="CS181" s="108"/>
      <c r="CT181" s="108"/>
      <c r="CU181" s="108"/>
      <c r="CV181" s="108"/>
      <c r="CW181" s="108"/>
      <c r="CX181" s="108"/>
      <c r="CY181" s="108"/>
      <c r="CZ181" s="108"/>
      <c r="DC181" s="11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1"/>
      <c r="EQ181" s="11"/>
    </row>
    <row r="182" spans="81:147" s="12" customFormat="1" ht="21.95" customHeight="1" x14ac:dyDescent="0.25">
      <c r="CC182" s="108"/>
      <c r="CD182" s="109"/>
      <c r="CE182" s="109"/>
      <c r="CF182" s="109"/>
      <c r="CG182" s="109"/>
      <c r="CJ182" s="110"/>
      <c r="CK182" s="110"/>
      <c r="CL182" s="110"/>
      <c r="CM182" s="110"/>
      <c r="CN182" s="110"/>
      <c r="CO182" s="110"/>
      <c r="CQ182" s="11"/>
      <c r="CR182" s="11"/>
      <c r="CS182" s="108"/>
      <c r="CT182" s="108"/>
      <c r="CU182" s="108"/>
      <c r="CV182" s="108"/>
      <c r="CW182" s="108"/>
      <c r="CX182" s="108"/>
      <c r="CY182" s="108"/>
      <c r="CZ182" s="108"/>
      <c r="DC182" s="11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1"/>
      <c r="EQ182" s="11"/>
    </row>
    <row r="183" spans="81:147" s="12" customFormat="1" ht="21.95" customHeight="1" x14ac:dyDescent="0.25">
      <c r="CC183" s="108"/>
      <c r="CD183" s="109"/>
      <c r="CE183" s="109"/>
      <c r="CF183" s="109"/>
      <c r="CG183" s="109"/>
      <c r="CJ183" s="110"/>
      <c r="CK183" s="110"/>
      <c r="CL183" s="110"/>
      <c r="CM183" s="110"/>
      <c r="CN183" s="110"/>
      <c r="CO183" s="110"/>
      <c r="CQ183" s="11"/>
      <c r="CR183" s="11"/>
      <c r="CS183" s="108"/>
      <c r="CT183" s="108"/>
      <c r="CU183" s="108"/>
      <c r="CV183" s="108"/>
      <c r="CW183" s="108"/>
      <c r="CX183" s="108"/>
      <c r="CY183" s="108"/>
      <c r="CZ183" s="108"/>
      <c r="DC183" s="11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1"/>
      <c r="EQ183" s="11"/>
    </row>
    <row r="184" spans="81:147" s="12" customFormat="1" ht="21.95" customHeight="1" x14ac:dyDescent="0.25">
      <c r="CC184" s="108"/>
      <c r="CD184" s="109"/>
      <c r="CE184" s="109"/>
      <c r="CF184" s="109"/>
      <c r="CG184" s="109"/>
      <c r="CJ184" s="110"/>
      <c r="CK184" s="110"/>
      <c r="CL184" s="110"/>
      <c r="CM184" s="110"/>
      <c r="CN184" s="110"/>
      <c r="CO184" s="110"/>
      <c r="CQ184" s="11"/>
      <c r="CR184" s="11"/>
      <c r="CS184" s="108"/>
      <c r="CT184" s="108"/>
      <c r="CU184" s="108"/>
      <c r="CV184" s="108"/>
      <c r="CW184" s="108"/>
      <c r="CX184" s="108"/>
      <c r="CY184" s="108"/>
      <c r="CZ184" s="108"/>
      <c r="DC184" s="11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1"/>
      <c r="EQ184" s="11"/>
    </row>
    <row r="185" spans="81:147" s="12" customFormat="1" ht="21.95" customHeight="1" x14ac:dyDescent="0.25">
      <c r="CC185" s="108"/>
      <c r="CD185" s="109"/>
      <c r="CE185" s="109"/>
      <c r="CF185" s="109"/>
      <c r="CG185" s="109"/>
      <c r="CJ185" s="110"/>
      <c r="CK185" s="110"/>
      <c r="CL185" s="110"/>
      <c r="CM185" s="110"/>
      <c r="CN185" s="110"/>
      <c r="CO185" s="110"/>
      <c r="CQ185" s="11"/>
      <c r="CR185" s="11"/>
      <c r="CS185" s="108"/>
      <c r="CT185" s="108"/>
      <c r="CU185" s="108"/>
      <c r="CV185" s="108"/>
      <c r="CW185" s="108"/>
      <c r="CX185" s="108"/>
      <c r="CY185" s="108"/>
      <c r="CZ185" s="108"/>
      <c r="DC185" s="11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1"/>
      <c r="EQ185" s="11"/>
    </row>
    <row r="186" spans="81:147" s="12" customFormat="1" ht="21.95" customHeight="1" x14ac:dyDescent="0.25">
      <c r="CC186" s="108"/>
      <c r="CD186" s="109"/>
      <c r="CE186" s="109"/>
      <c r="CF186" s="109"/>
      <c r="CG186" s="109"/>
      <c r="CJ186" s="110"/>
      <c r="CK186" s="110"/>
      <c r="CL186" s="110"/>
      <c r="CM186" s="110"/>
      <c r="CN186" s="110"/>
      <c r="CO186" s="110"/>
      <c r="CQ186" s="11"/>
      <c r="CR186" s="11"/>
      <c r="CS186" s="108"/>
      <c r="CT186" s="108"/>
      <c r="CU186" s="108"/>
      <c r="CV186" s="108"/>
      <c r="CW186" s="108"/>
      <c r="CX186" s="108"/>
      <c r="CY186" s="108"/>
      <c r="CZ186" s="108"/>
      <c r="DC186" s="11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1"/>
      <c r="EQ186" s="11"/>
    </row>
    <row r="187" spans="81:147" s="12" customFormat="1" ht="21.95" customHeight="1" x14ac:dyDescent="0.25">
      <c r="CC187" s="108"/>
      <c r="CD187" s="109"/>
      <c r="CE187" s="109"/>
      <c r="CF187" s="109"/>
      <c r="CG187" s="109"/>
      <c r="CJ187" s="110"/>
      <c r="CK187" s="110"/>
      <c r="CL187" s="110"/>
      <c r="CM187" s="110"/>
      <c r="CN187" s="110"/>
      <c r="CO187" s="110"/>
      <c r="CQ187" s="11"/>
      <c r="CR187" s="11"/>
      <c r="CS187" s="108"/>
      <c r="CT187" s="108"/>
      <c r="CU187" s="108"/>
      <c r="CV187" s="108"/>
      <c r="CW187" s="108"/>
      <c r="CX187" s="108"/>
      <c r="CY187" s="108"/>
      <c r="CZ187" s="108"/>
      <c r="DC187" s="11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1"/>
      <c r="EQ187" s="11"/>
    </row>
    <row r="188" spans="81:147" s="12" customFormat="1" ht="21.95" customHeight="1" x14ac:dyDescent="0.25">
      <c r="CC188" s="108"/>
      <c r="CD188" s="109"/>
      <c r="CE188" s="109"/>
      <c r="CF188" s="109"/>
      <c r="CG188" s="109"/>
      <c r="CJ188" s="110"/>
      <c r="CK188" s="110"/>
      <c r="CL188" s="110"/>
      <c r="CM188" s="110"/>
      <c r="CN188" s="110"/>
      <c r="CO188" s="110"/>
      <c r="CQ188" s="11"/>
      <c r="CR188" s="11"/>
      <c r="CS188" s="108"/>
      <c r="CT188" s="108"/>
      <c r="CU188" s="108"/>
      <c r="CV188" s="108"/>
      <c r="CW188" s="108"/>
      <c r="CX188" s="108"/>
      <c r="CY188" s="108"/>
      <c r="CZ188" s="108"/>
      <c r="DC188" s="11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1"/>
      <c r="EQ188" s="11"/>
    </row>
    <row r="189" spans="81:147" s="12" customFormat="1" ht="21.95" customHeight="1" x14ac:dyDescent="0.25">
      <c r="CC189" s="108"/>
      <c r="CD189" s="109"/>
      <c r="CE189" s="109"/>
      <c r="CF189" s="109"/>
      <c r="CG189" s="109"/>
      <c r="CJ189" s="110"/>
      <c r="CK189" s="110"/>
      <c r="CL189" s="110"/>
      <c r="CM189" s="110"/>
      <c r="CN189" s="110"/>
      <c r="CO189" s="110"/>
      <c r="CQ189" s="11"/>
      <c r="CR189" s="11"/>
      <c r="CS189" s="108"/>
      <c r="CT189" s="108"/>
      <c r="CU189" s="108"/>
      <c r="CV189" s="108"/>
      <c r="CW189" s="108"/>
      <c r="CX189" s="108"/>
      <c r="CY189" s="108"/>
      <c r="CZ189" s="108"/>
      <c r="DC189" s="11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1"/>
      <c r="EQ189" s="11"/>
    </row>
    <row r="190" spans="81:147" s="12" customFormat="1" ht="21.95" customHeight="1" x14ac:dyDescent="0.25">
      <c r="CC190" s="108"/>
      <c r="CD190" s="109"/>
      <c r="CE190" s="109"/>
      <c r="CF190" s="109"/>
      <c r="CG190" s="109"/>
      <c r="CJ190" s="110"/>
      <c r="CK190" s="110"/>
      <c r="CL190" s="110"/>
      <c r="CM190" s="110"/>
      <c r="CN190" s="110"/>
      <c r="CO190" s="110"/>
      <c r="CQ190" s="11"/>
      <c r="CR190" s="11"/>
      <c r="CS190" s="108"/>
      <c r="CT190" s="108"/>
      <c r="CU190" s="108"/>
      <c r="CV190" s="108"/>
      <c r="CW190" s="108"/>
      <c r="CX190" s="108"/>
      <c r="CY190" s="108"/>
      <c r="CZ190" s="108"/>
      <c r="DC190" s="11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1"/>
      <c r="EQ190" s="11"/>
    </row>
    <row r="191" spans="81:147" s="12" customFormat="1" ht="21.95" customHeight="1" x14ac:dyDescent="0.25">
      <c r="CC191" s="108"/>
      <c r="CD191" s="109"/>
      <c r="CE191" s="109"/>
      <c r="CF191" s="109"/>
      <c r="CG191" s="109"/>
      <c r="CJ191" s="110"/>
      <c r="CK191" s="110"/>
      <c r="CL191" s="110"/>
      <c r="CM191" s="110"/>
      <c r="CN191" s="110"/>
      <c r="CO191" s="110"/>
      <c r="CQ191" s="11"/>
      <c r="CR191" s="11"/>
      <c r="CS191" s="108"/>
      <c r="CT191" s="108"/>
      <c r="CU191" s="108"/>
      <c r="CV191" s="108"/>
      <c r="CW191" s="108"/>
      <c r="CX191" s="108"/>
      <c r="CY191" s="108"/>
      <c r="CZ191" s="108"/>
      <c r="DC191" s="11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1"/>
      <c r="EQ191" s="11"/>
    </row>
    <row r="192" spans="81:147" s="12" customFormat="1" ht="21.95" customHeight="1" x14ac:dyDescent="0.25">
      <c r="CC192" s="108"/>
      <c r="CD192" s="109"/>
      <c r="CE192" s="109"/>
      <c r="CF192" s="109"/>
      <c r="CG192" s="109"/>
      <c r="CJ192" s="110"/>
      <c r="CK192" s="110"/>
      <c r="CL192" s="110"/>
      <c r="CM192" s="110"/>
      <c r="CN192" s="110"/>
      <c r="CO192" s="110"/>
      <c r="CQ192" s="11"/>
      <c r="CR192" s="11"/>
      <c r="CS192" s="108"/>
      <c r="CT192" s="108"/>
      <c r="CU192" s="108"/>
      <c r="CV192" s="108"/>
      <c r="CW192" s="108"/>
      <c r="CX192" s="108"/>
      <c r="CY192" s="108"/>
      <c r="CZ192" s="108"/>
      <c r="DC192" s="11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1"/>
      <c r="EQ192" s="11"/>
    </row>
    <row r="193" spans="81:147" s="12" customFormat="1" ht="21.95" customHeight="1" x14ac:dyDescent="0.25">
      <c r="CC193" s="108"/>
      <c r="CD193" s="109"/>
      <c r="CE193" s="109"/>
      <c r="CF193" s="109"/>
      <c r="CG193" s="109"/>
      <c r="CJ193" s="110"/>
      <c r="CK193" s="110"/>
      <c r="CL193" s="110"/>
      <c r="CM193" s="110"/>
      <c r="CN193" s="110"/>
      <c r="CO193" s="110"/>
      <c r="CQ193" s="11"/>
      <c r="CR193" s="11"/>
      <c r="CS193" s="108"/>
      <c r="CT193" s="108"/>
      <c r="CU193" s="108"/>
      <c r="CV193" s="108"/>
      <c r="CW193" s="108"/>
      <c r="CX193" s="108"/>
      <c r="CY193" s="108"/>
      <c r="CZ193" s="108"/>
      <c r="DC193" s="11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1"/>
      <c r="EQ193" s="11"/>
    </row>
    <row r="194" spans="81:147" s="12" customFormat="1" ht="21.95" customHeight="1" x14ac:dyDescent="0.25">
      <c r="CC194" s="108"/>
      <c r="CD194" s="109"/>
      <c r="CE194" s="109"/>
      <c r="CF194" s="109"/>
      <c r="CG194" s="109"/>
      <c r="CJ194" s="110"/>
      <c r="CK194" s="110"/>
      <c r="CL194" s="110"/>
      <c r="CM194" s="110"/>
      <c r="CN194" s="110"/>
      <c r="CO194" s="110"/>
      <c r="CQ194" s="11"/>
      <c r="CR194" s="11"/>
      <c r="CS194" s="108"/>
      <c r="CT194" s="108"/>
      <c r="CU194" s="108"/>
      <c r="CV194" s="108"/>
      <c r="CW194" s="108"/>
      <c r="CX194" s="108"/>
      <c r="CY194" s="108"/>
      <c r="CZ194" s="108"/>
      <c r="DC194" s="11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1"/>
      <c r="EQ194" s="11"/>
    </row>
    <row r="195" spans="81:147" s="12" customFormat="1" ht="21.95" customHeight="1" x14ac:dyDescent="0.25">
      <c r="CC195" s="108"/>
      <c r="CD195" s="109"/>
      <c r="CE195" s="109"/>
      <c r="CF195" s="109"/>
      <c r="CG195" s="109"/>
      <c r="CJ195" s="110"/>
      <c r="CK195" s="110"/>
      <c r="CL195" s="110"/>
      <c r="CM195" s="110"/>
      <c r="CN195" s="110"/>
      <c r="CO195" s="110"/>
      <c r="CQ195" s="11"/>
      <c r="CR195" s="11"/>
      <c r="CS195" s="108"/>
      <c r="CT195" s="108"/>
      <c r="CU195" s="108"/>
      <c r="CV195" s="108"/>
      <c r="CW195" s="108"/>
      <c r="CX195" s="108"/>
      <c r="CY195" s="108"/>
      <c r="CZ195" s="108"/>
      <c r="DC195" s="11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1"/>
      <c r="EQ195" s="11"/>
    </row>
    <row r="196" spans="81:147" s="12" customFormat="1" ht="21.95" customHeight="1" x14ac:dyDescent="0.25">
      <c r="CC196" s="108"/>
      <c r="CD196" s="109"/>
      <c r="CE196" s="109"/>
      <c r="CF196" s="109"/>
      <c r="CG196" s="109"/>
      <c r="CJ196" s="110"/>
      <c r="CK196" s="110"/>
      <c r="CL196" s="110"/>
      <c r="CM196" s="110"/>
      <c r="CN196" s="110"/>
      <c r="CO196" s="110"/>
      <c r="CQ196" s="11"/>
      <c r="CR196" s="11"/>
      <c r="CS196" s="108"/>
      <c r="CT196" s="108"/>
      <c r="CU196" s="108"/>
      <c r="CV196" s="108"/>
      <c r="CW196" s="108"/>
      <c r="CX196" s="108"/>
      <c r="CY196" s="108"/>
      <c r="CZ196" s="108"/>
      <c r="DC196" s="11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1"/>
      <c r="EQ196" s="11"/>
    </row>
    <row r="197" spans="81:147" s="12" customFormat="1" ht="21.95" customHeight="1" x14ac:dyDescent="0.25">
      <c r="CC197" s="108"/>
      <c r="CD197" s="109"/>
      <c r="CE197" s="109"/>
      <c r="CF197" s="109"/>
      <c r="CG197" s="109"/>
      <c r="CJ197" s="110"/>
      <c r="CK197" s="110"/>
      <c r="CL197" s="110"/>
      <c r="CM197" s="110"/>
      <c r="CN197" s="110"/>
      <c r="CO197" s="110"/>
      <c r="CQ197" s="11"/>
      <c r="CR197" s="11"/>
      <c r="CS197" s="108"/>
      <c r="CT197" s="108"/>
      <c r="CU197" s="108"/>
      <c r="CV197" s="108"/>
      <c r="CW197" s="108"/>
      <c r="CX197" s="108"/>
      <c r="CY197" s="108"/>
      <c r="CZ197" s="108"/>
      <c r="DC197" s="11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1"/>
      <c r="EQ197" s="11"/>
    </row>
    <row r="198" spans="81:147" s="12" customFormat="1" ht="21.95" customHeight="1" x14ac:dyDescent="0.25">
      <c r="CC198" s="108"/>
      <c r="CD198" s="109"/>
      <c r="CE198" s="109"/>
      <c r="CF198" s="109"/>
      <c r="CG198" s="109"/>
      <c r="CJ198" s="110"/>
      <c r="CK198" s="110"/>
      <c r="CL198" s="110"/>
      <c r="CM198" s="110"/>
      <c r="CN198" s="110"/>
      <c r="CO198" s="110"/>
      <c r="CQ198" s="11"/>
      <c r="CR198" s="11"/>
      <c r="CS198" s="108"/>
      <c r="CT198" s="108"/>
      <c r="CU198" s="108"/>
      <c r="CV198" s="108"/>
      <c r="CW198" s="108"/>
      <c r="CX198" s="108"/>
      <c r="CY198" s="108"/>
      <c r="CZ198" s="108"/>
      <c r="DC198" s="11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1"/>
      <c r="EQ198" s="11"/>
    </row>
    <row r="199" spans="81:147" s="12" customFormat="1" ht="21.95" customHeight="1" x14ac:dyDescent="0.25">
      <c r="CC199" s="108"/>
      <c r="CD199" s="109"/>
      <c r="CE199" s="109"/>
      <c r="CF199" s="109"/>
      <c r="CG199" s="109"/>
      <c r="CJ199" s="110"/>
      <c r="CK199" s="110"/>
      <c r="CL199" s="110"/>
      <c r="CM199" s="110"/>
      <c r="CN199" s="110"/>
      <c r="CO199" s="110"/>
      <c r="CQ199" s="11"/>
      <c r="CR199" s="11"/>
      <c r="CS199" s="108"/>
      <c r="CT199" s="108"/>
      <c r="CU199" s="108"/>
      <c r="CV199" s="108"/>
      <c r="CW199" s="108"/>
      <c r="CX199" s="108"/>
      <c r="CY199" s="108"/>
      <c r="CZ199" s="108"/>
      <c r="DC199" s="11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1"/>
      <c r="EQ199" s="11"/>
    </row>
    <row r="200" spans="81:147" s="12" customFormat="1" ht="21.95" customHeight="1" x14ac:dyDescent="0.25">
      <c r="CC200" s="108"/>
      <c r="CD200" s="109"/>
      <c r="CE200" s="109"/>
      <c r="CF200" s="109"/>
      <c r="CG200" s="109"/>
      <c r="CJ200" s="110"/>
      <c r="CK200" s="110"/>
      <c r="CL200" s="110"/>
      <c r="CM200" s="110"/>
      <c r="CN200" s="110"/>
      <c r="CO200" s="110"/>
      <c r="CQ200" s="11"/>
      <c r="CR200" s="11"/>
      <c r="CS200" s="108"/>
      <c r="CT200" s="108"/>
      <c r="CU200" s="108"/>
      <c r="CV200" s="108"/>
      <c r="CW200" s="108"/>
      <c r="CX200" s="108"/>
      <c r="CY200" s="108"/>
      <c r="CZ200" s="108"/>
      <c r="DC200" s="11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1"/>
      <c r="EQ200" s="11"/>
    </row>
    <row r="201" spans="81:147" s="12" customFormat="1" ht="21.95" customHeight="1" x14ac:dyDescent="0.25">
      <c r="CC201" s="108"/>
      <c r="CD201" s="109"/>
      <c r="CE201" s="109"/>
      <c r="CF201" s="109"/>
      <c r="CG201" s="109"/>
      <c r="CJ201" s="110"/>
      <c r="CK201" s="110"/>
      <c r="CL201" s="110"/>
      <c r="CM201" s="110"/>
      <c r="CN201" s="110"/>
      <c r="CO201" s="110"/>
      <c r="CQ201" s="11"/>
      <c r="CR201" s="11"/>
      <c r="CS201" s="108"/>
      <c r="CT201" s="108"/>
      <c r="CU201" s="108"/>
      <c r="CV201" s="108"/>
      <c r="CW201" s="108"/>
      <c r="CX201" s="108"/>
      <c r="CY201" s="108"/>
      <c r="CZ201" s="108"/>
      <c r="DC201" s="11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1"/>
      <c r="EQ201" s="11"/>
    </row>
    <row r="202" spans="81:147" s="12" customFormat="1" ht="21.95" customHeight="1" x14ac:dyDescent="0.25">
      <c r="CC202" s="108"/>
      <c r="CD202" s="109"/>
      <c r="CE202" s="109"/>
      <c r="CF202" s="109"/>
      <c r="CG202" s="109"/>
      <c r="CJ202" s="110"/>
      <c r="CK202" s="110"/>
      <c r="CL202" s="110"/>
      <c r="CM202" s="110"/>
      <c r="CN202" s="110"/>
      <c r="CO202" s="110"/>
      <c r="CQ202" s="11"/>
      <c r="CR202" s="11"/>
      <c r="CS202" s="108"/>
      <c r="CT202" s="108"/>
      <c r="CU202" s="108"/>
      <c r="CV202" s="108"/>
      <c r="CW202" s="108"/>
      <c r="CX202" s="108"/>
      <c r="CY202" s="108"/>
      <c r="CZ202" s="108"/>
      <c r="DC202" s="11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1"/>
      <c r="EQ202" s="11"/>
    </row>
    <row r="203" spans="81:147" s="12" customFormat="1" ht="21.95" customHeight="1" x14ac:dyDescent="0.25">
      <c r="CC203" s="108"/>
      <c r="CD203" s="109"/>
      <c r="CE203" s="109"/>
      <c r="CF203" s="109"/>
      <c r="CG203" s="109"/>
      <c r="CJ203" s="110"/>
      <c r="CK203" s="110"/>
      <c r="CL203" s="110"/>
      <c r="CM203" s="110"/>
      <c r="CN203" s="110"/>
      <c r="CO203" s="110"/>
      <c r="CQ203" s="11"/>
      <c r="CR203" s="11"/>
      <c r="CS203" s="108"/>
      <c r="CT203" s="108"/>
      <c r="CU203" s="108"/>
      <c r="CV203" s="108"/>
      <c r="CW203" s="108"/>
      <c r="CX203" s="108"/>
      <c r="CY203" s="108"/>
      <c r="CZ203" s="108"/>
      <c r="DC203" s="11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1"/>
      <c r="EQ203" s="11"/>
    </row>
    <row r="204" spans="81:147" s="12" customFormat="1" ht="21.95" customHeight="1" x14ac:dyDescent="0.25">
      <c r="CC204" s="108"/>
      <c r="CD204" s="109"/>
      <c r="CE204" s="109"/>
      <c r="CF204" s="109"/>
      <c r="CG204" s="109"/>
      <c r="CJ204" s="110"/>
      <c r="CK204" s="110"/>
      <c r="CL204" s="110"/>
      <c r="CM204" s="110"/>
      <c r="CN204" s="110"/>
      <c r="CO204" s="110"/>
      <c r="CQ204" s="11"/>
      <c r="CR204" s="11"/>
      <c r="CS204" s="108"/>
      <c r="CT204" s="108"/>
      <c r="CU204" s="108"/>
      <c r="CV204" s="108"/>
      <c r="CW204" s="108"/>
      <c r="CX204" s="108"/>
      <c r="CY204" s="108"/>
      <c r="CZ204" s="108"/>
      <c r="DC204" s="11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1"/>
      <c r="EQ204" s="11"/>
    </row>
    <row r="205" spans="81:147" s="12" customFormat="1" ht="21.95" customHeight="1" x14ac:dyDescent="0.25">
      <c r="CC205" s="108"/>
      <c r="CD205" s="109"/>
      <c r="CE205" s="109"/>
      <c r="CF205" s="109"/>
      <c r="CG205" s="109"/>
      <c r="CJ205" s="110"/>
      <c r="CK205" s="110"/>
      <c r="CL205" s="110"/>
      <c r="CM205" s="110"/>
      <c r="CN205" s="110"/>
      <c r="CO205" s="110"/>
      <c r="CQ205" s="11"/>
      <c r="CR205" s="11"/>
      <c r="CS205" s="108"/>
      <c r="CT205" s="108"/>
      <c r="CU205" s="108"/>
      <c r="CV205" s="108"/>
      <c r="CW205" s="108"/>
      <c r="CX205" s="108"/>
      <c r="CY205" s="108"/>
      <c r="CZ205" s="108"/>
      <c r="DC205" s="11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1"/>
      <c r="EQ205" s="11"/>
    </row>
    <row r="206" spans="81:147" s="12" customFormat="1" ht="21.95" customHeight="1" x14ac:dyDescent="0.25">
      <c r="CC206" s="108"/>
      <c r="CD206" s="109"/>
      <c r="CE206" s="109"/>
      <c r="CF206" s="109"/>
      <c r="CG206" s="109"/>
      <c r="CJ206" s="110"/>
      <c r="CK206" s="110"/>
      <c r="CL206" s="110"/>
      <c r="CM206" s="110"/>
      <c r="CN206" s="110"/>
      <c r="CO206" s="110"/>
      <c r="CQ206" s="11"/>
      <c r="CR206" s="11"/>
      <c r="CS206" s="108"/>
      <c r="CT206" s="108"/>
      <c r="CU206" s="108"/>
      <c r="CV206" s="108"/>
      <c r="CW206" s="108"/>
      <c r="CX206" s="108"/>
      <c r="CY206" s="108"/>
      <c r="CZ206" s="108"/>
      <c r="DC206" s="11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1"/>
      <c r="EQ206" s="11"/>
    </row>
    <row r="207" spans="81:147" s="12" customFormat="1" ht="21.95" customHeight="1" x14ac:dyDescent="0.25">
      <c r="CC207" s="108"/>
      <c r="CD207" s="109"/>
      <c r="CE207" s="109"/>
      <c r="CF207" s="109"/>
      <c r="CG207" s="109"/>
      <c r="CJ207" s="110"/>
      <c r="CK207" s="110"/>
      <c r="CL207" s="110"/>
      <c r="CM207" s="110"/>
      <c r="CN207" s="110"/>
      <c r="CO207" s="110"/>
      <c r="CQ207" s="11"/>
      <c r="CR207" s="11"/>
      <c r="CS207" s="108"/>
      <c r="CT207" s="108"/>
      <c r="CU207" s="108"/>
      <c r="CV207" s="108"/>
      <c r="CW207" s="108"/>
      <c r="CX207" s="108"/>
      <c r="CY207" s="108"/>
      <c r="CZ207" s="108"/>
      <c r="DC207" s="11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1"/>
      <c r="EQ207" s="11"/>
    </row>
    <row r="208" spans="81:147" s="12" customFormat="1" ht="21.95" customHeight="1" x14ac:dyDescent="0.25">
      <c r="CC208" s="108"/>
      <c r="CD208" s="109"/>
      <c r="CE208" s="109"/>
      <c r="CF208" s="109"/>
      <c r="CG208" s="109"/>
      <c r="CJ208" s="110"/>
      <c r="CK208" s="110"/>
      <c r="CL208" s="110"/>
      <c r="CM208" s="110"/>
      <c r="CN208" s="110"/>
      <c r="CO208" s="110"/>
      <c r="CQ208" s="11"/>
      <c r="CR208" s="11"/>
      <c r="CS208" s="108"/>
      <c r="CT208" s="108"/>
      <c r="CU208" s="108"/>
      <c r="CV208" s="108"/>
      <c r="CW208" s="108"/>
      <c r="CX208" s="108"/>
      <c r="CY208" s="108"/>
      <c r="CZ208" s="108"/>
      <c r="DC208" s="11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1"/>
      <c r="EQ208" s="11"/>
    </row>
    <row r="209" spans="81:147" s="12" customFormat="1" ht="21.95" customHeight="1" x14ac:dyDescent="0.25">
      <c r="CC209" s="108"/>
      <c r="CD209" s="109"/>
      <c r="CE209" s="109"/>
      <c r="CF209" s="109"/>
      <c r="CG209" s="109"/>
      <c r="CJ209" s="110"/>
      <c r="CK209" s="110"/>
      <c r="CL209" s="110"/>
      <c r="CM209" s="110"/>
      <c r="CN209" s="110"/>
      <c r="CO209" s="110"/>
      <c r="CQ209" s="11"/>
      <c r="CR209" s="11"/>
      <c r="CS209" s="108"/>
      <c r="CT209" s="108"/>
      <c r="CU209" s="108"/>
      <c r="CV209" s="108"/>
      <c r="CW209" s="108"/>
      <c r="CX209" s="108"/>
      <c r="CY209" s="108"/>
      <c r="CZ209" s="108"/>
      <c r="DC209" s="11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1"/>
      <c r="EQ209" s="11"/>
    </row>
    <row r="210" spans="81:147" s="12" customFormat="1" ht="21.95" customHeight="1" x14ac:dyDescent="0.25">
      <c r="CC210" s="108"/>
      <c r="CD210" s="109"/>
      <c r="CE210" s="109"/>
      <c r="CF210" s="109"/>
      <c r="CG210" s="109"/>
      <c r="CJ210" s="110"/>
      <c r="CK210" s="110"/>
      <c r="CL210" s="110"/>
      <c r="CM210" s="110"/>
      <c r="CN210" s="110"/>
      <c r="CO210" s="110"/>
      <c r="CQ210" s="11"/>
      <c r="CR210" s="11"/>
      <c r="CS210" s="108"/>
      <c r="CT210" s="108"/>
      <c r="CU210" s="108"/>
      <c r="CV210" s="108"/>
      <c r="CW210" s="108"/>
      <c r="CX210" s="108"/>
      <c r="CY210" s="108"/>
      <c r="CZ210" s="108"/>
      <c r="DC210" s="11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1"/>
      <c r="EQ210" s="11"/>
    </row>
    <row r="211" spans="81:147" s="12" customFormat="1" ht="21.95" customHeight="1" x14ac:dyDescent="0.25">
      <c r="CC211" s="108"/>
      <c r="CD211" s="109"/>
      <c r="CE211" s="109"/>
      <c r="CF211" s="109"/>
      <c r="CG211" s="109"/>
      <c r="CJ211" s="110"/>
      <c r="CK211" s="110"/>
      <c r="CL211" s="110"/>
      <c r="CM211" s="110"/>
      <c r="CN211" s="110"/>
      <c r="CO211" s="110"/>
      <c r="CQ211" s="11"/>
      <c r="CR211" s="11"/>
      <c r="CS211" s="108"/>
      <c r="CT211" s="108"/>
      <c r="CU211" s="108"/>
      <c r="CV211" s="108"/>
      <c r="CW211" s="108"/>
      <c r="CX211" s="108"/>
      <c r="CY211" s="108"/>
      <c r="CZ211" s="108"/>
      <c r="DC211" s="11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1"/>
      <c r="EQ211" s="11"/>
    </row>
    <row r="212" spans="81:147" s="12" customFormat="1" ht="21.95" customHeight="1" x14ac:dyDescent="0.25">
      <c r="CC212" s="108"/>
      <c r="CD212" s="109"/>
      <c r="CE212" s="109"/>
      <c r="CF212" s="109"/>
      <c r="CG212" s="109"/>
      <c r="CJ212" s="110"/>
      <c r="CK212" s="110"/>
      <c r="CL212" s="110"/>
      <c r="CM212" s="110"/>
      <c r="CN212" s="110"/>
      <c r="CO212" s="110"/>
      <c r="CQ212" s="11"/>
      <c r="CR212" s="11"/>
      <c r="CS212" s="108"/>
      <c r="CT212" s="108"/>
      <c r="CU212" s="108"/>
      <c r="CV212" s="108"/>
      <c r="CW212" s="108"/>
      <c r="CX212" s="108"/>
      <c r="CY212" s="108"/>
      <c r="CZ212" s="108"/>
      <c r="DC212" s="11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1"/>
      <c r="EQ212" s="11"/>
    </row>
    <row r="213" spans="81:147" s="12" customFormat="1" ht="21.95" customHeight="1" x14ac:dyDescent="0.25">
      <c r="CC213" s="108"/>
      <c r="CD213" s="109"/>
      <c r="CE213" s="109"/>
      <c r="CF213" s="109"/>
      <c r="CG213" s="109"/>
      <c r="CJ213" s="110"/>
      <c r="CK213" s="110"/>
      <c r="CL213" s="110"/>
      <c r="CM213" s="110"/>
      <c r="CN213" s="110"/>
      <c r="CO213" s="110"/>
      <c r="CQ213" s="11"/>
      <c r="CR213" s="11"/>
      <c r="CS213" s="108"/>
      <c r="CT213" s="108"/>
      <c r="CU213" s="108"/>
      <c r="CV213" s="108"/>
      <c r="CW213" s="108"/>
      <c r="CX213" s="108"/>
      <c r="CY213" s="108"/>
      <c r="CZ213" s="108"/>
      <c r="DC213" s="11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1"/>
      <c r="EQ213" s="11"/>
    </row>
    <row r="214" spans="81:147" s="12" customFormat="1" ht="21.95" customHeight="1" x14ac:dyDescent="0.25">
      <c r="CC214" s="108"/>
      <c r="CD214" s="109"/>
      <c r="CE214" s="109"/>
      <c r="CF214" s="109"/>
      <c r="CG214" s="109"/>
      <c r="CJ214" s="110"/>
      <c r="CK214" s="110"/>
      <c r="CL214" s="110"/>
      <c r="CM214" s="110"/>
      <c r="CN214" s="110"/>
      <c r="CO214" s="110"/>
      <c r="CQ214" s="11"/>
      <c r="CR214" s="11"/>
      <c r="CS214" s="108"/>
      <c r="CT214" s="108"/>
      <c r="CU214" s="108"/>
      <c r="CV214" s="108"/>
      <c r="CW214" s="108"/>
      <c r="CX214" s="108"/>
      <c r="CY214" s="108"/>
      <c r="CZ214" s="108"/>
      <c r="DC214" s="11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1"/>
      <c r="EQ214" s="11"/>
    </row>
    <row r="215" spans="81:147" s="12" customFormat="1" ht="21.95" customHeight="1" x14ac:dyDescent="0.25">
      <c r="CC215" s="108"/>
      <c r="CD215" s="109"/>
      <c r="CE215" s="109"/>
      <c r="CF215" s="109"/>
      <c r="CG215" s="109"/>
      <c r="CJ215" s="110"/>
      <c r="CK215" s="110"/>
      <c r="CL215" s="110"/>
      <c r="CM215" s="110"/>
      <c r="CN215" s="110"/>
      <c r="CO215" s="110"/>
      <c r="CQ215" s="11"/>
      <c r="CR215" s="11"/>
      <c r="CS215" s="108"/>
      <c r="CT215" s="108"/>
      <c r="CU215" s="108"/>
      <c r="CV215" s="108"/>
      <c r="CW215" s="108"/>
      <c r="CX215" s="108"/>
      <c r="CY215" s="108"/>
      <c r="CZ215" s="108"/>
      <c r="DC215" s="11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1"/>
      <c r="EQ215" s="11"/>
    </row>
    <row r="216" spans="81:147" s="12" customFormat="1" ht="21.95" customHeight="1" x14ac:dyDescent="0.25">
      <c r="CC216" s="108"/>
      <c r="CD216" s="109"/>
      <c r="CE216" s="109"/>
      <c r="CF216" s="109"/>
      <c r="CG216" s="109"/>
      <c r="CJ216" s="110"/>
      <c r="CK216" s="110"/>
      <c r="CL216" s="110"/>
      <c r="CM216" s="110"/>
      <c r="CN216" s="110"/>
      <c r="CO216" s="110"/>
      <c r="CQ216" s="11"/>
      <c r="CR216" s="11"/>
      <c r="CS216" s="108"/>
      <c r="CT216" s="108"/>
      <c r="CU216" s="108"/>
      <c r="CV216" s="108"/>
      <c r="CW216" s="108"/>
      <c r="CX216" s="108"/>
      <c r="CY216" s="108"/>
      <c r="CZ216" s="108"/>
      <c r="DC216" s="11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1"/>
      <c r="EQ216" s="11"/>
    </row>
    <row r="217" spans="81:147" s="12" customFormat="1" ht="21.95" customHeight="1" x14ac:dyDescent="0.25">
      <c r="CC217" s="108"/>
      <c r="CD217" s="109"/>
      <c r="CE217" s="109"/>
      <c r="CF217" s="109"/>
      <c r="CG217" s="109"/>
      <c r="CJ217" s="110"/>
      <c r="CK217" s="110"/>
      <c r="CL217" s="110"/>
      <c r="CM217" s="110"/>
      <c r="CN217" s="110"/>
      <c r="CO217" s="110"/>
      <c r="CQ217" s="11"/>
      <c r="CR217" s="11"/>
      <c r="CS217" s="108"/>
      <c r="CT217" s="108"/>
      <c r="CU217" s="108"/>
      <c r="CV217" s="108"/>
      <c r="CW217" s="108"/>
      <c r="CX217" s="108"/>
      <c r="CY217" s="108"/>
      <c r="CZ217" s="108"/>
      <c r="DC217" s="11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1"/>
      <c r="EQ217" s="11"/>
    </row>
    <row r="218" spans="81:147" s="12" customFormat="1" ht="21.95" customHeight="1" x14ac:dyDescent="0.25">
      <c r="CC218" s="108"/>
      <c r="CD218" s="109"/>
      <c r="CE218" s="109"/>
      <c r="CF218" s="109"/>
      <c r="CG218" s="109"/>
      <c r="CJ218" s="110"/>
      <c r="CK218" s="110"/>
      <c r="CL218" s="110"/>
      <c r="CM218" s="110"/>
      <c r="CN218" s="110"/>
      <c r="CO218" s="110"/>
      <c r="CQ218" s="11"/>
      <c r="CR218" s="11"/>
      <c r="CS218" s="108"/>
      <c r="CT218" s="108"/>
      <c r="CU218" s="108"/>
      <c r="CV218" s="108"/>
      <c r="CW218" s="108"/>
      <c r="CX218" s="108"/>
      <c r="CY218" s="108"/>
      <c r="CZ218" s="108"/>
      <c r="DC218" s="11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1"/>
      <c r="EQ218" s="11"/>
    </row>
    <row r="219" spans="81:147" s="12" customFormat="1" ht="21.95" customHeight="1" x14ac:dyDescent="0.25">
      <c r="CC219" s="108"/>
      <c r="CD219" s="109"/>
      <c r="CE219" s="109"/>
      <c r="CF219" s="109"/>
      <c r="CG219" s="109"/>
      <c r="CJ219" s="110"/>
      <c r="CK219" s="110"/>
      <c r="CL219" s="110"/>
      <c r="CM219" s="110"/>
      <c r="CN219" s="110"/>
      <c r="CO219" s="110"/>
      <c r="CQ219" s="11"/>
      <c r="CR219" s="11"/>
      <c r="CS219" s="108"/>
      <c r="CT219" s="108"/>
      <c r="CU219" s="108"/>
      <c r="CV219" s="108"/>
      <c r="CW219" s="108"/>
      <c r="CX219" s="108"/>
      <c r="CY219" s="108"/>
      <c r="CZ219" s="108"/>
      <c r="DC219" s="11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1"/>
      <c r="EQ219" s="11"/>
    </row>
    <row r="220" spans="81:147" s="12" customFormat="1" ht="21.95" customHeight="1" x14ac:dyDescent="0.25">
      <c r="CC220" s="108"/>
      <c r="CD220" s="109"/>
      <c r="CE220" s="109"/>
      <c r="CF220" s="109"/>
      <c r="CG220" s="109"/>
      <c r="CJ220" s="110"/>
      <c r="CK220" s="110"/>
      <c r="CL220" s="110"/>
      <c r="CM220" s="110"/>
      <c r="CN220" s="110"/>
      <c r="CO220" s="110"/>
      <c r="CQ220" s="11"/>
      <c r="CR220" s="11"/>
      <c r="CS220" s="108"/>
      <c r="CT220" s="108"/>
      <c r="CU220" s="108"/>
      <c r="CV220" s="108"/>
      <c r="CW220" s="108"/>
      <c r="CX220" s="108"/>
      <c r="CY220" s="108"/>
      <c r="CZ220" s="108"/>
      <c r="DC220" s="11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1"/>
      <c r="EQ220" s="11"/>
    </row>
    <row r="221" spans="81:147" s="12" customFormat="1" ht="21.95" customHeight="1" x14ac:dyDescent="0.25">
      <c r="CC221" s="108"/>
      <c r="CD221" s="109"/>
      <c r="CE221" s="109"/>
      <c r="CF221" s="109"/>
      <c r="CG221" s="109"/>
      <c r="CJ221" s="110"/>
      <c r="CK221" s="110"/>
      <c r="CL221" s="110"/>
      <c r="CM221" s="110"/>
      <c r="CN221" s="110"/>
      <c r="CO221" s="110"/>
      <c r="CQ221" s="11"/>
      <c r="CR221" s="11"/>
      <c r="CS221" s="108"/>
      <c r="CT221" s="108"/>
      <c r="CU221" s="108"/>
      <c r="CV221" s="108"/>
      <c r="CW221" s="108"/>
      <c r="CX221" s="108"/>
      <c r="CY221" s="108"/>
      <c r="CZ221" s="108"/>
      <c r="DC221" s="11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1"/>
      <c r="EQ221" s="11"/>
    </row>
    <row r="222" spans="81:147" s="12" customFormat="1" ht="21.95" customHeight="1" x14ac:dyDescent="0.25">
      <c r="CC222" s="108"/>
      <c r="CD222" s="109"/>
      <c r="CE222" s="109"/>
      <c r="CF222" s="109"/>
      <c r="CG222" s="109"/>
      <c r="CJ222" s="110"/>
      <c r="CK222" s="110"/>
      <c r="CL222" s="110"/>
      <c r="CM222" s="110"/>
      <c r="CN222" s="110"/>
      <c r="CO222" s="110"/>
      <c r="CQ222" s="11"/>
      <c r="CR222" s="11"/>
      <c r="CS222" s="108"/>
      <c r="CT222" s="108"/>
      <c r="CU222" s="108"/>
      <c r="CV222" s="108"/>
      <c r="CW222" s="108"/>
      <c r="CX222" s="108"/>
      <c r="CY222" s="108"/>
      <c r="CZ222" s="108"/>
      <c r="DC222" s="11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1"/>
      <c r="EQ222" s="11"/>
    </row>
    <row r="223" spans="81:147" s="12" customFormat="1" ht="21.95" customHeight="1" x14ac:dyDescent="0.25">
      <c r="CC223" s="108"/>
      <c r="CD223" s="109"/>
      <c r="CE223" s="109"/>
      <c r="CF223" s="109"/>
      <c r="CG223" s="109"/>
      <c r="CJ223" s="110"/>
      <c r="CK223" s="110"/>
      <c r="CL223" s="110"/>
      <c r="CM223" s="110"/>
      <c r="CN223" s="110"/>
      <c r="CO223" s="110"/>
      <c r="CQ223" s="11"/>
      <c r="CR223" s="11"/>
      <c r="CS223" s="108"/>
      <c r="CT223" s="108"/>
      <c r="CU223" s="108"/>
      <c r="CV223" s="108"/>
      <c r="CW223" s="108"/>
      <c r="CX223" s="108"/>
      <c r="CY223" s="108"/>
      <c r="CZ223" s="108"/>
      <c r="DC223" s="11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1"/>
      <c r="EQ223" s="11"/>
    </row>
    <row r="224" spans="81:147" s="12" customFormat="1" ht="21.95" customHeight="1" x14ac:dyDescent="0.25">
      <c r="CC224" s="108"/>
      <c r="CD224" s="109"/>
      <c r="CE224" s="109"/>
      <c r="CF224" s="109"/>
      <c r="CG224" s="109"/>
      <c r="CJ224" s="110"/>
      <c r="CK224" s="110"/>
      <c r="CL224" s="110"/>
      <c r="CM224" s="110"/>
      <c r="CN224" s="110"/>
      <c r="CO224" s="110"/>
      <c r="CQ224" s="11"/>
      <c r="CR224" s="11"/>
      <c r="CS224" s="108"/>
      <c r="CT224" s="108"/>
      <c r="CU224" s="108"/>
      <c r="CV224" s="108"/>
      <c r="CW224" s="108"/>
      <c r="CX224" s="108"/>
      <c r="CY224" s="108"/>
      <c r="CZ224" s="108"/>
      <c r="DC224" s="11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1"/>
      <c r="EQ224" s="11"/>
    </row>
    <row r="225" spans="81:147" s="12" customFormat="1" ht="21.95" customHeight="1" x14ac:dyDescent="0.25">
      <c r="CC225" s="108"/>
      <c r="CD225" s="109"/>
      <c r="CE225" s="109"/>
      <c r="CF225" s="109"/>
      <c r="CG225" s="109"/>
      <c r="CJ225" s="110"/>
      <c r="CK225" s="110"/>
      <c r="CL225" s="110"/>
      <c r="CM225" s="110"/>
      <c r="CN225" s="110"/>
      <c r="CO225" s="110"/>
      <c r="CQ225" s="11"/>
      <c r="CR225" s="11"/>
      <c r="CS225" s="108"/>
      <c r="CT225" s="108"/>
      <c r="CU225" s="108"/>
      <c r="CV225" s="108"/>
      <c r="CW225" s="108"/>
      <c r="CX225" s="108"/>
      <c r="CY225" s="108"/>
      <c r="CZ225" s="108"/>
      <c r="DC225" s="11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1"/>
      <c r="EQ225" s="11"/>
    </row>
    <row r="226" spans="81:147" s="12" customFormat="1" ht="21.95" customHeight="1" x14ac:dyDescent="0.25">
      <c r="CC226" s="108"/>
      <c r="CD226" s="109"/>
      <c r="CE226" s="109"/>
      <c r="CF226" s="109"/>
      <c r="CG226" s="109"/>
      <c r="CJ226" s="110"/>
      <c r="CK226" s="110"/>
      <c r="CL226" s="110"/>
      <c r="CM226" s="110"/>
      <c r="CN226" s="110"/>
      <c r="CO226" s="110"/>
      <c r="CQ226" s="11"/>
      <c r="CR226" s="11"/>
      <c r="CS226" s="108"/>
      <c r="CT226" s="108"/>
      <c r="CU226" s="108"/>
      <c r="CV226" s="108"/>
      <c r="CW226" s="108"/>
      <c r="CX226" s="108"/>
      <c r="CY226" s="108"/>
      <c r="CZ226" s="108"/>
      <c r="DC226" s="11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1"/>
      <c r="EQ226" s="11"/>
    </row>
    <row r="227" spans="81:147" s="12" customFormat="1" ht="21.95" customHeight="1" x14ac:dyDescent="0.25">
      <c r="CC227" s="108"/>
      <c r="CD227" s="109"/>
      <c r="CE227" s="109"/>
      <c r="CF227" s="109"/>
      <c r="CG227" s="109"/>
      <c r="CJ227" s="110"/>
      <c r="CK227" s="110"/>
      <c r="CL227" s="110"/>
      <c r="CM227" s="110"/>
      <c r="CN227" s="110"/>
      <c r="CO227" s="110"/>
      <c r="CQ227" s="11"/>
      <c r="CR227" s="11"/>
      <c r="CS227" s="108"/>
      <c r="CT227" s="108"/>
      <c r="CU227" s="108"/>
      <c r="CV227" s="108"/>
      <c r="CW227" s="108"/>
      <c r="CX227" s="108"/>
      <c r="CY227" s="108"/>
      <c r="CZ227" s="108"/>
      <c r="DC227" s="11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1"/>
      <c r="EQ227" s="11"/>
    </row>
    <row r="228" spans="81:147" s="12" customFormat="1" ht="21.95" customHeight="1" x14ac:dyDescent="0.25">
      <c r="CC228" s="108"/>
      <c r="CD228" s="109"/>
      <c r="CE228" s="109"/>
      <c r="CF228" s="109"/>
      <c r="CG228" s="109"/>
      <c r="CJ228" s="110"/>
      <c r="CK228" s="110"/>
      <c r="CL228" s="110"/>
      <c r="CM228" s="110"/>
      <c r="CN228" s="110"/>
      <c r="CO228" s="110"/>
      <c r="CQ228" s="11"/>
      <c r="CR228" s="11"/>
      <c r="CS228" s="108"/>
      <c r="CT228" s="108"/>
      <c r="CU228" s="108"/>
      <c r="CV228" s="108"/>
      <c r="CW228" s="108"/>
      <c r="CX228" s="108"/>
      <c r="CY228" s="108"/>
      <c r="CZ228" s="108"/>
      <c r="DC228" s="11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1"/>
      <c r="EQ228" s="11"/>
    </row>
    <row r="229" spans="81:147" s="12" customFormat="1" ht="21.95" customHeight="1" x14ac:dyDescent="0.25">
      <c r="CC229" s="108"/>
      <c r="CD229" s="109"/>
      <c r="CE229" s="109"/>
      <c r="CF229" s="109"/>
      <c r="CG229" s="109"/>
      <c r="CJ229" s="110"/>
      <c r="CK229" s="110"/>
      <c r="CL229" s="110"/>
      <c r="CM229" s="110"/>
      <c r="CN229" s="110"/>
      <c r="CO229" s="110"/>
      <c r="CQ229" s="11"/>
      <c r="CR229" s="11"/>
      <c r="CS229" s="108"/>
      <c r="CT229" s="108"/>
      <c r="CU229" s="108"/>
      <c r="CV229" s="108"/>
      <c r="CW229" s="108"/>
      <c r="CX229" s="108"/>
      <c r="CY229" s="108"/>
      <c r="CZ229" s="108"/>
      <c r="DC229" s="11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1"/>
      <c r="EQ229" s="11"/>
    </row>
    <row r="230" spans="81:147" s="12" customFormat="1" ht="21.95" customHeight="1" x14ac:dyDescent="0.25">
      <c r="CC230" s="108"/>
      <c r="CD230" s="109"/>
      <c r="CE230" s="109"/>
      <c r="CF230" s="109"/>
      <c r="CG230" s="109"/>
      <c r="CJ230" s="110"/>
      <c r="CK230" s="110"/>
      <c r="CL230" s="110"/>
      <c r="CM230" s="110"/>
      <c r="CN230" s="110"/>
      <c r="CO230" s="110"/>
      <c r="CQ230" s="11"/>
      <c r="CR230" s="11"/>
      <c r="CS230" s="108"/>
      <c r="CT230" s="108"/>
      <c r="CU230" s="108"/>
      <c r="CV230" s="108"/>
      <c r="CW230" s="108"/>
      <c r="CX230" s="108"/>
      <c r="CY230" s="108"/>
      <c r="CZ230" s="108"/>
      <c r="DC230" s="11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1"/>
      <c r="EQ230" s="11"/>
    </row>
    <row r="231" spans="81:147" s="12" customFormat="1" ht="21.95" customHeight="1" x14ac:dyDescent="0.25">
      <c r="CC231" s="108"/>
      <c r="CD231" s="109"/>
      <c r="CE231" s="109"/>
      <c r="CF231" s="109"/>
      <c r="CG231" s="109"/>
      <c r="CJ231" s="110"/>
      <c r="CK231" s="110"/>
      <c r="CL231" s="110"/>
      <c r="CM231" s="110"/>
      <c r="CN231" s="110"/>
      <c r="CO231" s="110"/>
      <c r="CQ231" s="11"/>
      <c r="CR231" s="11"/>
      <c r="CS231" s="108"/>
      <c r="CT231" s="108"/>
      <c r="CU231" s="108"/>
      <c r="CV231" s="108"/>
      <c r="CW231" s="108"/>
      <c r="CX231" s="108"/>
      <c r="CY231" s="108"/>
      <c r="CZ231" s="108"/>
      <c r="DC231" s="11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1"/>
      <c r="EQ231" s="11"/>
    </row>
    <row r="232" spans="81:147" s="12" customFormat="1" ht="21.95" customHeight="1" x14ac:dyDescent="0.25">
      <c r="CC232" s="108"/>
      <c r="CD232" s="109"/>
      <c r="CE232" s="109"/>
      <c r="CF232" s="109"/>
      <c r="CG232" s="109"/>
      <c r="CJ232" s="110"/>
      <c r="CK232" s="110"/>
      <c r="CL232" s="110"/>
      <c r="CM232" s="110"/>
      <c r="CN232" s="110"/>
      <c r="CO232" s="110"/>
      <c r="CQ232" s="11"/>
      <c r="CR232" s="11"/>
      <c r="CS232" s="108"/>
      <c r="CT232" s="108"/>
      <c r="CU232" s="108"/>
      <c r="CV232" s="108"/>
      <c r="CW232" s="108"/>
      <c r="CX232" s="108"/>
      <c r="CY232" s="108"/>
      <c r="CZ232" s="108"/>
      <c r="DC232" s="11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1"/>
      <c r="EQ232" s="11"/>
    </row>
    <row r="233" spans="81:147" s="12" customFormat="1" ht="21.95" customHeight="1" x14ac:dyDescent="0.25">
      <c r="CC233" s="108"/>
      <c r="CD233" s="109"/>
      <c r="CE233" s="109"/>
      <c r="CF233" s="109"/>
      <c r="CG233" s="109"/>
      <c r="CJ233" s="110"/>
      <c r="CK233" s="110"/>
      <c r="CL233" s="110"/>
      <c r="CM233" s="110"/>
      <c r="CN233" s="110"/>
      <c r="CO233" s="110"/>
      <c r="CQ233" s="11"/>
      <c r="CR233" s="11"/>
      <c r="CS233" s="108"/>
      <c r="CT233" s="108"/>
      <c r="CU233" s="108"/>
      <c r="CV233" s="108"/>
      <c r="CW233" s="108"/>
      <c r="CX233" s="108"/>
      <c r="CY233" s="108"/>
      <c r="CZ233" s="108"/>
      <c r="DC233" s="11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1"/>
      <c r="EQ233" s="11"/>
    </row>
    <row r="234" spans="81:147" s="12" customFormat="1" ht="21.95" customHeight="1" x14ac:dyDescent="0.25">
      <c r="CC234" s="108"/>
      <c r="CD234" s="109"/>
      <c r="CE234" s="109"/>
      <c r="CF234" s="109"/>
      <c r="CG234" s="109"/>
      <c r="CJ234" s="110"/>
      <c r="CK234" s="110"/>
      <c r="CL234" s="110"/>
      <c r="CM234" s="110"/>
      <c r="CN234" s="110"/>
      <c r="CO234" s="110"/>
      <c r="CQ234" s="11"/>
      <c r="CR234" s="11"/>
      <c r="CS234" s="108"/>
      <c r="CT234" s="108"/>
      <c r="CU234" s="108"/>
      <c r="CV234" s="108"/>
      <c r="CW234" s="108"/>
      <c r="CX234" s="108"/>
      <c r="CY234" s="108"/>
      <c r="CZ234" s="108"/>
      <c r="DC234" s="11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1"/>
      <c r="EQ234" s="11"/>
    </row>
    <row r="235" spans="81:147" s="12" customFormat="1" ht="21.95" customHeight="1" x14ac:dyDescent="0.25">
      <c r="CC235" s="108"/>
      <c r="CD235" s="109"/>
      <c r="CE235" s="109"/>
      <c r="CF235" s="109"/>
      <c r="CG235" s="109"/>
      <c r="CJ235" s="110"/>
      <c r="CK235" s="110"/>
      <c r="CL235" s="110"/>
      <c r="CM235" s="110"/>
      <c r="CN235" s="110"/>
      <c r="CO235" s="110"/>
      <c r="CQ235" s="11"/>
      <c r="CR235" s="11"/>
      <c r="CS235" s="108"/>
      <c r="CT235" s="108"/>
      <c r="CU235" s="108"/>
      <c r="CV235" s="108"/>
      <c r="CW235" s="108"/>
      <c r="CX235" s="108"/>
      <c r="CY235" s="108"/>
      <c r="CZ235" s="108"/>
      <c r="DC235" s="11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1"/>
      <c r="EQ235" s="11"/>
    </row>
    <row r="236" spans="81:147" s="12" customFormat="1" ht="21.95" customHeight="1" x14ac:dyDescent="0.25">
      <c r="CC236" s="108"/>
      <c r="CD236" s="109"/>
      <c r="CE236" s="109"/>
      <c r="CF236" s="109"/>
      <c r="CG236" s="109"/>
      <c r="CJ236" s="110"/>
      <c r="CK236" s="110"/>
      <c r="CL236" s="110"/>
      <c r="CM236" s="110"/>
      <c r="CN236" s="110"/>
      <c r="CO236" s="110"/>
      <c r="CQ236" s="11"/>
      <c r="CR236" s="11"/>
      <c r="CS236" s="108"/>
      <c r="CT236" s="108"/>
      <c r="CU236" s="108"/>
      <c r="CV236" s="108"/>
      <c r="CW236" s="108"/>
      <c r="CX236" s="108"/>
      <c r="CY236" s="108"/>
      <c r="CZ236" s="108"/>
      <c r="DC236" s="11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1"/>
      <c r="EQ236" s="11"/>
    </row>
    <row r="237" spans="81:147" s="12" customFormat="1" ht="21.95" customHeight="1" x14ac:dyDescent="0.25">
      <c r="CC237" s="108"/>
      <c r="CD237" s="109"/>
      <c r="CE237" s="109"/>
      <c r="CF237" s="109"/>
      <c r="CG237" s="109"/>
      <c r="CJ237" s="110"/>
      <c r="CK237" s="110"/>
      <c r="CL237" s="110"/>
      <c r="CM237" s="110"/>
      <c r="CN237" s="110"/>
      <c r="CO237" s="110"/>
      <c r="CQ237" s="11"/>
      <c r="CR237" s="11"/>
      <c r="CS237" s="108"/>
      <c r="CT237" s="108"/>
      <c r="CU237" s="108"/>
      <c r="CV237" s="108"/>
      <c r="CW237" s="108"/>
      <c r="CX237" s="108"/>
      <c r="CY237" s="108"/>
      <c r="CZ237" s="108"/>
      <c r="DC237" s="11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1"/>
      <c r="EQ237" s="11"/>
    </row>
    <row r="238" spans="81:147" s="12" customFormat="1" ht="21.95" customHeight="1" x14ac:dyDescent="0.25">
      <c r="CC238" s="108"/>
      <c r="CD238" s="109"/>
      <c r="CE238" s="109"/>
      <c r="CF238" s="109"/>
      <c r="CG238" s="109"/>
      <c r="CJ238" s="110"/>
      <c r="CK238" s="110"/>
      <c r="CL238" s="110"/>
      <c r="CM238" s="110"/>
      <c r="CN238" s="110"/>
      <c r="CO238" s="110"/>
      <c r="CQ238" s="11"/>
      <c r="CR238" s="11"/>
      <c r="CS238" s="108"/>
      <c r="CT238" s="108"/>
      <c r="CU238" s="108"/>
      <c r="CV238" s="108"/>
      <c r="CW238" s="108"/>
      <c r="CX238" s="108"/>
      <c r="CY238" s="108"/>
      <c r="CZ238" s="108"/>
      <c r="DC238" s="11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1"/>
      <c r="EQ238" s="11"/>
    </row>
    <row r="239" spans="81:147" s="12" customFormat="1" ht="21.95" customHeight="1" x14ac:dyDescent="0.25">
      <c r="CC239" s="108"/>
      <c r="CD239" s="109"/>
      <c r="CE239" s="109"/>
      <c r="CF239" s="109"/>
      <c r="CG239" s="109"/>
      <c r="CJ239" s="110"/>
      <c r="CK239" s="110"/>
      <c r="CL239" s="110"/>
      <c r="CM239" s="110"/>
      <c r="CN239" s="110"/>
      <c r="CO239" s="110"/>
      <c r="CQ239" s="11"/>
      <c r="CR239" s="11"/>
      <c r="CS239" s="108"/>
      <c r="CT239" s="108"/>
      <c r="CU239" s="108"/>
      <c r="CV239" s="108"/>
      <c r="CW239" s="108"/>
      <c r="CX239" s="108"/>
      <c r="CY239" s="108"/>
      <c r="CZ239" s="108"/>
      <c r="DC239" s="11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1"/>
      <c r="EQ239" s="11"/>
    </row>
    <row r="240" spans="81:147" s="12" customFormat="1" ht="21.95" customHeight="1" x14ac:dyDescent="0.25">
      <c r="CC240" s="108"/>
      <c r="CD240" s="109"/>
      <c r="CE240" s="109"/>
      <c r="CF240" s="109"/>
      <c r="CG240" s="109"/>
      <c r="CJ240" s="110"/>
      <c r="CK240" s="110"/>
      <c r="CL240" s="110"/>
      <c r="CM240" s="110"/>
      <c r="CN240" s="110"/>
      <c r="CO240" s="110"/>
      <c r="CQ240" s="11"/>
      <c r="CR240" s="11"/>
      <c r="CS240" s="108"/>
      <c r="CT240" s="108"/>
      <c r="CU240" s="108"/>
      <c r="CV240" s="108"/>
      <c r="CW240" s="108"/>
      <c r="CX240" s="108"/>
      <c r="CY240" s="108"/>
      <c r="CZ240" s="108"/>
      <c r="DC240" s="11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1"/>
      <c r="EQ240" s="11"/>
    </row>
    <row r="241" spans="81:147" s="12" customFormat="1" ht="21.95" customHeight="1" x14ac:dyDescent="0.25">
      <c r="CC241" s="108"/>
      <c r="CD241" s="109"/>
      <c r="CE241" s="109"/>
      <c r="CF241" s="109"/>
      <c r="CG241" s="109"/>
      <c r="CJ241" s="110"/>
      <c r="CK241" s="110"/>
      <c r="CL241" s="110"/>
      <c r="CM241" s="110"/>
      <c r="CN241" s="110"/>
      <c r="CO241" s="110"/>
      <c r="CQ241" s="11"/>
      <c r="CR241" s="11"/>
      <c r="CS241" s="108"/>
      <c r="CT241" s="108"/>
      <c r="CU241" s="108"/>
      <c r="CV241" s="108"/>
      <c r="CW241" s="108"/>
      <c r="CX241" s="108"/>
      <c r="CY241" s="108"/>
      <c r="CZ241" s="108"/>
      <c r="DC241" s="11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1"/>
      <c r="EQ241" s="11"/>
    </row>
    <row r="242" spans="81:147" s="12" customFormat="1" ht="21.95" customHeight="1" x14ac:dyDescent="0.25">
      <c r="CC242" s="108"/>
      <c r="CD242" s="109"/>
      <c r="CE242" s="109"/>
      <c r="CF242" s="109"/>
      <c r="CG242" s="109"/>
      <c r="CJ242" s="110"/>
      <c r="CK242" s="110"/>
      <c r="CL242" s="110"/>
      <c r="CM242" s="110"/>
      <c r="CN242" s="110"/>
      <c r="CO242" s="110"/>
      <c r="CQ242" s="11"/>
      <c r="CR242" s="11"/>
      <c r="CS242" s="108"/>
      <c r="CT242" s="108"/>
      <c r="CU242" s="108"/>
      <c r="CV242" s="108"/>
      <c r="CW242" s="108"/>
      <c r="CX242" s="108"/>
      <c r="CY242" s="108"/>
      <c r="CZ242" s="108"/>
      <c r="DC242" s="11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1"/>
      <c r="EQ242" s="11"/>
    </row>
    <row r="243" spans="81:147" s="12" customFormat="1" ht="21.95" customHeight="1" x14ac:dyDescent="0.25">
      <c r="CC243" s="108"/>
      <c r="CD243" s="109"/>
      <c r="CE243" s="109"/>
      <c r="CF243" s="109"/>
      <c r="CG243" s="109"/>
      <c r="CJ243" s="110"/>
      <c r="CK243" s="110"/>
      <c r="CL243" s="110"/>
      <c r="CM243" s="110"/>
      <c r="CN243" s="110"/>
      <c r="CO243" s="110"/>
      <c r="CQ243" s="11"/>
      <c r="CR243" s="11"/>
      <c r="CS243" s="108"/>
      <c r="CT243" s="108"/>
      <c r="CU243" s="108"/>
      <c r="CV243" s="108"/>
      <c r="CW243" s="108"/>
      <c r="CX243" s="108"/>
      <c r="CY243" s="108"/>
      <c r="CZ243" s="108"/>
      <c r="DC243" s="11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1"/>
      <c r="EQ243" s="11"/>
    </row>
    <row r="244" spans="81:147" s="12" customFormat="1" ht="21.95" customHeight="1" x14ac:dyDescent="0.25">
      <c r="CC244" s="108"/>
      <c r="CD244" s="109"/>
      <c r="CE244" s="109"/>
      <c r="CF244" s="109"/>
      <c r="CG244" s="109"/>
      <c r="CJ244" s="110"/>
      <c r="CK244" s="110"/>
      <c r="CL244" s="110"/>
      <c r="CM244" s="110"/>
      <c r="CN244" s="110"/>
      <c r="CO244" s="110"/>
      <c r="CQ244" s="11"/>
      <c r="CR244" s="11"/>
      <c r="CS244" s="108"/>
      <c r="CT244" s="108"/>
      <c r="CU244" s="108"/>
      <c r="CV244" s="108"/>
      <c r="CW244" s="108"/>
      <c r="CX244" s="108"/>
      <c r="CY244" s="108"/>
      <c r="CZ244" s="108"/>
      <c r="DC244" s="11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1"/>
      <c r="EQ244" s="11"/>
    </row>
    <row r="245" spans="81:147" s="12" customFormat="1" ht="21.95" customHeight="1" x14ac:dyDescent="0.25">
      <c r="CC245" s="108"/>
      <c r="CD245" s="109"/>
      <c r="CE245" s="109"/>
      <c r="CF245" s="109"/>
      <c r="CG245" s="109"/>
      <c r="CJ245" s="110"/>
      <c r="CK245" s="110"/>
      <c r="CL245" s="110"/>
      <c r="CM245" s="110"/>
      <c r="CN245" s="110"/>
      <c r="CO245" s="110"/>
      <c r="CQ245" s="11"/>
      <c r="CR245" s="11"/>
      <c r="CS245" s="108"/>
      <c r="CT245" s="108"/>
      <c r="CU245" s="108"/>
      <c r="CV245" s="108"/>
      <c r="CW245" s="108"/>
      <c r="CX245" s="108"/>
      <c r="CY245" s="108"/>
      <c r="CZ245" s="108"/>
      <c r="DC245" s="11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1"/>
      <c r="EQ245" s="11"/>
    </row>
    <row r="246" spans="81:147" s="12" customFormat="1" ht="21.95" customHeight="1" x14ac:dyDescent="0.25">
      <c r="CC246" s="108"/>
      <c r="CD246" s="109"/>
      <c r="CE246" s="109"/>
      <c r="CF246" s="109"/>
      <c r="CG246" s="109"/>
      <c r="CJ246" s="110"/>
      <c r="CK246" s="110"/>
      <c r="CL246" s="110"/>
      <c r="CM246" s="110"/>
      <c r="CN246" s="110"/>
      <c r="CO246" s="110"/>
      <c r="CQ246" s="11"/>
      <c r="CR246" s="11"/>
      <c r="CS246" s="108"/>
      <c r="CT246" s="108"/>
      <c r="CU246" s="108"/>
      <c r="CV246" s="108"/>
      <c r="CW246" s="108"/>
      <c r="CX246" s="108"/>
      <c r="CY246" s="108"/>
      <c r="CZ246" s="108"/>
      <c r="DC246" s="11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1"/>
      <c r="EQ246" s="11"/>
    </row>
    <row r="247" spans="81:147" s="12" customFormat="1" ht="21.95" customHeight="1" x14ac:dyDescent="0.25">
      <c r="CC247" s="108"/>
      <c r="CD247" s="109"/>
      <c r="CE247" s="109"/>
      <c r="CF247" s="109"/>
      <c r="CG247" s="109"/>
      <c r="CJ247" s="110"/>
      <c r="CK247" s="110"/>
      <c r="CL247" s="110"/>
      <c r="CM247" s="110"/>
      <c r="CN247" s="110"/>
      <c r="CO247" s="110"/>
      <c r="CQ247" s="11"/>
      <c r="CR247" s="11"/>
      <c r="CS247" s="108"/>
      <c r="CT247" s="108"/>
      <c r="CU247" s="108"/>
      <c r="CV247" s="108"/>
      <c r="CW247" s="108"/>
      <c r="CX247" s="108"/>
      <c r="CY247" s="108"/>
      <c r="CZ247" s="108"/>
      <c r="DC247" s="11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1"/>
      <c r="EQ247" s="11"/>
    </row>
    <row r="248" spans="81:147" s="12" customFormat="1" ht="21.95" customHeight="1" x14ac:dyDescent="0.25">
      <c r="CC248" s="108"/>
      <c r="CD248" s="109"/>
      <c r="CE248" s="109"/>
      <c r="CF248" s="109"/>
      <c r="CG248" s="109"/>
      <c r="CJ248" s="110"/>
      <c r="CK248" s="110"/>
      <c r="CL248" s="110"/>
      <c r="CM248" s="110"/>
      <c r="CN248" s="110"/>
      <c r="CO248" s="110"/>
      <c r="CQ248" s="11"/>
      <c r="CR248" s="11"/>
      <c r="CS248" s="108"/>
      <c r="CT248" s="108"/>
      <c r="CU248" s="108"/>
      <c r="CV248" s="108"/>
      <c r="CW248" s="108"/>
      <c r="CX248" s="108"/>
      <c r="CY248" s="108"/>
      <c r="CZ248" s="108"/>
      <c r="DC248" s="11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1"/>
      <c r="EQ248" s="11"/>
    </row>
    <row r="249" spans="81:147" s="12" customFormat="1" ht="21.95" customHeight="1" x14ac:dyDescent="0.25">
      <c r="CC249" s="108"/>
      <c r="CD249" s="109"/>
      <c r="CE249" s="109"/>
      <c r="CF249" s="109"/>
      <c r="CG249" s="109"/>
      <c r="CJ249" s="110"/>
      <c r="CK249" s="110"/>
      <c r="CL249" s="110"/>
      <c r="CM249" s="110"/>
      <c r="CN249" s="110"/>
      <c r="CO249" s="110"/>
      <c r="CQ249" s="11"/>
      <c r="CR249" s="11"/>
      <c r="CS249" s="108"/>
      <c r="CT249" s="108"/>
      <c r="CU249" s="108"/>
      <c r="CV249" s="108"/>
      <c r="CW249" s="108"/>
      <c r="CX249" s="108"/>
      <c r="CY249" s="108"/>
      <c r="CZ249" s="108"/>
      <c r="DC249" s="11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1"/>
      <c r="EQ249" s="11"/>
    </row>
    <row r="250" spans="81:147" s="12" customFormat="1" ht="21.95" customHeight="1" x14ac:dyDescent="0.25">
      <c r="CC250" s="108"/>
      <c r="CD250" s="109"/>
      <c r="CE250" s="109"/>
      <c r="CF250" s="109"/>
      <c r="CG250" s="109"/>
      <c r="CJ250" s="110"/>
      <c r="CK250" s="110"/>
      <c r="CL250" s="110"/>
      <c r="CM250" s="110"/>
      <c r="CN250" s="110"/>
      <c r="CO250" s="110"/>
      <c r="CQ250" s="11"/>
      <c r="CR250" s="11"/>
      <c r="CS250" s="108"/>
      <c r="CT250" s="108"/>
      <c r="CU250" s="108"/>
      <c r="CV250" s="108"/>
      <c r="CW250" s="108"/>
      <c r="CX250" s="108"/>
      <c r="CY250" s="108"/>
      <c r="CZ250" s="108"/>
      <c r="DC250" s="11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1"/>
      <c r="EQ250" s="11"/>
    </row>
    <row r="251" spans="81:147" s="12" customFormat="1" ht="21.95" customHeight="1" x14ac:dyDescent="0.25">
      <c r="CC251" s="108"/>
      <c r="CD251" s="109"/>
      <c r="CE251" s="109"/>
      <c r="CF251" s="109"/>
      <c r="CG251" s="109"/>
      <c r="CJ251" s="110"/>
      <c r="CK251" s="110"/>
      <c r="CL251" s="110"/>
      <c r="CM251" s="110"/>
      <c r="CN251" s="110"/>
      <c r="CO251" s="110"/>
      <c r="CQ251" s="11"/>
      <c r="CR251" s="11"/>
      <c r="CS251" s="108"/>
      <c r="CT251" s="108"/>
      <c r="CU251" s="108"/>
      <c r="CV251" s="108"/>
      <c r="CW251" s="108"/>
      <c r="CX251" s="108"/>
      <c r="CY251" s="108"/>
      <c r="CZ251" s="108"/>
      <c r="DC251" s="11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1"/>
      <c r="EQ251" s="11"/>
    </row>
    <row r="252" spans="81:147" s="12" customFormat="1" ht="21.95" customHeight="1" x14ac:dyDescent="0.25">
      <c r="CC252" s="108"/>
      <c r="CD252" s="109"/>
      <c r="CE252" s="109"/>
      <c r="CF252" s="109"/>
      <c r="CG252" s="109"/>
      <c r="CJ252" s="110"/>
      <c r="CK252" s="110"/>
      <c r="CL252" s="110"/>
      <c r="CM252" s="110"/>
      <c r="CN252" s="110"/>
      <c r="CO252" s="110"/>
      <c r="CQ252" s="11"/>
      <c r="CR252" s="11"/>
      <c r="CS252" s="108"/>
      <c r="CT252" s="108"/>
      <c r="CU252" s="108"/>
      <c r="CV252" s="108"/>
      <c r="CW252" s="108"/>
      <c r="CX252" s="108"/>
      <c r="CY252" s="108"/>
      <c r="CZ252" s="108"/>
      <c r="DC252" s="11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1"/>
      <c r="EQ252" s="11"/>
    </row>
    <row r="253" spans="81:147" s="12" customFormat="1" ht="21.95" customHeight="1" x14ac:dyDescent="0.25">
      <c r="CC253" s="108"/>
      <c r="CD253" s="109"/>
      <c r="CE253" s="109"/>
      <c r="CF253" s="109"/>
      <c r="CG253" s="109"/>
      <c r="CJ253" s="110"/>
      <c r="CK253" s="110"/>
      <c r="CL253" s="110"/>
      <c r="CM253" s="110"/>
      <c r="CN253" s="110"/>
      <c r="CO253" s="110"/>
      <c r="CQ253" s="11"/>
      <c r="CR253" s="11"/>
      <c r="CS253" s="108"/>
      <c r="CT253" s="108"/>
      <c r="CU253" s="108"/>
      <c r="CV253" s="108"/>
      <c r="CW253" s="108"/>
      <c r="CX253" s="108"/>
      <c r="CY253" s="108"/>
      <c r="CZ253" s="108"/>
      <c r="DC253" s="11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1"/>
      <c r="EQ253" s="11"/>
    </row>
    <row r="254" spans="81:147" s="12" customFormat="1" ht="21.95" customHeight="1" x14ac:dyDescent="0.25">
      <c r="CC254" s="108"/>
      <c r="CD254" s="109"/>
      <c r="CE254" s="109"/>
      <c r="CF254" s="109"/>
      <c r="CG254" s="109"/>
      <c r="CJ254" s="110"/>
      <c r="CK254" s="110"/>
      <c r="CL254" s="110"/>
      <c r="CM254" s="110"/>
      <c r="CN254" s="110"/>
      <c r="CO254" s="110"/>
      <c r="CQ254" s="11"/>
      <c r="CR254" s="11"/>
      <c r="CS254" s="108"/>
      <c r="CT254" s="108"/>
      <c r="CU254" s="108"/>
      <c r="CV254" s="108"/>
      <c r="CW254" s="108"/>
      <c r="CX254" s="108"/>
      <c r="CY254" s="108"/>
      <c r="CZ254" s="108"/>
      <c r="DC254" s="11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1"/>
      <c r="EQ254" s="11"/>
    </row>
    <row r="255" spans="81:147" s="12" customFormat="1" ht="21.95" customHeight="1" x14ac:dyDescent="0.25">
      <c r="CC255" s="108"/>
      <c r="CD255" s="109"/>
      <c r="CE255" s="109"/>
      <c r="CF255" s="109"/>
      <c r="CG255" s="109"/>
      <c r="CJ255" s="110"/>
      <c r="CK255" s="110"/>
      <c r="CL255" s="110"/>
      <c r="CM255" s="110"/>
      <c r="CN255" s="110"/>
      <c r="CO255" s="110"/>
      <c r="CQ255" s="11"/>
      <c r="CR255" s="11"/>
      <c r="CS255" s="108"/>
      <c r="CT255" s="108"/>
      <c r="CU255" s="108"/>
      <c r="CV255" s="108"/>
      <c r="CW255" s="108"/>
      <c r="CX255" s="108"/>
      <c r="CY255" s="108"/>
      <c r="CZ255" s="108"/>
      <c r="DC255" s="11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1"/>
      <c r="EQ255" s="11"/>
    </row>
    <row r="256" spans="81:147" s="12" customFormat="1" ht="21.95" customHeight="1" x14ac:dyDescent="0.25">
      <c r="CC256" s="108"/>
      <c r="CD256" s="109"/>
      <c r="CE256" s="109"/>
      <c r="CF256" s="109"/>
      <c r="CG256" s="109"/>
      <c r="CJ256" s="110"/>
      <c r="CK256" s="110"/>
      <c r="CL256" s="110"/>
      <c r="CM256" s="110"/>
      <c r="CN256" s="110"/>
      <c r="CO256" s="110"/>
      <c r="CQ256" s="11"/>
      <c r="CR256" s="11"/>
      <c r="CS256" s="108"/>
      <c r="CT256" s="108"/>
      <c r="CU256" s="108"/>
      <c r="CV256" s="108"/>
      <c r="CW256" s="108"/>
      <c r="CX256" s="108"/>
      <c r="CY256" s="108"/>
      <c r="CZ256" s="108"/>
      <c r="DC256" s="11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1"/>
      <c r="EQ256" s="11"/>
    </row>
    <row r="257" spans="81:147" s="12" customFormat="1" ht="21.95" customHeight="1" x14ac:dyDescent="0.25">
      <c r="CC257" s="108"/>
      <c r="CD257" s="109"/>
      <c r="CE257" s="109"/>
      <c r="CF257" s="109"/>
      <c r="CG257" s="109"/>
      <c r="CJ257" s="110"/>
      <c r="CK257" s="110"/>
      <c r="CL257" s="110"/>
      <c r="CM257" s="110"/>
      <c r="CN257" s="110"/>
      <c r="CO257" s="110"/>
      <c r="CQ257" s="11"/>
      <c r="CR257" s="11"/>
      <c r="CS257" s="108"/>
      <c r="CT257" s="108"/>
      <c r="CU257" s="108"/>
      <c r="CV257" s="108"/>
      <c r="CW257" s="108"/>
      <c r="CX257" s="108"/>
      <c r="CY257" s="108"/>
      <c r="CZ257" s="108"/>
      <c r="DC257" s="11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1"/>
      <c r="EQ257" s="11"/>
    </row>
    <row r="258" spans="81:147" s="12" customFormat="1" ht="21.95" customHeight="1" x14ac:dyDescent="0.25">
      <c r="CC258" s="108"/>
      <c r="CD258" s="109"/>
      <c r="CE258" s="109"/>
      <c r="CF258" s="109"/>
      <c r="CG258" s="109"/>
      <c r="CJ258" s="110"/>
      <c r="CK258" s="110"/>
      <c r="CL258" s="110"/>
      <c r="CM258" s="110"/>
      <c r="CN258" s="110"/>
      <c r="CO258" s="110"/>
      <c r="CQ258" s="11"/>
      <c r="CR258" s="11"/>
      <c r="CS258" s="108"/>
      <c r="CT258" s="108"/>
      <c r="CU258" s="108"/>
      <c r="CV258" s="108"/>
      <c r="CW258" s="108"/>
      <c r="CX258" s="108"/>
      <c r="CY258" s="108"/>
      <c r="CZ258" s="108"/>
      <c r="DC258" s="11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1"/>
      <c r="EQ258" s="11"/>
    </row>
    <row r="259" spans="81:147" s="12" customFormat="1" ht="21.95" customHeight="1" x14ac:dyDescent="0.25">
      <c r="CC259" s="108"/>
      <c r="CD259" s="109"/>
      <c r="CE259" s="109"/>
      <c r="CF259" s="109"/>
      <c r="CG259" s="109"/>
      <c r="CJ259" s="110"/>
      <c r="CK259" s="110"/>
      <c r="CL259" s="110"/>
      <c r="CM259" s="110"/>
      <c r="CN259" s="110"/>
      <c r="CO259" s="110"/>
      <c r="CQ259" s="11"/>
      <c r="CR259" s="11"/>
      <c r="CS259" s="108"/>
      <c r="CT259" s="108"/>
      <c r="CU259" s="108"/>
      <c r="CV259" s="108"/>
      <c r="CW259" s="108"/>
      <c r="CX259" s="108"/>
      <c r="CY259" s="108"/>
      <c r="CZ259" s="108"/>
      <c r="DC259" s="11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1"/>
      <c r="EQ259" s="11"/>
    </row>
    <row r="260" spans="81:147" s="12" customFormat="1" ht="21.95" customHeight="1" x14ac:dyDescent="0.25">
      <c r="CC260" s="108"/>
      <c r="CD260" s="109"/>
      <c r="CE260" s="109"/>
      <c r="CF260" s="109"/>
      <c r="CG260" s="109"/>
      <c r="CJ260" s="110"/>
      <c r="CK260" s="110"/>
      <c r="CL260" s="110"/>
      <c r="CM260" s="110"/>
      <c r="CN260" s="110"/>
      <c r="CO260" s="110"/>
      <c r="CQ260" s="11"/>
      <c r="CR260" s="11"/>
      <c r="CS260" s="108"/>
      <c r="CT260" s="108"/>
      <c r="CU260" s="108"/>
      <c r="CV260" s="108"/>
      <c r="CW260" s="108"/>
      <c r="CX260" s="108"/>
      <c r="CY260" s="108"/>
      <c r="CZ260" s="108"/>
      <c r="DC260" s="11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1"/>
      <c r="EQ260" s="11"/>
    </row>
    <row r="261" spans="81:147" s="12" customFormat="1" ht="21.95" customHeight="1" x14ac:dyDescent="0.25">
      <c r="CC261" s="108"/>
      <c r="CD261" s="109"/>
      <c r="CE261" s="109"/>
      <c r="CF261" s="109"/>
      <c r="CG261" s="109"/>
      <c r="CJ261" s="110"/>
      <c r="CK261" s="110"/>
      <c r="CL261" s="110"/>
      <c r="CM261" s="110"/>
      <c r="CN261" s="110"/>
      <c r="CO261" s="110"/>
      <c r="CQ261" s="11"/>
      <c r="CR261" s="11"/>
      <c r="CS261" s="108"/>
      <c r="CT261" s="108"/>
      <c r="CU261" s="108"/>
      <c r="CV261" s="108"/>
      <c r="CW261" s="108"/>
      <c r="CX261" s="108"/>
      <c r="CY261" s="108"/>
      <c r="CZ261" s="108"/>
      <c r="DC261" s="11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1"/>
      <c r="EQ261" s="11"/>
    </row>
    <row r="262" spans="81:147" s="12" customFormat="1" ht="21.95" customHeight="1" x14ac:dyDescent="0.25">
      <c r="CC262" s="108"/>
      <c r="CD262" s="109"/>
      <c r="CE262" s="109"/>
      <c r="CF262" s="109"/>
      <c r="CG262" s="109"/>
      <c r="CJ262" s="110"/>
      <c r="CK262" s="110"/>
      <c r="CL262" s="110"/>
      <c r="CM262" s="110"/>
      <c r="CN262" s="110"/>
      <c r="CO262" s="110"/>
      <c r="CQ262" s="11"/>
      <c r="CR262" s="11"/>
      <c r="CS262" s="108"/>
      <c r="CT262" s="108"/>
      <c r="CU262" s="108"/>
      <c r="CV262" s="108"/>
      <c r="CW262" s="108"/>
      <c r="CX262" s="108"/>
      <c r="CY262" s="108"/>
      <c r="CZ262" s="108"/>
      <c r="DC262" s="11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1"/>
      <c r="EQ262" s="11"/>
    </row>
    <row r="263" spans="81:147" s="12" customFormat="1" ht="21.95" customHeight="1" x14ac:dyDescent="0.25">
      <c r="CC263" s="108"/>
      <c r="CD263" s="109"/>
      <c r="CE263" s="109"/>
      <c r="CF263" s="109"/>
      <c r="CG263" s="109"/>
      <c r="CJ263" s="110"/>
      <c r="CK263" s="110"/>
      <c r="CL263" s="110"/>
      <c r="CM263" s="110"/>
      <c r="CN263" s="110"/>
      <c r="CO263" s="110"/>
      <c r="CQ263" s="11"/>
      <c r="CR263" s="11"/>
      <c r="CS263" s="108"/>
      <c r="CT263" s="108"/>
      <c r="CU263" s="108"/>
      <c r="CV263" s="108"/>
      <c r="CW263" s="108"/>
      <c r="CX263" s="108"/>
      <c r="CY263" s="108"/>
      <c r="CZ263" s="108"/>
      <c r="DC263" s="11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1"/>
      <c r="EQ263" s="11"/>
    </row>
    <row r="264" spans="81:147" s="12" customFormat="1" ht="21.95" customHeight="1" x14ac:dyDescent="0.25">
      <c r="CC264" s="108"/>
      <c r="CD264" s="109"/>
      <c r="CE264" s="109"/>
      <c r="CF264" s="109"/>
      <c r="CG264" s="109"/>
      <c r="CJ264" s="110"/>
      <c r="CK264" s="110"/>
      <c r="CL264" s="110"/>
      <c r="CM264" s="110"/>
      <c r="CN264" s="110"/>
      <c r="CO264" s="110"/>
      <c r="CQ264" s="11"/>
      <c r="CR264" s="11"/>
      <c r="CS264" s="108"/>
      <c r="CT264" s="108"/>
      <c r="CU264" s="108"/>
      <c r="CV264" s="108"/>
      <c r="CW264" s="108"/>
      <c r="CX264" s="108"/>
      <c r="CY264" s="108"/>
      <c r="CZ264" s="108"/>
      <c r="DC264" s="11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1"/>
      <c r="EQ264" s="11"/>
    </row>
    <row r="265" spans="81:147" s="12" customFormat="1" ht="21.95" customHeight="1" x14ac:dyDescent="0.25">
      <c r="CC265" s="108"/>
      <c r="CD265" s="109"/>
      <c r="CE265" s="109"/>
      <c r="CF265" s="109"/>
      <c r="CG265" s="109"/>
      <c r="CJ265" s="110"/>
      <c r="CK265" s="110"/>
      <c r="CL265" s="110"/>
      <c r="CM265" s="110"/>
      <c r="CN265" s="110"/>
      <c r="CO265" s="110"/>
      <c r="CQ265" s="11"/>
      <c r="CR265" s="11"/>
      <c r="CS265" s="108"/>
      <c r="CT265" s="108"/>
      <c r="CU265" s="108"/>
      <c r="CV265" s="108"/>
      <c r="CW265" s="108"/>
      <c r="CX265" s="108"/>
      <c r="CY265" s="108"/>
      <c r="CZ265" s="108"/>
      <c r="DC265" s="11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1"/>
      <c r="EQ265" s="11"/>
    </row>
    <row r="266" spans="81:147" s="12" customFormat="1" ht="21.95" customHeight="1" x14ac:dyDescent="0.25">
      <c r="CC266" s="108"/>
      <c r="CD266" s="109"/>
      <c r="CE266" s="109"/>
      <c r="CF266" s="109"/>
      <c r="CG266" s="109"/>
      <c r="CJ266" s="110"/>
      <c r="CK266" s="110"/>
      <c r="CL266" s="110"/>
      <c r="CM266" s="110"/>
      <c r="CN266" s="110"/>
      <c r="CO266" s="110"/>
      <c r="CQ266" s="11"/>
      <c r="CR266" s="11"/>
      <c r="CS266" s="108"/>
      <c r="CT266" s="108"/>
      <c r="CU266" s="108"/>
      <c r="CV266" s="108"/>
      <c r="CW266" s="108"/>
      <c r="CX266" s="108"/>
      <c r="CY266" s="108"/>
      <c r="CZ266" s="108"/>
      <c r="DC266" s="11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1"/>
      <c r="EQ266" s="11"/>
    </row>
    <row r="267" spans="81:147" s="12" customFormat="1" ht="21.95" customHeight="1" x14ac:dyDescent="0.25">
      <c r="CC267" s="108"/>
      <c r="CD267" s="109"/>
      <c r="CE267" s="109"/>
      <c r="CF267" s="109"/>
      <c r="CG267" s="109"/>
      <c r="CJ267" s="110"/>
      <c r="CK267" s="110"/>
      <c r="CL267" s="110"/>
      <c r="CM267" s="110"/>
      <c r="CN267" s="110"/>
      <c r="CO267" s="110"/>
      <c r="CQ267" s="11"/>
      <c r="CR267" s="11"/>
      <c r="CS267" s="108"/>
      <c r="CT267" s="108"/>
      <c r="CU267" s="108"/>
      <c r="CV267" s="108"/>
      <c r="CW267" s="108"/>
      <c r="CX267" s="108"/>
      <c r="CY267" s="108"/>
      <c r="CZ267" s="108"/>
      <c r="DC267" s="11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1"/>
      <c r="EQ267" s="11"/>
    </row>
    <row r="268" spans="81:147" s="12" customFormat="1" ht="21.95" customHeight="1" x14ac:dyDescent="0.25">
      <c r="CC268" s="108"/>
      <c r="CD268" s="109"/>
      <c r="CE268" s="109"/>
      <c r="CF268" s="109"/>
      <c r="CG268" s="109"/>
      <c r="CJ268" s="110"/>
      <c r="CK268" s="110"/>
      <c r="CL268" s="110"/>
      <c r="CM268" s="110"/>
      <c r="CN268" s="110"/>
      <c r="CO268" s="110"/>
      <c r="CQ268" s="11"/>
      <c r="CR268" s="11"/>
      <c r="CS268" s="108"/>
      <c r="CT268" s="108"/>
      <c r="CU268" s="108"/>
      <c r="CV268" s="108"/>
      <c r="CW268" s="108"/>
      <c r="CX268" s="108"/>
      <c r="CY268" s="108"/>
      <c r="CZ268" s="108"/>
      <c r="DC268" s="11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1"/>
      <c r="EQ268" s="11"/>
    </row>
    <row r="269" spans="81:147" s="12" customFormat="1" ht="21.95" customHeight="1" x14ac:dyDescent="0.25">
      <c r="CC269" s="108"/>
      <c r="CD269" s="109"/>
      <c r="CE269" s="109"/>
      <c r="CF269" s="109"/>
      <c r="CG269" s="109"/>
      <c r="CJ269" s="110"/>
      <c r="CK269" s="110"/>
      <c r="CL269" s="110"/>
      <c r="CM269" s="110"/>
      <c r="CN269" s="110"/>
      <c r="CO269" s="110"/>
      <c r="CQ269" s="11"/>
      <c r="CR269" s="11"/>
      <c r="CS269" s="108"/>
      <c r="CT269" s="108"/>
      <c r="CU269" s="108"/>
      <c r="CV269" s="108"/>
      <c r="CW269" s="108"/>
      <c r="CX269" s="108"/>
      <c r="CY269" s="108"/>
      <c r="CZ269" s="108"/>
      <c r="DC269" s="11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1"/>
      <c r="EQ269" s="11"/>
    </row>
    <row r="270" spans="81:147" s="12" customFormat="1" ht="21.95" customHeight="1" x14ac:dyDescent="0.25">
      <c r="CC270" s="108"/>
      <c r="CD270" s="109"/>
      <c r="CE270" s="109"/>
      <c r="CF270" s="109"/>
      <c r="CG270" s="109"/>
      <c r="CJ270" s="110"/>
      <c r="CK270" s="110"/>
      <c r="CL270" s="110"/>
      <c r="CM270" s="110"/>
      <c r="CN270" s="110"/>
      <c r="CO270" s="110"/>
      <c r="CQ270" s="11"/>
      <c r="CR270" s="11"/>
      <c r="CS270" s="108"/>
      <c r="CT270" s="108"/>
      <c r="CU270" s="108"/>
      <c r="CV270" s="108"/>
      <c r="CW270" s="108"/>
      <c r="CX270" s="108"/>
      <c r="CY270" s="108"/>
      <c r="CZ270" s="108"/>
      <c r="DC270" s="11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1"/>
      <c r="EQ270" s="11"/>
    </row>
    <row r="271" spans="81:147" s="12" customFormat="1" ht="21.95" customHeight="1" x14ac:dyDescent="0.25">
      <c r="CC271" s="108"/>
      <c r="CD271" s="109"/>
      <c r="CE271" s="109"/>
      <c r="CF271" s="109"/>
      <c r="CG271" s="109"/>
      <c r="CJ271" s="110"/>
      <c r="CK271" s="110"/>
      <c r="CL271" s="110"/>
      <c r="CM271" s="110"/>
      <c r="CN271" s="110"/>
      <c r="CO271" s="110"/>
      <c r="CQ271" s="11"/>
      <c r="CR271" s="11"/>
      <c r="CS271" s="108"/>
      <c r="CT271" s="108"/>
      <c r="CU271" s="108"/>
      <c r="CV271" s="108"/>
      <c r="CW271" s="108"/>
      <c r="CX271" s="108"/>
      <c r="CY271" s="108"/>
      <c r="CZ271" s="108"/>
      <c r="DC271" s="11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1"/>
      <c r="EQ271" s="11"/>
    </row>
    <row r="272" spans="81:147" s="12" customFormat="1" ht="21.95" customHeight="1" x14ac:dyDescent="0.25">
      <c r="CC272" s="108"/>
      <c r="CD272" s="109"/>
      <c r="CE272" s="109"/>
      <c r="CF272" s="109"/>
      <c r="CG272" s="109"/>
      <c r="CJ272" s="110"/>
      <c r="CK272" s="110"/>
      <c r="CL272" s="110"/>
      <c r="CM272" s="110"/>
      <c r="CN272" s="110"/>
      <c r="CO272" s="110"/>
      <c r="CQ272" s="11"/>
      <c r="CR272" s="11"/>
      <c r="CS272" s="108"/>
      <c r="CT272" s="108"/>
      <c r="CU272" s="108"/>
      <c r="CV272" s="108"/>
      <c r="CW272" s="108"/>
      <c r="CX272" s="108"/>
      <c r="CY272" s="108"/>
      <c r="CZ272" s="108"/>
      <c r="DC272" s="11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1"/>
      <c r="EQ272" s="11"/>
    </row>
    <row r="273" spans="81:147" s="12" customFormat="1" ht="21.95" customHeight="1" x14ac:dyDescent="0.25">
      <c r="CC273" s="108"/>
      <c r="CD273" s="109"/>
      <c r="CE273" s="109"/>
      <c r="CF273" s="109"/>
      <c r="CG273" s="109"/>
      <c r="CJ273" s="110"/>
      <c r="CK273" s="110"/>
      <c r="CL273" s="110"/>
      <c r="CM273" s="110"/>
      <c r="CN273" s="110"/>
      <c r="CO273" s="110"/>
      <c r="CQ273" s="11"/>
      <c r="CR273" s="11"/>
      <c r="CS273" s="108"/>
      <c r="CT273" s="108"/>
      <c r="CU273" s="108"/>
      <c r="CV273" s="108"/>
      <c r="CW273" s="108"/>
      <c r="CX273" s="108"/>
      <c r="CY273" s="108"/>
      <c r="CZ273" s="108"/>
      <c r="DC273" s="11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1"/>
      <c r="EQ273" s="11"/>
    </row>
    <row r="274" spans="81:147" s="12" customFormat="1" ht="21.95" customHeight="1" x14ac:dyDescent="0.25">
      <c r="CC274" s="108"/>
      <c r="CD274" s="109"/>
      <c r="CE274" s="109"/>
      <c r="CF274" s="109"/>
      <c r="CG274" s="109"/>
      <c r="CJ274" s="110"/>
      <c r="CK274" s="110"/>
      <c r="CL274" s="110"/>
      <c r="CM274" s="110"/>
      <c r="CN274" s="110"/>
      <c r="CO274" s="110"/>
      <c r="CQ274" s="11"/>
      <c r="CR274" s="11"/>
      <c r="CS274" s="108"/>
      <c r="CT274" s="108"/>
      <c r="CU274" s="108"/>
      <c r="CV274" s="108"/>
      <c r="CW274" s="108"/>
      <c r="CX274" s="108"/>
      <c r="CY274" s="108"/>
      <c r="CZ274" s="108"/>
      <c r="DC274" s="11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1"/>
      <c r="EQ274" s="11"/>
    </row>
    <row r="275" spans="81:147" s="12" customFormat="1" ht="21.95" customHeight="1" x14ac:dyDescent="0.25">
      <c r="CC275" s="108"/>
      <c r="CD275" s="109"/>
      <c r="CE275" s="109"/>
      <c r="CF275" s="109"/>
      <c r="CG275" s="109"/>
      <c r="CJ275" s="110"/>
      <c r="CK275" s="110"/>
      <c r="CL275" s="110"/>
      <c r="CM275" s="110"/>
      <c r="CN275" s="110"/>
      <c r="CO275" s="110"/>
      <c r="CQ275" s="11"/>
      <c r="CR275" s="11"/>
      <c r="CS275" s="108"/>
      <c r="CT275" s="108"/>
      <c r="CU275" s="108"/>
      <c r="CV275" s="108"/>
      <c r="CW275" s="108"/>
      <c r="CX275" s="108"/>
      <c r="CY275" s="108"/>
      <c r="CZ275" s="108"/>
      <c r="DC275" s="11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1"/>
      <c r="EQ275" s="11"/>
    </row>
    <row r="276" spans="81:147" s="12" customFormat="1" ht="21.95" customHeight="1" x14ac:dyDescent="0.25">
      <c r="CC276" s="108"/>
      <c r="CD276" s="109"/>
      <c r="CE276" s="109"/>
      <c r="CF276" s="109"/>
      <c r="CG276" s="109"/>
      <c r="CJ276" s="110"/>
      <c r="CK276" s="110"/>
      <c r="CL276" s="110"/>
      <c r="CM276" s="110"/>
      <c r="CN276" s="110"/>
      <c r="CO276" s="110"/>
      <c r="CQ276" s="11"/>
      <c r="CR276" s="11"/>
      <c r="CS276" s="108"/>
      <c r="CT276" s="108"/>
      <c r="CU276" s="108"/>
      <c r="CV276" s="108"/>
      <c r="CW276" s="108"/>
      <c r="CX276" s="108"/>
      <c r="CY276" s="108"/>
      <c r="CZ276" s="108"/>
      <c r="DC276" s="11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1"/>
      <c r="EQ276" s="11"/>
    </row>
    <row r="277" spans="81:147" s="12" customFormat="1" ht="21.95" customHeight="1" x14ac:dyDescent="0.25">
      <c r="CC277" s="108"/>
      <c r="CD277" s="109"/>
      <c r="CE277" s="109"/>
      <c r="CF277" s="109"/>
      <c r="CG277" s="109"/>
      <c r="CJ277" s="110"/>
      <c r="CK277" s="110"/>
      <c r="CL277" s="110"/>
      <c r="CM277" s="110"/>
      <c r="CN277" s="110"/>
      <c r="CO277" s="110"/>
      <c r="CQ277" s="11"/>
      <c r="CR277" s="11"/>
      <c r="CS277" s="108"/>
      <c r="CT277" s="108"/>
      <c r="CU277" s="108"/>
      <c r="CV277" s="108"/>
      <c r="CW277" s="108"/>
      <c r="CX277" s="108"/>
      <c r="CY277" s="108"/>
      <c r="CZ277" s="108"/>
      <c r="DC277" s="11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1"/>
      <c r="EQ277" s="11"/>
    </row>
    <row r="278" spans="81:147" s="12" customFormat="1" ht="21.95" customHeight="1" x14ac:dyDescent="0.25">
      <c r="CC278" s="108"/>
      <c r="CD278" s="109"/>
      <c r="CE278" s="109"/>
      <c r="CF278" s="109"/>
      <c r="CG278" s="109"/>
      <c r="CJ278" s="110"/>
      <c r="CK278" s="110"/>
      <c r="CL278" s="110"/>
      <c r="CM278" s="110"/>
      <c r="CN278" s="110"/>
      <c r="CO278" s="110"/>
      <c r="CQ278" s="11"/>
      <c r="CR278" s="11"/>
      <c r="CS278" s="108"/>
      <c r="CT278" s="108"/>
      <c r="CU278" s="108"/>
      <c r="CV278" s="108"/>
      <c r="CW278" s="108"/>
      <c r="CX278" s="108"/>
      <c r="CY278" s="108"/>
      <c r="CZ278" s="108"/>
      <c r="DC278" s="11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1"/>
      <c r="EQ278" s="11"/>
    </row>
    <row r="279" spans="81:147" s="12" customFormat="1" ht="21.95" customHeight="1" x14ac:dyDescent="0.25">
      <c r="CC279" s="108"/>
      <c r="CD279" s="109"/>
      <c r="CE279" s="109"/>
      <c r="CF279" s="109"/>
      <c r="CG279" s="109"/>
      <c r="CJ279" s="110"/>
      <c r="CK279" s="110"/>
      <c r="CL279" s="110"/>
      <c r="CM279" s="110"/>
      <c r="CN279" s="110"/>
      <c r="CO279" s="110"/>
      <c r="CQ279" s="11"/>
      <c r="CR279" s="11"/>
      <c r="CS279" s="108"/>
      <c r="CT279" s="108"/>
      <c r="CU279" s="108"/>
      <c r="CV279" s="108"/>
      <c r="CW279" s="108"/>
      <c r="CX279" s="108"/>
      <c r="CY279" s="108"/>
      <c r="CZ279" s="108"/>
      <c r="DC279" s="11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1"/>
      <c r="EQ279" s="11"/>
    </row>
    <row r="280" spans="81:147" s="12" customFormat="1" ht="21.95" customHeight="1" x14ac:dyDescent="0.25">
      <c r="CC280" s="108"/>
      <c r="CD280" s="109"/>
      <c r="CE280" s="109"/>
      <c r="CF280" s="109"/>
      <c r="CG280" s="109"/>
      <c r="CJ280" s="110"/>
      <c r="CK280" s="110"/>
      <c r="CL280" s="110"/>
      <c r="CM280" s="110"/>
      <c r="CN280" s="110"/>
      <c r="CO280" s="110"/>
      <c r="CQ280" s="11"/>
      <c r="CR280" s="11"/>
      <c r="CS280" s="108"/>
      <c r="CT280" s="108"/>
      <c r="CU280" s="108"/>
      <c r="CV280" s="108"/>
      <c r="CW280" s="108"/>
      <c r="CX280" s="108"/>
      <c r="CY280" s="108"/>
      <c r="CZ280" s="108"/>
      <c r="DC280" s="11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1"/>
      <c r="EQ280" s="11"/>
    </row>
    <row r="281" spans="81:147" s="12" customFormat="1" ht="21.95" customHeight="1" x14ac:dyDescent="0.25">
      <c r="CC281" s="108"/>
      <c r="CD281" s="109"/>
      <c r="CE281" s="109"/>
      <c r="CF281" s="109"/>
      <c r="CG281" s="109"/>
      <c r="CJ281" s="110"/>
      <c r="CK281" s="110"/>
      <c r="CL281" s="110"/>
      <c r="CM281" s="110"/>
      <c r="CN281" s="110"/>
      <c r="CO281" s="110"/>
      <c r="CQ281" s="11"/>
      <c r="CR281" s="11"/>
      <c r="CS281" s="108"/>
      <c r="CT281" s="108"/>
      <c r="CU281" s="108"/>
      <c r="CV281" s="108"/>
      <c r="CW281" s="108"/>
      <c r="CX281" s="108"/>
      <c r="CY281" s="108"/>
      <c r="CZ281" s="108"/>
      <c r="DC281" s="11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1"/>
      <c r="EQ281" s="11"/>
    </row>
    <row r="282" spans="81:147" s="12" customFormat="1" ht="21.95" customHeight="1" x14ac:dyDescent="0.25">
      <c r="CC282" s="108"/>
      <c r="CD282" s="109"/>
      <c r="CE282" s="109"/>
      <c r="CF282" s="109"/>
      <c r="CG282" s="109"/>
      <c r="CJ282" s="110"/>
      <c r="CK282" s="110"/>
      <c r="CL282" s="110"/>
      <c r="CM282" s="110"/>
      <c r="CN282" s="110"/>
      <c r="CO282" s="110"/>
      <c r="CQ282" s="11"/>
      <c r="CR282" s="11"/>
      <c r="CS282" s="108"/>
      <c r="CT282" s="108"/>
      <c r="CU282" s="108"/>
      <c r="CV282" s="108"/>
      <c r="CW282" s="108"/>
      <c r="CX282" s="108"/>
      <c r="CY282" s="108"/>
      <c r="CZ282" s="108"/>
      <c r="DC282" s="11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1"/>
      <c r="EQ282" s="11"/>
    </row>
    <row r="283" spans="81:147" s="12" customFormat="1" ht="21.95" customHeight="1" x14ac:dyDescent="0.25">
      <c r="CC283" s="108"/>
      <c r="CD283" s="109"/>
      <c r="CE283" s="109"/>
      <c r="CF283" s="109"/>
      <c r="CG283" s="109"/>
      <c r="CJ283" s="110"/>
      <c r="CK283" s="110"/>
      <c r="CL283" s="110"/>
      <c r="CM283" s="110"/>
      <c r="CN283" s="110"/>
      <c r="CO283" s="110"/>
      <c r="CQ283" s="11"/>
      <c r="CR283" s="11"/>
      <c r="CS283" s="108"/>
      <c r="CT283" s="108"/>
      <c r="CU283" s="108"/>
      <c r="CV283" s="108"/>
      <c r="CW283" s="108"/>
      <c r="CX283" s="108"/>
      <c r="CY283" s="108"/>
      <c r="CZ283" s="108"/>
      <c r="DC283" s="11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1"/>
      <c r="EQ283" s="11"/>
    </row>
    <row r="284" spans="81:147" s="12" customFormat="1" ht="21.95" customHeight="1" x14ac:dyDescent="0.25">
      <c r="CC284" s="108"/>
      <c r="CD284" s="109"/>
      <c r="CE284" s="109"/>
      <c r="CF284" s="109"/>
      <c r="CG284" s="109"/>
      <c r="CJ284" s="110"/>
      <c r="CK284" s="110"/>
      <c r="CL284" s="110"/>
      <c r="CM284" s="110"/>
      <c r="CN284" s="110"/>
      <c r="CO284" s="110"/>
      <c r="CQ284" s="11"/>
      <c r="CR284" s="11"/>
      <c r="CS284" s="108"/>
      <c r="CT284" s="108"/>
      <c r="CU284" s="108"/>
      <c r="CV284" s="108"/>
      <c r="CW284" s="108"/>
      <c r="CX284" s="108"/>
      <c r="CY284" s="108"/>
      <c r="CZ284" s="108"/>
      <c r="DC284" s="11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1"/>
      <c r="EQ284" s="11"/>
    </row>
    <row r="285" spans="81:147" s="12" customFormat="1" ht="21.95" customHeight="1" x14ac:dyDescent="0.25">
      <c r="CC285" s="108"/>
      <c r="CD285" s="109"/>
      <c r="CE285" s="109"/>
      <c r="CF285" s="109"/>
      <c r="CG285" s="109"/>
      <c r="CJ285" s="110"/>
      <c r="CK285" s="110"/>
      <c r="CL285" s="110"/>
      <c r="CM285" s="110"/>
      <c r="CN285" s="110"/>
      <c r="CO285" s="110"/>
      <c r="CQ285" s="11"/>
      <c r="CR285" s="11"/>
      <c r="CS285" s="108"/>
      <c r="CT285" s="108"/>
      <c r="CU285" s="108"/>
      <c r="CV285" s="108"/>
      <c r="CW285" s="108"/>
      <c r="CX285" s="108"/>
      <c r="CY285" s="108"/>
      <c r="CZ285" s="108"/>
      <c r="DC285" s="11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1"/>
      <c r="EQ285" s="11"/>
    </row>
    <row r="286" spans="81:147" s="12" customFormat="1" ht="21.95" customHeight="1" x14ac:dyDescent="0.25">
      <c r="CC286" s="108"/>
      <c r="CD286" s="109"/>
      <c r="CE286" s="109"/>
      <c r="CF286" s="109"/>
      <c r="CG286" s="109"/>
      <c r="CJ286" s="110"/>
      <c r="CK286" s="110"/>
      <c r="CL286" s="110"/>
      <c r="CM286" s="110"/>
      <c r="CN286" s="110"/>
      <c r="CO286" s="110"/>
      <c r="CQ286" s="11"/>
      <c r="CR286" s="11"/>
      <c r="CS286" s="108"/>
      <c r="CT286" s="108"/>
      <c r="CU286" s="108"/>
      <c r="CV286" s="108"/>
      <c r="CW286" s="108"/>
      <c r="CX286" s="108"/>
      <c r="CY286" s="108"/>
      <c r="CZ286" s="108"/>
      <c r="DC286" s="11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1"/>
      <c r="EQ286" s="11"/>
    </row>
    <row r="287" spans="81:147" s="12" customFormat="1" ht="21.95" customHeight="1" x14ac:dyDescent="0.25">
      <c r="CC287" s="108"/>
      <c r="CD287" s="109"/>
      <c r="CE287" s="109"/>
      <c r="CF287" s="109"/>
      <c r="CG287" s="109"/>
      <c r="CJ287" s="110"/>
      <c r="CK287" s="110"/>
      <c r="CL287" s="110"/>
      <c r="CM287" s="110"/>
      <c r="CN287" s="110"/>
      <c r="CO287" s="110"/>
      <c r="CQ287" s="11"/>
      <c r="CR287" s="11"/>
      <c r="CS287" s="108"/>
      <c r="CT287" s="108"/>
      <c r="CU287" s="108"/>
      <c r="CV287" s="108"/>
      <c r="CW287" s="108"/>
      <c r="CX287" s="108"/>
      <c r="CY287" s="108"/>
      <c r="CZ287" s="108"/>
      <c r="DC287" s="11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1"/>
      <c r="EQ287" s="11"/>
    </row>
    <row r="288" spans="81:147" s="12" customFormat="1" ht="21.95" customHeight="1" x14ac:dyDescent="0.25">
      <c r="CC288" s="108"/>
      <c r="CD288" s="109"/>
      <c r="CE288" s="109"/>
      <c r="CF288" s="109"/>
      <c r="CG288" s="109"/>
      <c r="CJ288" s="110"/>
      <c r="CK288" s="110"/>
      <c r="CL288" s="110"/>
      <c r="CM288" s="110"/>
      <c r="CN288" s="110"/>
      <c r="CO288" s="110"/>
      <c r="CQ288" s="11"/>
      <c r="CR288" s="11"/>
      <c r="CS288" s="108"/>
      <c r="CT288" s="108"/>
      <c r="CU288" s="108"/>
      <c r="CV288" s="108"/>
      <c r="CW288" s="108"/>
      <c r="CX288" s="108"/>
      <c r="CY288" s="108"/>
      <c r="CZ288" s="108"/>
      <c r="DC288" s="11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1"/>
      <c r="EQ288" s="11"/>
    </row>
    <row r="289" spans="81:147" s="12" customFormat="1" ht="21.95" customHeight="1" x14ac:dyDescent="0.25">
      <c r="CC289" s="108"/>
      <c r="CD289" s="109"/>
      <c r="CE289" s="109"/>
      <c r="CF289" s="109"/>
      <c r="CG289" s="109"/>
      <c r="CJ289" s="110"/>
      <c r="CK289" s="110"/>
      <c r="CL289" s="110"/>
      <c r="CM289" s="110"/>
      <c r="CN289" s="110"/>
      <c r="CO289" s="110"/>
      <c r="CQ289" s="11"/>
      <c r="CR289" s="11"/>
      <c r="CS289" s="108"/>
      <c r="CT289" s="108"/>
      <c r="CU289" s="108"/>
      <c r="CV289" s="108"/>
      <c r="CW289" s="108"/>
      <c r="CX289" s="108"/>
      <c r="CY289" s="108"/>
      <c r="CZ289" s="108"/>
      <c r="DC289" s="11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1"/>
      <c r="EQ289" s="11"/>
    </row>
    <row r="290" spans="81:147" s="12" customFormat="1" ht="21.95" customHeight="1" x14ac:dyDescent="0.25">
      <c r="CC290" s="108"/>
      <c r="CD290" s="109"/>
      <c r="CE290" s="109"/>
      <c r="CF290" s="109"/>
      <c r="CG290" s="109"/>
      <c r="CJ290" s="110"/>
      <c r="CK290" s="110"/>
      <c r="CL290" s="110"/>
      <c r="CM290" s="110"/>
      <c r="CN290" s="110"/>
      <c r="CO290" s="110"/>
      <c r="CQ290" s="11"/>
      <c r="CR290" s="11"/>
      <c r="CS290" s="108"/>
      <c r="CT290" s="108"/>
      <c r="CU290" s="108"/>
      <c r="CV290" s="108"/>
      <c r="CW290" s="108"/>
      <c r="CX290" s="108"/>
      <c r="CY290" s="108"/>
      <c r="CZ290" s="108"/>
      <c r="DC290" s="11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1"/>
      <c r="EQ290" s="11"/>
    </row>
    <row r="291" spans="81:147" ht="21.95" customHeight="1" x14ac:dyDescent="0.3"/>
    <row r="292" spans="81:147" ht="21.95" customHeight="1" x14ac:dyDescent="0.3"/>
    <row r="293" spans="81:147" ht="21.95" customHeight="1" x14ac:dyDescent="0.3"/>
    <row r="294" spans="81:147" ht="21.95" customHeight="1" x14ac:dyDescent="0.3"/>
  </sheetData>
  <mergeCells count="46">
    <mergeCell ref="D3:O7"/>
    <mergeCell ref="C10:H14"/>
    <mergeCell ref="L10:Q14"/>
    <mergeCell ref="T10:X13"/>
    <mergeCell ref="Z10:AG13"/>
    <mergeCell ref="EL14:EO14"/>
    <mergeCell ref="AT10:BP13"/>
    <mergeCell ref="DZ13:EO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DZ14:EC14"/>
    <mergeCell ref="ED14:EG14"/>
    <mergeCell ref="EH14:EK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46B0A-2104-48F1-AC34-D892AD698338}">
  <sheetPr>
    <tabColor theme="4" tint="-0.249977111117893"/>
  </sheetPr>
  <dimension ref="B2:EQ294"/>
  <sheetViews>
    <sheetView zoomScale="40" zoomScaleNormal="40" workbookViewId="0">
      <selection activeCell="W87" sqref="W87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7" width="17.7109375" style="1" customWidth="1"/>
    <col min="18" max="18" width="9.140625" style="1"/>
    <col min="19" max="19" width="6.7109375" style="1" customWidth="1"/>
    <col min="20" max="20" width="9.140625" style="1"/>
    <col min="21" max="23" width="17.85546875" style="1" customWidth="1"/>
    <col min="24" max="24" width="9.140625" style="1"/>
    <col min="25" max="25" width="6.7109375" style="1" customWidth="1"/>
    <col min="26" max="26" width="9.140625" style="1"/>
    <col min="27" max="32" width="17.85546875" style="1" customWidth="1"/>
    <col min="33" max="33" width="9.140625" style="1"/>
    <col min="34" max="34" width="6.7109375" style="1" customWidth="1"/>
    <col min="35" max="35" width="9.140625" style="1"/>
    <col min="36" max="43" width="17.85546875" style="1" customWidth="1"/>
    <col min="44" max="44" width="9.140625" style="1"/>
    <col min="45" max="45" width="6.7109375" style="1" customWidth="1"/>
    <col min="46" max="46" width="9.140625" style="1"/>
    <col min="47" max="50" width="17.85546875" style="1" customWidth="1"/>
    <col min="51" max="51" width="4.85546875" style="1" customWidth="1"/>
    <col min="52" max="67" width="17.85546875" style="1" customWidth="1"/>
    <col min="68" max="68" width="9.140625" style="1"/>
    <col min="69" max="71" width="17.85546875" style="1" customWidth="1"/>
    <col min="72" max="72" width="4.7109375" style="1" customWidth="1"/>
    <col min="73" max="80" width="17.85546875" style="1" customWidth="1"/>
    <col min="81" max="81" width="17.85546875" style="35" customWidth="1"/>
    <col min="82" max="85" width="17.85546875" style="28" customWidth="1"/>
    <col min="86" max="87" width="17.85546875" style="1" customWidth="1"/>
    <col min="88" max="93" width="17.85546875" style="2" customWidth="1"/>
    <col min="94" max="94" width="9.140625" style="1"/>
    <col min="95" max="95" width="6.7109375" style="7" customWidth="1"/>
    <col min="96" max="96" width="9.140625" style="7"/>
    <col min="97" max="104" width="17.85546875" style="35" customWidth="1"/>
    <col min="105" max="105" width="9.140625" style="1"/>
    <col min="106" max="106" width="6.7109375" style="1" customWidth="1"/>
    <col min="107" max="107" width="9.140625" style="7"/>
    <col min="108" max="111" width="17.85546875" style="35" customWidth="1"/>
    <col min="112" max="112" width="4.85546875" style="35" customWidth="1"/>
    <col min="113" max="128" width="17.85546875" style="35" customWidth="1"/>
    <col min="129" max="129" width="9.140625" style="35"/>
    <col min="130" max="145" width="17.85546875" style="35" hidden="1" customWidth="1"/>
    <col min="146" max="146" width="12.5703125" style="7" hidden="1" customWidth="1"/>
    <col min="147" max="147" width="9.140625" style="7" hidden="1" customWidth="1"/>
    <col min="148" max="16384" width="9.140625" style="1"/>
  </cols>
  <sheetData>
    <row r="2" spans="2:147" x14ac:dyDescent="0.3">
      <c r="CT2" s="10"/>
      <c r="CU2" s="10"/>
      <c r="CV2" s="10"/>
      <c r="CW2" s="10"/>
      <c r="CX2" s="10"/>
      <c r="CY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32"/>
    </row>
    <row r="3" spans="2:147" ht="15.75" customHeight="1" x14ac:dyDescent="0.3">
      <c r="D3" s="196" t="s">
        <v>114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CT3" s="10"/>
      <c r="CY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32"/>
    </row>
    <row r="4" spans="2:147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CT4" s="10"/>
      <c r="CY4" s="10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2"/>
    </row>
    <row r="5" spans="2:147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CT5" s="10"/>
      <c r="CY5" s="10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2"/>
    </row>
    <row r="6" spans="2:147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CT6" s="10"/>
      <c r="CY6" s="10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2"/>
    </row>
    <row r="7" spans="2:147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CT7" s="10"/>
      <c r="CY7" s="10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2"/>
    </row>
    <row r="8" spans="2:147" ht="18" customHeight="1" x14ac:dyDescent="0.3">
      <c r="CT8" s="10"/>
      <c r="CU8" s="10"/>
      <c r="CV8" s="10"/>
      <c r="CW8" s="10"/>
      <c r="CX8" s="10"/>
      <c r="CY8" s="10"/>
    </row>
    <row r="9" spans="2:147" ht="15" customHeight="1" x14ac:dyDescent="0.3">
      <c r="CD9" s="35"/>
      <c r="CE9" s="35"/>
      <c r="CF9" s="35"/>
      <c r="CG9" s="35"/>
      <c r="CH9" s="7"/>
    </row>
    <row r="10" spans="2:147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60"/>
      <c r="EQ10" s="60"/>
    </row>
    <row r="11" spans="2:147" s="37" customFormat="1" ht="21.95" customHeight="1" x14ac:dyDescent="0.25"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0"/>
    </row>
    <row r="12" spans="2:147" s="37" customFormat="1" ht="21.95" customHeight="1" x14ac:dyDescent="0.25"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0"/>
    </row>
    <row r="13" spans="2:147" s="37" customFormat="1" ht="21.95" customHeight="1" x14ac:dyDescent="0.25"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65"/>
      <c r="EQ13" s="60"/>
    </row>
    <row r="14" spans="2:147" s="37" customFormat="1" ht="21.95" customHeight="1" x14ac:dyDescent="0.25"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T14" s="24"/>
      <c r="U14" s="162"/>
      <c r="V14" s="162"/>
      <c r="W14" s="162"/>
      <c r="X14" s="162"/>
      <c r="Y14" s="40"/>
      <c r="Z14" s="41"/>
      <c r="AA14" s="226" t="s">
        <v>8</v>
      </c>
      <c r="AB14" s="227"/>
      <c r="AC14" s="228" t="s">
        <v>9</v>
      </c>
      <c r="AD14" s="229"/>
      <c r="AE14" s="226" t="s">
        <v>10</v>
      </c>
      <c r="AF14" s="227"/>
      <c r="AG14" s="42"/>
      <c r="AH14" s="44"/>
      <c r="AI14" s="45"/>
      <c r="AJ14" s="179" t="s">
        <v>82</v>
      </c>
      <c r="AK14" s="180"/>
      <c r="AL14" s="180"/>
      <c r="AM14" s="181"/>
      <c r="AN14" s="179" t="s">
        <v>81</v>
      </c>
      <c r="AO14" s="180"/>
      <c r="AP14" s="180"/>
      <c r="AQ14" s="181"/>
      <c r="AR14" s="25"/>
      <c r="AS14" s="50"/>
      <c r="AT14" s="59"/>
      <c r="AU14" s="247" t="s">
        <v>85</v>
      </c>
      <c r="AV14" s="248"/>
      <c r="AW14" s="248"/>
      <c r="AX14" s="249"/>
      <c r="AY14" s="59"/>
      <c r="AZ14" s="247" t="s">
        <v>86</v>
      </c>
      <c r="BA14" s="248"/>
      <c r="BB14" s="248"/>
      <c r="BC14" s="249"/>
      <c r="BD14" s="247" t="s">
        <v>87</v>
      </c>
      <c r="BE14" s="248"/>
      <c r="BF14" s="248"/>
      <c r="BG14" s="249"/>
      <c r="BH14" s="247" t="s">
        <v>88</v>
      </c>
      <c r="BI14" s="248"/>
      <c r="BJ14" s="248"/>
      <c r="BK14" s="249"/>
      <c r="BL14" s="247" t="s">
        <v>89</v>
      </c>
      <c r="BM14" s="248"/>
      <c r="BN14" s="248"/>
      <c r="BO14" s="249"/>
      <c r="BP14" s="59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DZ14" s="245" t="s">
        <v>91</v>
      </c>
      <c r="EA14" s="245"/>
      <c r="EB14" s="245"/>
      <c r="EC14" s="245"/>
      <c r="ED14" s="245" t="s">
        <v>92</v>
      </c>
      <c r="EE14" s="245"/>
      <c r="EF14" s="245"/>
      <c r="EG14" s="245"/>
      <c r="EH14" s="245" t="s">
        <v>93</v>
      </c>
      <c r="EI14" s="245"/>
      <c r="EJ14" s="245"/>
      <c r="EK14" s="245"/>
      <c r="EL14" s="245" t="s">
        <v>94</v>
      </c>
      <c r="EM14" s="245"/>
      <c r="EN14" s="245"/>
      <c r="EO14" s="245"/>
      <c r="EP14" s="66"/>
      <c r="EQ14" s="67"/>
    </row>
    <row r="15" spans="2:147" s="12" customFormat="1" ht="21.95" customHeight="1" x14ac:dyDescent="0.25"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DZ15" s="54" t="s">
        <v>13</v>
      </c>
      <c r="EA15" s="54" t="s">
        <v>14</v>
      </c>
      <c r="EB15" s="54" t="s">
        <v>59</v>
      </c>
      <c r="EC15" s="55" t="s">
        <v>15</v>
      </c>
      <c r="ED15" s="54" t="s">
        <v>13</v>
      </c>
      <c r="EE15" s="54" t="s">
        <v>14</v>
      </c>
      <c r="EF15" s="54" t="s">
        <v>59</v>
      </c>
      <c r="EG15" s="55" t="s">
        <v>15</v>
      </c>
      <c r="EH15" s="54" t="s">
        <v>13</v>
      </c>
      <c r="EI15" s="54" t="s">
        <v>14</v>
      </c>
      <c r="EJ15" s="54" t="s">
        <v>59</v>
      </c>
      <c r="EK15" s="55" t="s">
        <v>15</v>
      </c>
      <c r="EL15" s="54" t="s">
        <v>13</v>
      </c>
      <c r="EM15" s="54" t="s">
        <v>14</v>
      </c>
      <c r="EN15" s="54" t="s">
        <v>59</v>
      </c>
      <c r="EO15" s="55" t="s">
        <v>15</v>
      </c>
      <c r="EP15" s="68"/>
      <c r="EQ15" s="60"/>
    </row>
    <row r="16" spans="2:147" s="12" customFormat="1" ht="21.95" customHeight="1" x14ac:dyDescent="0.25"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T16" s="24"/>
      <c r="U16" s="129">
        <f>'RAW DATA'!AG11</f>
        <v>202.45</v>
      </c>
      <c r="V16" s="129">
        <f>'RAW DATA'!AH11</f>
        <v>52.803786844398687</v>
      </c>
      <c r="W16" s="129">
        <f>'RAW DATA'!AI11</f>
        <v>1.35</v>
      </c>
      <c r="X16" s="160"/>
      <c r="Y16" s="83"/>
      <c r="Z16" s="84"/>
      <c r="AA16" s="30">
        <f t="shared" ref="AA16:AA34" si="0">(($D$18*V16)+1)*(1+$H$23)</f>
        <v>1.6354563293104305</v>
      </c>
      <c r="AB16" s="30">
        <f t="shared" ref="AB16:AB34" si="1">(($D$18*V16)+1)*(1+$H$24)</f>
        <v>2.2126762102435236</v>
      </c>
      <c r="AC16" s="85">
        <f t="shared" ref="AC16:AC34" si="2">(EXP($E$18*V16))*(1+$H$23)</f>
        <v>1.4955313918456821</v>
      </c>
      <c r="AD16" s="85">
        <f t="shared" ref="AD16:AD34" si="3">(EXP($E$18*V16))*(1+$H$24)</f>
        <v>2.023366000732393</v>
      </c>
      <c r="AE16" s="30">
        <f t="shared" ref="AE16:AE34" si="4">($F$18*(V16^$G$18))*(1+$H$23)</f>
        <v>1.7273419882313765</v>
      </c>
      <c r="AF16" s="30">
        <f t="shared" ref="AF16:AF34" si="5">($F$18*(V16^$G$18))*(1+$H$24)</f>
        <v>2.3369921017248032</v>
      </c>
      <c r="AG16" s="84"/>
      <c r="AH16" s="77"/>
      <c r="AI16" s="45"/>
      <c r="AJ16" s="30">
        <f t="shared" ref="AJ16:AJ34" si="6">($D$18*V16)+1</f>
        <v>1.924066269776977</v>
      </c>
      <c r="AK16" s="30">
        <f t="shared" ref="AK16:AK34" si="7">EXP($E$18*V16)</f>
        <v>1.7594486962890377</v>
      </c>
      <c r="AL16" s="30">
        <f t="shared" ref="AL16:AL34" si="8">$F$18*(V16^$G$18)</f>
        <v>2.03216704497809</v>
      </c>
      <c r="AM16" s="85">
        <f t="shared" ref="AM16:AM34" si="9">V16*$H$21+1</f>
        <v>2.2144870974211699</v>
      </c>
      <c r="AN16" s="30">
        <f>(W16-AJ16)^2</f>
        <v>0.3295520820956529</v>
      </c>
      <c r="AO16" s="30">
        <f>(W16-AK16)^2</f>
        <v>0.16764823489279254</v>
      </c>
      <c r="AP16" s="30">
        <f>(W16-AL16)^2</f>
        <v>0.46535187725413929</v>
      </c>
      <c r="AQ16" s="85">
        <f>(W16-AM16)^2</f>
        <v>0.74733794160767908</v>
      </c>
      <c r="AR16" s="86"/>
      <c r="AS16" s="87"/>
      <c r="AT16" s="60"/>
      <c r="AU16" s="30">
        <f t="shared" ref="AU16:AV34" si="10">V16^2</f>
        <v>2788.2399051086918</v>
      </c>
      <c r="AV16" s="30">
        <f t="shared" si="10"/>
        <v>1.8225000000000002</v>
      </c>
      <c r="AW16" s="30">
        <f t="shared" ref="AW16:AW34" si="11">V16*W16</f>
        <v>71.285112239938229</v>
      </c>
      <c r="AX16" s="85">
        <f t="shared" ref="AX16:AX34" si="12">(V16-$M$25)^2</f>
        <v>32.781196164515571</v>
      </c>
      <c r="AY16" s="62"/>
      <c r="AZ16" s="30">
        <f t="shared" ref="AZ16:AZ34" si="13">AJ16-BB16</f>
        <v>1.7335514069630658</v>
      </c>
      <c r="BA16" s="30">
        <f t="shared" ref="BA16:BA34" si="14">AJ16+BB16</f>
        <v>2.1145811325908883</v>
      </c>
      <c r="BB16" s="30">
        <f t="shared" ref="BB16:BB34" si="15">$N$22*($N$20*SQRT((1/$H$26)+(AX16/$M$26)))</f>
        <v>0.19051486281391128</v>
      </c>
      <c r="BC16" s="56">
        <f t="shared" ref="BC16:BC34" si="16">(BA16-AZ16)/(2*AJ16)</f>
        <v>9.9016788458120161E-2</v>
      </c>
      <c r="BD16" s="30">
        <f t="shared" ref="BD16:BD34" si="17">AK16-BF16</f>
        <v>1.5507122628217489</v>
      </c>
      <c r="BE16" s="30">
        <f t="shared" ref="BE16:BE34" si="18">AK16+BF16</f>
        <v>1.9681851297563264</v>
      </c>
      <c r="BF16" s="30">
        <f t="shared" ref="BF16:BF34" si="19">$O$22*($O$20*SQRT((1/$H$26)+(AX16/$M$26)))</f>
        <v>0.20873643346728868</v>
      </c>
      <c r="BG16" s="56">
        <f t="shared" ref="BG16:BG34" si="20">(BE16-BD16)/(2*AK16)</f>
        <v>0.11863740835839529</v>
      </c>
      <c r="BH16" s="30">
        <f t="shared" ref="BH16:BH34" si="21">AL16-BJ16</f>
        <v>1.8279631829129055</v>
      </c>
      <c r="BI16" s="30">
        <f t="shared" ref="BI16:BI34" si="22">AL16+BJ16</f>
        <v>2.2363709070432742</v>
      </c>
      <c r="BJ16" s="30">
        <f t="shared" ref="BJ16:BJ34" si="23">$P$22*($P$20*SQRT((1/$H$26)+(AX16/$M$26)))</f>
        <v>0.20420386206518448</v>
      </c>
      <c r="BK16" s="56">
        <f t="shared" ref="BK16:BK34" si="24">(BI16-BH16)/(2*AL16)</f>
        <v>0.10048576595600979</v>
      </c>
      <c r="BL16" s="30">
        <f t="shared" ref="BL16:BL34" si="25">AM16-BN16</f>
        <v>1.9503823421627409</v>
      </c>
      <c r="BM16" s="30">
        <f t="shared" ref="BM16:BM34" si="26">AM16+BN16</f>
        <v>2.4785918526795991</v>
      </c>
      <c r="BN16" s="30">
        <f t="shared" ref="BN16:BN34" si="27">$Q$22*($Q$20*SQRT((1/$H$26)+(AX16/$M$26)))</f>
        <v>0.26410475525842908</v>
      </c>
      <c r="BO16" s="56">
        <f t="shared" ref="BO16:BO34" si="28">(BM16-BL16)/(2*AM16)</f>
        <v>0.11926226870591672</v>
      </c>
      <c r="BP16" s="59"/>
      <c r="BQ16" s="11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DZ16" s="30">
        <f t="shared" ref="DZ16:DZ79" si="29">AJ16-EB16</f>
        <v>1.0852033826903575</v>
      </c>
      <c r="EA16" s="30">
        <f t="shared" ref="EA16:EA79" si="30">AJ16+EB16</f>
        <v>2.7629291568635965</v>
      </c>
      <c r="EB16" s="30">
        <f t="shared" ref="EB16:EB79" si="31">$N$22*SQRT(($N$20^2)+((($N$20*SQRT((1/$H$26)+(AX16/$M$26))))^2))</f>
        <v>0.83886288708661949</v>
      </c>
      <c r="EC16" s="56">
        <f t="shared" ref="EC16:EC79" si="32">(EA16-DZ16)/(2*AJ16)</f>
        <v>0.43598440462440724</v>
      </c>
      <c r="ED16" s="30">
        <f t="shared" ref="ED16:ED79" si="33">AK16-EF16</f>
        <v>0.840353752029665</v>
      </c>
      <c r="EE16" s="30">
        <f t="shared" ref="EE16:EE79" si="34">AK16+EF16</f>
        <v>2.6785436405484102</v>
      </c>
      <c r="EF16" s="30">
        <f t="shared" ref="EF16:EF79" si="35">$O$22*SQRT(($O$20^2)+((($O$20*SQRT((1/$H$26)+(AX16/$M$26))))^2))</f>
        <v>0.91909494425937266</v>
      </c>
      <c r="EG16" s="56">
        <f t="shared" ref="EG16:EG79" si="36">(EE16-ED16)/(2*AK16)</f>
        <v>0.52237666616701739</v>
      </c>
      <c r="EH16" s="30">
        <f t="shared" ref="EH16:EH79" si="37">AL16-EJ16</f>
        <v>1.1330296298906497</v>
      </c>
      <c r="EI16" s="30">
        <f t="shared" ref="EI16:EI79" si="38">AL16+EJ16</f>
        <v>2.9313044600655305</v>
      </c>
      <c r="EJ16" s="30">
        <f t="shared" ref="EJ16:EJ79" si="39">$P$22*SQRT(($P$20^2)+((($P$20*SQRT((1/$H$26)+(AX16/$M$26))))^2))</f>
        <v>0.89913741508744027</v>
      </c>
      <c r="EK16" s="56">
        <f t="shared" ref="EK16:EK79" si="40">(EI16-EH16)/(2*AL16)</f>
        <v>0.44245251260687307</v>
      </c>
      <c r="EL16" s="30">
        <f t="shared" ref="EL16:EL79" si="41">AM16-EN16</f>
        <v>1.0515978917333624</v>
      </c>
      <c r="EM16" s="30">
        <f t="shared" ref="EM16:EM79" si="42">AM16+EN16</f>
        <v>3.3773763031089774</v>
      </c>
      <c r="EN16" s="30">
        <f t="shared" ref="EN16:EN79" si="43">$Q$22*SQRT(($Q$20^2)+((($Q$20*SQRT((1/$H$26)+(AX16/$M$26))))^2))</f>
        <v>1.1628892056878075</v>
      </c>
      <c r="EO16" s="56">
        <f t="shared" ref="EO16:EO79" si="44">(EM16-EL16)/(2*AM16)</f>
        <v>0.52512801137655007</v>
      </c>
      <c r="EP16" s="66"/>
      <c r="EQ16" s="60"/>
    </row>
    <row r="17" spans="2:147" s="12" customFormat="1" ht="21.95" customHeight="1" x14ac:dyDescent="0.25"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INPUTS!J21</f>
        <v>0.62949999999999995</v>
      </c>
      <c r="O17" s="128">
        <f>INPUTS!K21</f>
        <v>0.91849999999999998</v>
      </c>
      <c r="P17" s="128">
        <f>INPUTS!L21</f>
        <v>0.60009999999999997</v>
      </c>
      <c r="Q17" s="129" t="s">
        <v>7</v>
      </c>
      <c r="R17" s="24"/>
      <c r="T17" s="24"/>
      <c r="U17" s="129">
        <f>'RAW DATA'!AG12</f>
        <v>215.51</v>
      </c>
      <c r="V17" s="129">
        <f>'RAW DATA'!AH12</f>
        <v>56.393247404870394</v>
      </c>
      <c r="W17" s="129">
        <f>'RAW DATA'!AI12</f>
        <v>1.47</v>
      </c>
      <c r="X17" s="160"/>
      <c r="Y17" s="83"/>
      <c r="Z17" s="84"/>
      <c r="AA17" s="30">
        <f t="shared" si="0"/>
        <v>1.6888495551474472</v>
      </c>
      <c r="AB17" s="30">
        <f t="shared" si="1"/>
        <v>2.2849141040230165</v>
      </c>
      <c r="AC17" s="85">
        <f t="shared" si="2"/>
        <v>1.5540879057221284</v>
      </c>
      <c r="AD17" s="85">
        <f t="shared" si="3"/>
        <v>2.102589519506409</v>
      </c>
      <c r="AE17" s="30">
        <f t="shared" si="4"/>
        <v>1.7665873697034646</v>
      </c>
      <c r="AF17" s="30">
        <f t="shared" si="5"/>
        <v>2.3900887943046873</v>
      </c>
      <c r="AG17" s="84"/>
      <c r="AH17" s="77"/>
      <c r="AI17" s="45"/>
      <c r="AJ17" s="30">
        <f t="shared" si="6"/>
        <v>1.986881829585232</v>
      </c>
      <c r="AK17" s="30">
        <f t="shared" si="7"/>
        <v>1.8283387126142687</v>
      </c>
      <c r="AL17" s="30">
        <f t="shared" si="8"/>
        <v>2.078338082004076</v>
      </c>
      <c r="AM17" s="85">
        <f t="shared" si="9"/>
        <v>2.2970446903120187</v>
      </c>
      <c r="AN17" s="30">
        <f>(W17-AJ17)^2</f>
        <v>0.26716682575537681</v>
      </c>
      <c r="AO17" s="30">
        <f t="shared" ref="AO17:AO34" si="45">(W17-AK17)^2</f>
        <v>0.12840663295805149</v>
      </c>
      <c r="AP17" s="30">
        <f t="shared" ref="AP17:AP34" si="46">(W17-AL17)^2</f>
        <v>0.37007522201639792</v>
      </c>
      <c r="AQ17" s="85">
        <f t="shared" ref="AQ17:AQ34" si="47">(W17-AM17)^2</f>
        <v>0.68400291977330308</v>
      </c>
      <c r="AR17" s="86"/>
      <c r="AS17" s="87"/>
      <c r="AT17" s="60"/>
      <c r="AU17" s="30">
        <f t="shared" si="10"/>
        <v>3180.1983528669216</v>
      </c>
      <c r="AV17" s="30">
        <f t="shared" si="10"/>
        <v>2.1608999999999998</v>
      </c>
      <c r="AW17" s="30">
        <f t="shared" si="11"/>
        <v>82.898073685159474</v>
      </c>
      <c r="AX17" s="85">
        <f t="shared" si="12"/>
        <v>4.5626070019313945</v>
      </c>
      <c r="AY17" s="63"/>
      <c r="AZ17" s="30">
        <f t="shared" si="13"/>
        <v>1.7990284839824904</v>
      </c>
      <c r="BA17" s="30">
        <f t="shared" si="14"/>
        <v>2.1747351751879735</v>
      </c>
      <c r="BB17" s="30">
        <f t="shared" si="15"/>
        <v>0.18785334560274164</v>
      </c>
      <c r="BC17" s="56">
        <f t="shared" si="16"/>
        <v>9.4546813406591268E-2</v>
      </c>
      <c r="BD17" s="30">
        <f t="shared" si="17"/>
        <v>1.6225183540508787</v>
      </c>
      <c r="BE17" s="30">
        <f t="shared" si="18"/>
        <v>2.0341590711776587</v>
      </c>
      <c r="BF17" s="30">
        <f t="shared" si="19"/>
        <v>0.2058203585633899</v>
      </c>
      <c r="BG17" s="56">
        <f t="shared" si="20"/>
        <v>0.11257233528086032</v>
      </c>
      <c r="BH17" s="30">
        <f t="shared" si="21"/>
        <v>1.8769869742355716</v>
      </c>
      <c r="BI17" s="30">
        <f t="shared" si="22"/>
        <v>2.2796891897725802</v>
      </c>
      <c r="BJ17" s="30">
        <f t="shared" si="23"/>
        <v>0.20135110776850437</v>
      </c>
      <c r="BK17" s="56">
        <f t="shared" si="24"/>
        <v>9.6880824882132635E-2</v>
      </c>
      <c r="BL17" s="30">
        <f t="shared" si="25"/>
        <v>2.0366295125557849</v>
      </c>
      <c r="BM17" s="30">
        <f t="shared" si="26"/>
        <v>2.5574598680682525</v>
      </c>
      <c r="BN17" s="30">
        <f t="shared" si="27"/>
        <v>0.26041517775623363</v>
      </c>
      <c r="BO17" s="56">
        <f t="shared" si="28"/>
        <v>0.11336966096243445</v>
      </c>
      <c r="BP17" s="59"/>
      <c r="BQ17" s="11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DZ17" s="30">
        <f t="shared" si="29"/>
        <v>1.1486193946446948</v>
      </c>
      <c r="EA17" s="30">
        <f t="shared" si="30"/>
        <v>2.8251442645257692</v>
      </c>
      <c r="EB17" s="30">
        <f t="shared" si="31"/>
        <v>0.8382624349405372</v>
      </c>
      <c r="EC17" s="56">
        <f t="shared" si="32"/>
        <v>0.42189848558609405</v>
      </c>
      <c r="ED17" s="30">
        <f t="shared" si="33"/>
        <v>0.90990165004239165</v>
      </c>
      <c r="EE17" s="30">
        <f t="shared" si="34"/>
        <v>2.7467757751861459</v>
      </c>
      <c r="EF17" s="30">
        <f t="shared" si="35"/>
        <v>0.91843706257187707</v>
      </c>
      <c r="EG17" s="56">
        <f t="shared" si="36"/>
        <v>0.50233419892895037</v>
      </c>
      <c r="EH17" s="30">
        <f t="shared" si="37"/>
        <v>1.1798442631453203</v>
      </c>
      <c r="EI17" s="30">
        <f t="shared" si="38"/>
        <v>2.9768319008628317</v>
      </c>
      <c r="EJ17" s="30">
        <f t="shared" si="39"/>
        <v>0.89849381885875579</v>
      </c>
      <c r="EK17" s="56">
        <f t="shared" si="40"/>
        <v>0.43231360029373389</v>
      </c>
      <c r="EL17" s="30">
        <f t="shared" si="41"/>
        <v>1.1349878725268832</v>
      </c>
      <c r="EM17" s="30">
        <f t="shared" si="42"/>
        <v>3.4591015080971541</v>
      </c>
      <c r="EN17" s="30">
        <f t="shared" si="43"/>
        <v>1.1620568177851356</v>
      </c>
      <c r="EO17" s="56">
        <f t="shared" si="44"/>
        <v>0.50589212420907992</v>
      </c>
      <c r="EP17" s="66"/>
      <c r="EQ17" s="60"/>
    </row>
    <row r="18" spans="2:147" s="12" customFormat="1" ht="21.95" customHeight="1" x14ac:dyDescent="0.25">
      <c r="B18" s="79"/>
      <c r="C18" s="80"/>
      <c r="D18" s="88">
        <f>INPUTS!E21</f>
        <v>1.7500000000000002E-2</v>
      </c>
      <c r="E18" s="88">
        <f>INPUTS!F21</f>
        <v>1.0699999999999999E-2</v>
      </c>
      <c r="F18" s="88">
        <f>INPUTS!G21</f>
        <v>0.5242</v>
      </c>
      <c r="G18" s="88">
        <f>INPUTS!H21</f>
        <v>0.34160000000000001</v>
      </c>
      <c r="H18" s="80"/>
      <c r="I18" s="80"/>
      <c r="K18" s="79"/>
      <c r="L18" s="31" t="s">
        <v>72</v>
      </c>
      <c r="M18" s="9" t="s">
        <v>71</v>
      </c>
      <c r="N18" s="30">
        <f>SUM(AN16:AN34)</f>
        <v>2.721670833294255</v>
      </c>
      <c r="O18" s="30">
        <f>SUM(AO16:AO34)</f>
        <v>3.2671900058762553</v>
      </c>
      <c r="P18" s="30">
        <f>SUM(AP16:AP34)</f>
        <v>2.9282832208162257</v>
      </c>
      <c r="Q18" s="30">
        <f>SUM(AQ16:AQ34)</f>
        <v>5.2303447563591714</v>
      </c>
      <c r="R18" s="24"/>
      <c r="T18" s="24"/>
      <c r="U18" s="129">
        <f>'RAW DATA'!AG13</f>
        <v>241.63</v>
      </c>
      <c r="V18" s="129">
        <f>'RAW DATA'!AH13</f>
        <v>63.445308883752105</v>
      </c>
      <c r="W18" s="129">
        <f>'RAW DATA'!AI13</f>
        <v>1.77</v>
      </c>
      <c r="X18" s="160"/>
      <c r="Y18" s="83"/>
      <c r="Z18" s="84"/>
      <c r="AA18" s="30">
        <f t="shared" si="0"/>
        <v>1.7937489696458124</v>
      </c>
      <c r="AB18" s="30">
        <f t="shared" si="1"/>
        <v>2.4268368412855108</v>
      </c>
      <c r="AC18" s="85">
        <f t="shared" si="2"/>
        <v>1.6758925274294114</v>
      </c>
      <c r="AD18" s="85">
        <f t="shared" si="3"/>
        <v>2.2673840076986154</v>
      </c>
      <c r="AE18" s="30">
        <f t="shared" si="4"/>
        <v>1.8391435018547551</v>
      </c>
      <c r="AF18" s="30">
        <f t="shared" si="5"/>
        <v>2.4882529730976097</v>
      </c>
      <c r="AG18" s="84"/>
      <c r="AH18" s="77"/>
      <c r="AI18" s="45"/>
      <c r="AJ18" s="30">
        <f t="shared" si="6"/>
        <v>2.1102929054656618</v>
      </c>
      <c r="AK18" s="30">
        <f t="shared" si="7"/>
        <v>1.9716382675640134</v>
      </c>
      <c r="AL18" s="30">
        <f t="shared" si="8"/>
        <v>2.1636982374761824</v>
      </c>
      <c r="AM18" s="85">
        <f t="shared" si="9"/>
        <v>2.4592421043262984</v>
      </c>
      <c r="AN18" s="30">
        <f t="shared" ref="AN18:AN34" si="48">(W18-AJ18)^2</f>
        <v>0.11579926151026185</v>
      </c>
      <c r="AO18" s="30">
        <f t="shared" si="45"/>
        <v>4.0657990946216645E-2</v>
      </c>
      <c r="AP18" s="30">
        <f t="shared" si="46"/>
        <v>0.15499830219185248</v>
      </c>
      <c r="AQ18" s="85">
        <f t="shared" si="47"/>
        <v>0.47505467837614401</v>
      </c>
      <c r="AR18" s="86"/>
      <c r="AS18" s="87"/>
      <c r="AT18" s="60"/>
      <c r="AU18" s="30">
        <f t="shared" si="10"/>
        <v>4025.3072193547137</v>
      </c>
      <c r="AV18" s="30">
        <f t="shared" si="10"/>
        <v>3.1329000000000002</v>
      </c>
      <c r="AW18" s="30">
        <f t="shared" si="11"/>
        <v>112.29819672424122</v>
      </c>
      <c r="AX18" s="85">
        <f t="shared" si="12"/>
        <v>24.167404992441508</v>
      </c>
      <c r="AY18" s="89"/>
      <c r="AZ18" s="30">
        <f t="shared" si="13"/>
        <v>1.9205865176119183</v>
      </c>
      <c r="BA18" s="30">
        <f t="shared" si="14"/>
        <v>2.2999992933194053</v>
      </c>
      <c r="BB18" s="30">
        <f t="shared" si="15"/>
        <v>0.18970638785374344</v>
      </c>
      <c r="BC18" s="56">
        <f t="shared" si="16"/>
        <v>8.9895761561062756E-2</v>
      </c>
      <c r="BD18" s="30">
        <f t="shared" si="17"/>
        <v>1.7637876346964285</v>
      </c>
      <c r="BE18" s="30">
        <f t="shared" si="18"/>
        <v>2.1794889004315983</v>
      </c>
      <c r="BF18" s="30">
        <f t="shared" si="19"/>
        <v>0.20785063286758487</v>
      </c>
      <c r="BG18" s="56">
        <f t="shared" si="20"/>
        <v>0.1054202671387522</v>
      </c>
      <c r="BH18" s="30">
        <f t="shared" si="21"/>
        <v>1.9603609414458512</v>
      </c>
      <c r="BI18" s="30">
        <f t="shared" si="22"/>
        <v>2.3670355335065136</v>
      </c>
      <c r="BJ18" s="30">
        <f t="shared" si="23"/>
        <v>0.20333729603033118</v>
      </c>
      <c r="BK18" s="56">
        <f t="shared" si="24"/>
        <v>9.3976735067969261E-2</v>
      </c>
      <c r="BL18" s="30">
        <f t="shared" si="25"/>
        <v>2.196258112447345</v>
      </c>
      <c r="BM18" s="30">
        <f t="shared" si="26"/>
        <v>2.7222260962052518</v>
      </c>
      <c r="BN18" s="30">
        <f t="shared" si="27"/>
        <v>0.26298399187895322</v>
      </c>
      <c r="BO18" s="56">
        <f t="shared" si="28"/>
        <v>0.10693700771319423</v>
      </c>
      <c r="BP18" s="59"/>
      <c r="BQ18" s="11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DZ18" s="30">
        <f t="shared" si="29"/>
        <v>1.2716132622342249</v>
      </c>
      <c r="EA18" s="30">
        <f t="shared" si="30"/>
        <v>2.9489725486970988</v>
      </c>
      <c r="EB18" s="30">
        <f t="shared" si="31"/>
        <v>0.83867964323143684</v>
      </c>
      <c r="EC18" s="56">
        <f t="shared" si="32"/>
        <v>0.39742333448558509</v>
      </c>
      <c r="ED18" s="30">
        <f t="shared" si="33"/>
        <v>1.052744093303478</v>
      </c>
      <c r="EE18" s="30">
        <f t="shared" si="34"/>
        <v>2.8905324418245488</v>
      </c>
      <c r="EF18" s="30">
        <f t="shared" si="35"/>
        <v>0.91889417426053543</v>
      </c>
      <c r="EG18" s="56">
        <f t="shared" si="36"/>
        <v>0.4660561672886589</v>
      </c>
      <c r="EH18" s="30">
        <f t="shared" si="37"/>
        <v>1.2647572328019527</v>
      </c>
      <c r="EI18" s="30">
        <f t="shared" si="38"/>
        <v>3.0626392421504121</v>
      </c>
      <c r="EJ18" s="30">
        <f t="shared" si="39"/>
        <v>0.89894100467422966</v>
      </c>
      <c r="EK18" s="56">
        <f t="shared" si="40"/>
        <v>0.41546505381581661</v>
      </c>
      <c r="EL18" s="30">
        <f t="shared" si="41"/>
        <v>1.2966069238248248</v>
      </c>
      <c r="EM18" s="30">
        <f t="shared" si="42"/>
        <v>3.621877284827772</v>
      </c>
      <c r="EN18" s="30">
        <f t="shared" si="43"/>
        <v>1.1626351805014736</v>
      </c>
      <c r="EO18" s="56">
        <f t="shared" si="44"/>
        <v>0.47276157904753091</v>
      </c>
      <c r="EP18" s="66"/>
      <c r="EQ18" s="60"/>
    </row>
    <row r="19" spans="2:147" s="12" customFormat="1" ht="21.95" customHeight="1" x14ac:dyDescent="0.25"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0.15120393518301417</v>
      </c>
      <c r="O19" s="30">
        <f>O18/(H26-1)</f>
        <v>0.18151055588201417</v>
      </c>
      <c r="P19" s="30">
        <f>P18/(H26-2)</f>
        <v>0.17225195416566033</v>
      </c>
      <c r="Q19" s="30">
        <f>Q18/(H26-1)</f>
        <v>0.29057470868662061</v>
      </c>
      <c r="R19" s="24"/>
      <c r="T19" s="24"/>
      <c r="U19" s="129">
        <f>'RAW DATA'!AG14</f>
        <v>286.52999999999997</v>
      </c>
      <c r="V19" s="129">
        <f>'RAW DATA'!AH14</f>
        <v>75.224489334040584</v>
      </c>
      <c r="W19" s="129">
        <f>'RAW DATA'!AI14</f>
        <v>2.27</v>
      </c>
      <c r="X19" s="160"/>
      <c r="Y19" s="83"/>
      <c r="Z19" s="84"/>
      <c r="AA19" s="30">
        <f t="shared" si="0"/>
        <v>1.9689642788438537</v>
      </c>
      <c r="AB19" s="30">
        <f t="shared" si="1"/>
        <v>2.6638928478475665</v>
      </c>
      <c r="AC19" s="85">
        <f t="shared" si="2"/>
        <v>1.9010057845049886</v>
      </c>
      <c r="AD19" s="85">
        <f t="shared" si="3"/>
        <v>2.5719490025655727</v>
      </c>
      <c r="AE19" s="30">
        <f t="shared" si="4"/>
        <v>1.9493070859653743</v>
      </c>
      <c r="AF19" s="30">
        <f t="shared" si="5"/>
        <v>2.6372978221884473</v>
      </c>
      <c r="AG19" s="84"/>
      <c r="AH19" s="77"/>
      <c r="AI19" s="45"/>
      <c r="AJ19" s="30">
        <f t="shared" si="6"/>
        <v>2.3164285633457102</v>
      </c>
      <c r="AK19" s="30">
        <f t="shared" si="7"/>
        <v>2.2364773935352806</v>
      </c>
      <c r="AL19" s="30">
        <f t="shared" si="8"/>
        <v>2.2933024540769109</v>
      </c>
      <c r="AM19" s="85">
        <f t="shared" si="9"/>
        <v>2.7301632546829335</v>
      </c>
      <c r="AN19" s="30">
        <f t="shared" si="48"/>
        <v>2.1556114943466261E-3</v>
      </c>
      <c r="AO19" s="30">
        <f t="shared" si="45"/>
        <v>1.1237651441884458E-3</v>
      </c>
      <c r="AP19" s="30">
        <f t="shared" si="46"/>
        <v>5.4300436600654119E-4</v>
      </c>
      <c r="AQ19" s="85">
        <f t="shared" si="47"/>
        <v>0.21175022096039034</v>
      </c>
      <c r="AR19" s="86"/>
      <c r="AS19" s="87"/>
      <c r="AT19" s="60"/>
      <c r="AU19" s="30">
        <f t="shared" si="10"/>
        <v>5658.7237955671853</v>
      </c>
      <c r="AV19" s="30">
        <f t="shared" si="10"/>
        <v>5.1528999999999998</v>
      </c>
      <c r="AW19" s="30">
        <f t="shared" si="11"/>
        <v>170.75959078827213</v>
      </c>
      <c r="AX19" s="85">
        <f t="shared" si="12"/>
        <v>278.73023547455909</v>
      </c>
      <c r="AY19" s="89"/>
      <c r="AZ19" s="30">
        <f t="shared" si="13"/>
        <v>2.1041243768086093</v>
      </c>
      <c r="BA19" s="30">
        <f t="shared" si="14"/>
        <v>2.5287327498828112</v>
      </c>
      <c r="BB19" s="30">
        <f t="shared" si="15"/>
        <v>0.21230418653710081</v>
      </c>
      <c r="BC19" s="56">
        <f t="shared" si="16"/>
        <v>9.1651514705232917E-2</v>
      </c>
      <c r="BD19" s="30">
        <f t="shared" si="17"/>
        <v>2.0038676220277711</v>
      </c>
      <c r="BE19" s="30">
        <f t="shared" si="18"/>
        <v>2.4690871650427901</v>
      </c>
      <c r="BF19" s="30">
        <f t="shared" si="19"/>
        <v>0.23260977150750931</v>
      </c>
      <c r="BG19" s="56">
        <f t="shared" si="20"/>
        <v>0.10400720891697225</v>
      </c>
      <c r="BH19" s="30">
        <f t="shared" si="21"/>
        <v>2.0657436474664816</v>
      </c>
      <c r="BI19" s="30">
        <f t="shared" si="22"/>
        <v>2.5208612606873402</v>
      </c>
      <c r="BJ19" s="30">
        <f t="shared" si="23"/>
        <v>0.2275588066104294</v>
      </c>
      <c r="BK19" s="56">
        <f t="shared" si="24"/>
        <v>9.9227559891146219E-2</v>
      </c>
      <c r="BL19" s="30">
        <f t="shared" si="25"/>
        <v>2.4358526460639682</v>
      </c>
      <c r="BM19" s="30">
        <f t="shared" si="26"/>
        <v>3.0244738633018988</v>
      </c>
      <c r="BN19" s="30">
        <f t="shared" si="27"/>
        <v>0.29431060861896519</v>
      </c>
      <c r="BO19" s="56">
        <f t="shared" si="28"/>
        <v>0.10779963729793329</v>
      </c>
      <c r="BP19" s="59"/>
      <c r="BQ19" s="11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DZ19" s="30">
        <f t="shared" si="29"/>
        <v>1.4723503098647457</v>
      </c>
      <c r="EA19" s="30">
        <f t="shared" si="30"/>
        <v>3.1605068168266746</v>
      </c>
      <c r="EB19" s="30">
        <f t="shared" si="31"/>
        <v>0.84407825348096455</v>
      </c>
      <c r="EC19" s="56">
        <f t="shared" si="32"/>
        <v>0.36438777644056874</v>
      </c>
      <c r="ED19" s="30">
        <f t="shared" si="33"/>
        <v>1.3116682652783893</v>
      </c>
      <c r="EE19" s="30">
        <f t="shared" si="34"/>
        <v>3.1612865217921717</v>
      </c>
      <c r="EF19" s="30">
        <f t="shared" si="35"/>
        <v>0.92480912825689132</v>
      </c>
      <c r="EG19" s="56">
        <f t="shared" si="36"/>
        <v>0.41351150292425359</v>
      </c>
      <c r="EH19" s="30">
        <f t="shared" si="37"/>
        <v>1.3885749346580807</v>
      </c>
      <c r="EI19" s="30">
        <f t="shared" si="38"/>
        <v>3.1980299734957409</v>
      </c>
      <c r="EJ19" s="30">
        <f t="shared" si="39"/>
        <v>0.90472751941883023</v>
      </c>
      <c r="EK19" s="56">
        <f t="shared" si="40"/>
        <v>0.39450859079248518</v>
      </c>
      <c r="EL19" s="30">
        <f t="shared" si="41"/>
        <v>1.5600441507876204</v>
      </c>
      <c r="EM19" s="30">
        <f t="shared" si="42"/>
        <v>3.9002823585782469</v>
      </c>
      <c r="EN19" s="30">
        <f t="shared" si="43"/>
        <v>1.1701191038953132</v>
      </c>
      <c r="EO19" s="56">
        <f t="shared" si="44"/>
        <v>0.42858942661698257</v>
      </c>
      <c r="EP19" s="66"/>
      <c r="EQ19" s="60"/>
    </row>
    <row r="20" spans="2:147" s="12" customFormat="1" ht="21.95" customHeight="1" x14ac:dyDescent="0.25"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0.38884950197089641</v>
      </c>
      <c r="O20" s="30">
        <f>SQRT(O18/(H26-G31))</f>
        <v>0.42604055661640261</v>
      </c>
      <c r="P20" s="30">
        <f>SQRT(P18/(H26-G32))</f>
        <v>0.41503247362786005</v>
      </c>
      <c r="Q20" s="30">
        <f>SQRT(Q18/(H26-G33))</f>
        <v>0.53904982022686976</v>
      </c>
      <c r="R20" s="24"/>
      <c r="T20" s="24"/>
      <c r="U20" s="129">
        <f>'RAW DATA'!AG15</f>
        <v>332.24</v>
      </c>
      <c r="V20" s="129">
        <f>'RAW DATA'!AH15</f>
        <v>86.841551937052941</v>
      </c>
      <c r="W20" s="129">
        <f>'RAW DATA'!AI15</f>
        <v>2.5099999999999998</v>
      </c>
      <c r="X20" s="160"/>
      <c r="Y20" s="83"/>
      <c r="Z20" s="84"/>
      <c r="AA20" s="30">
        <f t="shared" si="0"/>
        <v>2.1417680850636622</v>
      </c>
      <c r="AB20" s="30">
        <f t="shared" si="1"/>
        <v>2.8976862327331903</v>
      </c>
      <c r="AC20" s="85">
        <f t="shared" si="2"/>
        <v>2.1526199382928835</v>
      </c>
      <c r="AD20" s="85">
        <f t="shared" si="3"/>
        <v>2.9123681518080184</v>
      </c>
      <c r="AE20" s="30">
        <f t="shared" si="4"/>
        <v>2.047317894184185</v>
      </c>
      <c r="AF20" s="30">
        <f t="shared" si="5"/>
        <v>2.7699006803668382</v>
      </c>
      <c r="AG20" s="84"/>
      <c r="AH20" s="77"/>
      <c r="AI20" s="45"/>
      <c r="AJ20" s="30">
        <f t="shared" si="6"/>
        <v>2.5197271588984265</v>
      </c>
      <c r="AK20" s="30">
        <f t="shared" si="7"/>
        <v>2.5324940450504512</v>
      </c>
      <c r="AL20" s="30">
        <f t="shared" si="8"/>
        <v>2.4086092872755116</v>
      </c>
      <c r="AM20" s="85">
        <f t="shared" si="9"/>
        <v>2.9973556945522173</v>
      </c>
      <c r="AN20" s="30">
        <f t="shared" si="48"/>
        <v>9.4617620235241346E-5</v>
      </c>
      <c r="AO20" s="30">
        <f t="shared" si="45"/>
        <v>5.0598206273173634E-4</v>
      </c>
      <c r="AP20" s="30">
        <f t="shared" si="46"/>
        <v>1.028007662677969E-2</v>
      </c>
      <c r="AQ20" s="85">
        <f t="shared" si="47"/>
        <v>0.23751557301247433</v>
      </c>
      <c r="AR20" s="86"/>
      <c r="AS20" s="87"/>
      <c r="AT20" s="60"/>
      <c r="AU20" s="30">
        <f t="shared" si="10"/>
        <v>7541.4551428358636</v>
      </c>
      <c r="AV20" s="30">
        <f t="shared" si="10"/>
        <v>6.3000999999999987</v>
      </c>
      <c r="AW20" s="30">
        <f t="shared" si="11"/>
        <v>217.97229536200285</v>
      </c>
      <c r="AX20" s="85">
        <f t="shared" si="12"/>
        <v>801.5851166215798</v>
      </c>
      <c r="AY20" s="63"/>
      <c r="AZ20" s="30">
        <f t="shared" si="13"/>
        <v>2.2672749282542339</v>
      </c>
      <c r="BA20" s="30">
        <f t="shared" si="14"/>
        <v>2.772179389542619</v>
      </c>
      <c r="BB20" s="30">
        <f t="shared" si="15"/>
        <v>0.25245223064419275</v>
      </c>
      <c r="BC20" s="56">
        <f t="shared" si="16"/>
        <v>0.10019030423697124</v>
      </c>
      <c r="BD20" s="30">
        <f t="shared" si="17"/>
        <v>2.2558963168353992</v>
      </c>
      <c r="BE20" s="30">
        <f t="shared" si="18"/>
        <v>2.8090917732655032</v>
      </c>
      <c r="BF20" s="30">
        <f t="shared" si="19"/>
        <v>0.27659772821505202</v>
      </c>
      <c r="BG20" s="56">
        <f t="shared" si="20"/>
        <v>0.10921949797103739</v>
      </c>
      <c r="BH20" s="30">
        <f t="shared" si="21"/>
        <v>2.1380176928818031</v>
      </c>
      <c r="BI20" s="30">
        <f t="shared" si="22"/>
        <v>2.6792008816692201</v>
      </c>
      <c r="BJ20" s="30">
        <f t="shared" si="23"/>
        <v>0.27059159439370833</v>
      </c>
      <c r="BK20" s="56">
        <f t="shared" si="24"/>
        <v>0.11234349872485423</v>
      </c>
      <c r="BL20" s="30">
        <f t="shared" si="25"/>
        <v>2.647389116596282</v>
      </c>
      <c r="BM20" s="30">
        <f t="shared" si="26"/>
        <v>3.3473222725081526</v>
      </c>
      <c r="BN20" s="30">
        <f t="shared" si="27"/>
        <v>0.34996657795593533</v>
      </c>
      <c r="BO20" s="56">
        <f t="shared" si="28"/>
        <v>0.11675844097916371</v>
      </c>
      <c r="BP20" s="59"/>
      <c r="BQ20" s="11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DZ20" s="30">
        <f t="shared" si="29"/>
        <v>1.6646674188009736</v>
      </c>
      <c r="EA20" s="30">
        <f t="shared" si="30"/>
        <v>3.3747868989958794</v>
      </c>
      <c r="EB20" s="30">
        <f t="shared" si="31"/>
        <v>0.855059740097453</v>
      </c>
      <c r="EC20" s="56">
        <f t="shared" si="32"/>
        <v>0.33934616177700272</v>
      </c>
      <c r="ED20" s="30">
        <f t="shared" si="33"/>
        <v>1.5956531187666858</v>
      </c>
      <c r="EE20" s="30">
        <f t="shared" si="34"/>
        <v>3.4693349713342165</v>
      </c>
      <c r="EF20" s="30">
        <f t="shared" si="35"/>
        <v>0.93684092628376525</v>
      </c>
      <c r="EG20" s="56">
        <f t="shared" si="36"/>
        <v>0.36992818526651344</v>
      </c>
      <c r="EH20" s="30">
        <f t="shared" si="37"/>
        <v>1.4921112322397598</v>
      </c>
      <c r="EI20" s="30">
        <f t="shared" si="38"/>
        <v>3.3251073423112634</v>
      </c>
      <c r="EJ20" s="30">
        <f t="shared" si="39"/>
        <v>0.91649805503575188</v>
      </c>
      <c r="EK20" s="56">
        <f t="shared" si="40"/>
        <v>0.38050922575011936</v>
      </c>
      <c r="EL20" s="30">
        <f t="shared" si="41"/>
        <v>1.8120133015529234</v>
      </c>
      <c r="EM20" s="30">
        <f t="shared" si="42"/>
        <v>4.1826980875515112</v>
      </c>
      <c r="EN20" s="30">
        <f t="shared" si="43"/>
        <v>1.1853423929992939</v>
      </c>
      <c r="EO20" s="56">
        <f t="shared" si="44"/>
        <v>0.39546270572881581</v>
      </c>
      <c r="EP20" s="66"/>
      <c r="EQ20" s="60"/>
    </row>
    <row r="21" spans="2:147" s="12" customFormat="1" ht="21.95" customHeight="1" x14ac:dyDescent="0.25"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AVERAGE(BC16:BC34)</f>
        <v>0.13925341907339336</v>
      </c>
      <c r="O21" s="33">
        <f>AVERAGE(BG16:BG34)</f>
        <v>0.16064995728202966</v>
      </c>
      <c r="P21" s="33">
        <f>AVERAGE(BK16:BK34)</f>
        <v>0.14572987762273371</v>
      </c>
      <c r="Q21" s="33">
        <f>AVERAGE(BO16:BO34)</f>
        <v>0.17111194816688768</v>
      </c>
      <c r="R21" s="24"/>
      <c r="T21" s="24"/>
      <c r="U21" s="129">
        <f>'RAW DATA'!AG16</f>
        <v>379.59</v>
      </c>
      <c r="V21" s="129">
        <f>'RAW DATA'!AH16</f>
        <v>98.542409448542344</v>
      </c>
      <c r="W21" s="129">
        <f>'RAW DATA'!AI16</f>
        <v>3.19</v>
      </c>
      <c r="X21" s="160"/>
      <c r="Y21" s="83"/>
      <c r="Z21" s="84"/>
      <c r="AA21" s="30">
        <f t="shared" si="0"/>
        <v>2.3158183405470676</v>
      </c>
      <c r="AB21" s="30">
        <f t="shared" si="1"/>
        <v>3.1331659901519147</v>
      </c>
      <c r="AC21" s="85">
        <f t="shared" si="2"/>
        <v>2.4397238376328896</v>
      </c>
      <c r="AD21" s="85">
        <f t="shared" si="3"/>
        <v>3.3008028391503799</v>
      </c>
      <c r="AE21" s="30">
        <f t="shared" si="4"/>
        <v>2.1376550227082607</v>
      </c>
      <c r="AF21" s="30">
        <f t="shared" si="5"/>
        <v>2.8921215013111761</v>
      </c>
      <c r="AG21" s="84"/>
      <c r="AH21" s="77"/>
      <c r="AI21" s="45"/>
      <c r="AJ21" s="30">
        <f t="shared" si="6"/>
        <v>2.7244921653494911</v>
      </c>
      <c r="AK21" s="30">
        <f t="shared" si="7"/>
        <v>2.8702633383916347</v>
      </c>
      <c r="AL21" s="30">
        <f t="shared" si="8"/>
        <v>2.5148882620097184</v>
      </c>
      <c r="AM21" s="85">
        <f t="shared" si="9"/>
        <v>3.2664754173164741</v>
      </c>
      <c r="AN21" s="30">
        <f t="shared" si="48"/>
        <v>0.21669754412100548</v>
      </c>
      <c r="AO21" s="30">
        <f t="shared" si="45"/>
        <v>0.10223153277646226</v>
      </c>
      <c r="AP21" s="30">
        <f t="shared" si="46"/>
        <v>0.45577585877225857</v>
      </c>
      <c r="AQ21" s="85">
        <f t="shared" si="47"/>
        <v>5.8484894537288688E-3</v>
      </c>
      <c r="AR21" s="86"/>
      <c r="AS21" s="87"/>
      <c r="AT21" s="60"/>
      <c r="AU21" s="30">
        <f t="shared" si="10"/>
        <v>9710.6064599241672</v>
      </c>
      <c r="AV21" s="30">
        <f t="shared" si="10"/>
        <v>10.1761</v>
      </c>
      <c r="AW21" s="30">
        <f t="shared" si="11"/>
        <v>314.35028614085007</v>
      </c>
      <c r="AX21" s="85">
        <f t="shared" si="12"/>
        <v>1601.0510573746237</v>
      </c>
      <c r="AY21" s="63"/>
      <c r="AZ21" s="30">
        <f t="shared" si="13"/>
        <v>2.4207446114464699</v>
      </c>
      <c r="BA21" s="30">
        <f t="shared" si="14"/>
        <v>3.0282397192525123</v>
      </c>
      <c r="BB21" s="30">
        <f t="shared" si="15"/>
        <v>0.30374755390302122</v>
      </c>
      <c r="BC21" s="56">
        <f t="shared" si="16"/>
        <v>0.11148776926802328</v>
      </c>
      <c r="BD21" s="30">
        <f t="shared" si="17"/>
        <v>2.5374642058742949</v>
      </c>
      <c r="BE21" s="30">
        <f t="shared" si="18"/>
        <v>3.2030624709089746</v>
      </c>
      <c r="BF21" s="30">
        <f t="shared" si="19"/>
        <v>0.33279913251733972</v>
      </c>
      <c r="BG21" s="56">
        <f t="shared" si="20"/>
        <v>0.11594724709260487</v>
      </c>
      <c r="BH21" s="30">
        <f t="shared" si="21"/>
        <v>2.1893156390462538</v>
      </c>
      <c r="BI21" s="30">
        <f t="shared" si="22"/>
        <v>2.8404608849731829</v>
      </c>
      <c r="BJ21" s="30">
        <f t="shared" si="23"/>
        <v>0.32557262296346468</v>
      </c>
      <c r="BK21" s="56">
        <f t="shared" si="24"/>
        <v>0.12945808681905027</v>
      </c>
      <c r="BL21" s="30">
        <f t="shared" si="25"/>
        <v>2.8453997479485604</v>
      </c>
      <c r="BM21" s="30">
        <f t="shared" si="26"/>
        <v>3.6875510866843877</v>
      </c>
      <c r="BN21" s="30">
        <f t="shared" si="27"/>
        <v>0.42107566936791352</v>
      </c>
      <c r="BO21" s="56">
        <f t="shared" si="28"/>
        <v>0.12890826213957621</v>
      </c>
      <c r="BP21" s="59"/>
      <c r="BQ21" s="11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DZ21" s="30">
        <f t="shared" si="29"/>
        <v>1.8529087746860595</v>
      </c>
      <c r="EA21" s="30">
        <f t="shared" si="30"/>
        <v>3.5960755560129227</v>
      </c>
      <c r="EB21" s="30">
        <f t="shared" si="31"/>
        <v>0.8715833906634316</v>
      </c>
      <c r="EC21" s="56">
        <f t="shared" si="32"/>
        <v>0.31990673408731457</v>
      </c>
      <c r="ED21" s="30">
        <f t="shared" si="33"/>
        <v>1.9153183763593773</v>
      </c>
      <c r="EE21" s="30">
        <f t="shared" si="34"/>
        <v>3.8252083004238919</v>
      </c>
      <c r="EF21" s="30">
        <f t="shared" si="35"/>
        <v>0.95494496203225743</v>
      </c>
      <c r="EG21" s="56">
        <f t="shared" si="36"/>
        <v>0.33270290891405285</v>
      </c>
      <c r="EH21" s="30">
        <f t="shared" si="37"/>
        <v>1.5806792881975968</v>
      </c>
      <c r="EI21" s="30">
        <f t="shared" si="38"/>
        <v>3.4490972358218399</v>
      </c>
      <c r="EJ21" s="30">
        <f t="shared" si="39"/>
        <v>0.93420897381212153</v>
      </c>
      <c r="EK21" s="56">
        <f t="shared" si="40"/>
        <v>0.37147136432438105</v>
      </c>
      <c r="EL21" s="30">
        <f t="shared" si="41"/>
        <v>2.0582268078454176</v>
      </c>
      <c r="EM21" s="30">
        <f t="shared" si="42"/>
        <v>4.4747240267875306</v>
      </c>
      <c r="EN21" s="30">
        <f t="shared" si="43"/>
        <v>1.2082486094710565</v>
      </c>
      <c r="EO21" s="56">
        <f t="shared" si="44"/>
        <v>0.36989367899902209</v>
      </c>
      <c r="EP21" s="66"/>
      <c r="EQ21" s="60"/>
    </row>
    <row r="22" spans="2:147" s="12" customFormat="1" ht="21.95" customHeight="1" x14ac:dyDescent="0.25"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2.1009220402410378</v>
      </c>
      <c r="O22" s="4">
        <f>TINV((1-H25),(H26-G31))</f>
        <v>2.1009220402410378</v>
      </c>
      <c r="P22" s="4">
        <f>TINV((1-H25),(H26-G32))</f>
        <v>2.109815577833317</v>
      </c>
      <c r="Q22" s="4">
        <f>TINV((1-H25),(H26-G33))</f>
        <v>2.1009220402410378</v>
      </c>
      <c r="R22" s="79"/>
      <c r="T22" s="24"/>
      <c r="U22" s="129">
        <f>'RAW DATA'!AG17</f>
        <v>424.49</v>
      </c>
      <c r="V22" s="129">
        <f>'RAW DATA'!AH17</f>
        <v>109.37012152457291</v>
      </c>
      <c r="W22" s="129">
        <f>'RAW DATA'!AI17</f>
        <v>3.45</v>
      </c>
      <c r="X22" s="160"/>
      <c r="Y22" s="83"/>
      <c r="Z22" s="84"/>
      <c r="AA22" s="30">
        <f t="shared" si="0"/>
        <v>2.476880557678022</v>
      </c>
      <c r="AB22" s="30">
        <f t="shared" si="1"/>
        <v>3.3510736956820297</v>
      </c>
      <c r="AC22" s="85">
        <f t="shared" si="2"/>
        <v>2.7394067183773463</v>
      </c>
      <c r="AD22" s="85">
        <f t="shared" si="3"/>
        <v>3.70625614839288</v>
      </c>
      <c r="AE22" s="30">
        <f t="shared" si="4"/>
        <v>2.2151530419846743</v>
      </c>
      <c r="AF22" s="30">
        <f t="shared" si="5"/>
        <v>2.9969717626851473</v>
      </c>
      <c r="AG22" s="84"/>
      <c r="AH22" s="77"/>
      <c r="AI22" s="45"/>
      <c r="AJ22" s="30">
        <f t="shared" si="6"/>
        <v>2.9139771266800261</v>
      </c>
      <c r="AK22" s="30">
        <f t="shared" si="7"/>
        <v>3.2228314333851134</v>
      </c>
      <c r="AL22" s="30">
        <f t="shared" si="8"/>
        <v>2.6060624023349108</v>
      </c>
      <c r="AM22" s="85">
        <f t="shared" si="9"/>
        <v>3.515512795065177</v>
      </c>
      <c r="AN22" s="30">
        <f t="shared" si="48"/>
        <v>0.28732052072220099</v>
      </c>
      <c r="AO22" s="30">
        <f t="shared" si="45"/>
        <v>5.1605557657862275E-2</v>
      </c>
      <c r="AP22" s="30">
        <f t="shared" si="46"/>
        <v>0.71223066875272223</v>
      </c>
      <c r="AQ22" s="85">
        <f t="shared" si="47"/>
        <v>4.2919263172518565E-3</v>
      </c>
      <c r="AR22" s="86"/>
      <c r="AS22" s="87"/>
      <c r="AT22" s="60"/>
      <c r="AU22" s="30">
        <f t="shared" si="10"/>
        <v>11961.823482299846</v>
      </c>
      <c r="AV22" s="30">
        <f t="shared" si="10"/>
        <v>11.902500000000002</v>
      </c>
      <c r="AW22" s="30">
        <f t="shared" si="11"/>
        <v>377.32691925977656</v>
      </c>
      <c r="AX22" s="85">
        <f t="shared" si="12"/>
        <v>2584.7918392144938</v>
      </c>
      <c r="AY22" s="63"/>
      <c r="AZ22" s="30">
        <f t="shared" si="13"/>
        <v>2.5570888822682409</v>
      </c>
      <c r="BA22" s="30">
        <f t="shared" si="14"/>
        <v>3.2708653710918112</v>
      </c>
      <c r="BB22" s="30">
        <f t="shared" si="15"/>
        <v>0.35688824441178507</v>
      </c>
      <c r="BC22" s="56">
        <f t="shared" si="16"/>
        <v>0.12247462107514813</v>
      </c>
      <c r="BD22" s="30">
        <f t="shared" si="17"/>
        <v>2.8318090313288344</v>
      </c>
      <c r="BE22" s="30">
        <f t="shared" si="18"/>
        <v>3.6138538354413923</v>
      </c>
      <c r="BF22" s="30">
        <f t="shared" si="19"/>
        <v>0.39102240205627881</v>
      </c>
      <c r="BG22" s="56">
        <f t="shared" si="20"/>
        <v>0.1213288408464997</v>
      </c>
      <c r="BH22" s="30">
        <f t="shared" si="21"/>
        <v>2.2235307890101552</v>
      </c>
      <c r="BI22" s="30">
        <f t="shared" si="22"/>
        <v>2.9885940156596664</v>
      </c>
      <c r="BJ22" s="30">
        <f t="shared" si="23"/>
        <v>0.38253161332475571</v>
      </c>
      <c r="BK22" s="56">
        <f t="shared" si="24"/>
        <v>0.14678528533392948</v>
      </c>
      <c r="BL22" s="30">
        <f t="shared" si="25"/>
        <v>3.0207698597748687</v>
      </c>
      <c r="BM22" s="30">
        <f t="shared" si="26"/>
        <v>4.0102557303554853</v>
      </c>
      <c r="BN22" s="30">
        <f t="shared" si="27"/>
        <v>0.49474293529030849</v>
      </c>
      <c r="BO22" s="56">
        <f t="shared" si="28"/>
        <v>0.14073137096380156</v>
      </c>
      <c r="BP22" s="59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DZ22" s="30">
        <f t="shared" si="29"/>
        <v>2.0224816138603479</v>
      </c>
      <c r="EA22" s="30">
        <f t="shared" si="30"/>
        <v>3.8054726394997043</v>
      </c>
      <c r="EB22" s="30">
        <f t="shared" si="31"/>
        <v>0.89149551281967832</v>
      </c>
      <c r="EC22" s="56">
        <f t="shared" si="32"/>
        <v>0.30593771813006077</v>
      </c>
      <c r="ED22" s="30">
        <f t="shared" si="33"/>
        <v>2.2460698776222148</v>
      </c>
      <c r="EE22" s="30">
        <f t="shared" si="34"/>
        <v>4.1995929891480115</v>
      </c>
      <c r="EF22" s="30">
        <f t="shared" si="35"/>
        <v>0.97676155576289847</v>
      </c>
      <c r="EG22" s="56">
        <f t="shared" si="36"/>
        <v>0.30307559546698137</v>
      </c>
      <c r="EH22" s="30">
        <f t="shared" si="37"/>
        <v>1.650510567466374</v>
      </c>
      <c r="EI22" s="30">
        <f t="shared" si="38"/>
        <v>3.5616142372034476</v>
      </c>
      <c r="EJ22" s="30">
        <f t="shared" si="39"/>
        <v>0.95555183486853679</v>
      </c>
      <c r="EK22" s="56">
        <f t="shared" si="40"/>
        <v>0.36666498623072369</v>
      </c>
      <c r="EL22" s="30">
        <f t="shared" si="41"/>
        <v>2.2796606376552484</v>
      </c>
      <c r="EM22" s="30">
        <f t="shared" si="42"/>
        <v>4.7513649524751056</v>
      </c>
      <c r="EN22" s="30">
        <f t="shared" si="43"/>
        <v>1.2358521574099288</v>
      </c>
      <c r="EO22" s="56">
        <f t="shared" si="44"/>
        <v>0.35154250018510202</v>
      </c>
      <c r="EP22" s="66"/>
      <c r="EQ22" s="60"/>
    </row>
    <row r="23" spans="2:147" s="12" customFormat="1" ht="21.95" customHeight="1" x14ac:dyDescent="0.25"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0.47963834888987267</v>
      </c>
      <c r="O23" s="6">
        <f>(Q18-O18)/Q18</f>
        <v>0.3753394550323032</v>
      </c>
      <c r="P23" s="6">
        <f>(Q18-P18)/Q18</f>
        <v>0.44013571624395259</v>
      </c>
      <c r="Q23" s="6" t="s">
        <v>7</v>
      </c>
      <c r="R23" s="45"/>
      <c r="T23" s="24"/>
      <c r="U23" s="129">
        <f>'RAW DATA'!AG18</f>
        <v>387.83</v>
      </c>
      <c r="V23" s="129">
        <f>'RAW DATA'!AH18</f>
        <v>100.54789056951806</v>
      </c>
      <c r="W23" s="129">
        <f>'RAW DATA'!AI18</f>
        <v>2.5499999999999998</v>
      </c>
      <c r="X23" s="160"/>
      <c r="Y23" s="83"/>
      <c r="Z23" s="84"/>
      <c r="AA23" s="30">
        <f t="shared" si="0"/>
        <v>2.3456498722215811</v>
      </c>
      <c r="AB23" s="30">
        <f t="shared" si="1"/>
        <v>3.1735262977115508</v>
      </c>
      <c r="AC23" s="85">
        <f t="shared" si="2"/>
        <v>2.4926427663685207</v>
      </c>
      <c r="AD23" s="85">
        <f t="shared" si="3"/>
        <v>3.3723990368515278</v>
      </c>
      <c r="AE23" s="30">
        <f t="shared" si="4"/>
        <v>2.1524176605188829</v>
      </c>
      <c r="AF23" s="30">
        <f t="shared" si="5"/>
        <v>2.9120944818784884</v>
      </c>
      <c r="AG23" s="84"/>
      <c r="AH23" s="77"/>
      <c r="AI23" s="45"/>
      <c r="AJ23" s="30">
        <f t="shared" si="6"/>
        <v>2.7595880849665662</v>
      </c>
      <c r="AK23" s="30">
        <f t="shared" si="7"/>
        <v>2.9325209016100242</v>
      </c>
      <c r="AL23" s="30">
        <f t="shared" si="8"/>
        <v>2.5322560711986859</v>
      </c>
      <c r="AM23" s="85">
        <f t="shared" si="9"/>
        <v>3.3126014830989154</v>
      </c>
      <c r="AN23" s="30">
        <f t="shared" si="48"/>
        <v>4.3927165359952627E-2</v>
      </c>
      <c r="AO23" s="30">
        <f t="shared" si="45"/>
        <v>0.14632224016854595</v>
      </c>
      <c r="AP23" s="30">
        <f t="shared" si="46"/>
        <v>3.1484700930609777E-4</v>
      </c>
      <c r="AQ23" s="85">
        <f t="shared" si="47"/>
        <v>0.58156102202466564</v>
      </c>
      <c r="AR23" s="86"/>
      <c r="AS23" s="87"/>
      <c r="AT23" s="60"/>
      <c r="AU23" s="30">
        <f t="shared" si="10"/>
        <v>10109.878297979778</v>
      </c>
      <c r="AV23" s="30">
        <f t="shared" si="10"/>
        <v>6.5024999999999995</v>
      </c>
      <c r="AW23" s="30">
        <f t="shared" si="11"/>
        <v>256.39712095227105</v>
      </c>
      <c r="AX23" s="85">
        <f t="shared" si="12"/>
        <v>1765.5641898208687</v>
      </c>
      <c r="AY23" s="92"/>
      <c r="AZ23" s="30">
        <f t="shared" si="13"/>
        <v>2.4463253558332498</v>
      </c>
      <c r="BA23" s="30">
        <f t="shared" si="14"/>
        <v>3.0728508140998825</v>
      </c>
      <c r="BB23" s="30">
        <f t="shared" si="15"/>
        <v>0.31326272913331638</v>
      </c>
      <c r="BC23" s="56">
        <f t="shared" si="16"/>
        <v>0.11351793075201354</v>
      </c>
      <c r="BD23" s="30">
        <f t="shared" si="17"/>
        <v>2.5892965260851186</v>
      </c>
      <c r="BE23" s="30">
        <f t="shared" si="18"/>
        <v>3.2757452771349298</v>
      </c>
      <c r="BF23" s="30">
        <f t="shared" si="19"/>
        <v>0.34322437552490564</v>
      </c>
      <c r="BG23" s="56">
        <f t="shared" si="20"/>
        <v>0.11704072606489085</v>
      </c>
      <c r="BH23" s="30">
        <f t="shared" si="21"/>
        <v>2.1964845823748123</v>
      </c>
      <c r="BI23" s="30">
        <f t="shared" si="22"/>
        <v>2.8680275600225595</v>
      </c>
      <c r="BJ23" s="30">
        <f t="shared" si="23"/>
        <v>0.33577148882387342</v>
      </c>
      <c r="BK23" s="56">
        <f t="shared" si="24"/>
        <v>0.13259776238385346</v>
      </c>
      <c r="BL23" s="30">
        <f t="shared" si="25"/>
        <v>2.878335225929499</v>
      </c>
      <c r="BM23" s="30">
        <f t="shared" si="26"/>
        <v>3.7468677402683319</v>
      </c>
      <c r="BN23" s="30">
        <f t="shared" si="27"/>
        <v>0.43426625716941647</v>
      </c>
      <c r="BO23" s="56">
        <f t="shared" si="28"/>
        <v>0.1310952311604846</v>
      </c>
      <c r="BP23" s="59"/>
      <c r="BQ23" s="1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DZ23" s="30">
        <f t="shared" si="29"/>
        <v>1.8846431907918824</v>
      </c>
      <c r="EA23" s="30">
        <f t="shared" si="30"/>
        <v>3.63453297914125</v>
      </c>
      <c r="EB23" s="30">
        <f t="shared" si="31"/>
        <v>0.8749448941746838</v>
      </c>
      <c r="EC23" s="56">
        <f t="shared" si="32"/>
        <v>0.31705633856774829</v>
      </c>
      <c r="ED23" s="30">
        <f t="shared" si="33"/>
        <v>1.9738929290049279</v>
      </c>
      <c r="EE23" s="30">
        <f t="shared" si="34"/>
        <v>3.8911488742151206</v>
      </c>
      <c r="EF23" s="30">
        <f t="shared" si="35"/>
        <v>0.95862797260509625</v>
      </c>
      <c r="EG23" s="56">
        <f t="shared" si="36"/>
        <v>0.32689552939888228</v>
      </c>
      <c r="EH23" s="30">
        <f t="shared" si="37"/>
        <v>1.594444060913689</v>
      </c>
      <c r="EI23" s="30">
        <f t="shared" si="38"/>
        <v>3.4700680814836828</v>
      </c>
      <c r="EJ23" s="30">
        <f t="shared" si="39"/>
        <v>0.93781201028499706</v>
      </c>
      <c r="EK23" s="56">
        <f t="shared" si="40"/>
        <v>0.37034643571456338</v>
      </c>
      <c r="EL23" s="30">
        <f t="shared" si="41"/>
        <v>2.0996929271594995</v>
      </c>
      <c r="EM23" s="30">
        <f t="shared" si="42"/>
        <v>4.5255100390383314</v>
      </c>
      <c r="EN23" s="30">
        <f t="shared" si="43"/>
        <v>1.2129085559394157</v>
      </c>
      <c r="EO23" s="56">
        <f t="shared" si="44"/>
        <v>0.36614985597505334</v>
      </c>
      <c r="EP23" s="66"/>
      <c r="EQ23" s="93"/>
    </row>
    <row r="24" spans="2:147" s="12" customFormat="1" ht="21.95" customHeight="1" x14ac:dyDescent="0.25"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T24" s="24"/>
      <c r="U24" s="129">
        <f>'RAW DATA'!AG19</f>
        <v>306.95999999999998</v>
      </c>
      <c r="V24" s="129">
        <f>'RAW DATA'!AH19</f>
        <v>80.459315504050451</v>
      </c>
      <c r="W24" s="129">
        <f>'RAW DATA'!AI19</f>
        <v>2.59</v>
      </c>
      <c r="X24" s="160"/>
      <c r="Y24" s="83"/>
      <c r="Z24" s="84"/>
      <c r="AA24" s="30">
        <f t="shared" si="0"/>
        <v>2.0468323181227506</v>
      </c>
      <c r="AB24" s="30">
        <f t="shared" si="1"/>
        <v>2.7692437245190153</v>
      </c>
      <c r="AC24" s="85">
        <f t="shared" si="2"/>
        <v>2.0105247273727316</v>
      </c>
      <c r="AD24" s="85">
        <f t="shared" si="3"/>
        <v>2.7201216899748721</v>
      </c>
      <c r="AE24" s="30">
        <f t="shared" si="4"/>
        <v>1.9946229783382263</v>
      </c>
      <c r="AF24" s="30">
        <f t="shared" si="5"/>
        <v>2.6986075589281886</v>
      </c>
      <c r="AG24" s="84"/>
      <c r="AH24" s="77"/>
      <c r="AI24" s="45"/>
      <c r="AJ24" s="30">
        <f t="shared" si="6"/>
        <v>2.4080380213208832</v>
      </c>
      <c r="AK24" s="30">
        <f t="shared" si="7"/>
        <v>2.3653232086738019</v>
      </c>
      <c r="AL24" s="30">
        <f t="shared" si="8"/>
        <v>2.3466152686332076</v>
      </c>
      <c r="AM24" s="85">
        <f t="shared" si="9"/>
        <v>2.8505642565931604</v>
      </c>
      <c r="AN24" s="30">
        <f t="shared" si="48"/>
        <v>3.3110161684819311E-2</v>
      </c>
      <c r="AO24" s="30">
        <f t="shared" si="45"/>
        <v>5.0479660560635922E-2</v>
      </c>
      <c r="AP24" s="30">
        <f t="shared" si="46"/>
        <v>5.9236127462485647E-2</v>
      </c>
      <c r="AQ24" s="85">
        <f t="shared" si="47"/>
        <v>6.7893731813946395E-2</v>
      </c>
      <c r="AR24" s="86"/>
      <c r="AS24" s="87"/>
      <c r="AT24" s="60"/>
      <c r="AU24" s="30">
        <f t="shared" si="10"/>
        <v>6473.7014513803333</v>
      </c>
      <c r="AV24" s="30">
        <f t="shared" si="10"/>
        <v>6.7080999999999991</v>
      </c>
      <c r="AW24" s="30">
        <f t="shared" si="11"/>
        <v>208.38962715549064</v>
      </c>
      <c r="AX24" s="85">
        <f t="shared" si="12"/>
        <v>480.92674719812675</v>
      </c>
      <c r="AY24" s="92"/>
      <c r="AZ24" s="30">
        <f t="shared" si="13"/>
        <v>2.1793705095434452</v>
      </c>
      <c r="BA24" s="30">
        <f t="shared" si="14"/>
        <v>2.6367055330983211</v>
      </c>
      <c r="BB24" s="30">
        <f t="shared" si="15"/>
        <v>0.22866751177743816</v>
      </c>
      <c r="BC24" s="56">
        <f t="shared" si="16"/>
        <v>9.4960091889249629E-2</v>
      </c>
      <c r="BD24" s="30">
        <f t="shared" si="17"/>
        <v>2.1147850608712129</v>
      </c>
      <c r="BE24" s="30">
        <f t="shared" si="18"/>
        <v>2.6158613564763908</v>
      </c>
      <c r="BF24" s="30">
        <f t="shared" si="19"/>
        <v>0.25053814780258898</v>
      </c>
      <c r="BG24" s="56">
        <f t="shared" si="20"/>
        <v>0.1059213163274467</v>
      </c>
      <c r="BH24" s="30">
        <f t="shared" si="21"/>
        <v>2.101517388372816</v>
      </c>
      <c r="BI24" s="30">
        <f t="shared" si="22"/>
        <v>2.5917131488935992</v>
      </c>
      <c r="BJ24" s="30">
        <f t="shared" si="23"/>
        <v>0.24509788026039142</v>
      </c>
      <c r="BK24" s="56">
        <f t="shared" si="24"/>
        <v>0.10444740709590179</v>
      </c>
      <c r="BL24" s="30">
        <f t="shared" si="25"/>
        <v>2.533569685452937</v>
      </c>
      <c r="BM24" s="30">
        <f t="shared" si="26"/>
        <v>3.1675588277333837</v>
      </c>
      <c r="BN24" s="30">
        <f t="shared" si="27"/>
        <v>0.31699457114022311</v>
      </c>
      <c r="BO24" s="56">
        <f t="shared" si="28"/>
        <v>0.11120414858463076</v>
      </c>
      <c r="BP24" s="59"/>
      <c r="BQ24" s="1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DZ24" s="30">
        <f t="shared" si="29"/>
        <v>1.5596961908534825</v>
      </c>
      <c r="EA24" s="30">
        <f t="shared" si="30"/>
        <v>3.2563798517882838</v>
      </c>
      <c r="EB24" s="30">
        <f t="shared" si="31"/>
        <v>0.84834183046740075</v>
      </c>
      <c r="EC24" s="56">
        <f t="shared" si="32"/>
        <v>0.35229586200721985</v>
      </c>
      <c r="ED24" s="30">
        <f t="shared" si="33"/>
        <v>1.435842718609138</v>
      </c>
      <c r="EE24" s="30">
        <f t="shared" si="34"/>
        <v>3.2948036987384657</v>
      </c>
      <c r="EF24" s="30">
        <f t="shared" si="35"/>
        <v>0.92948049006466371</v>
      </c>
      <c r="EG24" s="56">
        <f t="shared" si="36"/>
        <v>0.39296130298649901</v>
      </c>
      <c r="EH24" s="30">
        <f t="shared" si="37"/>
        <v>1.4373178228895587</v>
      </c>
      <c r="EI24" s="30">
        <f t="shared" si="38"/>
        <v>3.2559127143768567</v>
      </c>
      <c r="EJ24" s="30">
        <f t="shared" si="39"/>
        <v>0.9092974457436489</v>
      </c>
      <c r="EK24" s="56">
        <f t="shared" si="40"/>
        <v>0.3874931940902574</v>
      </c>
      <c r="EL24" s="30">
        <f t="shared" si="41"/>
        <v>1.6745346901759384</v>
      </c>
      <c r="EM24" s="30">
        <f t="shared" si="42"/>
        <v>4.0265938230103826</v>
      </c>
      <c r="EN24" s="30">
        <f t="shared" si="43"/>
        <v>1.176029566417222</v>
      </c>
      <c r="EO24" s="56">
        <f t="shared" si="44"/>
        <v>0.41256027247838606</v>
      </c>
      <c r="EP24" s="66"/>
      <c r="EQ24" s="60"/>
    </row>
    <row r="25" spans="2:147" s="12" customFormat="1" ht="21.95" customHeight="1" x14ac:dyDescent="0.25"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V35</f>
        <v>58.529273388310529</v>
      </c>
      <c r="N25" s="90"/>
      <c r="O25" s="90"/>
      <c r="P25" s="19"/>
      <c r="Q25" s="20"/>
      <c r="R25" s="45"/>
      <c r="T25" s="24"/>
      <c r="U25" s="129">
        <f>'RAW DATA'!AG20</f>
        <v>269.57</v>
      </c>
      <c r="V25" s="129">
        <f>'RAW DATA'!AH20</f>
        <v>70.82190769410586</v>
      </c>
      <c r="W25" s="129">
        <f>'RAW DATA'!AI20</f>
        <v>2.4700000000000002</v>
      </c>
      <c r="X25" s="160"/>
      <c r="Y25" s="83"/>
      <c r="Z25" s="84"/>
      <c r="AA25" s="30">
        <f t="shared" si="0"/>
        <v>1.9034758769498248</v>
      </c>
      <c r="AB25" s="30">
        <f t="shared" si="1"/>
        <v>2.5752908923438804</v>
      </c>
      <c r="AC25" s="85">
        <f t="shared" si="2"/>
        <v>1.8135304726567174</v>
      </c>
      <c r="AD25" s="85">
        <f t="shared" si="3"/>
        <v>2.4536000512414411</v>
      </c>
      <c r="AE25" s="30">
        <f t="shared" si="4"/>
        <v>1.9095595287205047</v>
      </c>
      <c r="AF25" s="30">
        <f t="shared" si="5"/>
        <v>2.5835217153277417</v>
      </c>
      <c r="AG25" s="84"/>
      <c r="AH25" s="77"/>
      <c r="AI25" s="45"/>
      <c r="AJ25" s="30">
        <f t="shared" si="6"/>
        <v>2.2393833846468527</v>
      </c>
      <c r="AK25" s="30">
        <f t="shared" si="7"/>
        <v>2.1335652619490793</v>
      </c>
      <c r="AL25" s="30">
        <f t="shared" si="8"/>
        <v>2.2465406220241233</v>
      </c>
      <c r="AM25" s="85">
        <f t="shared" si="9"/>
        <v>2.6289038769644346</v>
      </c>
      <c r="AN25" s="30">
        <f t="shared" si="48"/>
        <v>5.3184023276941578E-2</v>
      </c>
      <c r="AO25" s="30">
        <f t="shared" si="45"/>
        <v>0.11318833296739179</v>
      </c>
      <c r="AP25" s="30">
        <f t="shared" si="46"/>
        <v>4.9934093605365819E-2</v>
      </c>
      <c r="AQ25" s="85">
        <f t="shared" si="47"/>
        <v>2.5250442114328111E-2</v>
      </c>
      <c r="AR25" s="94"/>
      <c r="AS25" s="95"/>
      <c r="AT25" s="60"/>
      <c r="AU25" s="30">
        <f t="shared" si="10"/>
        <v>5015.742609432451</v>
      </c>
      <c r="AV25" s="30">
        <f t="shared" si="10"/>
        <v>6.1009000000000011</v>
      </c>
      <c r="AW25" s="30">
        <f t="shared" si="11"/>
        <v>174.9301120044415</v>
      </c>
      <c r="AX25" s="85">
        <f t="shared" si="12"/>
        <v>151.10885817601627</v>
      </c>
      <c r="AY25" s="92"/>
      <c r="AZ25" s="30">
        <f t="shared" si="13"/>
        <v>2.0380909147912485</v>
      </c>
      <c r="BA25" s="30">
        <f t="shared" si="14"/>
        <v>2.4406758545024569</v>
      </c>
      <c r="BB25" s="30">
        <f t="shared" si="15"/>
        <v>0.20129246985560423</v>
      </c>
      <c r="BC25" s="56">
        <f t="shared" si="16"/>
        <v>8.9887453499771203E-2</v>
      </c>
      <c r="BD25" s="30">
        <f t="shared" si="17"/>
        <v>1.9130204098525714</v>
      </c>
      <c r="BE25" s="30">
        <f t="shared" si="18"/>
        <v>2.3541101140455871</v>
      </c>
      <c r="BF25" s="30">
        <f t="shared" si="19"/>
        <v>0.22054485209650779</v>
      </c>
      <c r="BG25" s="56">
        <f t="shared" si="20"/>
        <v>0.10336916148280048</v>
      </c>
      <c r="BH25" s="30">
        <f t="shared" si="21"/>
        <v>2.0307847532061412</v>
      </c>
      <c r="BI25" s="30">
        <f t="shared" si="22"/>
        <v>2.4622964908421054</v>
      </c>
      <c r="BJ25" s="30">
        <f t="shared" si="23"/>
        <v>0.21575586881798214</v>
      </c>
      <c r="BK25" s="56">
        <f t="shared" si="24"/>
        <v>9.6039157584244819E-2</v>
      </c>
      <c r="BL25" s="30">
        <f t="shared" si="25"/>
        <v>2.3498584644366662</v>
      </c>
      <c r="BM25" s="30">
        <f t="shared" si="26"/>
        <v>2.907949289492203</v>
      </c>
      <c r="BN25" s="30">
        <f t="shared" si="27"/>
        <v>0.27904541252776832</v>
      </c>
      <c r="BO25" s="56">
        <f t="shared" si="28"/>
        <v>0.10614515615153602</v>
      </c>
      <c r="BP25" s="59"/>
      <c r="BQ25" s="1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DZ25" s="30">
        <f t="shared" si="29"/>
        <v>1.3980073160551292</v>
      </c>
      <c r="EA25" s="30">
        <f t="shared" si="30"/>
        <v>3.080759453238576</v>
      </c>
      <c r="EB25" s="30">
        <f t="shared" si="31"/>
        <v>0.84137606859172354</v>
      </c>
      <c r="EC25" s="56">
        <f t="shared" si="32"/>
        <v>0.37571774192850282</v>
      </c>
      <c r="ED25" s="30">
        <f t="shared" si="33"/>
        <v>1.2117167658865395</v>
      </c>
      <c r="EE25" s="30">
        <f t="shared" si="34"/>
        <v>3.055413758011619</v>
      </c>
      <c r="EF25" s="30">
        <f t="shared" si="35"/>
        <v>0.9218484960625396</v>
      </c>
      <c r="EG25" s="56">
        <f t="shared" si="36"/>
        <v>0.43206950942780253</v>
      </c>
      <c r="EH25" s="30">
        <f t="shared" si="37"/>
        <v>1.3447094466608023</v>
      </c>
      <c r="EI25" s="30">
        <f t="shared" si="38"/>
        <v>3.1483717973874441</v>
      </c>
      <c r="EJ25" s="30">
        <f t="shared" si="39"/>
        <v>0.90183117536332102</v>
      </c>
      <c r="EK25" s="56">
        <f t="shared" si="40"/>
        <v>0.40143105649733363</v>
      </c>
      <c r="EL25" s="30">
        <f t="shared" si="41"/>
        <v>1.462530726892856</v>
      </c>
      <c r="EM25" s="30">
        <f t="shared" si="42"/>
        <v>3.795277027036013</v>
      </c>
      <c r="EN25" s="30">
        <f t="shared" si="43"/>
        <v>1.1663731500715786</v>
      </c>
      <c r="EO25" s="56">
        <f t="shared" si="44"/>
        <v>0.44367280230054518</v>
      </c>
      <c r="EP25" s="66"/>
      <c r="EQ25" s="60"/>
    </row>
    <row r="26" spans="2:147" s="12" customFormat="1" ht="21.95" customHeight="1" x14ac:dyDescent="0.25">
      <c r="B26" s="79"/>
      <c r="C26" s="236" t="s">
        <v>55</v>
      </c>
      <c r="D26" s="237"/>
      <c r="E26" s="237"/>
      <c r="F26" s="238"/>
      <c r="G26" s="29" t="s">
        <v>16</v>
      </c>
      <c r="H26" s="130">
        <f>INPUTS!D21</f>
        <v>19</v>
      </c>
      <c r="I26" s="79"/>
      <c r="K26" s="79"/>
      <c r="L26" s="159" t="s">
        <v>18</v>
      </c>
      <c r="M26" s="30">
        <f>SUM(AX16:AX34)</f>
        <v>18701.409826692528</v>
      </c>
      <c r="N26" s="90"/>
      <c r="O26" s="90"/>
      <c r="P26" s="162"/>
      <c r="Q26" s="21"/>
      <c r="R26" s="45"/>
      <c r="T26" s="24"/>
      <c r="U26" s="129">
        <f>'RAW DATA'!AG21</f>
        <v>402.61</v>
      </c>
      <c r="V26" s="129">
        <f>'RAW DATA'!AH21</f>
        <v>104.1239334081737</v>
      </c>
      <c r="W26" s="129">
        <f>'RAW DATA'!AI21</f>
        <v>1.99</v>
      </c>
      <c r="X26" s="160"/>
      <c r="Y26" s="83"/>
      <c r="Z26" s="84"/>
      <c r="AA26" s="30">
        <f t="shared" si="0"/>
        <v>2.3988435094465834</v>
      </c>
      <c r="AB26" s="30">
        <f t="shared" si="1"/>
        <v>3.2454941598394953</v>
      </c>
      <c r="AC26" s="85">
        <f t="shared" si="2"/>
        <v>2.5898686443798926</v>
      </c>
      <c r="AD26" s="85">
        <f t="shared" si="3"/>
        <v>3.5039399306316192</v>
      </c>
      <c r="AE26" s="30">
        <f t="shared" si="4"/>
        <v>2.1782675189735703</v>
      </c>
      <c r="AF26" s="30">
        <f t="shared" si="5"/>
        <v>2.9470678197877715</v>
      </c>
      <c r="AG26" s="84"/>
      <c r="AH26" s="77"/>
      <c r="AI26" s="45"/>
      <c r="AJ26" s="30">
        <f t="shared" si="6"/>
        <v>2.8221688346430396</v>
      </c>
      <c r="AK26" s="30">
        <f t="shared" si="7"/>
        <v>3.0469042875057561</v>
      </c>
      <c r="AL26" s="30">
        <f t="shared" si="8"/>
        <v>2.5626676693806711</v>
      </c>
      <c r="AM26" s="85">
        <f t="shared" si="9"/>
        <v>3.394850468387995</v>
      </c>
      <c r="AN26" s="30">
        <f t="shared" si="48"/>
        <v>0.69250496935115458</v>
      </c>
      <c r="AO26" s="30">
        <f t="shared" si="45"/>
        <v>1.1170466729480502</v>
      </c>
      <c r="AP26" s="30">
        <f t="shared" si="46"/>
        <v>0.32794825955388968</v>
      </c>
      <c r="AQ26" s="85">
        <f t="shared" si="47"/>
        <v>1.9736048385299689</v>
      </c>
      <c r="AR26" s="94"/>
      <c r="AS26" s="95"/>
      <c r="AT26" s="60"/>
      <c r="AU26" s="30">
        <f t="shared" si="10"/>
        <v>10841.79350838979</v>
      </c>
      <c r="AV26" s="30">
        <f t="shared" si="10"/>
        <v>3.9601000000000002</v>
      </c>
      <c r="AW26" s="30">
        <f t="shared" si="11"/>
        <v>207.20662748226565</v>
      </c>
      <c r="AX26" s="85">
        <f t="shared" si="12"/>
        <v>2078.873022326909</v>
      </c>
      <c r="AY26" s="92"/>
      <c r="AZ26" s="30">
        <f t="shared" si="13"/>
        <v>2.4915413203427623</v>
      </c>
      <c r="BA26" s="30">
        <f t="shared" si="14"/>
        <v>3.1527963489433168</v>
      </c>
      <c r="BB26" s="30">
        <f t="shared" si="15"/>
        <v>0.33062751430027726</v>
      </c>
      <c r="BC26" s="56">
        <f t="shared" si="16"/>
        <v>0.11715369762493195</v>
      </c>
      <c r="BD26" s="30">
        <f t="shared" si="17"/>
        <v>2.6846542922987915</v>
      </c>
      <c r="BE26" s="30">
        <f t="shared" si="18"/>
        <v>3.4091542827127208</v>
      </c>
      <c r="BF26" s="30">
        <f t="shared" si="19"/>
        <v>0.36224999520696444</v>
      </c>
      <c r="BG26" s="56">
        <f t="shared" si="20"/>
        <v>0.11889116330054077</v>
      </c>
      <c r="BH26" s="30">
        <f t="shared" si="21"/>
        <v>2.2082836894227635</v>
      </c>
      <c r="BI26" s="30">
        <f t="shared" si="22"/>
        <v>2.9170516493385787</v>
      </c>
      <c r="BJ26" s="30">
        <f t="shared" si="23"/>
        <v>0.35438397995790744</v>
      </c>
      <c r="BK26" s="56">
        <f t="shared" si="24"/>
        <v>0.13828713890301383</v>
      </c>
      <c r="BL26" s="30">
        <f t="shared" si="25"/>
        <v>2.9365119563356883</v>
      </c>
      <c r="BM26" s="30">
        <f t="shared" si="26"/>
        <v>3.8531889804403017</v>
      </c>
      <c r="BN26" s="30">
        <f t="shared" si="27"/>
        <v>0.45833851205230691</v>
      </c>
      <c r="BO26" s="56">
        <f t="shared" si="28"/>
        <v>0.13500992645191331</v>
      </c>
      <c r="BP26" s="59"/>
      <c r="BQ26" s="1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DZ26" s="30">
        <f t="shared" si="29"/>
        <v>1.9408575482120334</v>
      </c>
      <c r="EA26" s="30">
        <f t="shared" si="30"/>
        <v>3.7034801210740458</v>
      </c>
      <c r="EB26" s="30">
        <f t="shared" si="31"/>
        <v>0.8813112864310062</v>
      </c>
      <c r="EC26" s="56">
        <f t="shared" si="32"/>
        <v>0.3122815600585705</v>
      </c>
      <c r="ED26" s="30">
        <f t="shared" si="33"/>
        <v>2.0813010165223043</v>
      </c>
      <c r="EE26" s="30">
        <f t="shared" si="34"/>
        <v>4.012507558489208</v>
      </c>
      <c r="EF26" s="30">
        <f t="shared" si="35"/>
        <v>0.96560327098345178</v>
      </c>
      <c r="EG26" s="56">
        <f t="shared" si="36"/>
        <v>0.31691289908351861</v>
      </c>
      <c r="EH26" s="30">
        <f t="shared" si="37"/>
        <v>1.6180318246348806</v>
      </c>
      <c r="EI26" s="30">
        <f t="shared" si="38"/>
        <v>3.5073035141264617</v>
      </c>
      <c r="EJ26" s="30">
        <f t="shared" si="39"/>
        <v>0.94463584474579065</v>
      </c>
      <c r="EK26" s="56">
        <f t="shared" si="40"/>
        <v>0.36861425928633346</v>
      </c>
      <c r="EL26" s="30">
        <f t="shared" si="41"/>
        <v>2.1731163833328928</v>
      </c>
      <c r="EM26" s="30">
        <f t="shared" si="42"/>
        <v>4.6165845534430971</v>
      </c>
      <c r="EN26" s="30">
        <f t="shared" si="43"/>
        <v>1.2217340850551022</v>
      </c>
      <c r="EO26" s="56">
        <f t="shared" si="44"/>
        <v>0.3598786151059043</v>
      </c>
      <c r="EP26" s="66"/>
      <c r="EQ26" s="60"/>
    </row>
    <row r="27" spans="2:147" s="12" customFormat="1" ht="21.95" customHeight="1" x14ac:dyDescent="0.25"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DATA'!AG22</f>
        <v>179.13</v>
      </c>
      <c r="V27" s="129">
        <f>'RAW DATA'!AH22</f>
        <v>46.275903647922327</v>
      </c>
      <c r="W27" s="129">
        <f>'RAW DATA'!AI22</f>
        <v>2.42</v>
      </c>
      <c r="X27" s="160"/>
      <c r="Y27" s="83"/>
      <c r="Z27" s="84"/>
      <c r="AA27" s="30">
        <f t="shared" si="0"/>
        <v>1.5383540667628446</v>
      </c>
      <c r="AB27" s="30">
        <f t="shared" si="1"/>
        <v>2.0813025609144367</v>
      </c>
      <c r="AC27" s="85">
        <f t="shared" si="2"/>
        <v>1.3946357074192852</v>
      </c>
      <c r="AD27" s="85">
        <f t="shared" si="3"/>
        <v>1.8868600747437387</v>
      </c>
      <c r="AE27" s="30">
        <f t="shared" si="4"/>
        <v>1.6512056992552198</v>
      </c>
      <c r="AF27" s="30">
        <f t="shared" si="5"/>
        <v>2.2339841813452974</v>
      </c>
      <c r="AG27" s="84"/>
      <c r="AH27" s="77"/>
      <c r="AI27" s="45"/>
      <c r="AJ27" s="30">
        <f t="shared" si="6"/>
        <v>1.8098283138386408</v>
      </c>
      <c r="AK27" s="30">
        <f t="shared" si="7"/>
        <v>1.6407478910815121</v>
      </c>
      <c r="AL27" s="30">
        <f t="shared" si="8"/>
        <v>1.9425949403002587</v>
      </c>
      <c r="AM27" s="85">
        <f t="shared" si="9"/>
        <v>2.0643457839022137</v>
      </c>
      <c r="AN27" s="30">
        <f t="shared" si="48"/>
        <v>0.37230948659299606</v>
      </c>
      <c r="AO27" s="30">
        <f t="shared" si="45"/>
        <v>0.60723384925391088</v>
      </c>
      <c r="AP27" s="30">
        <f t="shared" si="46"/>
        <v>0.2279155910269135</v>
      </c>
      <c r="AQ27" s="85">
        <f t="shared" si="47"/>
        <v>0.12648992142813084</v>
      </c>
      <c r="AR27" s="94"/>
      <c r="AS27" s="95"/>
      <c r="AT27" s="60"/>
      <c r="AU27" s="30">
        <f t="shared" si="10"/>
        <v>2141.4592584317911</v>
      </c>
      <c r="AV27" s="30">
        <f t="shared" si="10"/>
        <v>5.8563999999999998</v>
      </c>
      <c r="AW27" s="30">
        <f t="shared" si="11"/>
        <v>111.98768682797203</v>
      </c>
      <c r="AX27" s="85">
        <f t="shared" si="12"/>
        <v>150.14506999466121</v>
      </c>
      <c r="AY27" s="92"/>
      <c r="AZ27" s="30">
        <f t="shared" si="13"/>
        <v>1.6086212965052549</v>
      </c>
      <c r="BA27" s="30">
        <f t="shared" si="14"/>
        <v>2.0110353311720268</v>
      </c>
      <c r="BB27" s="30">
        <f t="shared" si="15"/>
        <v>0.20120701733338597</v>
      </c>
      <c r="BC27" s="56">
        <f t="shared" si="16"/>
        <v>0.11117464335974855</v>
      </c>
      <c r="BD27" s="30">
        <f t="shared" si="17"/>
        <v>1.4202966645135073</v>
      </c>
      <c r="BE27" s="30">
        <f t="shared" si="18"/>
        <v>1.8611991176495168</v>
      </c>
      <c r="BF27" s="30">
        <f t="shared" si="19"/>
        <v>0.22045122656800484</v>
      </c>
      <c r="BG27" s="56">
        <f t="shared" si="20"/>
        <v>0.13436020717521238</v>
      </c>
      <c r="BH27" s="30">
        <f t="shared" si="21"/>
        <v>1.7269306639953355</v>
      </c>
      <c r="BI27" s="30">
        <f t="shared" si="22"/>
        <v>2.1582592166051819</v>
      </c>
      <c r="BJ27" s="30">
        <f t="shared" si="23"/>
        <v>0.21566427630492335</v>
      </c>
      <c r="BK27" s="56">
        <f t="shared" si="24"/>
        <v>0.11101865439410077</v>
      </c>
      <c r="BL27" s="30">
        <f t="shared" si="25"/>
        <v>1.78541883151521</v>
      </c>
      <c r="BM27" s="30">
        <f t="shared" si="26"/>
        <v>2.3432727362892174</v>
      </c>
      <c r="BN27" s="30">
        <f t="shared" si="27"/>
        <v>0.27892695238700382</v>
      </c>
      <c r="BO27" s="56">
        <f t="shared" si="28"/>
        <v>0.1351163911405146</v>
      </c>
      <c r="BP27" s="59"/>
      <c r="DZ27" s="30">
        <f t="shared" si="29"/>
        <v>0.9684726849857207</v>
      </c>
      <c r="EA27" s="30">
        <f t="shared" si="30"/>
        <v>2.6511839426915609</v>
      </c>
      <c r="EB27" s="30">
        <f t="shared" si="31"/>
        <v>0.84135562885292015</v>
      </c>
      <c r="EC27" s="56">
        <f t="shared" si="32"/>
        <v>0.46488145998136532</v>
      </c>
      <c r="ED27" s="30">
        <f t="shared" si="33"/>
        <v>0.71892178969262577</v>
      </c>
      <c r="EE27" s="30">
        <f t="shared" si="34"/>
        <v>2.5625739924703983</v>
      </c>
      <c r="EF27" s="30">
        <f t="shared" si="35"/>
        <v>0.92182610138888632</v>
      </c>
      <c r="EG27" s="56">
        <f t="shared" si="36"/>
        <v>0.561832872923126</v>
      </c>
      <c r="EH27" s="30">
        <f t="shared" si="37"/>
        <v>1.0407856733252996</v>
      </c>
      <c r="EI27" s="30">
        <f t="shared" si="38"/>
        <v>2.8444042072752178</v>
      </c>
      <c r="EJ27" s="30">
        <f t="shared" si="39"/>
        <v>0.90180926697495922</v>
      </c>
      <c r="EK27" s="56">
        <f t="shared" si="40"/>
        <v>0.46422918554270004</v>
      </c>
      <c r="EL27" s="30">
        <f t="shared" si="41"/>
        <v>0.89800096879691793</v>
      </c>
      <c r="EM27" s="30">
        <f t="shared" si="42"/>
        <v>3.2306905990075094</v>
      </c>
      <c r="EN27" s="30">
        <f t="shared" si="43"/>
        <v>1.1663448151052958</v>
      </c>
      <c r="EO27" s="56">
        <f t="shared" si="44"/>
        <v>0.56499488806597364</v>
      </c>
      <c r="EP27" s="66"/>
      <c r="EQ27" s="60"/>
    </row>
    <row r="28" spans="2:147" s="12" customFormat="1" ht="21.95" customHeight="1" x14ac:dyDescent="0.25"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DATA'!AG23</f>
        <v>121.74</v>
      </c>
      <c r="V28" s="129">
        <f>'RAW DATA'!AH23</f>
        <v>29.406634214589289</v>
      </c>
      <c r="W28" s="129">
        <f>'RAW DATA'!AI23</f>
        <v>1.94</v>
      </c>
      <c r="X28" s="160"/>
      <c r="Y28" s="83"/>
      <c r="Z28" s="84"/>
      <c r="AA28" s="30">
        <f t="shared" si="0"/>
        <v>1.2874236839420157</v>
      </c>
      <c r="AB28" s="30">
        <f t="shared" si="1"/>
        <v>1.7418085135686092</v>
      </c>
      <c r="AC28" s="85">
        <f t="shared" si="2"/>
        <v>1.1643139816241572</v>
      </c>
      <c r="AD28" s="85">
        <f t="shared" si="3"/>
        <v>1.575248328079742</v>
      </c>
      <c r="AE28" s="30">
        <f t="shared" si="4"/>
        <v>1.4142847662051372</v>
      </c>
      <c r="AF28" s="30">
        <f t="shared" si="5"/>
        <v>1.9134440954540093</v>
      </c>
      <c r="AG28" s="84"/>
      <c r="AH28" s="77"/>
      <c r="AI28" s="45"/>
      <c r="AJ28" s="30">
        <f t="shared" si="6"/>
        <v>1.5146160987553126</v>
      </c>
      <c r="AK28" s="30">
        <f t="shared" si="7"/>
        <v>1.3697811548519496</v>
      </c>
      <c r="AL28" s="30">
        <f t="shared" si="8"/>
        <v>1.6638644308295734</v>
      </c>
      <c r="AM28" s="85">
        <f t="shared" si="9"/>
        <v>1.6763525869355536</v>
      </c>
      <c r="AN28" s="30">
        <f t="shared" si="48"/>
        <v>0.18095146343814997</v>
      </c>
      <c r="AO28" s="30">
        <f t="shared" si="45"/>
        <v>0.32514953136197622</v>
      </c>
      <c r="AP28" s="30">
        <f t="shared" si="46"/>
        <v>7.6250852561075444E-2</v>
      </c>
      <c r="AQ28" s="85">
        <f t="shared" si="47"/>
        <v>6.9509958415574821E-2</v>
      </c>
      <c r="AR28" s="94"/>
      <c r="AS28" s="95"/>
      <c r="AT28" s="60"/>
      <c r="AU28" s="30">
        <f t="shared" si="10"/>
        <v>864.75013583065345</v>
      </c>
      <c r="AV28" s="30">
        <f t="shared" si="10"/>
        <v>3.7635999999999998</v>
      </c>
      <c r="AW28" s="30">
        <f t="shared" si="11"/>
        <v>57.048870376303221</v>
      </c>
      <c r="AX28" s="85">
        <f t="shared" si="12"/>
        <v>848.12811244276293</v>
      </c>
      <c r="AY28" s="92"/>
      <c r="AZ28" s="30">
        <f t="shared" si="13"/>
        <v>1.2588953463350272</v>
      </c>
      <c r="BA28" s="30">
        <f t="shared" si="14"/>
        <v>1.7703368511755979</v>
      </c>
      <c r="BB28" s="30">
        <f t="shared" si="15"/>
        <v>0.25572075242028525</v>
      </c>
      <c r="BC28" s="56">
        <f t="shared" si="16"/>
        <v>0.16883535876215275</v>
      </c>
      <c r="BD28" s="30">
        <f t="shared" si="17"/>
        <v>1.0896022909282461</v>
      </c>
      <c r="BE28" s="30">
        <f t="shared" si="18"/>
        <v>1.6499600187756531</v>
      </c>
      <c r="BF28" s="30">
        <f t="shared" si="19"/>
        <v>0.28017886392370339</v>
      </c>
      <c r="BG28" s="56">
        <f t="shared" si="20"/>
        <v>0.2045427935194408</v>
      </c>
      <c r="BH28" s="30">
        <f t="shared" si="21"/>
        <v>1.3897694626829511</v>
      </c>
      <c r="BI28" s="30">
        <f t="shared" si="22"/>
        <v>1.9379593989761956</v>
      </c>
      <c r="BJ28" s="30">
        <f t="shared" si="23"/>
        <v>0.27409496814662221</v>
      </c>
      <c r="BK28" s="56">
        <f t="shared" si="24"/>
        <v>0.16473395492321652</v>
      </c>
      <c r="BL28" s="30">
        <f t="shared" si="25"/>
        <v>1.3218549601628393</v>
      </c>
      <c r="BM28" s="30">
        <f t="shared" si="26"/>
        <v>2.030850213708268</v>
      </c>
      <c r="BN28" s="30">
        <f t="shared" si="27"/>
        <v>0.35449762677271424</v>
      </c>
      <c r="BO28" s="56">
        <f t="shared" si="28"/>
        <v>0.21146960939807516</v>
      </c>
      <c r="BP28" s="59"/>
      <c r="DZ28" s="30">
        <f t="shared" si="29"/>
        <v>0.65858564742972325</v>
      </c>
      <c r="EA28" s="30">
        <f t="shared" si="30"/>
        <v>2.370646550080902</v>
      </c>
      <c r="EB28" s="30">
        <f t="shared" si="31"/>
        <v>0.8560304513255893</v>
      </c>
      <c r="EC28" s="56">
        <f t="shared" si="32"/>
        <v>0.5651798181922546</v>
      </c>
      <c r="ED28" s="30">
        <f t="shared" si="33"/>
        <v>0.43187667480290282</v>
      </c>
      <c r="EE28" s="30">
        <f t="shared" si="34"/>
        <v>2.3076856349009964</v>
      </c>
      <c r="EF28" s="30">
        <f t="shared" si="35"/>
        <v>0.93790448004904681</v>
      </c>
      <c r="EG28" s="56">
        <f t="shared" si="36"/>
        <v>0.68471118669348208</v>
      </c>
      <c r="EH28" s="30">
        <f t="shared" si="37"/>
        <v>0.74632591638394818</v>
      </c>
      <c r="EI28" s="30">
        <f t="shared" si="38"/>
        <v>2.5814029452751983</v>
      </c>
      <c r="EJ28" s="30">
        <f t="shared" si="39"/>
        <v>0.91753851444562518</v>
      </c>
      <c r="EK28" s="56">
        <f t="shared" si="40"/>
        <v>0.55145028491783832</v>
      </c>
      <c r="EL28" s="30">
        <f t="shared" si="41"/>
        <v>0.48966452752710432</v>
      </c>
      <c r="EM28" s="30">
        <f t="shared" si="42"/>
        <v>2.863040646344003</v>
      </c>
      <c r="EN28" s="30">
        <f t="shared" si="43"/>
        <v>1.1866880594084492</v>
      </c>
      <c r="EO28" s="56">
        <f t="shared" si="44"/>
        <v>0.70789884458481822</v>
      </c>
      <c r="EP28" s="66"/>
      <c r="EQ28" s="60"/>
    </row>
    <row r="29" spans="2:147" s="12" customFormat="1" ht="21.95" customHeight="1" x14ac:dyDescent="0.25"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DATA'!AG24</f>
        <v>112.17</v>
      </c>
      <c r="V29" s="129">
        <f>'RAW DATA'!AH24</f>
        <v>26.452520147512978</v>
      </c>
      <c r="W29" s="129">
        <f>'RAW DATA'!AI24</f>
        <v>1.67</v>
      </c>
      <c r="X29" s="160"/>
      <c r="Y29" s="83"/>
      <c r="Z29" s="84"/>
      <c r="AA29" s="30">
        <f t="shared" si="0"/>
        <v>1.2434812371942556</v>
      </c>
      <c r="AB29" s="30">
        <f t="shared" si="1"/>
        <v>1.6823569679686987</v>
      </c>
      <c r="AC29" s="85">
        <f t="shared" si="2"/>
        <v>1.1280867273632418</v>
      </c>
      <c r="AD29" s="85">
        <f t="shared" si="3"/>
        <v>1.5262349840796798</v>
      </c>
      <c r="AE29" s="30">
        <f t="shared" si="4"/>
        <v>1.3640512500612205</v>
      </c>
      <c r="AF29" s="30">
        <f t="shared" si="5"/>
        <v>1.8454811030240041</v>
      </c>
      <c r="AG29" s="84"/>
      <c r="AH29" s="77"/>
      <c r="AI29" s="45"/>
      <c r="AJ29" s="30">
        <f t="shared" si="6"/>
        <v>1.4629191025814772</v>
      </c>
      <c r="AK29" s="30">
        <f t="shared" si="7"/>
        <v>1.3271608557214609</v>
      </c>
      <c r="AL29" s="30">
        <f t="shared" si="8"/>
        <v>1.6047661765426124</v>
      </c>
      <c r="AM29" s="85">
        <f t="shared" si="9"/>
        <v>1.6084079633927986</v>
      </c>
      <c r="AN29" s="30">
        <f t="shared" si="48"/>
        <v>4.2882498075660747E-2</v>
      </c>
      <c r="AO29" s="30">
        <f t="shared" si="45"/>
        <v>0.11753867884964089</v>
      </c>
      <c r="AP29" s="30">
        <f t="shared" si="46"/>
        <v>4.2554517228695979E-3</v>
      </c>
      <c r="AQ29" s="85">
        <f t="shared" si="47"/>
        <v>3.7935789734228325E-3</v>
      </c>
      <c r="AR29" s="94"/>
      <c r="AS29" s="95"/>
      <c r="AT29" s="60"/>
      <c r="AU29" s="30">
        <f t="shared" si="10"/>
        <v>699.73582215457998</v>
      </c>
      <c r="AV29" s="30">
        <f t="shared" si="10"/>
        <v>2.7888999999999999</v>
      </c>
      <c r="AW29" s="30">
        <f t="shared" si="11"/>
        <v>44.175708646346671</v>
      </c>
      <c r="AX29" s="85">
        <f t="shared" si="12"/>
        <v>1028.9180984710163</v>
      </c>
      <c r="AY29" s="92"/>
      <c r="AZ29" s="30">
        <f t="shared" si="13"/>
        <v>1.194880048794615</v>
      </c>
      <c r="BA29" s="30">
        <f t="shared" si="14"/>
        <v>1.7309581563683394</v>
      </c>
      <c r="BB29" s="30">
        <f t="shared" si="15"/>
        <v>0.26803905378686232</v>
      </c>
      <c r="BC29" s="56">
        <f t="shared" si="16"/>
        <v>0.18322206150283951</v>
      </c>
      <c r="BD29" s="30">
        <f t="shared" si="17"/>
        <v>1.033485520941591</v>
      </c>
      <c r="BE29" s="30">
        <f t="shared" si="18"/>
        <v>1.6208361905013309</v>
      </c>
      <c r="BF29" s="30">
        <f t="shared" si="19"/>
        <v>0.29367533477986996</v>
      </c>
      <c r="BG29" s="56">
        <f t="shared" si="20"/>
        <v>0.22128088958758843</v>
      </c>
      <c r="BH29" s="30">
        <f t="shared" si="21"/>
        <v>1.3174678043361459</v>
      </c>
      <c r="BI29" s="30">
        <f t="shared" si="22"/>
        <v>1.892064548749079</v>
      </c>
      <c r="BJ29" s="30">
        <f t="shared" si="23"/>
        <v>0.28729837220646659</v>
      </c>
      <c r="BK29" s="56">
        <f t="shared" si="24"/>
        <v>0.17902818267608081</v>
      </c>
      <c r="BL29" s="30">
        <f t="shared" si="25"/>
        <v>1.2368338633225802</v>
      </c>
      <c r="BM29" s="30">
        <f t="shared" si="26"/>
        <v>1.979982063463017</v>
      </c>
      <c r="BN29" s="30">
        <f t="shared" si="27"/>
        <v>0.37157410007021835</v>
      </c>
      <c r="BO29" s="56">
        <f t="shared" si="28"/>
        <v>0.23101980873460409</v>
      </c>
      <c r="BP29" s="59"/>
      <c r="DZ29" s="30">
        <f t="shared" si="29"/>
        <v>0.60312845089163025</v>
      </c>
      <c r="EA29" s="30">
        <f t="shared" si="30"/>
        <v>2.3227097542713242</v>
      </c>
      <c r="EB29" s="30">
        <f t="shared" si="31"/>
        <v>0.85979065168984692</v>
      </c>
      <c r="EC29" s="56">
        <f t="shared" si="32"/>
        <v>0.58772262264718156</v>
      </c>
      <c r="ED29" s="30">
        <f t="shared" si="33"/>
        <v>0.38513653535358194</v>
      </c>
      <c r="EE29" s="30">
        <f t="shared" si="34"/>
        <v>2.2691851760893398</v>
      </c>
      <c r="EF29" s="30">
        <f t="shared" si="35"/>
        <v>0.94202432036787898</v>
      </c>
      <c r="EG29" s="56">
        <f t="shared" si="36"/>
        <v>0.70980417807439244</v>
      </c>
      <c r="EH29" s="30">
        <f t="shared" si="37"/>
        <v>0.68319728134254532</v>
      </c>
      <c r="EI29" s="30">
        <f t="shared" si="38"/>
        <v>2.5263350717426798</v>
      </c>
      <c r="EJ29" s="30">
        <f t="shared" si="39"/>
        <v>0.92156889520006713</v>
      </c>
      <c r="EK29" s="56">
        <f t="shared" si="40"/>
        <v>0.5742698897016516</v>
      </c>
      <c r="EL29" s="30">
        <f t="shared" si="41"/>
        <v>0.41650725662310406</v>
      </c>
      <c r="EM29" s="30">
        <f t="shared" si="42"/>
        <v>2.8003086701624929</v>
      </c>
      <c r="EN29" s="30">
        <f t="shared" si="43"/>
        <v>1.1919007067696945</v>
      </c>
      <c r="EO29" s="56">
        <f t="shared" si="44"/>
        <v>0.74104377365521246</v>
      </c>
      <c r="EP29" s="66"/>
      <c r="EQ29" s="60"/>
    </row>
    <row r="30" spans="2:147" s="12" customFormat="1" ht="21.95" customHeight="1" x14ac:dyDescent="0.25"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DATA'!AG25</f>
        <v>89.57</v>
      </c>
      <c r="V30" s="129">
        <f>'RAW DATA'!AH25</f>
        <v>19.263578697328356</v>
      </c>
      <c r="W30" s="129">
        <f>'RAW DATA'!AI25</f>
        <v>1.54</v>
      </c>
      <c r="X30" s="160"/>
      <c r="Y30" s="83"/>
      <c r="Z30" s="84"/>
      <c r="AA30" s="30">
        <f t="shared" si="0"/>
        <v>1.1365457331227593</v>
      </c>
      <c r="AB30" s="30">
        <f t="shared" si="1"/>
        <v>1.5376795212837331</v>
      </c>
      <c r="AC30" s="85">
        <f t="shared" si="2"/>
        <v>1.0445658688204325</v>
      </c>
      <c r="AD30" s="85">
        <f t="shared" si="3"/>
        <v>1.4132361754629381</v>
      </c>
      <c r="AE30" s="30">
        <f t="shared" si="4"/>
        <v>1.2240018994989565</v>
      </c>
      <c r="AF30" s="30">
        <f t="shared" si="5"/>
        <v>1.6560025699103529</v>
      </c>
      <c r="AG30" s="84"/>
      <c r="AH30" s="77"/>
      <c r="AI30" s="45"/>
      <c r="AJ30" s="30">
        <f t="shared" si="6"/>
        <v>1.3371126272032463</v>
      </c>
      <c r="AK30" s="30">
        <f t="shared" si="7"/>
        <v>1.2289010221416854</v>
      </c>
      <c r="AL30" s="30">
        <f t="shared" si="8"/>
        <v>1.4400022347046548</v>
      </c>
      <c r="AM30" s="85">
        <f t="shared" si="9"/>
        <v>1.4430623100385522</v>
      </c>
      <c r="AN30" s="30">
        <f t="shared" si="48"/>
        <v>4.1163286040368924E-2</v>
      </c>
      <c r="AO30" s="30">
        <f t="shared" si="45"/>
        <v>9.6782574024488144E-2</v>
      </c>
      <c r="AP30" s="30">
        <f t="shared" si="46"/>
        <v>9.9995530640629472E-3</v>
      </c>
      <c r="AQ30" s="85">
        <f t="shared" si="47"/>
        <v>9.3969157350617775E-3</v>
      </c>
      <c r="AR30" s="94"/>
      <c r="AS30" s="95"/>
      <c r="AT30" s="60"/>
      <c r="AU30" s="30">
        <f t="shared" si="10"/>
        <v>371.08546422816283</v>
      </c>
      <c r="AV30" s="30">
        <f t="shared" si="10"/>
        <v>2.3715999999999999</v>
      </c>
      <c r="AW30" s="30">
        <f t="shared" si="11"/>
        <v>29.66591119388567</v>
      </c>
      <c r="AX30" s="85">
        <f t="shared" si="12"/>
        <v>1541.7947795654256</v>
      </c>
      <c r="AY30" s="92"/>
      <c r="AZ30" s="30">
        <f t="shared" si="13"/>
        <v>1.0368662206802073</v>
      </c>
      <c r="BA30" s="30">
        <f t="shared" si="14"/>
        <v>1.6373590337262853</v>
      </c>
      <c r="BB30" s="30">
        <f t="shared" si="15"/>
        <v>0.30024640652303902</v>
      </c>
      <c r="BC30" s="56">
        <f t="shared" si="16"/>
        <v>0.22454832929896518</v>
      </c>
      <c r="BD30" s="30">
        <f t="shared" si="17"/>
        <v>0.89993790013999064</v>
      </c>
      <c r="BE30" s="30">
        <f t="shared" si="18"/>
        <v>1.5578641441433803</v>
      </c>
      <c r="BF30" s="30">
        <f t="shared" si="19"/>
        <v>0.32896312200169475</v>
      </c>
      <c r="BG30" s="56">
        <f t="shared" si="20"/>
        <v>0.26768886677984</v>
      </c>
      <c r="BH30" s="30">
        <f t="shared" si="21"/>
        <v>1.1181823258659149</v>
      </c>
      <c r="BI30" s="30">
        <f t="shared" si="22"/>
        <v>1.7618221435433947</v>
      </c>
      <c r="BJ30" s="30">
        <f t="shared" si="23"/>
        <v>0.3218199088387399</v>
      </c>
      <c r="BK30" s="56">
        <f t="shared" si="24"/>
        <v>0.22348570098208584</v>
      </c>
      <c r="BL30" s="30">
        <f t="shared" si="25"/>
        <v>1.0268401710370179</v>
      </c>
      <c r="BM30" s="30">
        <f t="shared" si="26"/>
        <v>1.8592844490400866</v>
      </c>
      <c r="BN30" s="30">
        <f t="shared" si="27"/>
        <v>0.41622213900153432</v>
      </c>
      <c r="BO30" s="56">
        <f t="shared" si="28"/>
        <v>0.28842977611300424</v>
      </c>
      <c r="BP30" s="59"/>
      <c r="DZ30" s="30">
        <f t="shared" si="29"/>
        <v>0.46674320275849179</v>
      </c>
      <c r="EA30" s="30">
        <f t="shared" si="30"/>
        <v>2.2074820516480007</v>
      </c>
      <c r="EB30" s="30">
        <f t="shared" si="31"/>
        <v>0.87036942444475451</v>
      </c>
      <c r="EC30" s="56">
        <f t="shared" si="32"/>
        <v>0.65093202078664902</v>
      </c>
      <c r="ED30" s="30">
        <f t="shared" si="33"/>
        <v>0.27528613470357621</v>
      </c>
      <c r="EE30" s="30">
        <f t="shared" si="34"/>
        <v>2.1825159095797946</v>
      </c>
      <c r="EF30" s="30">
        <f t="shared" si="35"/>
        <v>0.95361488743810918</v>
      </c>
      <c r="EG30" s="56">
        <f t="shared" si="36"/>
        <v>0.77598998638326688</v>
      </c>
      <c r="EH30" s="30">
        <f t="shared" si="37"/>
        <v>0.50709445381055074</v>
      </c>
      <c r="EI30" s="30">
        <f t="shared" si="38"/>
        <v>2.3729100155987588</v>
      </c>
      <c r="EJ30" s="30">
        <f t="shared" si="39"/>
        <v>0.93290778089410409</v>
      </c>
      <c r="EK30" s="56">
        <f t="shared" si="40"/>
        <v>0.64785162023407816</v>
      </c>
      <c r="EL30" s="30">
        <f t="shared" si="41"/>
        <v>0.23649658371026083</v>
      </c>
      <c r="EM30" s="30">
        <f t="shared" si="42"/>
        <v>2.6496280363668436</v>
      </c>
      <c r="EN30" s="30">
        <f t="shared" si="43"/>
        <v>1.2065657263282914</v>
      </c>
      <c r="EO30" s="56">
        <f t="shared" si="44"/>
        <v>0.8361147803077591</v>
      </c>
      <c r="EP30" s="66"/>
      <c r="EQ30" s="60"/>
    </row>
    <row r="31" spans="2:147" s="12" customFormat="1" ht="21.95" customHeight="1" x14ac:dyDescent="0.25"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DATA'!AG26</f>
        <v>80.87</v>
      </c>
      <c r="V31" s="129">
        <f>'RAW DATA'!AH26</f>
        <v>16.402391747789366</v>
      </c>
      <c r="W31" s="129">
        <f>'RAW DATA'!AI26</f>
        <v>1.39</v>
      </c>
      <c r="X31" s="160"/>
      <c r="Y31" s="83"/>
      <c r="Z31" s="84"/>
      <c r="AA31" s="30">
        <f t="shared" si="0"/>
        <v>1.0939855772483669</v>
      </c>
      <c r="AB31" s="30">
        <f t="shared" si="1"/>
        <v>1.4800981339242609</v>
      </c>
      <c r="AC31" s="85">
        <f t="shared" si="2"/>
        <v>1.0130713551301951</v>
      </c>
      <c r="AD31" s="85">
        <f t="shared" si="3"/>
        <v>1.3706259510584993</v>
      </c>
      <c r="AE31" s="30">
        <f t="shared" si="4"/>
        <v>1.1585858899959023</v>
      </c>
      <c r="AF31" s="30">
        <f t="shared" si="5"/>
        <v>1.5674985570532793</v>
      </c>
      <c r="AG31" s="84"/>
      <c r="AH31" s="77"/>
      <c r="AI31" s="45"/>
      <c r="AJ31" s="30">
        <f t="shared" si="6"/>
        <v>1.2870418555863139</v>
      </c>
      <c r="AK31" s="30">
        <f t="shared" si="7"/>
        <v>1.1918486530943473</v>
      </c>
      <c r="AL31" s="30">
        <f t="shared" si="8"/>
        <v>1.3630422235245909</v>
      </c>
      <c r="AM31" s="85">
        <f t="shared" si="9"/>
        <v>1.3772550101991554</v>
      </c>
      <c r="AN31" s="30">
        <f t="shared" si="48"/>
        <v>1.0600379501109423E-2</v>
      </c>
      <c r="AO31" s="30">
        <f t="shared" si="45"/>
        <v>3.9263956280524287E-2</v>
      </c>
      <c r="AP31" s="30">
        <f t="shared" si="46"/>
        <v>7.2672171249811373E-4</v>
      </c>
      <c r="AQ31" s="85">
        <f t="shared" si="47"/>
        <v>1.6243476502362999E-4</v>
      </c>
      <c r="AR31" s="94"/>
      <c r="AS31" s="95"/>
      <c r="AT31" s="60"/>
      <c r="AU31" s="30">
        <f t="shared" si="10"/>
        <v>269.03845504794867</v>
      </c>
      <c r="AV31" s="30">
        <f t="shared" si="10"/>
        <v>1.9320999999999997</v>
      </c>
      <c r="AW31" s="30">
        <f t="shared" si="11"/>
        <v>22.799324529427217</v>
      </c>
      <c r="AX31" s="85">
        <f t="shared" si="12"/>
        <v>1774.6741567544789</v>
      </c>
      <c r="AY31" s="92"/>
      <c r="AZ31" s="30">
        <f t="shared" si="13"/>
        <v>0.97326065189327959</v>
      </c>
      <c r="BA31" s="30">
        <f t="shared" si="14"/>
        <v>1.6008230592793482</v>
      </c>
      <c r="BB31" s="30">
        <f t="shared" si="15"/>
        <v>0.31378120369303431</v>
      </c>
      <c r="BC31" s="56">
        <f t="shared" si="16"/>
        <v>0.24380031024716814</v>
      </c>
      <c r="BD31" s="30">
        <f t="shared" si="17"/>
        <v>0.84805621411843024</v>
      </c>
      <c r="BE31" s="30">
        <f t="shared" si="18"/>
        <v>1.5356410920702643</v>
      </c>
      <c r="BF31" s="30">
        <f t="shared" si="19"/>
        <v>0.34379243897591705</v>
      </c>
      <c r="BG31" s="56">
        <f t="shared" si="20"/>
        <v>0.288453100218172</v>
      </c>
      <c r="BH31" s="30">
        <f t="shared" si="21"/>
        <v>1.0267150063658612</v>
      </c>
      <c r="BI31" s="30">
        <f t="shared" si="22"/>
        <v>1.6993694406833206</v>
      </c>
      <c r="BJ31" s="30">
        <f t="shared" si="23"/>
        <v>0.33632721715872971</v>
      </c>
      <c r="BK31" s="56">
        <f t="shared" si="24"/>
        <v>0.24674746779967374</v>
      </c>
      <c r="BL31" s="30">
        <f t="shared" si="25"/>
        <v>0.94227000807367856</v>
      </c>
      <c r="BM31" s="30">
        <f t="shared" si="26"/>
        <v>1.8122400123246323</v>
      </c>
      <c r="BN31" s="30">
        <f t="shared" si="27"/>
        <v>0.43498500212547681</v>
      </c>
      <c r="BO31" s="56">
        <f t="shared" si="28"/>
        <v>0.31583475747354633</v>
      </c>
      <c r="BP31" s="59"/>
      <c r="DZ31" s="30">
        <f t="shared" si="29"/>
        <v>0.41191119438803048</v>
      </c>
      <c r="EA31" s="30">
        <f t="shared" si="30"/>
        <v>2.1621725167845973</v>
      </c>
      <c r="EB31" s="30">
        <f t="shared" si="31"/>
        <v>0.87513066119828342</v>
      </c>
      <c r="EC31" s="56">
        <f t="shared" si="32"/>
        <v>0.67995509034911406</v>
      </c>
      <c r="ED31" s="30">
        <f t="shared" si="33"/>
        <v>0.23301714599651246</v>
      </c>
      <c r="EE31" s="30">
        <f t="shared" si="34"/>
        <v>2.1506801601921821</v>
      </c>
      <c r="EF31" s="30">
        <f t="shared" si="35"/>
        <v>0.95883150709783482</v>
      </c>
      <c r="EG31" s="56">
        <f t="shared" si="36"/>
        <v>0.80449099355732823</v>
      </c>
      <c r="EH31" s="30">
        <f t="shared" si="37"/>
        <v>0.42503109836160957</v>
      </c>
      <c r="EI31" s="30">
        <f t="shared" si="38"/>
        <v>2.3010533486875722</v>
      </c>
      <c r="EJ31" s="30">
        <f t="shared" si="39"/>
        <v>0.93801112516298135</v>
      </c>
      <c r="EK31" s="56">
        <f t="shared" si="40"/>
        <v>0.68817466471247457</v>
      </c>
      <c r="EL31" s="30">
        <f t="shared" si="41"/>
        <v>0.1640889312844811</v>
      </c>
      <c r="EM31" s="30">
        <f t="shared" si="42"/>
        <v>2.5904210891138297</v>
      </c>
      <c r="EN31" s="30">
        <f t="shared" si="43"/>
        <v>1.2131660789146743</v>
      </c>
      <c r="EO31" s="56">
        <f t="shared" si="44"/>
        <v>0.8808579892109063</v>
      </c>
      <c r="EP31" s="66"/>
      <c r="EQ31" s="60"/>
    </row>
    <row r="32" spans="2:147" s="12" customFormat="1" ht="21.95" customHeight="1" x14ac:dyDescent="0.25"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T32" s="24"/>
      <c r="U32" s="129">
        <f>'RAW DATA'!AG27</f>
        <v>134.78</v>
      </c>
      <c r="V32" s="129">
        <f>'RAW DATA'!AH27</f>
        <v>33.358427878790138</v>
      </c>
      <c r="W32" s="129">
        <f>'RAW DATA'!AI27</f>
        <v>1.73</v>
      </c>
      <c r="X32" s="160"/>
      <c r="Y32" s="83"/>
      <c r="Z32" s="84"/>
      <c r="AA32" s="30">
        <f t="shared" si="0"/>
        <v>1.3462066146970033</v>
      </c>
      <c r="AB32" s="30">
        <f t="shared" si="1"/>
        <v>1.8213383610606515</v>
      </c>
      <c r="AC32" s="85">
        <f t="shared" si="2"/>
        <v>1.2146017542771264</v>
      </c>
      <c r="AD32" s="85">
        <f t="shared" si="3"/>
        <v>1.6432847263749355</v>
      </c>
      <c r="AE32" s="30">
        <f t="shared" si="4"/>
        <v>1.4765323505866459</v>
      </c>
      <c r="AF32" s="30">
        <f t="shared" si="5"/>
        <v>1.9976614154995795</v>
      </c>
      <c r="AG32" s="84"/>
      <c r="AH32" s="77"/>
      <c r="AI32" s="45"/>
      <c r="AJ32" s="30">
        <f t="shared" si="6"/>
        <v>1.5837724878788275</v>
      </c>
      <c r="AK32" s="30">
        <f t="shared" si="7"/>
        <v>1.4289432403260309</v>
      </c>
      <c r="AL32" s="30">
        <f t="shared" si="8"/>
        <v>1.7370968830431128</v>
      </c>
      <c r="AM32" s="85">
        <f t="shared" si="9"/>
        <v>1.7672438412121731</v>
      </c>
      <c r="AN32" s="30">
        <f t="shared" si="48"/>
        <v>2.1382485301147641E-2</v>
      </c>
      <c r="AO32" s="30">
        <f t="shared" si="45"/>
        <v>9.0635172545389955E-2</v>
      </c>
      <c r="AP32" s="30">
        <f t="shared" si="46"/>
        <v>5.0365748927622632E-5</v>
      </c>
      <c r="AQ32" s="85">
        <f t="shared" si="47"/>
        <v>1.3871037082375684E-3</v>
      </c>
      <c r="AR32" s="94"/>
      <c r="AS32" s="95"/>
      <c r="AT32" s="60"/>
      <c r="AU32" s="30">
        <f t="shared" si="10"/>
        <v>1112.7847105444432</v>
      </c>
      <c r="AV32" s="30">
        <f t="shared" si="10"/>
        <v>2.9929000000000001</v>
      </c>
      <c r="AW32" s="30">
        <f t="shared" si="11"/>
        <v>57.710080230306936</v>
      </c>
      <c r="AX32" s="85">
        <f t="shared" si="12"/>
        <v>633.57146366414281</v>
      </c>
      <c r="AY32" s="92"/>
      <c r="AZ32" s="30">
        <f t="shared" si="13"/>
        <v>1.3434888115123156</v>
      </c>
      <c r="BA32" s="30">
        <f t="shared" si="14"/>
        <v>1.8240561642453395</v>
      </c>
      <c r="BB32" s="30">
        <f t="shared" si="15"/>
        <v>0.24028367636651199</v>
      </c>
      <c r="BC32" s="56">
        <f t="shared" si="16"/>
        <v>0.15171603131478045</v>
      </c>
      <c r="BD32" s="30">
        <f t="shared" si="17"/>
        <v>1.1656779134935273</v>
      </c>
      <c r="BE32" s="30">
        <f t="shared" si="18"/>
        <v>1.6922085671585345</v>
      </c>
      <c r="BF32" s="30">
        <f t="shared" si="19"/>
        <v>0.26326532683250364</v>
      </c>
      <c r="BG32" s="56">
        <f t="shared" si="20"/>
        <v>0.18423777754281995</v>
      </c>
      <c r="BH32" s="30">
        <f t="shared" si="21"/>
        <v>1.4795481858940114</v>
      </c>
      <c r="BI32" s="30">
        <f t="shared" si="22"/>
        <v>1.9946455801922143</v>
      </c>
      <c r="BJ32" s="30">
        <f t="shared" si="23"/>
        <v>0.25754869714910145</v>
      </c>
      <c r="BK32" s="56">
        <f t="shared" si="24"/>
        <v>0.14826386464865321</v>
      </c>
      <c r="BL32" s="30">
        <f t="shared" si="25"/>
        <v>1.4341461468797423</v>
      </c>
      <c r="BM32" s="30">
        <f t="shared" si="26"/>
        <v>2.100341535544604</v>
      </c>
      <c r="BN32" s="30">
        <f t="shared" si="27"/>
        <v>0.33309769433243092</v>
      </c>
      <c r="BO32" s="56">
        <f t="shared" si="28"/>
        <v>0.18848428641514195</v>
      </c>
      <c r="BP32" s="59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DZ32" s="30">
        <f t="shared" si="29"/>
        <v>0.73222608544000456</v>
      </c>
      <c r="EA32" s="30">
        <f t="shared" si="30"/>
        <v>2.4353188903176504</v>
      </c>
      <c r="EB32" s="30">
        <f t="shared" si="31"/>
        <v>0.85154640243882296</v>
      </c>
      <c r="EC32" s="56">
        <f t="shared" si="32"/>
        <v>0.5376696520213663</v>
      </c>
      <c r="ED32" s="30">
        <f t="shared" si="33"/>
        <v>0.49595168076146512</v>
      </c>
      <c r="EE32" s="30">
        <f t="shared" si="34"/>
        <v>2.3619347998905966</v>
      </c>
      <c r="EF32" s="30">
        <f t="shared" si="35"/>
        <v>0.93299155956456581</v>
      </c>
      <c r="EG32" s="56">
        <f t="shared" si="36"/>
        <v>0.65292415628187739</v>
      </c>
      <c r="EH32" s="30">
        <f t="shared" si="37"/>
        <v>0.8243646083146543</v>
      </c>
      <c r="EI32" s="30">
        <f t="shared" si="38"/>
        <v>2.6498291577715714</v>
      </c>
      <c r="EJ32" s="30">
        <f t="shared" si="39"/>
        <v>0.91273227472845853</v>
      </c>
      <c r="EK32" s="56">
        <f t="shared" si="40"/>
        <v>0.52543544556334654</v>
      </c>
      <c r="EL32" s="30">
        <f t="shared" si="41"/>
        <v>0.58677187757869209</v>
      </c>
      <c r="EM32" s="30">
        <f t="shared" si="42"/>
        <v>2.9477158048456542</v>
      </c>
      <c r="EN32" s="30">
        <f t="shared" si="43"/>
        <v>1.1804719636334811</v>
      </c>
      <c r="EO32" s="56">
        <f t="shared" si="44"/>
        <v>0.66797344888398735</v>
      </c>
      <c r="EP32" s="66"/>
      <c r="EQ32" s="60"/>
    </row>
    <row r="33" spans="2:147" s="12" customFormat="1" ht="21.95" customHeight="1" x14ac:dyDescent="0.25"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T33" s="24"/>
      <c r="U33" s="129">
        <f>'RAW DATA'!AG28</f>
        <v>120.87</v>
      </c>
      <c r="V33" s="129">
        <f>'RAW DATA'!AH28</f>
        <v>29.140050434059802</v>
      </c>
      <c r="W33" s="129">
        <f>'RAW DATA'!AI28</f>
        <v>1.61</v>
      </c>
      <c r="X33" s="160"/>
      <c r="Y33" s="83"/>
      <c r="Z33" s="84"/>
      <c r="AA33" s="30">
        <f t="shared" si="0"/>
        <v>1.2834582502066396</v>
      </c>
      <c r="AB33" s="30">
        <f t="shared" si="1"/>
        <v>1.7364435149854534</v>
      </c>
      <c r="AC33" s="85">
        <f t="shared" si="2"/>
        <v>1.160997570529829</v>
      </c>
      <c r="AD33" s="85">
        <f t="shared" si="3"/>
        <v>1.5707614189521215</v>
      </c>
      <c r="AE33" s="30">
        <f t="shared" si="4"/>
        <v>1.4098919422837795</v>
      </c>
      <c r="AF33" s="30">
        <f t="shared" si="5"/>
        <v>1.9075008630898191</v>
      </c>
      <c r="AG33" s="84"/>
      <c r="AH33" s="77"/>
      <c r="AI33" s="45"/>
      <c r="AJ33" s="30">
        <f t="shared" si="6"/>
        <v>1.5099508825960466</v>
      </c>
      <c r="AK33" s="30">
        <f t="shared" si="7"/>
        <v>1.3658794947409754</v>
      </c>
      <c r="AL33" s="30">
        <f t="shared" si="8"/>
        <v>1.6586964026867994</v>
      </c>
      <c r="AM33" s="85">
        <f t="shared" si="9"/>
        <v>1.6702211599833754</v>
      </c>
      <c r="AN33" s="30">
        <f t="shared" si="48"/>
        <v>1.0009825893310072E-2</v>
      </c>
      <c r="AO33" s="30">
        <f t="shared" si="45"/>
        <v>5.9594821087921523E-2</v>
      </c>
      <c r="AP33" s="30">
        <f t="shared" si="46"/>
        <v>2.371339634634915E-3</v>
      </c>
      <c r="AQ33" s="85">
        <f t="shared" si="47"/>
        <v>3.6265881097432818E-3</v>
      </c>
      <c r="AR33" s="100"/>
      <c r="AS33" s="101"/>
      <c r="AT33" s="68"/>
      <c r="AU33" s="30">
        <f t="shared" si="10"/>
        <v>849.14253929954884</v>
      </c>
      <c r="AV33" s="30">
        <f t="shared" si="10"/>
        <v>2.5921000000000003</v>
      </c>
      <c r="AW33" s="30">
        <f t="shared" si="11"/>
        <v>46.915481198836282</v>
      </c>
      <c r="AX33" s="85">
        <f t="shared" si="12"/>
        <v>863.7264258546578</v>
      </c>
      <c r="AY33" s="63"/>
      <c r="AZ33" s="30">
        <f t="shared" si="13"/>
        <v>1.2531440322024212</v>
      </c>
      <c r="BA33" s="30">
        <f t="shared" si="14"/>
        <v>1.766757732989672</v>
      </c>
      <c r="BB33" s="30">
        <f t="shared" si="15"/>
        <v>0.25680685039362544</v>
      </c>
      <c r="BC33" s="56">
        <f t="shared" si="16"/>
        <v>0.17007629410573899</v>
      </c>
      <c r="BD33" s="30">
        <f t="shared" si="17"/>
        <v>1.0845106542768457</v>
      </c>
      <c r="BE33" s="30">
        <f t="shared" si="18"/>
        <v>1.6472483352051051</v>
      </c>
      <c r="BF33" s="30">
        <f t="shared" si="19"/>
        <v>0.28136884046412969</v>
      </c>
      <c r="BG33" s="56">
        <f t="shared" si="20"/>
        <v>0.20599829014746893</v>
      </c>
      <c r="BH33" s="30">
        <f t="shared" si="21"/>
        <v>1.3834372975407774</v>
      </c>
      <c r="BI33" s="30">
        <f t="shared" si="22"/>
        <v>1.9339555078328214</v>
      </c>
      <c r="BJ33" s="30">
        <f t="shared" si="23"/>
        <v>0.27525910514602198</v>
      </c>
      <c r="BK33" s="56">
        <f t="shared" si="24"/>
        <v>0.16594905776617722</v>
      </c>
      <c r="BL33" s="30">
        <f t="shared" si="25"/>
        <v>1.3142179097900053</v>
      </c>
      <c r="BM33" s="30">
        <f t="shared" si="26"/>
        <v>2.0262244101767455</v>
      </c>
      <c r="BN33" s="30">
        <f t="shared" si="27"/>
        <v>0.3560032501933702</v>
      </c>
      <c r="BO33" s="56">
        <f t="shared" si="28"/>
        <v>0.21314737157138733</v>
      </c>
      <c r="BP33" s="59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DZ33" s="30">
        <f t="shared" si="29"/>
        <v>0.65359535550032621</v>
      </c>
      <c r="EA33" s="30">
        <f t="shared" si="30"/>
        <v>2.366306409691767</v>
      </c>
      <c r="EB33" s="30">
        <f t="shared" si="31"/>
        <v>0.85635552709572038</v>
      </c>
      <c r="EC33" s="56">
        <f t="shared" si="32"/>
        <v>0.56714131364551079</v>
      </c>
      <c r="ED33" s="30">
        <f t="shared" si="33"/>
        <v>0.42761884743095169</v>
      </c>
      <c r="EE33" s="30">
        <f t="shared" si="34"/>
        <v>2.3041401420509988</v>
      </c>
      <c r="EF33" s="30">
        <f t="shared" si="35"/>
        <v>0.93826064731002368</v>
      </c>
      <c r="EG33" s="56">
        <f t="shared" si="36"/>
        <v>0.68692783728183493</v>
      </c>
      <c r="EH33" s="30">
        <f t="shared" si="37"/>
        <v>0.74080945491295958</v>
      </c>
      <c r="EI33" s="30">
        <f t="shared" si="38"/>
        <v>2.5765833504606395</v>
      </c>
      <c r="EJ33" s="30">
        <f t="shared" si="39"/>
        <v>0.91788694777383983</v>
      </c>
      <c r="EK33" s="56">
        <f t="shared" si="40"/>
        <v>0.55337851235887581</v>
      </c>
      <c r="EL33" s="30">
        <f t="shared" si="41"/>
        <v>0.48308245827099827</v>
      </c>
      <c r="EM33" s="30">
        <f t="shared" si="42"/>
        <v>2.8573598616957527</v>
      </c>
      <c r="EN33" s="30">
        <f t="shared" si="43"/>
        <v>1.1871387017123771</v>
      </c>
      <c r="EO33" s="56">
        <f t="shared" si="44"/>
        <v>0.71076737030693193</v>
      </c>
      <c r="EP33" s="66"/>
      <c r="EQ33" s="60"/>
    </row>
    <row r="34" spans="2:147" s="12" customFormat="1" ht="21.95" customHeight="1" x14ac:dyDescent="0.25"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T34" s="24"/>
      <c r="U34" s="129">
        <f>'RAW DATA'!AG29</f>
        <v>71.3</v>
      </c>
      <c r="V34" s="129">
        <f>'RAW DATA'!AH29</f>
        <v>13.182725056829785</v>
      </c>
      <c r="W34" s="129">
        <f>'RAW DATA'!AI29</f>
        <v>1.26</v>
      </c>
      <c r="X34" s="160"/>
      <c r="Y34" s="83"/>
      <c r="Z34" s="84"/>
      <c r="AA34" s="30">
        <f t="shared" si="0"/>
        <v>1.046093035220343</v>
      </c>
      <c r="AB34" s="30">
        <f t="shared" si="1"/>
        <v>1.4153023417686994</v>
      </c>
      <c r="AC34" s="85">
        <f t="shared" si="2"/>
        <v>0.97876493612028448</v>
      </c>
      <c r="AD34" s="85">
        <f t="shared" si="3"/>
        <v>1.3242113841627379</v>
      </c>
      <c r="AE34" s="30">
        <f t="shared" si="4"/>
        <v>1.0752506573425777</v>
      </c>
      <c r="AF34" s="30">
        <f t="shared" si="5"/>
        <v>1.4547508893458405</v>
      </c>
      <c r="AG34" s="84"/>
      <c r="AH34" s="77"/>
      <c r="AI34" s="45"/>
      <c r="AJ34" s="30">
        <f t="shared" si="6"/>
        <v>1.2306976884945213</v>
      </c>
      <c r="AK34" s="30">
        <f t="shared" si="7"/>
        <v>1.1514881601415112</v>
      </c>
      <c r="AL34" s="30">
        <f t="shared" si="8"/>
        <v>1.2650007733442092</v>
      </c>
      <c r="AM34" s="85">
        <f t="shared" si="9"/>
        <v>1.303202676307085</v>
      </c>
      <c r="AN34" s="30">
        <f t="shared" si="48"/>
        <v>8.5862545956410846E-4</v>
      </c>
      <c r="AO34" s="30">
        <f t="shared" si="45"/>
        <v>1.1774819389474315E-2</v>
      </c>
      <c r="AP34" s="30">
        <f t="shared" si="46"/>
        <v>2.5007734040153571E-5</v>
      </c>
      <c r="AQ34" s="85">
        <f t="shared" si="47"/>
        <v>1.8664712400947605E-3</v>
      </c>
      <c r="AR34" s="100"/>
      <c r="AS34" s="101"/>
      <c r="AT34" s="68"/>
      <c r="AU34" s="30">
        <f t="shared" si="10"/>
        <v>173.78423992396785</v>
      </c>
      <c r="AV34" s="30">
        <f t="shared" si="10"/>
        <v>1.5876000000000001</v>
      </c>
      <c r="AW34" s="30">
        <f t="shared" si="11"/>
        <v>16.61023357160553</v>
      </c>
      <c r="AX34" s="85">
        <f t="shared" si="12"/>
        <v>2056.3094455793193</v>
      </c>
      <c r="AY34" s="63"/>
      <c r="AZ34" s="30">
        <f t="shared" si="13"/>
        <v>0.90129014534813434</v>
      </c>
      <c r="BA34" s="30">
        <f t="shared" si="14"/>
        <v>1.5601052316409083</v>
      </c>
      <c r="BB34" s="30">
        <f t="shared" si="15"/>
        <v>0.32940754314638693</v>
      </c>
      <c r="BC34" s="56">
        <f t="shared" si="16"/>
        <v>0.26765918732596483</v>
      </c>
      <c r="BD34" s="30">
        <f t="shared" si="17"/>
        <v>0.79057481879889524</v>
      </c>
      <c r="BE34" s="30">
        <f t="shared" si="18"/>
        <v>1.5124015014841272</v>
      </c>
      <c r="BF34" s="30">
        <f t="shared" si="19"/>
        <v>0.36091334134261593</v>
      </c>
      <c r="BG34" s="56">
        <f t="shared" si="20"/>
        <v>0.31343209060722066</v>
      </c>
      <c r="BH34" s="30">
        <f t="shared" si="21"/>
        <v>0.91192442271008778</v>
      </c>
      <c r="BI34" s="30">
        <f t="shared" si="22"/>
        <v>1.6180771239783307</v>
      </c>
      <c r="BJ34" s="30">
        <f t="shared" si="23"/>
        <v>0.35307635063412146</v>
      </c>
      <c r="BK34" s="56">
        <f t="shared" si="24"/>
        <v>0.27911156899984652</v>
      </c>
      <c r="BL34" s="30">
        <f t="shared" si="25"/>
        <v>0.84655537185014162</v>
      </c>
      <c r="BM34" s="30">
        <f t="shared" si="26"/>
        <v>1.7598499807640282</v>
      </c>
      <c r="BN34" s="30">
        <f t="shared" si="27"/>
        <v>0.45664730445694335</v>
      </c>
      <c r="BO34" s="56">
        <f t="shared" si="28"/>
        <v>0.35040390321400744</v>
      </c>
      <c r="BP34" s="59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DZ34" s="30">
        <f t="shared" si="29"/>
        <v>0.34984335328350924</v>
      </c>
      <c r="EA34" s="30">
        <f t="shared" si="30"/>
        <v>2.1115520237055332</v>
      </c>
      <c r="EB34" s="30">
        <f t="shared" si="31"/>
        <v>0.88085433521101208</v>
      </c>
      <c r="EC34" s="56">
        <f t="shared" si="32"/>
        <v>0.71573575171700932</v>
      </c>
      <c r="ED34" s="30">
        <f t="shared" si="33"/>
        <v>0.18638554494166248</v>
      </c>
      <c r="EE34" s="30">
        <f t="shared" si="34"/>
        <v>2.11659077534136</v>
      </c>
      <c r="EF34" s="30">
        <f t="shared" si="35"/>
        <v>0.96510261519984875</v>
      </c>
      <c r="EG34" s="56">
        <f t="shared" si="36"/>
        <v>0.83813507477249549</v>
      </c>
      <c r="EH34" s="30">
        <f t="shared" si="37"/>
        <v>0.32085471297807289</v>
      </c>
      <c r="EI34" s="30">
        <f t="shared" si="38"/>
        <v>2.2091468337103457</v>
      </c>
      <c r="EJ34" s="30">
        <f t="shared" si="39"/>
        <v>0.94414606036613635</v>
      </c>
      <c r="EK34" s="56">
        <f t="shared" si="40"/>
        <v>0.74636006574932934</v>
      </c>
      <c r="EL34" s="30">
        <f t="shared" si="41"/>
        <v>8.2102048339472766E-2</v>
      </c>
      <c r="EM34" s="30">
        <f t="shared" si="42"/>
        <v>2.5243033042746972</v>
      </c>
      <c r="EN34" s="30">
        <f t="shared" si="43"/>
        <v>1.2211006279676122</v>
      </c>
      <c r="EO34" s="56">
        <f t="shared" si="44"/>
        <v>0.93699978535025175</v>
      </c>
      <c r="EP34" s="66"/>
      <c r="EQ34" s="60"/>
    </row>
    <row r="35" spans="2:147" s="12" customFormat="1" ht="21.95" customHeight="1" x14ac:dyDescent="0.25"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T35" s="24"/>
      <c r="U35" s="27"/>
      <c r="V35" s="170">
        <f>AVERAGE(V16:V34)</f>
        <v>58.529273388310529</v>
      </c>
      <c r="W35" s="27"/>
      <c r="X35" s="160"/>
      <c r="Y35" s="83"/>
      <c r="Z35" s="84"/>
      <c r="AA35" s="160"/>
      <c r="AB35" s="160"/>
      <c r="AC35" s="160"/>
      <c r="AD35" s="160"/>
      <c r="AE35" s="160"/>
      <c r="AF35" s="160"/>
      <c r="AG35" s="84"/>
      <c r="AH35" s="77"/>
      <c r="AI35" s="45"/>
      <c r="AJ35" s="160"/>
      <c r="AK35" s="160"/>
      <c r="AL35" s="160"/>
      <c r="AM35" s="160"/>
      <c r="AN35" s="160"/>
      <c r="AO35" s="160"/>
      <c r="AP35" s="160"/>
      <c r="AQ35" s="160"/>
      <c r="AR35" s="106"/>
      <c r="AS35" s="107"/>
      <c r="AT35" s="68"/>
      <c r="AU35" s="92"/>
      <c r="AV35" s="92"/>
      <c r="AW35" s="92"/>
      <c r="AX35" s="92"/>
      <c r="AY35" s="63"/>
      <c r="AZ35" s="92"/>
      <c r="BA35" s="92"/>
      <c r="BB35" s="92"/>
      <c r="BC35" s="59"/>
      <c r="BD35" s="92"/>
      <c r="BE35" s="92"/>
      <c r="BF35" s="92"/>
      <c r="BG35" s="59"/>
      <c r="BH35" s="92"/>
      <c r="BI35" s="92"/>
      <c r="BJ35" s="92"/>
      <c r="BK35" s="59"/>
      <c r="BL35" s="92"/>
      <c r="BM35" s="92"/>
      <c r="BN35" s="92"/>
      <c r="BO35" s="59"/>
      <c r="BP35" s="59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DZ35" s="30">
        <f t="shared" si="29"/>
        <v>-0.83816530864068328</v>
      </c>
      <c r="EA35" s="30">
        <f t="shared" si="30"/>
        <v>0.83816530864068328</v>
      </c>
      <c r="EB35" s="30">
        <f t="shared" si="31"/>
        <v>0.83816530864068328</v>
      </c>
      <c r="EC35" s="56" t="e">
        <f t="shared" si="32"/>
        <v>#DIV/0!</v>
      </c>
      <c r="ED35" s="30">
        <f t="shared" si="33"/>
        <v>-0.91833064674096532</v>
      </c>
      <c r="EE35" s="30">
        <f t="shared" si="34"/>
        <v>0.91833064674096532</v>
      </c>
      <c r="EF35" s="30">
        <f t="shared" si="35"/>
        <v>0.91833064674096532</v>
      </c>
      <c r="EG35" s="56" t="e">
        <f t="shared" si="36"/>
        <v>#DIV/0!</v>
      </c>
      <c r="EH35" s="30">
        <f t="shared" si="37"/>
        <v>-0.89838971377611121</v>
      </c>
      <c r="EI35" s="30">
        <f t="shared" si="38"/>
        <v>0.89838971377611121</v>
      </c>
      <c r="EJ35" s="30">
        <f t="shared" si="39"/>
        <v>0.89838971377611121</v>
      </c>
      <c r="EK35" s="56" t="e">
        <f t="shared" si="40"/>
        <v>#DIV/0!</v>
      </c>
      <c r="EL35" s="30">
        <f t="shared" si="41"/>
        <v>-1.1619221746540263</v>
      </c>
      <c r="EM35" s="30">
        <f t="shared" si="42"/>
        <v>1.1619221746540263</v>
      </c>
      <c r="EN35" s="30">
        <f t="shared" si="43"/>
        <v>1.1619221746540263</v>
      </c>
      <c r="EO35" s="56" t="e">
        <f t="shared" si="44"/>
        <v>#DIV/0!</v>
      </c>
      <c r="EP35" s="66"/>
      <c r="EQ35" s="60"/>
    </row>
    <row r="36" spans="2:147" s="12" customFormat="1" ht="21.95" customHeight="1" x14ac:dyDescent="0.25"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T36" s="24"/>
      <c r="U36" s="160"/>
      <c r="V36" s="160"/>
      <c r="W36" s="160"/>
      <c r="X36" s="160"/>
      <c r="Y36" s="83"/>
      <c r="Z36" s="84"/>
      <c r="AA36" s="160"/>
      <c r="AB36" s="160"/>
      <c r="AC36" s="160"/>
      <c r="AD36" s="160"/>
      <c r="AE36" s="160"/>
      <c r="AF36" s="160"/>
      <c r="AG36" s="84"/>
      <c r="AH36" s="77"/>
      <c r="AI36" s="45"/>
      <c r="AJ36" s="160"/>
      <c r="AK36" s="160"/>
      <c r="AL36" s="160"/>
      <c r="AM36" s="160"/>
      <c r="AN36" s="160"/>
      <c r="AO36" s="160"/>
      <c r="AP36" s="160"/>
      <c r="AQ36" s="160"/>
      <c r="AR36" s="86"/>
      <c r="AS36" s="87"/>
      <c r="AT36" s="93"/>
      <c r="AU36" s="92"/>
      <c r="AV36" s="92"/>
      <c r="AW36" s="92"/>
      <c r="AX36" s="92"/>
      <c r="AY36" s="92"/>
      <c r="AZ36" s="92"/>
      <c r="BA36" s="92"/>
      <c r="BB36" s="92"/>
      <c r="BC36" s="59"/>
      <c r="BD36" s="92"/>
      <c r="BE36" s="92"/>
      <c r="BF36" s="92"/>
      <c r="BG36" s="59"/>
      <c r="BH36" s="92"/>
      <c r="BI36" s="92"/>
      <c r="BJ36" s="92"/>
      <c r="BK36" s="59"/>
      <c r="BL36" s="92"/>
      <c r="BM36" s="92"/>
      <c r="BN36" s="92"/>
      <c r="BO36" s="59"/>
      <c r="BP36" s="59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DZ36" s="30">
        <f t="shared" si="29"/>
        <v>-0.83816530864068328</v>
      </c>
      <c r="EA36" s="30">
        <f t="shared" si="30"/>
        <v>0.83816530864068328</v>
      </c>
      <c r="EB36" s="30">
        <f t="shared" si="31"/>
        <v>0.83816530864068328</v>
      </c>
      <c r="EC36" s="56" t="e">
        <f t="shared" si="32"/>
        <v>#DIV/0!</v>
      </c>
      <c r="ED36" s="30">
        <f t="shared" si="33"/>
        <v>-0.91833064674096532</v>
      </c>
      <c r="EE36" s="30">
        <f t="shared" si="34"/>
        <v>0.91833064674096532</v>
      </c>
      <c r="EF36" s="30">
        <f t="shared" si="35"/>
        <v>0.91833064674096532</v>
      </c>
      <c r="EG36" s="56" t="e">
        <f t="shared" si="36"/>
        <v>#DIV/0!</v>
      </c>
      <c r="EH36" s="30">
        <f t="shared" si="37"/>
        <v>-0.89838971377611121</v>
      </c>
      <c r="EI36" s="30">
        <f t="shared" si="38"/>
        <v>0.89838971377611121</v>
      </c>
      <c r="EJ36" s="30">
        <f t="shared" si="39"/>
        <v>0.89838971377611121</v>
      </c>
      <c r="EK36" s="56" t="e">
        <f t="shared" si="40"/>
        <v>#DIV/0!</v>
      </c>
      <c r="EL36" s="30">
        <f t="shared" si="41"/>
        <v>-1.1619221746540263</v>
      </c>
      <c r="EM36" s="30">
        <f t="shared" si="42"/>
        <v>1.1619221746540263</v>
      </c>
      <c r="EN36" s="30">
        <f t="shared" si="43"/>
        <v>1.1619221746540263</v>
      </c>
      <c r="EO36" s="56" t="e">
        <f t="shared" si="44"/>
        <v>#DIV/0!</v>
      </c>
      <c r="EP36" s="66"/>
      <c r="EQ36" s="60"/>
    </row>
    <row r="37" spans="2:147" s="12" customFormat="1" ht="21.95" customHeight="1" x14ac:dyDescent="0.25"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DZ37" s="30">
        <f t="shared" si="29"/>
        <v>-0.83816530864068328</v>
      </c>
      <c r="EA37" s="30">
        <f t="shared" si="30"/>
        <v>0.83816530864068328</v>
      </c>
      <c r="EB37" s="30">
        <f t="shared" si="31"/>
        <v>0.83816530864068328</v>
      </c>
      <c r="EC37" s="56" t="e">
        <f t="shared" si="32"/>
        <v>#DIV/0!</v>
      </c>
      <c r="ED37" s="30">
        <f t="shared" si="33"/>
        <v>-0.91833064674096532</v>
      </c>
      <c r="EE37" s="30">
        <f t="shared" si="34"/>
        <v>0.91833064674096532</v>
      </c>
      <c r="EF37" s="30">
        <f t="shared" si="35"/>
        <v>0.91833064674096532</v>
      </c>
      <c r="EG37" s="56" t="e">
        <f t="shared" si="36"/>
        <v>#DIV/0!</v>
      </c>
      <c r="EH37" s="30">
        <f t="shared" si="37"/>
        <v>-0.89838971377611121</v>
      </c>
      <c r="EI37" s="30">
        <f t="shared" si="38"/>
        <v>0.89838971377611121</v>
      </c>
      <c r="EJ37" s="30">
        <f t="shared" si="39"/>
        <v>0.89838971377611121</v>
      </c>
      <c r="EK37" s="56" t="e">
        <f t="shared" si="40"/>
        <v>#DIV/0!</v>
      </c>
      <c r="EL37" s="30">
        <f t="shared" si="41"/>
        <v>-1.1619221746540263</v>
      </c>
      <c r="EM37" s="30">
        <f t="shared" si="42"/>
        <v>1.1619221746540263</v>
      </c>
      <c r="EN37" s="30">
        <f t="shared" si="43"/>
        <v>1.1619221746540263</v>
      </c>
      <c r="EO37" s="56" t="e">
        <f t="shared" si="44"/>
        <v>#DIV/0!</v>
      </c>
      <c r="EP37" s="66"/>
      <c r="EQ37" s="60"/>
    </row>
    <row r="38" spans="2:147" s="12" customFormat="1" ht="21.95" customHeight="1" x14ac:dyDescent="0.25"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DZ38" s="30">
        <f t="shared" si="29"/>
        <v>-0.83816530864068328</v>
      </c>
      <c r="EA38" s="30">
        <f t="shared" si="30"/>
        <v>0.83816530864068328</v>
      </c>
      <c r="EB38" s="30">
        <f t="shared" si="31"/>
        <v>0.83816530864068328</v>
      </c>
      <c r="EC38" s="56" t="e">
        <f t="shared" si="32"/>
        <v>#DIV/0!</v>
      </c>
      <c r="ED38" s="30">
        <f t="shared" si="33"/>
        <v>-0.91833064674096532</v>
      </c>
      <c r="EE38" s="30">
        <f t="shared" si="34"/>
        <v>0.91833064674096532</v>
      </c>
      <c r="EF38" s="30">
        <f t="shared" si="35"/>
        <v>0.91833064674096532</v>
      </c>
      <c r="EG38" s="56" t="e">
        <f t="shared" si="36"/>
        <v>#DIV/0!</v>
      </c>
      <c r="EH38" s="30">
        <f t="shared" si="37"/>
        <v>-0.89838971377611121</v>
      </c>
      <c r="EI38" s="30">
        <f t="shared" si="38"/>
        <v>0.89838971377611121</v>
      </c>
      <c r="EJ38" s="30">
        <f t="shared" si="39"/>
        <v>0.89838971377611121</v>
      </c>
      <c r="EK38" s="56" t="e">
        <f t="shared" si="40"/>
        <v>#DIV/0!</v>
      </c>
      <c r="EL38" s="30">
        <f t="shared" si="41"/>
        <v>-1.1619221746540263</v>
      </c>
      <c r="EM38" s="30">
        <f t="shared" si="42"/>
        <v>1.1619221746540263</v>
      </c>
      <c r="EN38" s="30">
        <f t="shared" si="43"/>
        <v>1.1619221746540263</v>
      </c>
      <c r="EO38" s="56" t="e">
        <f t="shared" si="44"/>
        <v>#DIV/0!</v>
      </c>
      <c r="EP38" s="66"/>
      <c r="EQ38" s="60"/>
    </row>
    <row r="39" spans="2:147" s="12" customFormat="1" ht="21.95" customHeight="1" x14ac:dyDescent="0.25"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DZ39" s="30">
        <f t="shared" si="29"/>
        <v>-0.83816530864068328</v>
      </c>
      <c r="EA39" s="30">
        <f t="shared" si="30"/>
        <v>0.83816530864068328</v>
      </c>
      <c r="EB39" s="30">
        <f t="shared" si="31"/>
        <v>0.83816530864068328</v>
      </c>
      <c r="EC39" s="56" t="e">
        <f t="shared" si="32"/>
        <v>#DIV/0!</v>
      </c>
      <c r="ED39" s="30">
        <f t="shared" si="33"/>
        <v>-0.91833064674096532</v>
      </c>
      <c r="EE39" s="30">
        <f t="shared" si="34"/>
        <v>0.91833064674096532</v>
      </c>
      <c r="EF39" s="30">
        <f t="shared" si="35"/>
        <v>0.91833064674096532</v>
      </c>
      <c r="EG39" s="56" t="e">
        <f t="shared" si="36"/>
        <v>#DIV/0!</v>
      </c>
      <c r="EH39" s="30">
        <f t="shared" si="37"/>
        <v>-0.89838971377611121</v>
      </c>
      <c r="EI39" s="30">
        <f t="shared" si="38"/>
        <v>0.89838971377611121</v>
      </c>
      <c r="EJ39" s="30">
        <f t="shared" si="39"/>
        <v>0.89838971377611121</v>
      </c>
      <c r="EK39" s="56" t="e">
        <f t="shared" si="40"/>
        <v>#DIV/0!</v>
      </c>
      <c r="EL39" s="30">
        <f t="shared" si="41"/>
        <v>-1.1619221746540263</v>
      </c>
      <c r="EM39" s="30">
        <f t="shared" si="42"/>
        <v>1.1619221746540263</v>
      </c>
      <c r="EN39" s="30">
        <f t="shared" si="43"/>
        <v>1.1619221746540263</v>
      </c>
      <c r="EO39" s="56" t="e">
        <f t="shared" si="44"/>
        <v>#DIV/0!</v>
      </c>
      <c r="EP39" s="66"/>
      <c r="EQ39" s="60"/>
    </row>
    <row r="40" spans="2:147" s="12" customFormat="1" ht="21.95" customHeight="1" x14ac:dyDescent="0.25"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DZ40" s="30">
        <f t="shared" si="29"/>
        <v>-0.83816530864068328</v>
      </c>
      <c r="EA40" s="30">
        <f t="shared" si="30"/>
        <v>0.83816530864068328</v>
      </c>
      <c r="EB40" s="30">
        <f t="shared" si="31"/>
        <v>0.83816530864068328</v>
      </c>
      <c r="EC40" s="56" t="e">
        <f t="shared" si="32"/>
        <v>#DIV/0!</v>
      </c>
      <c r="ED40" s="30">
        <f t="shared" si="33"/>
        <v>-0.91833064674096532</v>
      </c>
      <c r="EE40" s="30">
        <f t="shared" si="34"/>
        <v>0.91833064674096532</v>
      </c>
      <c r="EF40" s="30">
        <f t="shared" si="35"/>
        <v>0.91833064674096532</v>
      </c>
      <c r="EG40" s="56" t="e">
        <f t="shared" si="36"/>
        <v>#DIV/0!</v>
      </c>
      <c r="EH40" s="30">
        <f t="shared" si="37"/>
        <v>-0.89838971377611121</v>
      </c>
      <c r="EI40" s="30">
        <f t="shared" si="38"/>
        <v>0.89838971377611121</v>
      </c>
      <c r="EJ40" s="30">
        <f t="shared" si="39"/>
        <v>0.89838971377611121</v>
      </c>
      <c r="EK40" s="56" t="e">
        <f t="shared" si="40"/>
        <v>#DIV/0!</v>
      </c>
      <c r="EL40" s="30">
        <f t="shared" si="41"/>
        <v>-1.1619221746540263</v>
      </c>
      <c r="EM40" s="30">
        <f t="shared" si="42"/>
        <v>1.1619221746540263</v>
      </c>
      <c r="EN40" s="30">
        <f t="shared" si="43"/>
        <v>1.1619221746540263</v>
      </c>
      <c r="EO40" s="56" t="e">
        <f t="shared" si="44"/>
        <v>#DIV/0!</v>
      </c>
      <c r="EP40" s="66"/>
      <c r="EQ40" s="60"/>
    </row>
    <row r="41" spans="2:147" s="12" customFormat="1" ht="21.95" customHeight="1" x14ac:dyDescent="0.25"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DZ41" s="30">
        <f t="shared" si="29"/>
        <v>-0.83816530864068328</v>
      </c>
      <c r="EA41" s="30">
        <f t="shared" si="30"/>
        <v>0.83816530864068328</v>
      </c>
      <c r="EB41" s="30">
        <f t="shared" si="31"/>
        <v>0.83816530864068328</v>
      </c>
      <c r="EC41" s="56" t="e">
        <f t="shared" si="32"/>
        <v>#DIV/0!</v>
      </c>
      <c r="ED41" s="30">
        <f t="shared" si="33"/>
        <v>-0.91833064674096532</v>
      </c>
      <c r="EE41" s="30">
        <f t="shared" si="34"/>
        <v>0.91833064674096532</v>
      </c>
      <c r="EF41" s="30">
        <f t="shared" si="35"/>
        <v>0.91833064674096532</v>
      </c>
      <c r="EG41" s="56" t="e">
        <f t="shared" si="36"/>
        <v>#DIV/0!</v>
      </c>
      <c r="EH41" s="30">
        <f t="shared" si="37"/>
        <v>-0.89838971377611121</v>
      </c>
      <c r="EI41" s="30">
        <f t="shared" si="38"/>
        <v>0.89838971377611121</v>
      </c>
      <c r="EJ41" s="30">
        <f t="shared" si="39"/>
        <v>0.89838971377611121</v>
      </c>
      <c r="EK41" s="56" t="e">
        <f t="shared" si="40"/>
        <v>#DIV/0!</v>
      </c>
      <c r="EL41" s="30">
        <f t="shared" si="41"/>
        <v>-1.1619221746540263</v>
      </c>
      <c r="EM41" s="30">
        <f t="shared" si="42"/>
        <v>1.1619221746540263</v>
      </c>
      <c r="EN41" s="30">
        <f t="shared" si="43"/>
        <v>1.1619221746540263</v>
      </c>
      <c r="EO41" s="56" t="e">
        <f t="shared" si="44"/>
        <v>#DIV/0!</v>
      </c>
      <c r="EP41" s="66"/>
      <c r="EQ41" s="60"/>
    </row>
    <row r="42" spans="2:147" s="12" customFormat="1" ht="21.95" customHeight="1" x14ac:dyDescent="0.25"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DZ42" s="30">
        <f t="shared" si="29"/>
        <v>-0.83816530864068328</v>
      </c>
      <c r="EA42" s="30">
        <f t="shared" si="30"/>
        <v>0.83816530864068328</v>
      </c>
      <c r="EB42" s="30">
        <f t="shared" si="31"/>
        <v>0.83816530864068328</v>
      </c>
      <c r="EC42" s="56" t="e">
        <f t="shared" si="32"/>
        <v>#DIV/0!</v>
      </c>
      <c r="ED42" s="30">
        <f t="shared" si="33"/>
        <v>-0.91833064674096532</v>
      </c>
      <c r="EE42" s="30">
        <f t="shared" si="34"/>
        <v>0.91833064674096532</v>
      </c>
      <c r="EF42" s="30">
        <f t="shared" si="35"/>
        <v>0.91833064674096532</v>
      </c>
      <c r="EG42" s="56" t="e">
        <f t="shared" si="36"/>
        <v>#DIV/0!</v>
      </c>
      <c r="EH42" s="30">
        <f t="shared" si="37"/>
        <v>-0.89838971377611121</v>
      </c>
      <c r="EI42" s="30">
        <f t="shared" si="38"/>
        <v>0.89838971377611121</v>
      </c>
      <c r="EJ42" s="30">
        <f t="shared" si="39"/>
        <v>0.89838971377611121</v>
      </c>
      <c r="EK42" s="56" t="e">
        <f t="shared" si="40"/>
        <v>#DIV/0!</v>
      </c>
      <c r="EL42" s="30">
        <f t="shared" si="41"/>
        <v>-1.1619221746540263</v>
      </c>
      <c r="EM42" s="30">
        <f t="shared" si="42"/>
        <v>1.1619221746540263</v>
      </c>
      <c r="EN42" s="30">
        <f t="shared" si="43"/>
        <v>1.1619221746540263</v>
      </c>
      <c r="EO42" s="56" t="e">
        <f t="shared" si="44"/>
        <v>#DIV/0!</v>
      </c>
      <c r="EP42" s="66"/>
      <c r="EQ42" s="60"/>
    </row>
    <row r="43" spans="2:147" s="12" customFormat="1" ht="21.95" customHeight="1" x14ac:dyDescent="0.25"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DZ43" s="30">
        <f t="shared" si="29"/>
        <v>-0.83816530864068328</v>
      </c>
      <c r="EA43" s="30">
        <f t="shared" si="30"/>
        <v>0.83816530864068328</v>
      </c>
      <c r="EB43" s="30">
        <f t="shared" si="31"/>
        <v>0.83816530864068328</v>
      </c>
      <c r="EC43" s="56" t="e">
        <f t="shared" si="32"/>
        <v>#DIV/0!</v>
      </c>
      <c r="ED43" s="30">
        <f t="shared" si="33"/>
        <v>-0.91833064674096532</v>
      </c>
      <c r="EE43" s="30">
        <f t="shared" si="34"/>
        <v>0.91833064674096532</v>
      </c>
      <c r="EF43" s="30">
        <f t="shared" si="35"/>
        <v>0.91833064674096532</v>
      </c>
      <c r="EG43" s="56" t="e">
        <f t="shared" si="36"/>
        <v>#DIV/0!</v>
      </c>
      <c r="EH43" s="30">
        <f t="shared" si="37"/>
        <v>-0.89838971377611121</v>
      </c>
      <c r="EI43" s="30">
        <f t="shared" si="38"/>
        <v>0.89838971377611121</v>
      </c>
      <c r="EJ43" s="30">
        <f t="shared" si="39"/>
        <v>0.89838971377611121</v>
      </c>
      <c r="EK43" s="56" t="e">
        <f t="shared" si="40"/>
        <v>#DIV/0!</v>
      </c>
      <c r="EL43" s="30">
        <f t="shared" si="41"/>
        <v>-1.1619221746540263</v>
      </c>
      <c r="EM43" s="30">
        <f t="shared" si="42"/>
        <v>1.1619221746540263</v>
      </c>
      <c r="EN43" s="30">
        <f t="shared" si="43"/>
        <v>1.1619221746540263</v>
      </c>
      <c r="EO43" s="56" t="e">
        <f t="shared" si="44"/>
        <v>#DIV/0!</v>
      </c>
      <c r="EP43" s="66"/>
      <c r="EQ43" s="60"/>
    </row>
    <row r="44" spans="2:147" s="12" customFormat="1" ht="21.9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DZ44" s="30">
        <f t="shared" si="29"/>
        <v>-0.83816530864068328</v>
      </c>
      <c r="EA44" s="30">
        <f t="shared" si="30"/>
        <v>0.83816530864068328</v>
      </c>
      <c r="EB44" s="30">
        <f t="shared" si="31"/>
        <v>0.83816530864068328</v>
      </c>
      <c r="EC44" s="56" t="e">
        <f t="shared" si="32"/>
        <v>#DIV/0!</v>
      </c>
      <c r="ED44" s="30">
        <f t="shared" si="33"/>
        <v>-0.91833064674096532</v>
      </c>
      <c r="EE44" s="30">
        <f t="shared" si="34"/>
        <v>0.91833064674096532</v>
      </c>
      <c r="EF44" s="30">
        <f t="shared" si="35"/>
        <v>0.91833064674096532</v>
      </c>
      <c r="EG44" s="56" t="e">
        <f t="shared" si="36"/>
        <v>#DIV/0!</v>
      </c>
      <c r="EH44" s="30">
        <f t="shared" si="37"/>
        <v>-0.89838971377611121</v>
      </c>
      <c r="EI44" s="30">
        <f t="shared" si="38"/>
        <v>0.89838971377611121</v>
      </c>
      <c r="EJ44" s="30">
        <f t="shared" si="39"/>
        <v>0.89838971377611121</v>
      </c>
      <c r="EK44" s="56" t="e">
        <f t="shared" si="40"/>
        <v>#DIV/0!</v>
      </c>
      <c r="EL44" s="30">
        <f t="shared" si="41"/>
        <v>-1.1619221746540263</v>
      </c>
      <c r="EM44" s="30">
        <f t="shared" si="42"/>
        <v>1.1619221746540263</v>
      </c>
      <c r="EN44" s="30">
        <f t="shared" si="43"/>
        <v>1.1619221746540263</v>
      </c>
      <c r="EO44" s="56" t="e">
        <f t="shared" si="44"/>
        <v>#DIV/0!</v>
      </c>
      <c r="EP44" s="66"/>
      <c r="EQ44" s="60"/>
    </row>
    <row r="45" spans="2:147" s="12" customFormat="1" ht="21.95" customHeight="1" x14ac:dyDescent="0.25"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DZ45" s="30">
        <f t="shared" si="29"/>
        <v>-0.83816530864068328</v>
      </c>
      <c r="EA45" s="30">
        <f t="shared" si="30"/>
        <v>0.83816530864068328</v>
      </c>
      <c r="EB45" s="30">
        <f t="shared" si="31"/>
        <v>0.83816530864068328</v>
      </c>
      <c r="EC45" s="56" t="e">
        <f t="shared" si="32"/>
        <v>#DIV/0!</v>
      </c>
      <c r="ED45" s="30">
        <f t="shared" si="33"/>
        <v>-0.91833064674096532</v>
      </c>
      <c r="EE45" s="30">
        <f t="shared" si="34"/>
        <v>0.91833064674096532</v>
      </c>
      <c r="EF45" s="30">
        <f t="shared" si="35"/>
        <v>0.91833064674096532</v>
      </c>
      <c r="EG45" s="56" t="e">
        <f t="shared" si="36"/>
        <v>#DIV/0!</v>
      </c>
      <c r="EH45" s="30">
        <f t="shared" si="37"/>
        <v>-0.89838971377611121</v>
      </c>
      <c r="EI45" s="30">
        <f t="shared" si="38"/>
        <v>0.89838971377611121</v>
      </c>
      <c r="EJ45" s="30">
        <f t="shared" si="39"/>
        <v>0.89838971377611121</v>
      </c>
      <c r="EK45" s="56" t="e">
        <f t="shared" si="40"/>
        <v>#DIV/0!</v>
      </c>
      <c r="EL45" s="30">
        <f t="shared" si="41"/>
        <v>-1.1619221746540263</v>
      </c>
      <c r="EM45" s="30">
        <f t="shared" si="42"/>
        <v>1.1619221746540263</v>
      </c>
      <c r="EN45" s="30">
        <f t="shared" si="43"/>
        <v>1.1619221746540263</v>
      </c>
      <c r="EO45" s="56" t="e">
        <f t="shared" si="44"/>
        <v>#DIV/0!</v>
      </c>
      <c r="EP45" s="66"/>
      <c r="EQ45" s="60"/>
    </row>
    <row r="46" spans="2:147" s="12" customFormat="1" ht="21.95" customHeight="1" x14ac:dyDescent="0.25"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DZ46" s="30">
        <f t="shared" si="29"/>
        <v>-0.83816530864068328</v>
      </c>
      <c r="EA46" s="30">
        <f t="shared" si="30"/>
        <v>0.83816530864068328</v>
      </c>
      <c r="EB46" s="30">
        <f t="shared" si="31"/>
        <v>0.83816530864068328</v>
      </c>
      <c r="EC46" s="56" t="e">
        <f t="shared" si="32"/>
        <v>#DIV/0!</v>
      </c>
      <c r="ED46" s="30">
        <f t="shared" si="33"/>
        <v>-0.91833064674096532</v>
      </c>
      <c r="EE46" s="30">
        <f t="shared" si="34"/>
        <v>0.91833064674096532</v>
      </c>
      <c r="EF46" s="30">
        <f t="shared" si="35"/>
        <v>0.91833064674096532</v>
      </c>
      <c r="EG46" s="56" t="e">
        <f t="shared" si="36"/>
        <v>#DIV/0!</v>
      </c>
      <c r="EH46" s="30">
        <f t="shared" si="37"/>
        <v>-0.89838971377611121</v>
      </c>
      <c r="EI46" s="30">
        <f t="shared" si="38"/>
        <v>0.89838971377611121</v>
      </c>
      <c r="EJ46" s="30">
        <f t="shared" si="39"/>
        <v>0.89838971377611121</v>
      </c>
      <c r="EK46" s="56" t="e">
        <f t="shared" si="40"/>
        <v>#DIV/0!</v>
      </c>
      <c r="EL46" s="30">
        <f t="shared" si="41"/>
        <v>-1.1619221746540263</v>
      </c>
      <c r="EM46" s="30">
        <f t="shared" si="42"/>
        <v>1.1619221746540263</v>
      </c>
      <c r="EN46" s="30">
        <f t="shared" si="43"/>
        <v>1.1619221746540263</v>
      </c>
      <c r="EO46" s="56" t="e">
        <f t="shared" si="44"/>
        <v>#DIV/0!</v>
      </c>
      <c r="EP46" s="66"/>
      <c r="EQ46" s="60"/>
    </row>
    <row r="47" spans="2:147" s="12" customFormat="1" ht="21.95" customHeight="1" x14ac:dyDescent="0.25"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DZ47" s="30">
        <f t="shared" si="29"/>
        <v>-0.83816530864068328</v>
      </c>
      <c r="EA47" s="30">
        <f t="shared" si="30"/>
        <v>0.83816530864068328</v>
      </c>
      <c r="EB47" s="30">
        <f t="shared" si="31"/>
        <v>0.83816530864068328</v>
      </c>
      <c r="EC47" s="56" t="e">
        <f t="shared" si="32"/>
        <v>#DIV/0!</v>
      </c>
      <c r="ED47" s="30">
        <f t="shared" si="33"/>
        <v>-0.91833064674096532</v>
      </c>
      <c r="EE47" s="30">
        <f t="shared" si="34"/>
        <v>0.91833064674096532</v>
      </c>
      <c r="EF47" s="30">
        <f t="shared" si="35"/>
        <v>0.91833064674096532</v>
      </c>
      <c r="EG47" s="56" t="e">
        <f t="shared" si="36"/>
        <v>#DIV/0!</v>
      </c>
      <c r="EH47" s="30">
        <f t="shared" si="37"/>
        <v>-0.89838971377611121</v>
      </c>
      <c r="EI47" s="30">
        <f t="shared" si="38"/>
        <v>0.89838971377611121</v>
      </c>
      <c r="EJ47" s="30">
        <f t="shared" si="39"/>
        <v>0.89838971377611121</v>
      </c>
      <c r="EK47" s="56" t="e">
        <f t="shared" si="40"/>
        <v>#DIV/0!</v>
      </c>
      <c r="EL47" s="30">
        <f t="shared" si="41"/>
        <v>-1.1619221746540263</v>
      </c>
      <c r="EM47" s="30">
        <f t="shared" si="42"/>
        <v>1.1619221746540263</v>
      </c>
      <c r="EN47" s="30">
        <f t="shared" si="43"/>
        <v>1.1619221746540263</v>
      </c>
      <c r="EO47" s="56" t="e">
        <f t="shared" si="44"/>
        <v>#DIV/0!</v>
      </c>
      <c r="EP47" s="66"/>
      <c r="EQ47" s="60"/>
    </row>
    <row r="48" spans="2:147" s="12" customFormat="1" ht="21.95" customHeight="1" x14ac:dyDescent="0.25"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DZ48" s="30">
        <f t="shared" si="29"/>
        <v>-0.83816530864068328</v>
      </c>
      <c r="EA48" s="30">
        <f t="shared" si="30"/>
        <v>0.83816530864068328</v>
      </c>
      <c r="EB48" s="30">
        <f t="shared" si="31"/>
        <v>0.83816530864068328</v>
      </c>
      <c r="EC48" s="56" t="e">
        <f t="shared" si="32"/>
        <v>#DIV/0!</v>
      </c>
      <c r="ED48" s="30">
        <f t="shared" si="33"/>
        <v>-0.91833064674096532</v>
      </c>
      <c r="EE48" s="30">
        <f t="shared" si="34"/>
        <v>0.91833064674096532</v>
      </c>
      <c r="EF48" s="30">
        <f t="shared" si="35"/>
        <v>0.91833064674096532</v>
      </c>
      <c r="EG48" s="56" t="e">
        <f t="shared" si="36"/>
        <v>#DIV/0!</v>
      </c>
      <c r="EH48" s="30">
        <f t="shared" si="37"/>
        <v>-0.89838971377611121</v>
      </c>
      <c r="EI48" s="30">
        <f t="shared" si="38"/>
        <v>0.89838971377611121</v>
      </c>
      <c r="EJ48" s="30">
        <f t="shared" si="39"/>
        <v>0.89838971377611121</v>
      </c>
      <c r="EK48" s="56" t="e">
        <f t="shared" si="40"/>
        <v>#DIV/0!</v>
      </c>
      <c r="EL48" s="30">
        <f t="shared" si="41"/>
        <v>-1.1619221746540263</v>
      </c>
      <c r="EM48" s="30">
        <f t="shared" si="42"/>
        <v>1.1619221746540263</v>
      </c>
      <c r="EN48" s="30">
        <f t="shared" si="43"/>
        <v>1.1619221746540263</v>
      </c>
      <c r="EO48" s="56" t="e">
        <f t="shared" si="44"/>
        <v>#DIV/0!</v>
      </c>
      <c r="EP48" s="66"/>
      <c r="EQ48" s="60"/>
    </row>
    <row r="49" spans="2:147" s="12" customFormat="1" ht="21.95" customHeight="1" x14ac:dyDescent="0.25"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DZ49" s="30">
        <f t="shared" si="29"/>
        <v>-0.83816530864068328</v>
      </c>
      <c r="EA49" s="30">
        <f t="shared" si="30"/>
        <v>0.83816530864068328</v>
      </c>
      <c r="EB49" s="30">
        <f t="shared" si="31"/>
        <v>0.83816530864068328</v>
      </c>
      <c r="EC49" s="56" t="e">
        <f t="shared" si="32"/>
        <v>#DIV/0!</v>
      </c>
      <c r="ED49" s="30">
        <f t="shared" si="33"/>
        <v>-0.91833064674096532</v>
      </c>
      <c r="EE49" s="30">
        <f t="shared" si="34"/>
        <v>0.91833064674096532</v>
      </c>
      <c r="EF49" s="30">
        <f t="shared" si="35"/>
        <v>0.91833064674096532</v>
      </c>
      <c r="EG49" s="56" t="e">
        <f t="shared" si="36"/>
        <v>#DIV/0!</v>
      </c>
      <c r="EH49" s="30">
        <f t="shared" si="37"/>
        <v>-0.89838971377611121</v>
      </c>
      <c r="EI49" s="30">
        <f t="shared" si="38"/>
        <v>0.89838971377611121</v>
      </c>
      <c r="EJ49" s="30">
        <f t="shared" si="39"/>
        <v>0.89838971377611121</v>
      </c>
      <c r="EK49" s="56" t="e">
        <f t="shared" si="40"/>
        <v>#DIV/0!</v>
      </c>
      <c r="EL49" s="30">
        <f t="shared" si="41"/>
        <v>-1.1619221746540263</v>
      </c>
      <c r="EM49" s="30">
        <f t="shared" si="42"/>
        <v>1.1619221746540263</v>
      </c>
      <c r="EN49" s="30">
        <f t="shared" si="43"/>
        <v>1.1619221746540263</v>
      </c>
      <c r="EO49" s="56" t="e">
        <f t="shared" si="44"/>
        <v>#DIV/0!</v>
      </c>
      <c r="EP49" s="66"/>
      <c r="EQ49" s="60"/>
    </row>
    <row r="50" spans="2:147" s="12" customFormat="1" ht="21.95" customHeight="1" x14ac:dyDescent="0.25"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DZ50" s="30">
        <f t="shared" si="29"/>
        <v>-0.83816530864068328</v>
      </c>
      <c r="EA50" s="30">
        <f t="shared" si="30"/>
        <v>0.83816530864068328</v>
      </c>
      <c r="EB50" s="30">
        <f t="shared" si="31"/>
        <v>0.83816530864068328</v>
      </c>
      <c r="EC50" s="56" t="e">
        <f t="shared" si="32"/>
        <v>#DIV/0!</v>
      </c>
      <c r="ED50" s="30">
        <f t="shared" si="33"/>
        <v>-0.91833064674096532</v>
      </c>
      <c r="EE50" s="30">
        <f t="shared" si="34"/>
        <v>0.91833064674096532</v>
      </c>
      <c r="EF50" s="30">
        <f t="shared" si="35"/>
        <v>0.91833064674096532</v>
      </c>
      <c r="EG50" s="56" t="e">
        <f t="shared" si="36"/>
        <v>#DIV/0!</v>
      </c>
      <c r="EH50" s="30">
        <f t="shared" si="37"/>
        <v>-0.89838971377611121</v>
      </c>
      <c r="EI50" s="30">
        <f t="shared" si="38"/>
        <v>0.89838971377611121</v>
      </c>
      <c r="EJ50" s="30">
        <f t="shared" si="39"/>
        <v>0.89838971377611121</v>
      </c>
      <c r="EK50" s="56" t="e">
        <f t="shared" si="40"/>
        <v>#DIV/0!</v>
      </c>
      <c r="EL50" s="30">
        <f t="shared" si="41"/>
        <v>-1.1619221746540263</v>
      </c>
      <c r="EM50" s="30">
        <f t="shared" si="42"/>
        <v>1.1619221746540263</v>
      </c>
      <c r="EN50" s="30">
        <f t="shared" si="43"/>
        <v>1.1619221746540263</v>
      </c>
      <c r="EO50" s="56" t="e">
        <f t="shared" si="44"/>
        <v>#DIV/0!</v>
      </c>
      <c r="EP50" s="66"/>
      <c r="EQ50" s="60"/>
    </row>
    <row r="51" spans="2:147" s="12" customFormat="1" ht="21.95" customHeight="1" x14ac:dyDescent="0.25"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DZ51" s="30">
        <f t="shared" si="29"/>
        <v>-0.83816530864068328</v>
      </c>
      <c r="EA51" s="30">
        <f t="shared" si="30"/>
        <v>0.83816530864068328</v>
      </c>
      <c r="EB51" s="30">
        <f t="shared" si="31"/>
        <v>0.83816530864068328</v>
      </c>
      <c r="EC51" s="56" t="e">
        <f t="shared" si="32"/>
        <v>#DIV/0!</v>
      </c>
      <c r="ED51" s="30">
        <f t="shared" si="33"/>
        <v>-0.91833064674096532</v>
      </c>
      <c r="EE51" s="30">
        <f t="shared" si="34"/>
        <v>0.91833064674096532</v>
      </c>
      <c r="EF51" s="30">
        <f t="shared" si="35"/>
        <v>0.91833064674096532</v>
      </c>
      <c r="EG51" s="56" t="e">
        <f t="shared" si="36"/>
        <v>#DIV/0!</v>
      </c>
      <c r="EH51" s="30">
        <f t="shared" si="37"/>
        <v>-0.89838971377611121</v>
      </c>
      <c r="EI51" s="30">
        <f t="shared" si="38"/>
        <v>0.89838971377611121</v>
      </c>
      <c r="EJ51" s="30">
        <f t="shared" si="39"/>
        <v>0.89838971377611121</v>
      </c>
      <c r="EK51" s="56" t="e">
        <f t="shared" si="40"/>
        <v>#DIV/0!</v>
      </c>
      <c r="EL51" s="30">
        <f t="shared" si="41"/>
        <v>-1.1619221746540263</v>
      </c>
      <c r="EM51" s="30">
        <f t="shared" si="42"/>
        <v>1.1619221746540263</v>
      </c>
      <c r="EN51" s="30">
        <f t="shared" si="43"/>
        <v>1.1619221746540263</v>
      </c>
      <c r="EO51" s="56" t="e">
        <f t="shared" si="44"/>
        <v>#DIV/0!</v>
      </c>
      <c r="EP51" s="66"/>
      <c r="EQ51" s="60"/>
    </row>
    <row r="52" spans="2:147" s="12" customFormat="1" ht="21.95" customHeight="1" x14ac:dyDescent="0.25"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DZ52" s="30">
        <f t="shared" si="29"/>
        <v>-0.83816530864068328</v>
      </c>
      <c r="EA52" s="30">
        <f t="shared" si="30"/>
        <v>0.83816530864068328</v>
      </c>
      <c r="EB52" s="30">
        <f t="shared" si="31"/>
        <v>0.83816530864068328</v>
      </c>
      <c r="EC52" s="56" t="e">
        <f t="shared" si="32"/>
        <v>#DIV/0!</v>
      </c>
      <c r="ED52" s="30">
        <f t="shared" si="33"/>
        <v>-0.91833064674096532</v>
      </c>
      <c r="EE52" s="30">
        <f t="shared" si="34"/>
        <v>0.91833064674096532</v>
      </c>
      <c r="EF52" s="30">
        <f t="shared" si="35"/>
        <v>0.91833064674096532</v>
      </c>
      <c r="EG52" s="56" t="e">
        <f t="shared" si="36"/>
        <v>#DIV/0!</v>
      </c>
      <c r="EH52" s="30">
        <f t="shared" si="37"/>
        <v>-0.89838971377611121</v>
      </c>
      <c r="EI52" s="30">
        <f t="shared" si="38"/>
        <v>0.89838971377611121</v>
      </c>
      <c r="EJ52" s="30">
        <f t="shared" si="39"/>
        <v>0.89838971377611121</v>
      </c>
      <c r="EK52" s="56" t="e">
        <f t="shared" si="40"/>
        <v>#DIV/0!</v>
      </c>
      <c r="EL52" s="30">
        <f t="shared" si="41"/>
        <v>-1.1619221746540263</v>
      </c>
      <c r="EM52" s="30">
        <f t="shared" si="42"/>
        <v>1.1619221746540263</v>
      </c>
      <c r="EN52" s="30">
        <f t="shared" si="43"/>
        <v>1.1619221746540263</v>
      </c>
      <c r="EO52" s="56" t="e">
        <f t="shared" si="44"/>
        <v>#DIV/0!</v>
      </c>
      <c r="EP52" s="66"/>
      <c r="EQ52" s="60"/>
    </row>
    <row r="53" spans="2:147" s="12" customFormat="1" ht="21.95" customHeight="1" x14ac:dyDescent="0.25"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DZ53" s="30">
        <f t="shared" si="29"/>
        <v>-0.83816530864068328</v>
      </c>
      <c r="EA53" s="30">
        <f t="shared" si="30"/>
        <v>0.83816530864068328</v>
      </c>
      <c r="EB53" s="30">
        <f t="shared" si="31"/>
        <v>0.83816530864068328</v>
      </c>
      <c r="EC53" s="56" t="e">
        <f t="shared" si="32"/>
        <v>#DIV/0!</v>
      </c>
      <c r="ED53" s="30">
        <f t="shared" si="33"/>
        <v>-0.91833064674096532</v>
      </c>
      <c r="EE53" s="30">
        <f t="shared" si="34"/>
        <v>0.91833064674096532</v>
      </c>
      <c r="EF53" s="30">
        <f t="shared" si="35"/>
        <v>0.91833064674096532</v>
      </c>
      <c r="EG53" s="56" t="e">
        <f t="shared" si="36"/>
        <v>#DIV/0!</v>
      </c>
      <c r="EH53" s="30">
        <f t="shared" si="37"/>
        <v>-0.89838971377611121</v>
      </c>
      <c r="EI53" s="30">
        <f t="shared" si="38"/>
        <v>0.89838971377611121</v>
      </c>
      <c r="EJ53" s="30">
        <f t="shared" si="39"/>
        <v>0.89838971377611121</v>
      </c>
      <c r="EK53" s="56" t="e">
        <f t="shared" si="40"/>
        <v>#DIV/0!</v>
      </c>
      <c r="EL53" s="30">
        <f t="shared" si="41"/>
        <v>-1.1619221746540263</v>
      </c>
      <c r="EM53" s="30">
        <f t="shared" si="42"/>
        <v>1.1619221746540263</v>
      </c>
      <c r="EN53" s="30">
        <f t="shared" si="43"/>
        <v>1.1619221746540263</v>
      </c>
      <c r="EO53" s="56" t="e">
        <f t="shared" si="44"/>
        <v>#DIV/0!</v>
      </c>
      <c r="EP53" s="66"/>
      <c r="EQ53" s="60"/>
    </row>
    <row r="54" spans="2:147" s="12" customFormat="1" ht="21.95" customHeight="1" x14ac:dyDescent="0.25"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DZ54" s="30">
        <f t="shared" si="29"/>
        <v>-0.83816530864068328</v>
      </c>
      <c r="EA54" s="30">
        <f t="shared" si="30"/>
        <v>0.83816530864068328</v>
      </c>
      <c r="EB54" s="30">
        <f t="shared" si="31"/>
        <v>0.83816530864068328</v>
      </c>
      <c r="EC54" s="56" t="e">
        <f t="shared" si="32"/>
        <v>#DIV/0!</v>
      </c>
      <c r="ED54" s="30">
        <f t="shared" si="33"/>
        <v>-0.91833064674096532</v>
      </c>
      <c r="EE54" s="30">
        <f t="shared" si="34"/>
        <v>0.91833064674096532</v>
      </c>
      <c r="EF54" s="30">
        <f t="shared" si="35"/>
        <v>0.91833064674096532</v>
      </c>
      <c r="EG54" s="56" t="e">
        <f t="shared" si="36"/>
        <v>#DIV/0!</v>
      </c>
      <c r="EH54" s="30">
        <f t="shared" si="37"/>
        <v>-0.89838971377611121</v>
      </c>
      <c r="EI54" s="30">
        <f t="shared" si="38"/>
        <v>0.89838971377611121</v>
      </c>
      <c r="EJ54" s="30">
        <f t="shared" si="39"/>
        <v>0.89838971377611121</v>
      </c>
      <c r="EK54" s="56" t="e">
        <f t="shared" si="40"/>
        <v>#DIV/0!</v>
      </c>
      <c r="EL54" s="30">
        <f t="shared" si="41"/>
        <v>-1.1619221746540263</v>
      </c>
      <c r="EM54" s="30">
        <f t="shared" si="42"/>
        <v>1.1619221746540263</v>
      </c>
      <c r="EN54" s="30">
        <f t="shared" si="43"/>
        <v>1.1619221746540263</v>
      </c>
      <c r="EO54" s="56" t="e">
        <f t="shared" si="44"/>
        <v>#DIV/0!</v>
      </c>
      <c r="EP54" s="66"/>
      <c r="EQ54" s="60"/>
    </row>
    <row r="55" spans="2:147" s="12" customFormat="1" ht="21.95" customHeight="1" x14ac:dyDescent="0.25"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DZ55" s="30">
        <f t="shared" si="29"/>
        <v>-0.83816530864068328</v>
      </c>
      <c r="EA55" s="30">
        <f t="shared" si="30"/>
        <v>0.83816530864068328</v>
      </c>
      <c r="EB55" s="30">
        <f t="shared" si="31"/>
        <v>0.83816530864068328</v>
      </c>
      <c r="EC55" s="56" t="e">
        <f t="shared" si="32"/>
        <v>#DIV/0!</v>
      </c>
      <c r="ED55" s="30">
        <f t="shared" si="33"/>
        <v>-0.91833064674096532</v>
      </c>
      <c r="EE55" s="30">
        <f t="shared" si="34"/>
        <v>0.91833064674096532</v>
      </c>
      <c r="EF55" s="30">
        <f t="shared" si="35"/>
        <v>0.91833064674096532</v>
      </c>
      <c r="EG55" s="56" t="e">
        <f t="shared" si="36"/>
        <v>#DIV/0!</v>
      </c>
      <c r="EH55" s="30">
        <f t="shared" si="37"/>
        <v>-0.89838971377611121</v>
      </c>
      <c r="EI55" s="30">
        <f t="shared" si="38"/>
        <v>0.89838971377611121</v>
      </c>
      <c r="EJ55" s="30">
        <f t="shared" si="39"/>
        <v>0.89838971377611121</v>
      </c>
      <c r="EK55" s="56" t="e">
        <f t="shared" si="40"/>
        <v>#DIV/0!</v>
      </c>
      <c r="EL55" s="30">
        <f t="shared" si="41"/>
        <v>-1.1619221746540263</v>
      </c>
      <c r="EM55" s="30">
        <f t="shared" si="42"/>
        <v>1.1619221746540263</v>
      </c>
      <c r="EN55" s="30">
        <f t="shared" si="43"/>
        <v>1.1619221746540263</v>
      </c>
      <c r="EO55" s="56" t="e">
        <f t="shared" si="44"/>
        <v>#DIV/0!</v>
      </c>
      <c r="EP55" s="66"/>
      <c r="EQ55" s="60"/>
    </row>
    <row r="56" spans="2:147" s="12" customFormat="1" ht="21.95" customHeight="1" x14ac:dyDescent="0.25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DZ56" s="30">
        <f t="shared" si="29"/>
        <v>-0.83816530864068328</v>
      </c>
      <c r="EA56" s="30">
        <f t="shared" si="30"/>
        <v>0.83816530864068328</v>
      </c>
      <c r="EB56" s="30">
        <f t="shared" si="31"/>
        <v>0.83816530864068328</v>
      </c>
      <c r="EC56" s="56" t="e">
        <f t="shared" si="32"/>
        <v>#DIV/0!</v>
      </c>
      <c r="ED56" s="30">
        <f t="shared" si="33"/>
        <v>-0.91833064674096532</v>
      </c>
      <c r="EE56" s="30">
        <f t="shared" si="34"/>
        <v>0.91833064674096532</v>
      </c>
      <c r="EF56" s="30">
        <f t="shared" si="35"/>
        <v>0.91833064674096532</v>
      </c>
      <c r="EG56" s="56" t="e">
        <f t="shared" si="36"/>
        <v>#DIV/0!</v>
      </c>
      <c r="EH56" s="30">
        <f t="shared" si="37"/>
        <v>-0.89838971377611121</v>
      </c>
      <c r="EI56" s="30">
        <f t="shared" si="38"/>
        <v>0.89838971377611121</v>
      </c>
      <c r="EJ56" s="30">
        <f t="shared" si="39"/>
        <v>0.89838971377611121</v>
      </c>
      <c r="EK56" s="56" t="e">
        <f t="shared" si="40"/>
        <v>#DIV/0!</v>
      </c>
      <c r="EL56" s="30">
        <f t="shared" si="41"/>
        <v>-1.1619221746540263</v>
      </c>
      <c r="EM56" s="30">
        <f t="shared" si="42"/>
        <v>1.1619221746540263</v>
      </c>
      <c r="EN56" s="30">
        <f t="shared" si="43"/>
        <v>1.1619221746540263</v>
      </c>
      <c r="EO56" s="56" t="e">
        <f t="shared" si="44"/>
        <v>#DIV/0!</v>
      </c>
      <c r="EP56" s="66"/>
      <c r="EQ56" s="60"/>
    </row>
    <row r="57" spans="2:147" s="12" customFormat="1" ht="21.95" customHeight="1" x14ac:dyDescent="0.25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DZ57" s="30">
        <f t="shared" si="29"/>
        <v>-0.83816530864068328</v>
      </c>
      <c r="EA57" s="30">
        <f t="shared" si="30"/>
        <v>0.83816530864068328</v>
      </c>
      <c r="EB57" s="30">
        <f t="shared" si="31"/>
        <v>0.83816530864068328</v>
      </c>
      <c r="EC57" s="56" t="e">
        <f t="shared" si="32"/>
        <v>#DIV/0!</v>
      </c>
      <c r="ED57" s="30">
        <f t="shared" si="33"/>
        <v>-0.91833064674096532</v>
      </c>
      <c r="EE57" s="30">
        <f t="shared" si="34"/>
        <v>0.91833064674096532</v>
      </c>
      <c r="EF57" s="30">
        <f t="shared" si="35"/>
        <v>0.91833064674096532</v>
      </c>
      <c r="EG57" s="56" t="e">
        <f t="shared" si="36"/>
        <v>#DIV/0!</v>
      </c>
      <c r="EH57" s="30">
        <f t="shared" si="37"/>
        <v>-0.89838971377611121</v>
      </c>
      <c r="EI57" s="30">
        <f t="shared" si="38"/>
        <v>0.89838971377611121</v>
      </c>
      <c r="EJ57" s="30">
        <f t="shared" si="39"/>
        <v>0.89838971377611121</v>
      </c>
      <c r="EK57" s="56" t="e">
        <f t="shared" si="40"/>
        <v>#DIV/0!</v>
      </c>
      <c r="EL57" s="30">
        <f t="shared" si="41"/>
        <v>-1.1619221746540263</v>
      </c>
      <c r="EM57" s="30">
        <f t="shared" si="42"/>
        <v>1.1619221746540263</v>
      </c>
      <c r="EN57" s="30">
        <f t="shared" si="43"/>
        <v>1.1619221746540263</v>
      </c>
      <c r="EO57" s="56" t="e">
        <f t="shared" si="44"/>
        <v>#DIV/0!</v>
      </c>
      <c r="EP57" s="66"/>
      <c r="EQ57" s="60"/>
    </row>
    <row r="58" spans="2:147" s="12" customFormat="1" ht="21.95" customHeight="1" x14ac:dyDescent="0.25"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DZ58" s="30">
        <f t="shared" si="29"/>
        <v>-0.83816530864068328</v>
      </c>
      <c r="EA58" s="30">
        <f t="shared" si="30"/>
        <v>0.83816530864068328</v>
      </c>
      <c r="EB58" s="30">
        <f t="shared" si="31"/>
        <v>0.83816530864068328</v>
      </c>
      <c r="EC58" s="56" t="e">
        <f t="shared" si="32"/>
        <v>#DIV/0!</v>
      </c>
      <c r="ED58" s="30">
        <f t="shared" si="33"/>
        <v>-0.91833064674096532</v>
      </c>
      <c r="EE58" s="30">
        <f t="shared" si="34"/>
        <v>0.91833064674096532</v>
      </c>
      <c r="EF58" s="30">
        <f t="shared" si="35"/>
        <v>0.91833064674096532</v>
      </c>
      <c r="EG58" s="56" t="e">
        <f t="shared" si="36"/>
        <v>#DIV/0!</v>
      </c>
      <c r="EH58" s="30">
        <f t="shared" si="37"/>
        <v>-0.89838971377611121</v>
      </c>
      <c r="EI58" s="30">
        <f t="shared" si="38"/>
        <v>0.89838971377611121</v>
      </c>
      <c r="EJ58" s="30">
        <f t="shared" si="39"/>
        <v>0.89838971377611121</v>
      </c>
      <c r="EK58" s="56" t="e">
        <f t="shared" si="40"/>
        <v>#DIV/0!</v>
      </c>
      <c r="EL58" s="30">
        <f t="shared" si="41"/>
        <v>-1.1619221746540263</v>
      </c>
      <c r="EM58" s="30">
        <f t="shared" si="42"/>
        <v>1.1619221746540263</v>
      </c>
      <c r="EN58" s="30">
        <f t="shared" si="43"/>
        <v>1.1619221746540263</v>
      </c>
      <c r="EO58" s="56" t="e">
        <f t="shared" si="44"/>
        <v>#DIV/0!</v>
      </c>
      <c r="EP58" s="66"/>
      <c r="EQ58" s="60"/>
    </row>
    <row r="59" spans="2:147" s="12" customFormat="1" ht="21.95" customHeight="1" x14ac:dyDescent="0.25"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DZ59" s="30">
        <f t="shared" si="29"/>
        <v>-0.83816530864068328</v>
      </c>
      <c r="EA59" s="30">
        <f t="shared" si="30"/>
        <v>0.83816530864068328</v>
      </c>
      <c r="EB59" s="30">
        <f t="shared" si="31"/>
        <v>0.83816530864068328</v>
      </c>
      <c r="EC59" s="56" t="e">
        <f t="shared" si="32"/>
        <v>#DIV/0!</v>
      </c>
      <c r="ED59" s="30">
        <f t="shared" si="33"/>
        <v>-0.91833064674096532</v>
      </c>
      <c r="EE59" s="30">
        <f t="shared" si="34"/>
        <v>0.91833064674096532</v>
      </c>
      <c r="EF59" s="30">
        <f t="shared" si="35"/>
        <v>0.91833064674096532</v>
      </c>
      <c r="EG59" s="56" t="e">
        <f t="shared" si="36"/>
        <v>#DIV/0!</v>
      </c>
      <c r="EH59" s="30">
        <f t="shared" si="37"/>
        <v>-0.89838971377611121</v>
      </c>
      <c r="EI59" s="30">
        <f t="shared" si="38"/>
        <v>0.89838971377611121</v>
      </c>
      <c r="EJ59" s="30">
        <f t="shared" si="39"/>
        <v>0.89838971377611121</v>
      </c>
      <c r="EK59" s="56" t="e">
        <f t="shared" si="40"/>
        <v>#DIV/0!</v>
      </c>
      <c r="EL59" s="30">
        <f t="shared" si="41"/>
        <v>-1.1619221746540263</v>
      </c>
      <c r="EM59" s="30">
        <f t="shared" si="42"/>
        <v>1.1619221746540263</v>
      </c>
      <c r="EN59" s="30">
        <f t="shared" si="43"/>
        <v>1.1619221746540263</v>
      </c>
      <c r="EO59" s="56" t="e">
        <f t="shared" si="44"/>
        <v>#DIV/0!</v>
      </c>
      <c r="EP59" s="66"/>
      <c r="EQ59" s="60"/>
    </row>
    <row r="60" spans="2:147" s="12" customFormat="1" ht="21.95" customHeight="1" x14ac:dyDescent="0.25"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DZ60" s="30">
        <f t="shared" si="29"/>
        <v>-0.83816530864068328</v>
      </c>
      <c r="EA60" s="30">
        <f t="shared" si="30"/>
        <v>0.83816530864068328</v>
      </c>
      <c r="EB60" s="30">
        <f t="shared" si="31"/>
        <v>0.83816530864068328</v>
      </c>
      <c r="EC60" s="56" t="e">
        <f t="shared" si="32"/>
        <v>#DIV/0!</v>
      </c>
      <c r="ED60" s="30">
        <f t="shared" si="33"/>
        <v>-0.91833064674096532</v>
      </c>
      <c r="EE60" s="30">
        <f t="shared" si="34"/>
        <v>0.91833064674096532</v>
      </c>
      <c r="EF60" s="30">
        <f t="shared" si="35"/>
        <v>0.91833064674096532</v>
      </c>
      <c r="EG60" s="56" t="e">
        <f t="shared" si="36"/>
        <v>#DIV/0!</v>
      </c>
      <c r="EH60" s="30">
        <f t="shared" si="37"/>
        <v>-0.89838971377611121</v>
      </c>
      <c r="EI60" s="30">
        <f t="shared" si="38"/>
        <v>0.89838971377611121</v>
      </c>
      <c r="EJ60" s="30">
        <f t="shared" si="39"/>
        <v>0.89838971377611121</v>
      </c>
      <c r="EK60" s="56" t="e">
        <f t="shared" si="40"/>
        <v>#DIV/0!</v>
      </c>
      <c r="EL60" s="30">
        <f t="shared" si="41"/>
        <v>-1.1619221746540263</v>
      </c>
      <c r="EM60" s="30">
        <f t="shared" si="42"/>
        <v>1.1619221746540263</v>
      </c>
      <c r="EN60" s="30">
        <f t="shared" si="43"/>
        <v>1.1619221746540263</v>
      </c>
      <c r="EO60" s="56" t="e">
        <f t="shared" si="44"/>
        <v>#DIV/0!</v>
      </c>
      <c r="EP60" s="66"/>
      <c r="EQ60" s="60"/>
    </row>
    <row r="61" spans="2:147" s="12" customFormat="1" ht="21.95" customHeight="1" x14ac:dyDescent="0.25"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DZ61" s="30">
        <f t="shared" si="29"/>
        <v>-0.83816530864068328</v>
      </c>
      <c r="EA61" s="30">
        <f t="shared" si="30"/>
        <v>0.83816530864068328</v>
      </c>
      <c r="EB61" s="30">
        <f t="shared" si="31"/>
        <v>0.83816530864068328</v>
      </c>
      <c r="EC61" s="56" t="e">
        <f t="shared" si="32"/>
        <v>#DIV/0!</v>
      </c>
      <c r="ED61" s="30">
        <f t="shared" si="33"/>
        <v>-0.91833064674096532</v>
      </c>
      <c r="EE61" s="30">
        <f t="shared" si="34"/>
        <v>0.91833064674096532</v>
      </c>
      <c r="EF61" s="30">
        <f t="shared" si="35"/>
        <v>0.91833064674096532</v>
      </c>
      <c r="EG61" s="56" t="e">
        <f t="shared" si="36"/>
        <v>#DIV/0!</v>
      </c>
      <c r="EH61" s="30">
        <f t="shared" si="37"/>
        <v>-0.89838971377611121</v>
      </c>
      <c r="EI61" s="30">
        <f t="shared" si="38"/>
        <v>0.89838971377611121</v>
      </c>
      <c r="EJ61" s="30">
        <f t="shared" si="39"/>
        <v>0.89838971377611121</v>
      </c>
      <c r="EK61" s="56" t="e">
        <f t="shared" si="40"/>
        <v>#DIV/0!</v>
      </c>
      <c r="EL61" s="30">
        <f t="shared" si="41"/>
        <v>-1.1619221746540263</v>
      </c>
      <c r="EM61" s="30">
        <f t="shared" si="42"/>
        <v>1.1619221746540263</v>
      </c>
      <c r="EN61" s="30">
        <f t="shared" si="43"/>
        <v>1.1619221746540263</v>
      </c>
      <c r="EO61" s="56" t="e">
        <f t="shared" si="44"/>
        <v>#DIV/0!</v>
      </c>
      <c r="EP61" s="66"/>
      <c r="EQ61" s="60"/>
    </row>
    <row r="62" spans="2:147" s="12" customFormat="1" ht="21.95" customHeight="1" x14ac:dyDescent="0.25"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DZ62" s="30">
        <f t="shared" si="29"/>
        <v>-0.83816530864068328</v>
      </c>
      <c r="EA62" s="30">
        <f t="shared" si="30"/>
        <v>0.83816530864068328</v>
      </c>
      <c r="EB62" s="30">
        <f t="shared" si="31"/>
        <v>0.83816530864068328</v>
      </c>
      <c r="EC62" s="56" t="e">
        <f t="shared" si="32"/>
        <v>#DIV/0!</v>
      </c>
      <c r="ED62" s="30">
        <f t="shared" si="33"/>
        <v>-0.91833064674096532</v>
      </c>
      <c r="EE62" s="30">
        <f t="shared" si="34"/>
        <v>0.91833064674096532</v>
      </c>
      <c r="EF62" s="30">
        <f t="shared" si="35"/>
        <v>0.91833064674096532</v>
      </c>
      <c r="EG62" s="56" t="e">
        <f t="shared" si="36"/>
        <v>#DIV/0!</v>
      </c>
      <c r="EH62" s="30">
        <f t="shared" si="37"/>
        <v>-0.89838971377611121</v>
      </c>
      <c r="EI62" s="30">
        <f t="shared" si="38"/>
        <v>0.89838971377611121</v>
      </c>
      <c r="EJ62" s="30">
        <f t="shared" si="39"/>
        <v>0.89838971377611121</v>
      </c>
      <c r="EK62" s="56" t="e">
        <f t="shared" si="40"/>
        <v>#DIV/0!</v>
      </c>
      <c r="EL62" s="30">
        <f t="shared" si="41"/>
        <v>-1.1619221746540263</v>
      </c>
      <c r="EM62" s="30">
        <f t="shared" si="42"/>
        <v>1.1619221746540263</v>
      </c>
      <c r="EN62" s="30">
        <f t="shared" si="43"/>
        <v>1.1619221746540263</v>
      </c>
      <c r="EO62" s="56" t="e">
        <f t="shared" si="44"/>
        <v>#DIV/0!</v>
      </c>
      <c r="EP62" s="66"/>
      <c r="EQ62" s="60"/>
    </row>
    <row r="63" spans="2:147" s="12" customFormat="1" ht="21.95" customHeight="1" x14ac:dyDescent="0.25"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DZ63" s="30">
        <f t="shared" si="29"/>
        <v>-0.83816530864068328</v>
      </c>
      <c r="EA63" s="30">
        <f t="shared" si="30"/>
        <v>0.83816530864068328</v>
      </c>
      <c r="EB63" s="30">
        <f t="shared" si="31"/>
        <v>0.83816530864068328</v>
      </c>
      <c r="EC63" s="56" t="e">
        <f t="shared" si="32"/>
        <v>#DIV/0!</v>
      </c>
      <c r="ED63" s="30">
        <f t="shared" si="33"/>
        <v>-0.91833064674096532</v>
      </c>
      <c r="EE63" s="30">
        <f t="shared" si="34"/>
        <v>0.91833064674096532</v>
      </c>
      <c r="EF63" s="30">
        <f t="shared" si="35"/>
        <v>0.91833064674096532</v>
      </c>
      <c r="EG63" s="56" t="e">
        <f t="shared" si="36"/>
        <v>#DIV/0!</v>
      </c>
      <c r="EH63" s="30">
        <f t="shared" si="37"/>
        <v>-0.89838971377611121</v>
      </c>
      <c r="EI63" s="30">
        <f t="shared" si="38"/>
        <v>0.89838971377611121</v>
      </c>
      <c r="EJ63" s="30">
        <f t="shared" si="39"/>
        <v>0.89838971377611121</v>
      </c>
      <c r="EK63" s="56" t="e">
        <f t="shared" si="40"/>
        <v>#DIV/0!</v>
      </c>
      <c r="EL63" s="30">
        <f t="shared" si="41"/>
        <v>-1.1619221746540263</v>
      </c>
      <c r="EM63" s="30">
        <f t="shared" si="42"/>
        <v>1.1619221746540263</v>
      </c>
      <c r="EN63" s="30">
        <f t="shared" si="43"/>
        <v>1.1619221746540263</v>
      </c>
      <c r="EO63" s="56" t="e">
        <f t="shared" si="44"/>
        <v>#DIV/0!</v>
      </c>
      <c r="EP63" s="66"/>
      <c r="EQ63" s="60"/>
    </row>
    <row r="64" spans="2:147" s="12" customFormat="1" ht="21.95" customHeight="1" x14ac:dyDescent="0.25"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DZ64" s="30">
        <f t="shared" si="29"/>
        <v>-0.83816530864068328</v>
      </c>
      <c r="EA64" s="30">
        <f t="shared" si="30"/>
        <v>0.83816530864068328</v>
      </c>
      <c r="EB64" s="30">
        <f t="shared" si="31"/>
        <v>0.83816530864068328</v>
      </c>
      <c r="EC64" s="56" t="e">
        <f t="shared" si="32"/>
        <v>#DIV/0!</v>
      </c>
      <c r="ED64" s="30">
        <f t="shared" si="33"/>
        <v>-0.91833064674096532</v>
      </c>
      <c r="EE64" s="30">
        <f t="shared" si="34"/>
        <v>0.91833064674096532</v>
      </c>
      <c r="EF64" s="30">
        <f t="shared" si="35"/>
        <v>0.91833064674096532</v>
      </c>
      <c r="EG64" s="56" t="e">
        <f t="shared" si="36"/>
        <v>#DIV/0!</v>
      </c>
      <c r="EH64" s="30">
        <f t="shared" si="37"/>
        <v>-0.89838971377611121</v>
      </c>
      <c r="EI64" s="30">
        <f t="shared" si="38"/>
        <v>0.89838971377611121</v>
      </c>
      <c r="EJ64" s="30">
        <f t="shared" si="39"/>
        <v>0.89838971377611121</v>
      </c>
      <c r="EK64" s="56" t="e">
        <f t="shared" si="40"/>
        <v>#DIV/0!</v>
      </c>
      <c r="EL64" s="30">
        <f t="shared" si="41"/>
        <v>-1.1619221746540263</v>
      </c>
      <c r="EM64" s="30">
        <f t="shared" si="42"/>
        <v>1.1619221746540263</v>
      </c>
      <c r="EN64" s="30">
        <f t="shared" si="43"/>
        <v>1.1619221746540263</v>
      </c>
      <c r="EO64" s="56" t="e">
        <f t="shared" si="44"/>
        <v>#DIV/0!</v>
      </c>
      <c r="EP64" s="66"/>
      <c r="EQ64" s="60"/>
    </row>
    <row r="65" spans="2:147" s="12" customFormat="1" ht="21.95" customHeight="1" x14ac:dyDescent="0.25"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DZ65" s="30">
        <f t="shared" si="29"/>
        <v>-0.83816530864068328</v>
      </c>
      <c r="EA65" s="30">
        <f t="shared" si="30"/>
        <v>0.83816530864068328</v>
      </c>
      <c r="EB65" s="30">
        <f t="shared" si="31"/>
        <v>0.83816530864068328</v>
      </c>
      <c r="EC65" s="56" t="e">
        <f t="shared" si="32"/>
        <v>#DIV/0!</v>
      </c>
      <c r="ED65" s="30">
        <f t="shared" si="33"/>
        <v>-0.91833064674096532</v>
      </c>
      <c r="EE65" s="30">
        <f t="shared" si="34"/>
        <v>0.91833064674096532</v>
      </c>
      <c r="EF65" s="30">
        <f t="shared" si="35"/>
        <v>0.91833064674096532</v>
      </c>
      <c r="EG65" s="56" t="e">
        <f t="shared" si="36"/>
        <v>#DIV/0!</v>
      </c>
      <c r="EH65" s="30">
        <f t="shared" si="37"/>
        <v>-0.89838971377611121</v>
      </c>
      <c r="EI65" s="30">
        <f t="shared" si="38"/>
        <v>0.89838971377611121</v>
      </c>
      <c r="EJ65" s="30">
        <f t="shared" si="39"/>
        <v>0.89838971377611121</v>
      </c>
      <c r="EK65" s="56" t="e">
        <f t="shared" si="40"/>
        <v>#DIV/0!</v>
      </c>
      <c r="EL65" s="30">
        <f t="shared" si="41"/>
        <v>-1.1619221746540263</v>
      </c>
      <c r="EM65" s="30">
        <f t="shared" si="42"/>
        <v>1.1619221746540263</v>
      </c>
      <c r="EN65" s="30">
        <f t="shared" si="43"/>
        <v>1.1619221746540263</v>
      </c>
      <c r="EO65" s="56" t="e">
        <f t="shared" si="44"/>
        <v>#DIV/0!</v>
      </c>
      <c r="EP65" s="66"/>
      <c r="EQ65" s="60"/>
    </row>
    <row r="66" spans="2:147" s="12" customFormat="1" ht="21.95" customHeight="1" x14ac:dyDescent="0.25"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DZ66" s="30">
        <f t="shared" si="29"/>
        <v>-0.83816530864068328</v>
      </c>
      <c r="EA66" s="30">
        <f t="shared" si="30"/>
        <v>0.83816530864068328</v>
      </c>
      <c r="EB66" s="30">
        <f t="shared" si="31"/>
        <v>0.83816530864068328</v>
      </c>
      <c r="EC66" s="56" t="e">
        <f t="shared" si="32"/>
        <v>#DIV/0!</v>
      </c>
      <c r="ED66" s="30">
        <f t="shared" si="33"/>
        <v>-0.91833064674096532</v>
      </c>
      <c r="EE66" s="30">
        <f t="shared" si="34"/>
        <v>0.91833064674096532</v>
      </c>
      <c r="EF66" s="30">
        <f t="shared" si="35"/>
        <v>0.91833064674096532</v>
      </c>
      <c r="EG66" s="56" t="e">
        <f t="shared" si="36"/>
        <v>#DIV/0!</v>
      </c>
      <c r="EH66" s="30">
        <f t="shared" si="37"/>
        <v>-0.89838971377611121</v>
      </c>
      <c r="EI66" s="30">
        <f t="shared" si="38"/>
        <v>0.89838971377611121</v>
      </c>
      <c r="EJ66" s="30">
        <f t="shared" si="39"/>
        <v>0.89838971377611121</v>
      </c>
      <c r="EK66" s="56" t="e">
        <f t="shared" si="40"/>
        <v>#DIV/0!</v>
      </c>
      <c r="EL66" s="30">
        <f t="shared" si="41"/>
        <v>-1.1619221746540263</v>
      </c>
      <c r="EM66" s="30">
        <f t="shared" si="42"/>
        <v>1.1619221746540263</v>
      </c>
      <c r="EN66" s="30">
        <f t="shared" si="43"/>
        <v>1.1619221746540263</v>
      </c>
      <c r="EO66" s="56" t="e">
        <f t="shared" si="44"/>
        <v>#DIV/0!</v>
      </c>
      <c r="EP66" s="66"/>
      <c r="EQ66" s="60"/>
    </row>
    <row r="67" spans="2:147" s="12" customFormat="1" ht="21.95" customHeight="1" x14ac:dyDescent="0.25"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DZ67" s="30">
        <f t="shared" si="29"/>
        <v>-0.83816530864068328</v>
      </c>
      <c r="EA67" s="30">
        <f t="shared" si="30"/>
        <v>0.83816530864068328</v>
      </c>
      <c r="EB67" s="30">
        <f t="shared" si="31"/>
        <v>0.83816530864068328</v>
      </c>
      <c r="EC67" s="56" t="e">
        <f t="shared" si="32"/>
        <v>#DIV/0!</v>
      </c>
      <c r="ED67" s="30">
        <f t="shared" si="33"/>
        <v>-0.91833064674096532</v>
      </c>
      <c r="EE67" s="30">
        <f t="shared" si="34"/>
        <v>0.91833064674096532</v>
      </c>
      <c r="EF67" s="30">
        <f t="shared" si="35"/>
        <v>0.91833064674096532</v>
      </c>
      <c r="EG67" s="56" t="e">
        <f t="shared" si="36"/>
        <v>#DIV/0!</v>
      </c>
      <c r="EH67" s="30">
        <f t="shared" si="37"/>
        <v>-0.89838971377611121</v>
      </c>
      <c r="EI67" s="30">
        <f t="shared" si="38"/>
        <v>0.89838971377611121</v>
      </c>
      <c r="EJ67" s="30">
        <f t="shared" si="39"/>
        <v>0.89838971377611121</v>
      </c>
      <c r="EK67" s="56" t="e">
        <f t="shared" si="40"/>
        <v>#DIV/0!</v>
      </c>
      <c r="EL67" s="30">
        <f t="shared" si="41"/>
        <v>-1.1619221746540263</v>
      </c>
      <c r="EM67" s="30">
        <f t="shared" si="42"/>
        <v>1.1619221746540263</v>
      </c>
      <c r="EN67" s="30">
        <f t="shared" si="43"/>
        <v>1.1619221746540263</v>
      </c>
      <c r="EO67" s="56" t="e">
        <f t="shared" si="44"/>
        <v>#DIV/0!</v>
      </c>
      <c r="EP67" s="66"/>
      <c r="EQ67" s="60"/>
    </row>
    <row r="68" spans="2:147" s="12" customFormat="1" ht="21.95" customHeight="1" x14ac:dyDescent="0.25"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DZ68" s="30">
        <f t="shared" si="29"/>
        <v>-0.83816530864068328</v>
      </c>
      <c r="EA68" s="30">
        <f t="shared" si="30"/>
        <v>0.83816530864068328</v>
      </c>
      <c r="EB68" s="30">
        <f t="shared" si="31"/>
        <v>0.83816530864068328</v>
      </c>
      <c r="EC68" s="56" t="e">
        <f t="shared" si="32"/>
        <v>#DIV/0!</v>
      </c>
      <c r="ED68" s="30">
        <f t="shared" si="33"/>
        <v>-0.91833064674096532</v>
      </c>
      <c r="EE68" s="30">
        <f t="shared" si="34"/>
        <v>0.91833064674096532</v>
      </c>
      <c r="EF68" s="30">
        <f t="shared" si="35"/>
        <v>0.91833064674096532</v>
      </c>
      <c r="EG68" s="56" t="e">
        <f t="shared" si="36"/>
        <v>#DIV/0!</v>
      </c>
      <c r="EH68" s="30">
        <f t="shared" si="37"/>
        <v>-0.89838971377611121</v>
      </c>
      <c r="EI68" s="30">
        <f t="shared" si="38"/>
        <v>0.89838971377611121</v>
      </c>
      <c r="EJ68" s="30">
        <f t="shared" si="39"/>
        <v>0.89838971377611121</v>
      </c>
      <c r="EK68" s="56" t="e">
        <f t="shared" si="40"/>
        <v>#DIV/0!</v>
      </c>
      <c r="EL68" s="30">
        <f t="shared" si="41"/>
        <v>-1.1619221746540263</v>
      </c>
      <c r="EM68" s="30">
        <f t="shared" si="42"/>
        <v>1.1619221746540263</v>
      </c>
      <c r="EN68" s="30">
        <f t="shared" si="43"/>
        <v>1.1619221746540263</v>
      </c>
      <c r="EO68" s="56" t="e">
        <f t="shared" si="44"/>
        <v>#DIV/0!</v>
      </c>
      <c r="EP68" s="66"/>
      <c r="EQ68" s="60"/>
    </row>
    <row r="69" spans="2:147" s="12" customFormat="1" ht="21.95" customHeight="1" x14ac:dyDescent="0.25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DZ69" s="30">
        <f t="shared" si="29"/>
        <v>-0.83816530864068328</v>
      </c>
      <c r="EA69" s="30">
        <f t="shared" si="30"/>
        <v>0.83816530864068328</v>
      </c>
      <c r="EB69" s="30">
        <f t="shared" si="31"/>
        <v>0.83816530864068328</v>
      </c>
      <c r="EC69" s="56" t="e">
        <f t="shared" si="32"/>
        <v>#DIV/0!</v>
      </c>
      <c r="ED69" s="30">
        <f t="shared" si="33"/>
        <v>-0.91833064674096532</v>
      </c>
      <c r="EE69" s="30">
        <f t="shared" si="34"/>
        <v>0.91833064674096532</v>
      </c>
      <c r="EF69" s="30">
        <f t="shared" si="35"/>
        <v>0.91833064674096532</v>
      </c>
      <c r="EG69" s="56" t="e">
        <f t="shared" si="36"/>
        <v>#DIV/0!</v>
      </c>
      <c r="EH69" s="30">
        <f t="shared" si="37"/>
        <v>-0.89838971377611121</v>
      </c>
      <c r="EI69" s="30">
        <f t="shared" si="38"/>
        <v>0.89838971377611121</v>
      </c>
      <c r="EJ69" s="30">
        <f t="shared" si="39"/>
        <v>0.89838971377611121</v>
      </c>
      <c r="EK69" s="56" t="e">
        <f t="shared" si="40"/>
        <v>#DIV/0!</v>
      </c>
      <c r="EL69" s="30">
        <f t="shared" si="41"/>
        <v>-1.1619221746540263</v>
      </c>
      <c r="EM69" s="30">
        <f t="shared" si="42"/>
        <v>1.1619221746540263</v>
      </c>
      <c r="EN69" s="30">
        <f t="shared" si="43"/>
        <v>1.1619221746540263</v>
      </c>
      <c r="EO69" s="56" t="e">
        <f t="shared" si="44"/>
        <v>#DIV/0!</v>
      </c>
      <c r="EP69" s="66"/>
      <c r="EQ69" s="60"/>
    </row>
    <row r="70" spans="2:147" s="12" customFormat="1" ht="21.95" customHeight="1" x14ac:dyDescent="0.25"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T70" s="34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DZ70" s="30">
        <f t="shared" si="29"/>
        <v>-0.83816530864068328</v>
      </c>
      <c r="EA70" s="30">
        <f t="shared" si="30"/>
        <v>0.83816530864068328</v>
      </c>
      <c r="EB70" s="30">
        <f t="shared" si="31"/>
        <v>0.83816530864068328</v>
      </c>
      <c r="EC70" s="56" t="e">
        <f t="shared" si="32"/>
        <v>#DIV/0!</v>
      </c>
      <c r="ED70" s="30">
        <f t="shared" si="33"/>
        <v>-0.91833064674096532</v>
      </c>
      <c r="EE70" s="30">
        <f t="shared" si="34"/>
        <v>0.91833064674096532</v>
      </c>
      <c r="EF70" s="30">
        <f t="shared" si="35"/>
        <v>0.91833064674096532</v>
      </c>
      <c r="EG70" s="56" t="e">
        <f t="shared" si="36"/>
        <v>#DIV/0!</v>
      </c>
      <c r="EH70" s="30">
        <f t="shared" si="37"/>
        <v>-0.89838971377611121</v>
      </c>
      <c r="EI70" s="30">
        <f t="shared" si="38"/>
        <v>0.89838971377611121</v>
      </c>
      <c r="EJ70" s="30">
        <f t="shared" si="39"/>
        <v>0.89838971377611121</v>
      </c>
      <c r="EK70" s="56" t="e">
        <f t="shared" si="40"/>
        <v>#DIV/0!</v>
      </c>
      <c r="EL70" s="30">
        <f t="shared" si="41"/>
        <v>-1.1619221746540263</v>
      </c>
      <c r="EM70" s="30">
        <f t="shared" si="42"/>
        <v>1.1619221746540263</v>
      </c>
      <c r="EN70" s="30">
        <f t="shared" si="43"/>
        <v>1.1619221746540263</v>
      </c>
      <c r="EO70" s="56" t="e">
        <f t="shared" si="44"/>
        <v>#DIV/0!</v>
      </c>
      <c r="EP70" s="66"/>
      <c r="EQ70" s="60"/>
    </row>
    <row r="71" spans="2:147" s="12" customFormat="1" ht="21.95" customHeight="1" x14ac:dyDescent="0.25"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DZ71" s="30">
        <f t="shared" si="29"/>
        <v>-0.83816530864068328</v>
      </c>
      <c r="EA71" s="30">
        <f t="shared" si="30"/>
        <v>0.83816530864068328</v>
      </c>
      <c r="EB71" s="30">
        <f t="shared" si="31"/>
        <v>0.83816530864068328</v>
      </c>
      <c r="EC71" s="56" t="e">
        <f t="shared" si="32"/>
        <v>#DIV/0!</v>
      </c>
      <c r="ED71" s="30">
        <f t="shared" si="33"/>
        <v>-0.91833064674096532</v>
      </c>
      <c r="EE71" s="30">
        <f t="shared" si="34"/>
        <v>0.91833064674096532</v>
      </c>
      <c r="EF71" s="30">
        <f t="shared" si="35"/>
        <v>0.91833064674096532</v>
      </c>
      <c r="EG71" s="56" t="e">
        <f t="shared" si="36"/>
        <v>#DIV/0!</v>
      </c>
      <c r="EH71" s="30">
        <f t="shared" si="37"/>
        <v>-0.89838971377611121</v>
      </c>
      <c r="EI71" s="30">
        <f t="shared" si="38"/>
        <v>0.89838971377611121</v>
      </c>
      <c r="EJ71" s="30">
        <f t="shared" si="39"/>
        <v>0.89838971377611121</v>
      </c>
      <c r="EK71" s="56" t="e">
        <f t="shared" si="40"/>
        <v>#DIV/0!</v>
      </c>
      <c r="EL71" s="30">
        <f t="shared" si="41"/>
        <v>-1.1619221746540263</v>
      </c>
      <c r="EM71" s="30">
        <f t="shared" si="42"/>
        <v>1.1619221746540263</v>
      </c>
      <c r="EN71" s="30">
        <f t="shared" si="43"/>
        <v>1.1619221746540263</v>
      </c>
      <c r="EO71" s="56" t="e">
        <f t="shared" si="44"/>
        <v>#DIV/0!</v>
      </c>
      <c r="EP71" s="66"/>
      <c r="EQ71" s="60"/>
    </row>
    <row r="72" spans="2:147" s="12" customFormat="1" ht="21.95" customHeight="1" x14ac:dyDescent="0.25"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DZ72" s="30">
        <f t="shared" si="29"/>
        <v>-0.83816530864068328</v>
      </c>
      <c r="EA72" s="30">
        <f t="shared" si="30"/>
        <v>0.83816530864068328</v>
      </c>
      <c r="EB72" s="30">
        <f t="shared" si="31"/>
        <v>0.83816530864068328</v>
      </c>
      <c r="EC72" s="56" t="e">
        <f t="shared" si="32"/>
        <v>#DIV/0!</v>
      </c>
      <c r="ED72" s="30">
        <f t="shared" si="33"/>
        <v>-0.91833064674096532</v>
      </c>
      <c r="EE72" s="30">
        <f t="shared" si="34"/>
        <v>0.91833064674096532</v>
      </c>
      <c r="EF72" s="30">
        <f t="shared" si="35"/>
        <v>0.91833064674096532</v>
      </c>
      <c r="EG72" s="56" t="e">
        <f t="shared" si="36"/>
        <v>#DIV/0!</v>
      </c>
      <c r="EH72" s="30">
        <f t="shared" si="37"/>
        <v>-0.89838971377611121</v>
      </c>
      <c r="EI72" s="30">
        <f t="shared" si="38"/>
        <v>0.89838971377611121</v>
      </c>
      <c r="EJ72" s="30">
        <f t="shared" si="39"/>
        <v>0.89838971377611121</v>
      </c>
      <c r="EK72" s="56" t="e">
        <f t="shared" si="40"/>
        <v>#DIV/0!</v>
      </c>
      <c r="EL72" s="30">
        <f t="shared" si="41"/>
        <v>-1.1619221746540263</v>
      </c>
      <c r="EM72" s="30">
        <f t="shared" si="42"/>
        <v>1.1619221746540263</v>
      </c>
      <c r="EN72" s="30">
        <f t="shared" si="43"/>
        <v>1.1619221746540263</v>
      </c>
      <c r="EO72" s="56" t="e">
        <f t="shared" si="44"/>
        <v>#DIV/0!</v>
      </c>
      <c r="EP72" s="66"/>
      <c r="EQ72" s="60"/>
    </row>
    <row r="73" spans="2:147" s="12" customFormat="1" ht="21.95" customHeight="1" x14ac:dyDescent="0.25"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DZ73" s="30">
        <f t="shared" si="29"/>
        <v>-0.83816530864068328</v>
      </c>
      <c r="EA73" s="30">
        <f t="shared" si="30"/>
        <v>0.83816530864068328</v>
      </c>
      <c r="EB73" s="30">
        <f t="shared" si="31"/>
        <v>0.83816530864068328</v>
      </c>
      <c r="EC73" s="56" t="e">
        <f t="shared" si="32"/>
        <v>#DIV/0!</v>
      </c>
      <c r="ED73" s="30">
        <f t="shared" si="33"/>
        <v>-0.91833064674096532</v>
      </c>
      <c r="EE73" s="30">
        <f t="shared" si="34"/>
        <v>0.91833064674096532</v>
      </c>
      <c r="EF73" s="30">
        <f t="shared" si="35"/>
        <v>0.91833064674096532</v>
      </c>
      <c r="EG73" s="56" t="e">
        <f t="shared" si="36"/>
        <v>#DIV/0!</v>
      </c>
      <c r="EH73" s="30">
        <f t="shared" si="37"/>
        <v>-0.89838971377611121</v>
      </c>
      <c r="EI73" s="30">
        <f t="shared" si="38"/>
        <v>0.89838971377611121</v>
      </c>
      <c r="EJ73" s="30">
        <f t="shared" si="39"/>
        <v>0.89838971377611121</v>
      </c>
      <c r="EK73" s="56" t="e">
        <f t="shared" si="40"/>
        <v>#DIV/0!</v>
      </c>
      <c r="EL73" s="30">
        <f t="shared" si="41"/>
        <v>-1.1619221746540263</v>
      </c>
      <c r="EM73" s="30">
        <f t="shared" si="42"/>
        <v>1.1619221746540263</v>
      </c>
      <c r="EN73" s="30">
        <f t="shared" si="43"/>
        <v>1.1619221746540263</v>
      </c>
      <c r="EO73" s="56" t="e">
        <f t="shared" si="44"/>
        <v>#DIV/0!</v>
      </c>
      <c r="EP73" s="66"/>
      <c r="EQ73" s="60"/>
    </row>
    <row r="74" spans="2:147" s="12" customFormat="1" ht="21.95" customHeight="1" x14ac:dyDescent="0.25"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DZ74" s="30">
        <f t="shared" si="29"/>
        <v>-0.83816530864068328</v>
      </c>
      <c r="EA74" s="30">
        <f t="shared" si="30"/>
        <v>0.83816530864068328</v>
      </c>
      <c r="EB74" s="30">
        <f t="shared" si="31"/>
        <v>0.83816530864068328</v>
      </c>
      <c r="EC74" s="56" t="e">
        <f t="shared" si="32"/>
        <v>#DIV/0!</v>
      </c>
      <c r="ED74" s="30">
        <f t="shared" si="33"/>
        <v>-0.91833064674096532</v>
      </c>
      <c r="EE74" s="30">
        <f t="shared" si="34"/>
        <v>0.91833064674096532</v>
      </c>
      <c r="EF74" s="30">
        <f t="shared" si="35"/>
        <v>0.91833064674096532</v>
      </c>
      <c r="EG74" s="56" t="e">
        <f t="shared" si="36"/>
        <v>#DIV/0!</v>
      </c>
      <c r="EH74" s="30">
        <f t="shared" si="37"/>
        <v>-0.89838971377611121</v>
      </c>
      <c r="EI74" s="30">
        <f t="shared" si="38"/>
        <v>0.89838971377611121</v>
      </c>
      <c r="EJ74" s="30">
        <f t="shared" si="39"/>
        <v>0.89838971377611121</v>
      </c>
      <c r="EK74" s="56" t="e">
        <f t="shared" si="40"/>
        <v>#DIV/0!</v>
      </c>
      <c r="EL74" s="30">
        <f t="shared" si="41"/>
        <v>-1.1619221746540263</v>
      </c>
      <c r="EM74" s="30">
        <f t="shared" si="42"/>
        <v>1.1619221746540263</v>
      </c>
      <c r="EN74" s="30">
        <f t="shared" si="43"/>
        <v>1.1619221746540263</v>
      </c>
      <c r="EO74" s="56" t="e">
        <f t="shared" si="44"/>
        <v>#DIV/0!</v>
      </c>
      <c r="EP74" s="66"/>
      <c r="EQ74" s="60"/>
    </row>
    <row r="75" spans="2:147" s="12" customFormat="1" ht="21.95" customHeight="1" x14ac:dyDescent="0.25"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DZ75" s="30">
        <f t="shared" si="29"/>
        <v>-0.83816530864068328</v>
      </c>
      <c r="EA75" s="30">
        <f t="shared" si="30"/>
        <v>0.83816530864068328</v>
      </c>
      <c r="EB75" s="30">
        <f t="shared" si="31"/>
        <v>0.83816530864068328</v>
      </c>
      <c r="EC75" s="56" t="e">
        <f t="shared" si="32"/>
        <v>#DIV/0!</v>
      </c>
      <c r="ED75" s="30">
        <f t="shared" si="33"/>
        <v>-0.91833064674096532</v>
      </c>
      <c r="EE75" s="30">
        <f t="shared" si="34"/>
        <v>0.91833064674096532</v>
      </c>
      <c r="EF75" s="30">
        <f t="shared" si="35"/>
        <v>0.91833064674096532</v>
      </c>
      <c r="EG75" s="56" t="e">
        <f t="shared" si="36"/>
        <v>#DIV/0!</v>
      </c>
      <c r="EH75" s="30">
        <f t="shared" si="37"/>
        <v>-0.89838971377611121</v>
      </c>
      <c r="EI75" s="30">
        <f t="shared" si="38"/>
        <v>0.89838971377611121</v>
      </c>
      <c r="EJ75" s="30">
        <f t="shared" si="39"/>
        <v>0.89838971377611121</v>
      </c>
      <c r="EK75" s="56" t="e">
        <f t="shared" si="40"/>
        <v>#DIV/0!</v>
      </c>
      <c r="EL75" s="30">
        <f t="shared" si="41"/>
        <v>-1.1619221746540263</v>
      </c>
      <c r="EM75" s="30">
        <f t="shared" si="42"/>
        <v>1.1619221746540263</v>
      </c>
      <c r="EN75" s="30">
        <f t="shared" si="43"/>
        <v>1.1619221746540263</v>
      </c>
      <c r="EO75" s="56" t="e">
        <f t="shared" si="44"/>
        <v>#DIV/0!</v>
      </c>
      <c r="EP75" s="66"/>
      <c r="EQ75" s="60"/>
    </row>
    <row r="76" spans="2:147" s="12" customFormat="1" ht="21.95" customHeight="1" x14ac:dyDescent="0.25"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DZ76" s="30">
        <f t="shared" si="29"/>
        <v>-0.83816530864068328</v>
      </c>
      <c r="EA76" s="30">
        <f t="shared" si="30"/>
        <v>0.83816530864068328</v>
      </c>
      <c r="EB76" s="30">
        <f t="shared" si="31"/>
        <v>0.83816530864068328</v>
      </c>
      <c r="EC76" s="56" t="e">
        <f t="shared" si="32"/>
        <v>#DIV/0!</v>
      </c>
      <c r="ED76" s="30">
        <f t="shared" si="33"/>
        <v>-0.91833064674096532</v>
      </c>
      <c r="EE76" s="30">
        <f t="shared" si="34"/>
        <v>0.91833064674096532</v>
      </c>
      <c r="EF76" s="30">
        <f t="shared" si="35"/>
        <v>0.91833064674096532</v>
      </c>
      <c r="EG76" s="56" t="e">
        <f t="shared" si="36"/>
        <v>#DIV/0!</v>
      </c>
      <c r="EH76" s="30">
        <f t="shared" si="37"/>
        <v>-0.89838971377611121</v>
      </c>
      <c r="EI76" s="30">
        <f t="shared" si="38"/>
        <v>0.89838971377611121</v>
      </c>
      <c r="EJ76" s="30">
        <f t="shared" si="39"/>
        <v>0.89838971377611121</v>
      </c>
      <c r="EK76" s="56" t="e">
        <f t="shared" si="40"/>
        <v>#DIV/0!</v>
      </c>
      <c r="EL76" s="30">
        <f t="shared" si="41"/>
        <v>-1.1619221746540263</v>
      </c>
      <c r="EM76" s="30">
        <f t="shared" si="42"/>
        <v>1.1619221746540263</v>
      </c>
      <c r="EN76" s="30">
        <f t="shared" si="43"/>
        <v>1.1619221746540263</v>
      </c>
      <c r="EO76" s="56" t="e">
        <f t="shared" si="44"/>
        <v>#DIV/0!</v>
      </c>
      <c r="EP76" s="66"/>
      <c r="EQ76" s="60"/>
    </row>
    <row r="77" spans="2:147" s="12" customFormat="1" ht="21.95" customHeight="1" x14ac:dyDescent="0.25"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DZ77" s="30">
        <f t="shared" si="29"/>
        <v>-0.83816530864068328</v>
      </c>
      <c r="EA77" s="30">
        <f t="shared" si="30"/>
        <v>0.83816530864068328</v>
      </c>
      <c r="EB77" s="30">
        <f t="shared" si="31"/>
        <v>0.83816530864068328</v>
      </c>
      <c r="EC77" s="56" t="e">
        <f t="shared" si="32"/>
        <v>#DIV/0!</v>
      </c>
      <c r="ED77" s="30">
        <f t="shared" si="33"/>
        <v>-0.91833064674096532</v>
      </c>
      <c r="EE77" s="30">
        <f t="shared" si="34"/>
        <v>0.91833064674096532</v>
      </c>
      <c r="EF77" s="30">
        <f t="shared" si="35"/>
        <v>0.91833064674096532</v>
      </c>
      <c r="EG77" s="56" t="e">
        <f t="shared" si="36"/>
        <v>#DIV/0!</v>
      </c>
      <c r="EH77" s="30">
        <f t="shared" si="37"/>
        <v>-0.89838971377611121</v>
      </c>
      <c r="EI77" s="30">
        <f t="shared" si="38"/>
        <v>0.89838971377611121</v>
      </c>
      <c r="EJ77" s="30">
        <f t="shared" si="39"/>
        <v>0.89838971377611121</v>
      </c>
      <c r="EK77" s="56" t="e">
        <f t="shared" si="40"/>
        <v>#DIV/0!</v>
      </c>
      <c r="EL77" s="30">
        <f t="shared" si="41"/>
        <v>-1.1619221746540263</v>
      </c>
      <c r="EM77" s="30">
        <f t="shared" si="42"/>
        <v>1.1619221746540263</v>
      </c>
      <c r="EN77" s="30">
        <f t="shared" si="43"/>
        <v>1.1619221746540263</v>
      </c>
      <c r="EO77" s="56" t="e">
        <f t="shared" si="44"/>
        <v>#DIV/0!</v>
      </c>
      <c r="EP77" s="66"/>
      <c r="EQ77" s="60"/>
    </row>
    <row r="78" spans="2:147" s="12" customFormat="1" ht="21.95" customHeight="1" x14ac:dyDescent="0.25"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DZ78" s="30">
        <f t="shared" si="29"/>
        <v>-0.83816530864068328</v>
      </c>
      <c r="EA78" s="30">
        <f t="shared" si="30"/>
        <v>0.83816530864068328</v>
      </c>
      <c r="EB78" s="30">
        <f t="shared" si="31"/>
        <v>0.83816530864068328</v>
      </c>
      <c r="EC78" s="56" t="e">
        <f t="shared" si="32"/>
        <v>#DIV/0!</v>
      </c>
      <c r="ED78" s="30">
        <f t="shared" si="33"/>
        <v>-0.91833064674096532</v>
      </c>
      <c r="EE78" s="30">
        <f t="shared" si="34"/>
        <v>0.91833064674096532</v>
      </c>
      <c r="EF78" s="30">
        <f t="shared" si="35"/>
        <v>0.91833064674096532</v>
      </c>
      <c r="EG78" s="56" t="e">
        <f t="shared" si="36"/>
        <v>#DIV/0!</v>
      </c>
      <c r="EH78" s="30">
        <f t="shared" si="37"/>
        <v>-0.89838971377611121</v>
      </c>
      <c r="EI78" s="30">
        <f t="shared" si="38"/>
        <v>0.89838971377611121</v>
      </c>
      <c r="EJ78" s="30">
        <f t="shared" si="39"/>
        <v>0.89838971377611121</v>
      </c>
      <c r="EK78" s="56" t="e">
        <f t="shared" si="40"/>
        <v>#DIV/0!</v>
      </c>
      <c r="EL78" s="30">
        <f t="shared" si="41"/>
        <v>-1.1619221746540263</v>
      </c>
      <c r="EM78" s="30">
        <f t="shared" si="42"/>
        <v>1.1619221746540263</v>
      </c>
      <c r="EN78" s="30">
        <f t="shared" si="43"/>
        <v>1.1619221746540263</v>
      </c>
      <c r="EO78" s="56" t="e">
        <f t="shared" si="44"/>
        <v>#DIV/0!</v>
      </c>
      <c r="EP78" s="66"/>
      <c r="EQ78" s="60"/>
    </row>
    <row r="79" spans="2:147" s="12" customFormat="1" ht="21.95" customHeight="1" x14ac:dyDescent="0.25"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DZ79" s="30">
        <f t="shared" si="29"/>
        <v>-0.83816530864068328</v>
      </c>
      <c r="EA79" s="30">
        <f t="shared" si="30"/>
        <v>0.83816530864068328</v>
      </c>
      <c r="EB79" s="30">
        <f t="shared" si="31"/>
        <v>0.83816530864068328</v>
      </c>
      <c r="EC79" s="56" t="e">
        <f t="shared" si="32"/>
        <v>#DIV/0!</v>
      </c>
      <c r="ED79" s="30">
        <f t="shared" si="33"/>
        <v>-0.91833064674096532</v>
      </c>
      <c r="EE79" s="30">
        <f t="shared" si="34"/>
        <v>0.91833064674096532</v>
      </c>
      <c r="EF79" s="30">
        <f t="shared" si="35"/>
        <v>0.91833064674096532</v>
      </c>
      <c r="EG79" s="56" t="e">
        <f t="shared" si="36"/>
        <v>#DIV/0!</v>
      </c>
      <c r="EH79" s="30">
        <f t="shared" si="37"/>
        <v>-0.89838971377611121</v>
      </c>
      <c r="EI79" s="30">
        <f t="shared" si="38"/>
        <v>0.89838971377611121</v>
      </c>
      <c r="EJ79" s="30">
        <f t="shared" si="39"/>
        <v>0.89838971377611121</v>
      </c>
      <c r="EK79" s="56" t="e">
        <f t="shared" si="40"/>
        <v>#DIV/0!</v>
      </c>
      <c r="EL79" s="30">
        <f t="shared" si="41"/>
        <v>-1.1619221746540263</v>
      </c>
      <c r="EM79" s="30">
        <f t="shared" si="42"/>
        <v>1.1619221746540263</v>
      </c>
      <c r="EN79" s="30">
        <f t="shared" si="43"/>
        <v>1.1619221746540263</v>
      </c>
      <c r="EO79" s="56" t="e">
        <f t="shared" si="44"/>
        <v>#DIV/0!</v>
      </c>
      <c r="EP79" s="66"/>
      <c r="EQ79" s="60"/>
    </row>
    <row r="80" spans="2:147" s="12" customFormat="1" ht="21.95" customHeight="1" x14ac:dyDescent="0.25"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DZ80" s="30">
        <f t="shared" ref="DZ80:DZ99" si="49">AJ80-EB80</f>
        <v>-0.83816530864068328</v>
      </c>
      <c r="EA80" s="30">
        <f t="shared" ref="EA80:EA99" si="50">AJ80+EB80</f>
        <v>0.83816530864068328</v>
      </c>
      <c r="EB80" s="30">
        <f t="shared" ref="EB80:EB99" si="51">$N$22*SQRT(($N$20^2)+((($N$20*SQRT((1/$H$26)+(AX80/$M$26))))^2))</f>
        <v>0.83816530864068328</v>
      </c>
      <c r="EC80" s="56" t="e">
        <f t="shared" ref="EC80:EC99" si="52">(EA80-DZ80)/(2*AJ80)</f>
        <v>#DIV/0!</v>
      </c>
      <c r="ED80" s="30">
        <f t="shared" ref="ED80:ED99" si="53">AK80-EF80</f>
        <v>-0.91833064674096532</v>
      </c>
      <c r="EE80" s="30">
        <f t="shared" ref="EE80:EE99" si="54">AK80+EF80</f>
        <v>0.91833064674096532</v>
      </c>
      <c r="EF80" s="30">
        <f t="shared" ref="EF80:EF99" si="55">$O$22*SQRT(($O$20^2)+((($O$20*SQRT((1/$H$26)+(AX80/$M$26))))^2))</f>
        <v>0.91833064674096532</v>
      </c>
      <c r="EG80" s="56" t="e">
        <f t="shared" ref="EG80:EG99" si="56">(EE80-ED80)/(2*AK80)</f>
        <v>#DIV/0!</v>
      </c>
      <c r="EH80" s="30">
        <f t="shared" ref="EH80:EH99" si="57">AL80-EJ80</f>
        <v>-0.89838971377611121</v>
      </c>
      <c r="EI80" s="30">
        <f t="shared" ref="EI80:EI99" si="58">AL80+EJ80</f>
        <v>0.89838971377611121</v>
      </c>
      <c r="EJ80" s="30">
        <f t="shared" ref="EJ80:EJ99" si="59">$P$22*SQRT(($P$20^2)+((($P$20*SQRT((1/$H$26)+(AX80/$M$26))))^2))</f>
        <v>0.89838971377611121</v>
      </c>
      <c r="EK80" s="56" t="e">
        <f t="shared" ref="EK80:EK99" si="60">(EI80-EH80)/(2*AL80)</f>
        <v>#DIV/0!</v>
      </c>
      <c r="EL80" s="30">
        <f t="shared" ref="EL80:EL99" si="61">AM80-EN80</f>
        <v>-1.1619221746540263</v>
      </c>
      <c r="EM80" s="30">
        <f t="shared" ref="EM80:EM99" si="62">AM80+EN80</f>
        <v>1.1619221746540263</v>
      </c>
      <c r="EN80" s="30">
        <f t="shared" ref="EN80:EN99" si="63">$Q$22*SQRT(($Q$20^2)+((($Q$20*SQRT((1/$H$26)+(AX80/$M$26))))^2))</f>
        <v>1.1619221746540263</v>
      </c>
      <c r="EO80" s="56" t="e">
        <f t="shared" ref="EO80:EO99" si="64">(EM80-EL80)/(2*AM80)</f>
        <v>#DIV/0!</v>
      </c>
      <c r="EP80" s="66"/>
      <c r="EQ80" s="60"/>
    </row>
    <row r="81" spans="2:147" s="12" customFormat="1" ht="21.95" customHeight="1" x14ac:dyDescent="0.25"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DZ81" s="30">
        <f t="shared" si="49"/>
        <v>-0.83816530864068328</v>
      </c>
      <c r="EA81" s="30">
        <f t="shared" si="50"/>
        <v>0.83816530864068328</v>
      </c>
      <c r="EB81" s="30">
        <f t="shared" si="51"/>
        <v>0.83816530864068328</v>
      </c>
      <c r="EC81" s="56" t="e">
        <f t="shared" si="52"/>
        <v>#DIV/0!</v>
      </c>
      <c r="ED81" s="30">
        <f t="shared" si="53"/>
        <v>-0.91833064674096532</v>
      </c>
      <c r="EE81" s="30">
        <f t="shared" si="54"/>
        <v>0.91833064674096532</v>
      </c>
      <c r="EF81" s="30">
        <f t="shared" si="55"/>
        <v>0.91833064674096532</v>
      </c>
      <c r="EG81" s="56" t="e">
        <f t="shared" si="56"/>
        <v>#DIV/0!</v>
      </c>
      <c r="EH81" s="30">
        <f t="shared" si="57"/>
        <v>-0.89838971377611121</v>
      </c>
      <c r="EI81" s="30">
        <f t="shared" si="58"/>
        <v>0.89838971377611121</v>
      </c>
      <c r="EJ81" s="30">
        <f t="shared" si="59"/>
        <v>0.89838971377611121</v>
      </c>
      <c r="EK81" s="56" t="e">
        <f t="shared" si="60"/>
        <v>#DIV/0!</v>
      </c>
      <c r="EL81" s="30">
        <f t="shared" si="61"/>
        <v>-1.1619221746540263</v>
      </c>
      <c r="EM81" s="30">
        <f t="shared" si="62"/>
        <v>1.1619221746540263</v>
      </c>
      <c r="EN81" s="30">
        <f t="shared" si="63"/>
        <v>1.1619221746540263</v>
      </c>
      <c r="EO81" s="56" t="e">
        <f t="shared" si="64"/>
        <v>#DIV/0!</v>
      </c>
      <c r="EP81" s="66"/>
      <c r="EQ81" s="60"/>
    </row>
    <row r="82" spans="2:147" s="12" customFormat="1" ht="21.9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DZ82" s="30">
        <f t="shared" si="49"/>
        <v>-0.83816530864068328</v>
      </c>
      <c r="EA82" s="30">
        <f t="shared" si="50"/>
        <v>0.83816530864068328</v>
      </c>
      <c r="EB82" s="30">
        <f t="shared" si="51"/>
        <v>0.83816530864068328</v>
      </c>
      <c r="EC82" s="56" t="e">
        <f t="shared" si="52"/>
        <v>#DIV/0!</v>
      </c>
      <c r="ED82" s="30">
        <f t="shared" si="53"/>
        <v>-0.91833064674096532</v>
      </c>
      <c r="EE82" s="30">
        <f t="shared" si="54"/>
        <v>0.91833064674096532</v>
      </c>
      <c r="EF82" s="30">
        <f t="shared" si="55"/>
        <v>0.91833064674096532</v>
      </c>
      <c r="EG82" s="56" t="e">
        <f t="shared" si="56"/>
        <v>#DIV/0!</v>
      </c>
      <c r="EH82" s="30">
        <f t="shared" si="57"/>
        <v>-0.89838971377611121</v>
      </c>
      <c r="EI82" s="30">
        <f t="shared" si="58"/>
        <v>0.89838971377611121</v>
      </c>
      <c r="EJ82" s="30">
        <f t="shared" si="59"/>
        <v>0.89838971377611121</v>
      </c>
      <c r="EK82" s="56" t="e">
        <f t="shared" si="60"/>
        <v>#DIV/0!</v>
      </c>
      <c r="EL82" s="30">
        <f t="shared" si="61"/>
        <v>-1.1619221746540263</v>
      </c>
      <c r="EM82" s="30">
        <f t="shared" si="62"/>
        <v>1.1619221746540263</v>
      </c>
      <c r="EN82" s="30">
        <f t="shared" si="63"/>
        <v>1.1619221746540263</v>
      </c>
      <c r="EO82" s="56" t="e">
        <f t="shared" si="64"/>
        <v>#DIV/0!</v>
      </c>
      <c r="EP82" s="66"/>
      <c r="EQ82" s="60"/>
    </row>
    <row r="83" spans="2:147" s="12" customFormat="1" ht="21.95" customHeight="1" x14ac:dyDescent="0.25"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DZ83" s="30">
        <f t="shared" si="49"/>
        <v>-0.83816530864068328</v>
      </c>
      <c r="EA83" s="30">
        <f t="shared" si="50"/>
        <v>0.83816530864068328</v>
      </c>
      <c r="EB83" s="30">
        <f t="shared" si="51"/>
        <v>0.83816530864068328</v>
      </c>
      <c r="EC83" s="56" t="e">
        <f t="shared" si="52"/>
        <v>#DIV/0!</v>
      </c>
      <c r="ED83" s="30">
        <f t="shared" si="53"/>
        <v>-0.91833064674096532</v>
      </c>
      <c r="EE83" s="30">
        <f t="shared" si="54"/>
        <v>0.91833064674096532</v>
      </c>
      <c r="EF83" s="30">
        <f t="shared" si="55"/>
        <v>0.91833064674096532</v>
      </c>
      <c r="EG83" s="56" t="e">
        <f t="shared" si="56"/>
        <v>#DIV/0!</v>
      </c>
      <c r="EH83" s="30">
        <f t="shared" si="57"/>
        <v>-0.89838971377611121</v>
      </c>
      <c r="EI83" s="30">
        <f t="shared" si="58"/>
        <v>0.89838971377611121</v>
      </c>
      <c r="EJ83" s="30">
        <f t="shared" si="59"/>
        <v>0.89838971377611121</v>
      </c>
      <c r="EK83" s="56" t="e">
        <f t="shared" si="60"/>
        <v>#DIV/0!</v>
      </c>
      <c r="EL83" s="30">
        <f t="shared" si="61"/>
        <v>-1.1619221746540263</v>
      </c>
      <c r="EM83" s="30">
        <f t="shared" si="62"/>
        <v>1.1619221746540263</v>
      </c>
      <c r="EN83" s="30">
        <f t="shared" si="63"/>
        <v>1.1619221746540263</v>
      </c>
      <c r="EO83" s="56" t="e">
        <f t="shared" si="64"/>
        <v>#DIV/0!</v>
      </c>
      <c r="EP83" s="66"/>
      <c r="EQ83" s="60"/>
    </row>
    <row r="84" spans="2:147" s="12" customFormat="1" ht="21.95" customHeight="1" x14ac:dyDescent="0.25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DZ84" s="30">
        <f t="shared" si="49"/>
        <v>-0.83816530864068328</v>
      </c>
      <c r="EA84" s="30">
        <f t="shared" si="50"/>
        <v>0.83816530864068328</v>
      </c>
      <c r="EB84" s="30">
        <f t="shared" si="51"/>
        <v>0.83816530864068328</v>
      </c>
      <c r="EC84" s="56" t="e">
        <f t="shared" si="52"/>
        <v>#DIV/0!</v>
      </c>
      <c r="ED84" s="30">
        <f t="shared" si="53"/>
        <v>-0.91833064674096532</v>
      </c>
      <c r="EE84" s="30">
        <f t="shared" si="54"/>
        <v>0.91833064674096532</v>
      </c>
      <c r="EF84" s="30">
        <f t="shared" si="55"/>
        <v>0.91833064674096532</v>
      </c>
      <c r="EG84" s="56" t="e">
        <f t="shared" si="56"/>
        <v>#DIV/0!</v>
      </c>
      <c r="EH84" s="30">
        <f t="shared" si="57"/>
        <v>-0.89838971377611121</v>
      </c>
      <c r="EI84" s="30">
        <f t="shared" si="58"/>
        <v>0.89838971377611121</v>
      </c>
      <c r="EJ84" s="30">
        <f t="shared" si="59"/>
        <v>0.89838971377611121</v>
      </c>
      <c r="EK84" s="56" t="e">
        <f t="shared" si="60"/>
        <v>#DIV/0!</v>
      </c>
      <c r="EL84" s="30">
        <f t="shared" si="61"/>
        <v>-1.1619221746540263</v>
      </c>
      <c r="EM84" s="30">
        <f t="shared" si="62"/>
        <v>1.1619221746540263</v>
      </c>
      <c r="EN84" s="30">
        <f t="shared" si="63"/>
        <v>1.1619221746540263</v>
      </c>
      <c r="EO84" s="56" t="e">
        <f t="shared" si="64"/>
        <v>#DIV/0!</v>
      </c>
      <c r="EP84" s="66"/>
      <c r="EQ84" s="60"/>
    </row>
    <row r="85" spans="2:147" s="12" customFormat="1" ht="21.95" customHeight="1" x14ac:dyDescent="0.25"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DZ85" s="30">
        <f t="shared" si="49"/>
        <v>-0.83816530864068328</v>
      </c>
      <c r="EA85" s="30">
        <f t="shared" si="50"/>
        <v>0.83816530864068328</v>
      </c>
      <c r="EB85" s="30">
        <f t="shared" si="51"/>
        <v>0.83816530864068328</v>
      </c>
      <c r="EC85" s="56" t="e">
        <f t="shared" si="52"/>
        <v>#DIV/0!</v>
      </c>
      <c r="ED85" s="30">
        <f t="shared" si="53"/>
        <v>-0.91833064674096532</v>
      </c>
      <c r="EE85" s="30">
        <f t="shared" si="54"/>
        <v>0.91833064674096532</v>
      </c>
      <c r="EF85" s="30">
        <f t="shared" si="55"/>
        <v>0.91833064674096532</v>
      </c>
      <c r="EG85" s="56" t="e">
        <f t="shared" si="56"/>
        <v>#DIV/0!</v>
      </c>
      <c r="EH85" s="30">
        <f t="shared" si="57"/>
        <v>-0.89838971377611121</v>
      </c>
      <c r="EI85" s="30">
        <f t="shared" si="58"/>
        <v>0.89838971377611121</v>
      </c>
      <c r="EJ85" s="30">
        <f t="shared" si="59"/>
        <v>0.89838971377611121</v>
      </c>
      <c r="EK85" s="56" t="e">
        <f t="shared" si="60"/>
        <v>#DIV/0!</v>
      </c>
      <c r="EL85" s="30">
        <f t="shared" si="61"/>
        <v>-1.1619221746540263</v>
      </c>
      <c r="EM85" s="30">
        <f t="shared" si="62"/>
        <v>1.1619221746540263</v>
      </c>
      <c r="EN85" s="30">
        <f t="shared" si="63"/>
        <v>1.1619221746540263</v>
      </c>
      <c r="EO85" s="56" t="e">
        <f t="shared" si="64"/>
        <v>#DIV/0!</v>
      </c>
      <c r="EP85" s="66"/>
      <c r="EQ85" s="60"/>
    </row>
    <row r="86" spans="2:147" s="12" customFormat="1" ht="21.95" customHeight="1" x14ac:dyDescent="0.25"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DZ86" s="30">
        <f t="shared" si="49"/>
        <v>-0.83816530864068328</v>
      </c>
      <c r="EA86" s="30">
        <f t="shared" si="50"/>
        <v>0.83816530864068328</v>
      </c>
      <c r="EB86" s="30">
        <f t="shared" si="51"/>
        <v>0.83816530864068328</v>
      </c>
      <c r="EC86" s="56" t="e">
        <f t="shared" si="52"/>
        <v>#DIV/0!</v>
      </c>
      <c r="ED86" s="30">
        <f t="shared" si="53"/>
        <v>-0.91833064674096532</v>
      </c>
      <c r="EE86" s="30">
        <f t="shared" si="54"/>
        <v>0.91833064674096532</v>
      </c>
      <c r="EF86" s="30">
        <f t="shared" si="55"/>
        <v>0.91833064674096532</v>
      </c>
      <c r="EG86" s="56" t="e">
        <f t="shared" si="56"/>
        <v>#DIV/0!</v>
      </c>
      <c r="EH86" s="30">
        <f t="shared" si="57"/>
        <v>-0.89838971377611121</v>
      </c>
      <c r="EI86" s="30">
        <f t="shared" si="58"/>
        <v>0.89838971377611121</v>
      </c>
      <c r="EJ86" s="30">
        <f t="shared" si="59"/>
        <v>0.89838971377611121</v>
      </c>
      <c r="EK86" s="56" t="e">
        <f t="shared" si="60"/>
        <v>#DIV/0!</v>
      </c>
      <c r="EL86" s="30">
        <f t="shared" si="61"/>
        <v>-1.1619221746540263</v>
      </c>
      <c r="EM86" s="30">
        <f t="shared" si="62"/>
        <v>1.1619221746540263</v>
      </c>
      <c r="EN86" s="30">
        <f t="shared" si="63"/>
        <v>1.1619221746540263</v>
      </c>
      <c r="EO86" s="56" t="e">
        <f t="shared" si="64"/>
        <v>#DIV/0!</v>
      </c>
      <c r="EP86" s="66"/>
      <c r="EQ86" s="60"/>
    </row>
    <row r="87" spans="2:147" s="12" customFormat="1" ht="21.95" customHeight="1" x14ac:dyDescent="0.25"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DZ87" s="30">
        <f t="shared" si="49"/>
        <v>-0.83816530864068328</v>
      </c>
      <c r="EA87" s="30">
        <f t="shared" si="50"/>
        <v>0.83816530864068328</v>
      </c>
      <c r="EB87" s="30">
        <f t="shared" si="51"/>
        <v>0.83816530864068328</v>
      </c>
      <c r="EC87" s="56" t="e">
        <f t="shared" si="52"/>
        <v>#DIV/0!</v>
      </c>
      <c r="ED87" s="30">
        <f t="shared" si="53"/>
        <v>-0.91833064674096532</v>
      </c>
      <c r="EE87" s="30">
        <f t="shared" si="54"/>
        <v>0.91833064674096532</v>
      </c>
      <c r="EF87" s="30">
        <f t="shared" si="55"/>
        <v>0.91833064674096532</v>
      </c>
      <c r="EG87" s="56" t="e">
        <f t="shared" si="56"/>
        <v>#DIV/0!</v>
      </c>
      <c r="EH87" s="30">
        <f t="shared" si="57"/>
        <v>-0.89838971377611121</v>
      </c>
      <c r="EI87" s="30">
        <f t="shared" si="58"/>
        <v>0.89838971377611121</v>
      </c>
      <c r="EJ87" s="30">
        <f t="shared" si="59"/>
        <v>0.89838971377611121</v>
      </c>
      <c r="EK87" s="56" t="e">
        <f t="shared" si="60"/>
        <v>#DIV/0!</v>
      </c>
      <c r="EL87" s="30">
        <f t="shared" si="61"/>
        <v>-1.1619221746540263</v>
      </c>
      <c r="EM87" s="30">
        <f t="shared" si="62"/>
        <v>1.1619221746540263</v>
      </c>
      <c r="EN87" s="30">
        <f t="shared" si="63"/>
        <v>1.1619221746540263</v>
      </c>
      <c r="EO87" s="56" t="e">
        <f t="shared" si="64"/>
        <v>#DIV/0!</v>
      </c>
      <c r="EP87" s="66"/>
      <c r="EQ87" s="60"/>
    </row>
    <row r="88" spans="2:147" s="12" customFormat="1" ht="21.95" customHeight="1" x14ac:dyDescent="0.25"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DZ88" s="30">
        <f t="shared" si="49"/>
        <v>-0.83816530864068328</v>
      </c>
      <c r="EA88" s="30">
        <f t="shared" si="50"/>
        <v>0.83816530864068328</v>
      </c>
      <c r="EB88" s="30">
        <f t="shared" si="51"/>
        <v>0.83816530864068328</v>
      </c>
      <c r="EC88" s="56" t="e">
        <f t="shared" si="52"/>
        <v>#DIV/0!</v>
      </c>
      <c r="ED88" s="30">
        <f t="shared" si="53"/>
        <v>-0.91833064674096532</v>
      </c>
      <c r="EE88" s="30">
        <f t="shared" si="54"/>
        <v>0.91833064674096532</v>
      </c>
      <c r="EF88" s="30">
        <f t="shared" si="55"/>
        <v>0.91833064674096532</v>
      </c>
      <c r="EG88" s="56" t="e">
        <f t="shared" si="56"/>
        <v>#DIV/0!</v>
      </c>
      <c r="EH88" s="30">
        <f t="shared" si="57"/>
        <v>-0.89838971377611121</v>
      </c>
      <c r="EI88" s="30">
        <f t="shared" si="58"/>
        <v>0.89838971377611121</v>
      </c>
      <c r="EJ88" s="30">
        <f t="shared" si="59"/>
        <v>0.89838971377611121</v>
      </c>
      <c r="EK88" s="56" t="e">
        <f t="shared" si="60"/>
        <v>#DIV/0!</v>
      </c>
      <c r="EL88" s="30">
        <f t="shared" si="61"/>
        <v>-1.1619221746540263</v>
      </c>
      <c r="EM88" s="30">
        <f t="shared" si="62"/>
        <v>1.1619221746540263</v>
      </c>
      <c r="EN88" s="30">
        <f t="shared" si="63"/>
        <v>1.1619221746540263</v>
      </c>
      <c r="EO88" s="56" t="e">
        <f t="shared" si="64"/>
        <v>#DIV/0!</v>
      </c>
      <c r="EP88" s="66"/>
      <c r="EQ88" s="60"/>
    </row>
    <row r="89" spans="2:147" s="12" customFormat="1" ht="21.95" customHeight="1" x14ac:dyDescent="0.25"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DZ89" s="30">
        <f t="shared" si="49"/>
        <v>-0.83816530864068328</v>
      </c>
      <c r="EA89" s="30">
        <f t="shared" si="50"/>
        <v>0.83816530864068328</v>
      </c>
      <c r="EB89" s="30">
        <f t="shared" si="51"/>
        <v>0.83816530864068328</v>
      </c>
      <c r="EC89" s="56" t="e">
        <f t="shared" si="52"/>
        <v>#DIV/0!</v>
      </c>
      <c r="ED89" s="30">
        <f t="shared" si="53"/>
        <v>-0.91833064674096532</v>
      </c>
      <c r="EE89" s="30">
        <f t="shared" si="54"/>
        <v>0.91833064674096532</v>
      </c>
      <c r="EF89" s="30">
        <f t="shared" si="55"/>
        <v>0.91833064674096532</v>
      </c>
      <c r="EG89" s="56" t="e">
        <f t="shared" si="56"/>
        <v>#DIV/0!</v>
      </c>
      <c r="EH89" s="30">
        <f t="shared" si="57"/>
        <v>-0.89838971377611121</v>
      </c>
      <c r="EI89" s="30">
        <f t="shared" si="58"/>
        <v>0.89838971377611121</v>
      </c>
      <c r="EJ89" s="30">
        <f t="shared" si="59"/>
        <v>0.89838971377611121</v>
      </c>
      <c r="EK89" s="56" t="e">
        <f t="shared" si="60"/>
        <v>#DIV/0!</v>
      </c>
      <c r="EL89" s="30">
        <f t="shared" si="61"/>
        <v>-1.1619221746540263</v>
      </c>
      <c r="EM89" s="30">
        <f t="shared" si="62"/>
        <v>1.1619221746540263</v>
      </c>
      <c r="EN89" s="30">
        <f t="shared" si="63"/>
        <v>1.1619221746540263</v>
      </c>
      <c r="EO89" s="56" t="e">
        <f t="shared" si="64"/>
        <v>#DIV/0!</v>
      </c>
      <c r="EP89" s="66"/>
      <c r="EQ89" s="60"/>
    </row>
    <row r="90" spans="2:147" s="12" customFormat="1" ht="21.95" customHeight="1" x14ac:dyDescent="0.25"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DZ90" s="30">
        <f t="shared" si="49"/>
        <v>-0.83816530864068328</v>
      </c>
      <c r="EA90" s="30">
        <f t="shared" si="50"/>
        <v>0.83816530864068328</v>
      </c>
      <c r="EB90" s="30">
        <f t="shared" si="51"/>
        <v>0.83816530864068328</v>
      </c>
      <c r="EC90" s="56" t="e">
        <f t="shared" si="52"/>
        <v>#DIV/0!</v>
      </c>
      <c r="ED90" s="30">
        <f t="shared" si="53"/>
        <v>-0.91833064674096532</v>
      </c>
      <c r="EE90" s="30">
        <f t="shared" si="54"/>
        <v>0.91833064674096532</v>
      </c>
      <c r="EF90" s="30">
        <f t="shared" si="55"/>
        <v>0.91833064674096532</v>
      </c>
      <c r="EG90" s="56" t="e">
        <f t="shared" si="56"/>
        <v>#DIV/0!</v>
      </c>
      <c r="EH90" s="30">
        <f t="shared" si="57"/>
        <v>-0.89838971377611121</v>
      </c>
      <c r="EI90" s="30">
        <f t="shared" si="58"/>
        <v>0.89838971377611121</v>
      </c>
      <c r="EJ90" s="30">
        <f t="shared" si="59"/>
        <v>0.89838971377611121</v>
      </c>
      <c r="EK90" s="56" t="e">
        <f t="shared" si="60"/>
        <v>#DIV/0!</v>
      </c>
      <c r="EL90" s="30">
        <f t="shared" si="61"/>
        <v>-1.1619221746540263</v>
      </c>
      <c r="EM90" s="30">
        <f t="shared" si="62"/>
        <v>1.1619221746540263</v>
      </c>
      <c r="EN90" s="30">
        <f t="shared" si="63"/>
        <v>1.1619221746540263</v>
      </c>
      <c r="EO90" s="56" t="e">
        <f t="shared" si="64"/>
        <v>#DIV/0!</v>
      </c>
      <c r="EP90" s="66"/>
      <c r="EQ90" s="60"/>
    </row>
    <row r="91" spans="2:147" s="12" customFormat="1" ht="21.95" customHeight="1" x14ac:dyDescent="0.25"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DZ91" s="30">
        <f t="shared" si="49"/>
        <v>-0.83816530864068328</v>
      </c>
      <c r="EA91" s="30">
        <f t="shared" si="50"/>
        <v>0.83816530864068328</v>
      </c>
      <c r="EB91" s="30">
        <f t="shared" si="51"/>
        <v>0.83816530864068328</v>
      </c>
      <c r="EC91" s="56" t="e">
        <f t="shared" si="52"/>
        <v>#DIV/0!</v>
      </c>
      <c r="ED91" s="30">
        <f t="shared" si="53"/>
        <v>-0.91833064674096532</v>
      </c>
      <c r="EE91" s="30">
        <f t="shared" si="54"/>
        <v>0.91833064674096532</v>
      </c>
      <c r="EF91" s="30">
        <f t="shared" si="55"/>
        <v>0.91833064674096532</v>
      </c>
      <c r="EG91" s="56" t="e">
        <f t="shared" si="56"/>
        <v>#DIV/0!</v>
      </c>
      <c r="EH91" s="30">
        <f t="shared" si="57"/>
        <v>-0.89838971377611121</v>
      </c>
      <c r="EI91" s="30">
        <f t="shared" si="58"/>
        <v>0.89838971377611121</v>
      </c>
      <c r="EJ91" s="30">
        <f t="shared" si="59"/>
        <v>0.89838971377611121</v>
      </c>
      <c r="EK91" s="56" t="e">
        <f t="shared" si="60"/>
        <v>#DIV/0!</v>
      </c>
      <c r="EL91" s="30">
        <f t="shared" si="61"/>
        <v>-1.1619221746540263</v>
      </c>
      <c r="EM91" s="30">
        <f t="shared" si="62"/>
        <v>1.1619221746540263</v>
      </c>
      <c r="EN91" s="30">
        <f t="shared" si="63"/>
        <v>1.1619221746540263</v>
      </c>
      <c r="EO91" s="56" t="e">
        <f t="shared" si="64"/>
        <v>#DIV/0!</v>
      </c>
      <c r="EP91" s="66"/>
      <c r="EQ91" s="60"/>
    </row>
    <row r="92" spans="2:147" s="12" customFormat="1" ht="21.95" customHeight="1" x14ac:dyDescent="0.25"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DZ92" s="30">
        <f t="shared" si="49"/>
        <v>-0.83816530864068328</v>
      </c>
      <c r="EA92" s="30">
        <f t="shared" si="50"/>
        <v>0.83816530864068328</v>
      </c>
      <c r="EB92" s="30">
        <f t="shared" si="51"/>
        <v>0.83816530864068328</v>
      </c>
      <c r="EC92" s="56" t="e">
        <f t="shared" si="52"/>
        <v>#DIV/0!</v>
      </c>
      <c r="ED92" s="30">
        <f t="shared" si="53"/>
        <v>-0.91833064674096532</v>
      </c>
      <c r="EE92" s="30">
        <f t="shared" si="54"/>
        <v>0.91833064674096532</v>
      </c>
      <c r="EF92" s="30">
        <f t="shared" si="55"/>
        <v>0.91833064674096532</v>
      </c>
      <c r="EG92" s="56" t="e">
        <f t="shared" si="56"/>
        <v>#DIV/0!</v>
      </c>
      <c r="EH92" s="30">
        <f t="shared" si="57"/>
        <v>-0.89838971377611121</v>
      </c>
      <c r="EI92" s="30">
        <f t="shared" si="58"/>
        <v>0.89838971377611121</v>
      </c>
      <c r="EJ92" s="30">
        <f t="shared" si="59"/>
        <v>0.89838971377611121</v>
      </c>
      <c r="EK92" s="56" t="e">
        <f t="shared" si="60"/>
        <v>#DIV/0!</v>
      </c>
      <c r="EL92" s="30">
        <f t="shared" si="61"/>
        <v>-1.1619221746540263</v>
      </c>
      <c r="EM92" s="30">
        <f t="shared" si="62"/>
        <v>1.1619221746540263</v>
      </c>
      <c r="EN92" s="30">
        <f t="shared" si="63"/>
        <v>1.1619221746540263</v>
      </c>
      <c r="EO92" s="56" t="e">
        <f t="shared" si="64"/>
        <v>#DIV/0!</v>
      </c>
      <c r="EP92" s="66"/>
      <c r="EQ92" s="60"/>
    </row>
    <row r="93" spans="2:147" s="12" customFormat="1" ht="21.95" customHeight="1" x14ac:dyDescent="0.25"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DZ93" s="30">
        <f t="shared" si="49"/>
        <v>-0.83816530864068328</v>
      </c>
      <c r="EA93" s="30">
        <f t="shared" si="50"/>
        <v>0.83816530864068328</v>
      </c>
      <c r="EB93" s="30">
        <f t="shared" si="51"/>
        <v>0.83816530864068328</v>
      </c>
      <c r="EC93" s="56" t="e">
        <f t="shared" si="52"/>
        <v>#DIV/0!</v>
      </c>
      <c r="ED93" s="30">
        <f t="shared" si="53"/>
        <v>-0.91833064674096532</v>
      </c>
      <c r="EE93" s="30">
        <f t="shared" si="54"/>
        <v>0.91833064674096532</v>
      </c>
      <c r="EF93" s="30">
        <f t="shared" si="55"/>
        <v>0.91833064674096532</v>
      </c>
      <c r="EG93" s="56" t="e">
        <f t="shared" si="56"/>
        <v>#DIV/0!</v>
      </c>
      <c r="EH93" s="30">
        <f t="shared" si="57"/>
        <v>-0.89838971377611121</v>
      </c>
      <c r="EI93" s="30">
        <f t="shared" si="58"/>
        <v>0.89838971377611121</v>
      </c>
      <c r="EJ93" s="30">
        <f t="shared" si="59"/>
        <v>0.89838971377611121</v>
      </c>
      <c r="EK93" s="56" t="e">
        <f t="shared" si="60"/>
        <v>#DIV/0!</v>
      </c>
      <c r="EL93" s="30">
        <f t="shared" si="61"/>
        <v>-1.1619221746540263</v>
      </c>
      <c r="EM93" s="30">
        <f t="shared" si="62"/>
        <v>1.1619221746540263</v>
      </c>
      <c r="EN93" s="30">
        <f t="shared" si="63"/>
        <v>1.1619221746540263</v>
      </c>
      <c r="EO93" s="56" t="e">
        <f t="shared" si="64"/>
        <v>#DIV/0!</v>
      </c>
      <c r="EP93" s="66"/>
      <c r="EQ93" s="60"/>
    </row>
    <row r="94" spans="2:147" s="12" customFormat="1" ht="21.95" customHeight="1" x14ac:dyDescent="0.25"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DZ94" s="30">
        <f t="shared" si="49"/>
        <v>-0.83816530864068328</v>
      </c>
      <c r="EA94" s="30">
        <f t="shared" si="50"/>
        <v>0.83816530864068328</v>
      </c>
      <c r="EB94" s="30">
        <f t="shared" si="51"/>
        <v>0.83816530864068328</v>
      </c>
      <c r="EC94" s="56" t="e">
        <f t="shared" si="52"/>
        <v>#DIV/0!</v>
      </c>
      <c r="ED94" s="30">
        <f t="shared" si="53"/>
        <v>-0.91833064674096532</v>
      </c>
      <c r="EE94" s="30">
        <f t="shared" si="54"/>
        <v>0.91833064674096532</v>
      </c>
      <c r="EF94" s="30">
        <f t="shared" si="55"/>
        <v>0.91833064674096532</v>
      </c>
      <c r="EG94" s="56" t="e">
        <f t="shared" si="56"/>
        <v>#DIV/0!</v>
      </c>
      <c r="EH94" s="30">
        <f t="shared" si="57"/>
        <v>-0.89838971377611121</v>
      </c>
      <c r="EI94" s="30">
        <f t="shared" si="58"/>
        <v>0.89838971377611121</v>
      </c>
      <c r="EJ94" s="30">
        <f t="shared" si="59"/>
        <v>0.89838971377611121</v>
      </c>
      <c r="EK94" s="56" t="e">
        <f t="shared" si="60"/>
        <v>#DIV/0!</v>
      </c>
      <c r="EL94" s="30">
        <f t="shared" si="61"/>
        <v>-1.1619221746540263</v>
      </c>
      <c r="EM94" s="30">
        <f t="shared" si="62"/>
        <v>1.1619221746540263</v>
      </c>
      <c r="EN94" s="30">
        <f t="shared" si="63"/>
        <v>1.1619221746540263</v>
      </c>
      <c r="EO94" s="56" t="e">
        <f t="shared" si="64"/>
        <v>#DIV/0!</v>
      </c>
      <c r="EP94" s="66"/>
      <c r="EQ94" s="60"/>
    </row>
    <row r="95" spans="2:147" s="12" customFormat="1" ht="21.95" customHeight="1" x14ac:dyDescent="0.25"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DZ95" s="30">
        <f t="shared" si="49"/>
        <v>-0.83816530864068328</v>
      </c>
      <c r="EA95" s="30">
        <f t="shared" si="50"/>
        <v>0.83816530864068328</v>
      </c>
      <c r="EB95" s="30">
        <f t="shared" si="51"/>
        <v>0.83816530864068328</v>
      </c>
      <c r="EC95" s="56" t="e">
        <f t="shared" si="52"/>
        <v>#DIV/0!</v>
      </c>
      <c r="ED95" s="30">
        <f t="shared" si="53"/>
        <v>-0.91833064674096532</v>
      </c>
      <c r="EE95" s="30">
        <f t="shared" si="54"/>
        <v>0.91833064674096532</v>
      </c>
      <c r="EF95" s="30">
        <f t="shared" si="55"/>
        <v>0.91833064674096532</v>
      </c>
      <c r="EG95" s="56" t="e">
        <f t="shared" si="56"/>
        <v>#DIV/0!</v>
      </c>
      <c r="EH95" s="30">
        <f t="shared" si="57"/>
        <v>-0.89838971377611121</v>
      </c>
      <c r="EI95" s="30">
        <f t="shared" si="58"/>
        <v>0.89838971377611121</v>
      </c>
      <c r="EJ95" s="30">
        <f t="shared" si="59"/>
        <v>0.89838971377611121</v>
      </c>
      <c r="EK95" s="56" t="e">
        <f t="shared" si="60"/>
        <v>#DIV/0!</v>
      </c>
      <c r="EL95" s="30">
        <f t="shared" si="61"/>
        <v>-1.1619221746540263</v>
      </c>
      <c r="EM95" s="30">
        <f t="shared" si="62"/>
        <v>1.1619221746540263</v>
      </c>
      <c r="EN95" s="30">
        <f t="shared" si="63"/>
        <v>1.1619221746540263</v>
      </c>
      <c r="EO95" s="56" t="e">
        <f t="shared" si="64"/>
        <v>#DIV/0!</v>
      </c>
      <c r="EP95" s="66"/>
      <c r="EQ95" s="60"/>
    </row>
    <row r="96" spans="2:147" s="12" customFormat="1" ht="21.95" customHeight="1" x14ac:dyDescent="0.25"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DZ96" s="30">
        <f t="shared" si="49"/>
        <v>-0.83816530864068328</v>
      </c>
      <c r="EA96" s="30">
        <f t="shared" si="50"/>
        <v>0.83816530864068328</v>
      </c>
      <c r="EB96" s="30">
        <f t="shared" si="51"/>
        <v>0.83816530864068328</v>
      </c>
      <c r="EC96" s="56" t="e">
        <f t="shared" si="52"/>
        <v>#DIV/0!</v>
      </c>
      <c r="ED96" s="30">
        <f t="shared" si="53"/>
        <v>-0.91833064674096532</v>
      </c>
      <c r="EE96" s="30">
        <f t="shared" si="54"/>
        <v>0.91833064674096532</v>
      </c>
      <c r="EF96" s="30">
        <f t="shared" si="55"/>
        <v>0.91833064674096532</v>
      </c>
      <c r="EG96" s="56" t="e">
        <f t="shared" si="56"/>
        <v>#DIV/0!</v>
      </c>
      <c r="EH96" s="30">
        <f t="shared" si="57"/>
        <v>-0.89838971377611121</v>
      </c>
      <c r="EI96" s="30">
        <f t="shared" si="58"/>
        <v>0.89838971377611121</v>
      </c>
      <c r="EJ96" s="30">
        <f t="shared" si="59"/>
        <v>0.89838971377611121</v>
      </c>
      <c r="EK96" s="56" t="e">
        <f t="shared" si="60"/>
        <v>#DIV/0!</v>
      </c>
      <c r="EL96" s="30">
        <f t="shared" si="61"/>
        <v>-1.1619221746540263</v>
      </c>
      <c r="EM96" s="30">
        <f t="shared" si="62"/>
        <v>1.1619221746540263</v>
      </c>
      <c r="EN96" s="30">
        <f t="shared" si="63"/>
        <v>1.1619221746540263</v>
      </c>
      <c r="EO96" s="56" t="e">
        <f t="shared" si="64"/>
        <v>#DIV/0!</v>
      </c>
      <c r="EP96" s="66"/>
      <c r="EQ96" s="60"/>
    </row>
    <row r="97" spans="20:147" s="12" customFormat="1" ht="21.95" customHeight="1" x14ac:dyDescent="0.25"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DZ97" s="30">
        <f t="shared" si="49"/>
        <v>-0.83816530864068328</v>
      </c>
      <c r="EA97" s="30">
        <f t="shared" si="50"/>
        <v>0.83816530864068328</v>
      </c>
      <c r="EB97" s="30">
        <f t="shared" si="51"/>
        <v>0.83816530864068328</v>
      </c>
      <c r="EC97" s="56" t="e">
        <f t="shared" si="52"/>
        <v>#DIV/0!</v>
      </c>
      <c r="ED97" s="30">
        <f t="shared" si="53"/>
        <v>-0.91833064674096532</v>
      </c>
      <c r="EE97" s="30">
        <f t="shared" si="54"/>
        <v>0.91833064674096532</v>
      </c>
      <c r="EF97" s="30">
        <f t="shared" si="55"/>
        <v>0.91833064674096532</v>
      </c>
      <c r="EG97" s="56" t="e">
        <f t="shared" si="56"/>
        <v>#DIV/0!</v>
      </c>
      <c r="EH97" s="30">
        <f t="shared" si="57"/>
        <v>-0.89838971377611121</v>
      </c>
      <c r="EI97" s="30">
        <f t="shared" si="58"/>
        <v>0.89838971377611121</v>
      </c>
      <c r="EJ97" s="30">
        <f t="shared" si="59"/>
        <v>0.89838971377611121</v>
      </c>
      <c r="EK97" s="56" t="e">
        <f t="shared" si="60"/>
        <v>#DIV/0!</v>
      </c>
      <c r="EL97" s="30">
        <f t="shared" si="61"/>
        <v>-1.1619221746540263</v>
      </c>
      <c r="EM97" s="30">
        <f t="shared" si="62"/>
        <v>1.1619221746540263</v>
      </c>
      <c r="EN97" s="30">
        <f t="shared" si="63"/>
        <v>1.1619221746540263</v>
      </c>
      <c r="EO97" s="56" t="e">
        <f t="shared" si="64"/>
        <v>#DIV/0!</v>
      </c>
      <c r="EP97" s="66"/>
      <c r="EQ97" s="60"/>
    </row>
    <row r="98" spans="20:147" s="12" customFormat="1" ht="21.95" customHeight="1" x14ac:dyDescent="0.25"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DZ98" s="30">
        <f t="shared" si="49"/>
        <v>-0.83816530864068328</v>
      </c>
      <c r="EA98" s="30">
        <f t="shared" si="50"/>
        <v>0.83816530864068328</v>
      </c>
      <c r="EB98" s="30">
        <f t="shared" si="51"/>
        <v>0.83816530864068328</v>
      </c>
      <c r="EC98" s="56" t="e">
        <f t="shared" si="52"/>
        <v>#DIV/0!</v>
      </c>
      <c r="ED98" s="30">
        <f t="shared" si="53"/>
        <v>-0.91833064674096532</v>
      </c>
      <c r="EE98" s="30">
        <f t="shared" si="54"/>
        <v>0.91833064674096532</v>
      </c>
      <c r="EF98" s="30">
        <f t="shared" si="55"/>
        <v>0.91833064674096532</v>
      </c>
      <c r="EG98" s="56" t="e">
        <f t="shared" si="56"/>
        <v>#DIV/0!</v>
      </c>
      <c r="EH98" s="30">
        <f t="shared" si="57"/>
        <v>-0.89838971377611121</v>
      </c>
      <c r="EI98" s="30">
        <f t="shared" si="58"/>
        <v>0.89838971377611121</v>
      </c>
      <c r="EJ98" s="30">
        <f t="shared" si="59"/>
        <v>0.89838971377611121</v>
      </c>
      <c r="EK98" s="56" t="e">
        <f t="shared" si="60"/>
        <v>#DIV/0!</v>
      </c>
      <c r="EL98" s="30">
        <f t="shared" si="61"/>
        <v>-1.1619221746540263</v>
      </c>
      <c r="EM98" s="30">
        <f t="shared" si="62"/>
        <v>1.1619221746540263</v>
      </c>
      <c r="EN98" s="30">
        <f t="shared" si="63"/>
        <v>1.1619221746540263</v>
      </c>
      <c r="EO98" s="56" t="e">
        <f t="shared" si="64"/>
        <v>#DIV/0!</v>
      </c>
      <c r="EP98" s="66"/>
      <c r="EQ98" s="60"/>
    </row>
    <row r="99" spans="20:147" s="12" customFormat="1" ht="21.95" customHeight="1" x14ac:dyDescent="0.25"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DZ99" s="30">
        <f t="shared" si="49"/>
        <v>-0.83816530864068328</v>
      </c>
      <c r="EA99" s="30">
        <f t="shared" si="50"/>
        <v>0.83816530864068328</v>
      </c>
      <c r="EB99" s="30">
        <f t="shared" si="51"/>
        <v>0.83816530864068328</v>
      </c>
      <c r="EC99" s="56" t="e">
        <f t="shared" si="52"/>
        <v>#DIV/0!</v>
      </c>
      <c r="ED99" s="30">
        <f t="shared" si="53"/>
        <v>-0.91833064674096532</v>
      </c>
      <c r="EE99" s="30">
        <f t="shared" si="54"/>
        <v>0.91833064674096532</v>
      </c>
      <c r="EF99" s="30">
        <f t="shared" si="55"/>
        <v>0.91833064674096532</v>
      </c>
      <c r="EG99" s="56" t="e">
        <f t="shared" si="56"/>
        <v>#DIV/0!</v>
      </c>
      <c r="EH99" s="30">
        <f t="shared" si="57"/>
        <v>-0.89838971377611121</v>
      </c>
      <c r="EI99" s="30">
        <f t="shared" si="58"/>
        <v>0.89838971377611121</v>
      </c>
      <c r="EJ99" s="30">
        <f t="shared" si="59"/>
        <v>0.89838971377611121</v>
      </c>
      <c r="EK99" s="56" t="e">
        <f t="shared" si="60"/>
        <v>#DIV/0!</v>
      </c>
      <c r="EL99" s="30">
        <f t="shared" si="61"/>
        <v>-1.1619221746540263</v>
      </c>
      <c r="EM99" s="30">
        <f t="shared" si="62"/>
        <v>1.1619221746540263</v>
      </c>
      <c r="EN99" s="30">
        <f t="shared" si="63"/>
        <v>1.1619221746540263</v>
      </c>
      <c r="EO99" s="56" t="e">
        <f t="shared" si="64"/>
        <v>#DIV/0!</v>
      </c>
      <c r="EP99" s="66"/>
      <c r="EQ99" s="60"/>
    </row>
    <row r="100" spans="20:147" s="12" customFormat="1" ht="21.95" customHeight="1" x14ac:dyDescent="0.25">
      <c r="T100" s="34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1"/>
      <c r="AS100" s="101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DZ100" s="63"/>
      <c r="EA100" s="63"/>
      <c r="EB100" s="63"/>
      <c r="EC100" s="59" t="e">
        <f>AVERAGE(EC16:EC99)</f>
        <v>#DIV/0!</v>
      </c>
      <c r="ED100" s="63"/>
      <c r="EE100" s="63"/>
      <c r="EF100" s="63"/>
      <c r="EG100" s="59" t="e">
        <f>AVERAGE(EG16:EG99)</f>
        <v>#DIV/0!</v>
      </c>
      <c r="EH100" s="59"/>
      <c r="EI100" s="59"/>
      <c r="EJ100" s="59"/>
      <c r="EK100" s="59" t="e">
        <f>AVERAGE(EK16:EK99)</f>
        <v>#DIV/0!</v>
      </c>
      <c r="EL100" s="59"/>
      <c r="EM100" s="59"/>
      <c r="EN100" s="59"/>
      <c r="EO100" s="59" t="e">
        <f>AVERAGE(EO16:EO99)</f>
        <v>#DIV/0!</v>
      </c>
      <c r="EP100" s="66"/>
      <c r="EQ100" s="60"/>
    </row>
    <row r="101" spans="20:147" s="12" customFormat="1" ht="21.95" customHeight="1" x14ac:dyDescent="0.25"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64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8"/>
      <c r="EQ101" s="60"/>
    </row>
    <row r="102" spans="20:147" s="12" customFormat="1" ht="21.95" customHeight="1" x14ac:dyDescent="0.25">
      <c r="CL102" s="91"/>
      <c r="CM102" s="91"/>
      <c r="CN102" s="91"/>
      <c r="CO102" s="91"/>
      <c r="CP102" s="11"/>
      <c r="CQ102" s="11"/>
      <c r="CR102" s="11"/>
      <c r="CS102" s="108"/>
      <c r="CT102" s="108"/>
      <c r="CU102" s="108"/>
      <c r="CV102" s="108"/>
      <c r="CW102" s="108"/>
      <c r="CX102" s="108"/>
      <c r="CY102" s="108"/>
      <c r="CZ102" s="108"/>
      <c r="DC102" s="11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1"/>
      <c r="EQ102" s="11"/>
    </row>
    <row r="103" spans="20:147" s="12" customFormat="1" ht="21.95" customHeight="1" x14ac:dyDescent="0.25">
      <c r="CL103" s="91"/>
      <c r="CM103" s="91"/>
      <c r="CN103" s="91"/>
      <c r="CO103" s="91"/>
      <c r="CP103" s="11"/>
      <c r="CQ103" s="11"/>
      <c r="CR103" s="11"/>
      <c r="CS103" s="108"/>
      <c r="CT103" s="108"/>
      <c r="CU103" s="108"/>
      <c r="CV103" s="108"/>
      <c r="CW103" s="108"/>
      <c r="CX103" s="108"/>
      <c r="CY103" s="108"/>
      <c r="CZ103" s="108"/>
      <c r="DC103" s="11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1"/>
      <c r="EQ103" s="11"/>
    </row>
    <row r="104" spans="20:147" s="12" customFormat="1" ht="21.95" customHeight="1" x14ac:dyDescent="0.25">
      <c r="CL104" s="110"/>
      <c r="CM104" s="110"/>
      <c r="CN104" s="110"/>
      <c r="CO104" s="110"/>
      <c r="CQ104" s="11"/>
      <c r="CR104" s="11"/>
      <c r="CS104" s="108"/>
      <c r="CT104" s="108"/>
      <c r="CU104" s="108"/>
      <c r="CV104" s="108"/>
      <c r="CW104" s="108"/>
      <c r="CX104" s="108"/>
      <c r="CY104" s="108"/>
      <c r="CZ104" s="108"/>
      <c r="DC104" s="11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1"/>
      <c r="EQ104" s="11"/>
    </row>
    <row r="105" spans="20:147" s="12" customFormat="1" ht="21.95" customHeight="1" x14ac:dyDescent="0.25">
      <c r="CL105" s="110"/>
      <c r="CM105" s="110"/>
      <c r="CN105" s="110"/>
      <c r="CO105" s="110"/>
      <c r="CQ105" s="11"/>
      <c r="CR105" s="11"/>
      <c r="CS105" s="108"/>
      <c r="CT105" s="108"/>
      <c r="CU105" s="108"/>
      <c r="CV105" s="108"/>
      <c r="CW105" s="108"/>
      <c r="CX105" s="108"/>
      <c r="CY105" s="108"/>
      <c r="CZ105" s="108"/>
      <c r="DC105" s="11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1"/>
      <c r="EQ105" s="11"/>
    </row>
    <row r="106" spans="20:147" s="12" customFormat="1" ht="21.95" customHeight="1" x14ac:dyDescent="0.25">
      <c r="CL106" s="110"/>
      <c r="CM106" s="110"/>
      <c r="CN106" s="110"/>
      <c r="CO106" s="110"/>
      <c r="CQ106" s="11"/>
      <c r="CR106" s="11"/>
      <c r="CS106" s="108"/>
      <c r="CT106" s="108"/>
      <c r="CU106" s="108"/>
      <c r="CV106" s="108"/>
      <c r="CW106" s="108"/>
      <c r="CX106" s="108"/>
      <c r="CY106" s="108"/>
      <c r="CZ106" s="108"/>
      <c r="DC106" s="11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1"/>
      <c r="EQ106" s="11"/>
    </row>
    <row r="107" spans="20:147" s="12" customFormat="1" ht="21.95" customHeight="1" x14ac:dyDescent="0.25">
      <c r="CL107" s="110"/>
      <c r="CM107" s="110"/>
      <c r="CN107" s="110"/>
      <c r="CO107" s="110"/>
      <c r="CQ107" s="11"/>
      <c r="CR107" s="11"/>
      <c r="CS107" s="108"/>
      <c r="CT107" s="108"/>
      <c r="CU107" s="108"/>
      <c r="CV107" s="108"/>
      <c r="CW107" s="108"/>
      <c r="CX107" s="108"/>
      <c r="CY107" s="108"/>
      <c r="CZ107" s="108"/>
      <c r="DC107" s="11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1"/>
      <c r="EQ107" s="11"/>
    </row>
    <row r="108" spans="20:147" s="12" customFormat="1" ht="21.95" customHeight="1" x14ac:dyDescent="0.25">
      <c r="CL108" s="110"/>
      <c r="CM108" s="110"/>
      <c r="CN108" s="110"/>
      <c r="CO108" s="110"/>
      <c r="CQ108" s="11"/>
      <c r="CR108" s="11"/>
      <c r="CS108" s="108"/>
      <c r="CT108" s="108"/>
      <c r="CU108" s="108"/>
      <c r="CV108" s="108"/>
      <c r="CW108" s="108"/>
      <c r="CX108" s="108"/>
      <c r="CY108" s="108"/>
      <c r="CZ108" s="108"/>
      <c r="DC108" s="11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1"/>
      <c r="EQ108" s="11"/>
    </row>
    <row r="109" spans="20:147" s="12" customFormat="1" ht="21.95" customHeight="1" x14ac:dyDescent="0.25">
      <c r="CL109" s="110"/>
      <c r="CM109" s="110"/>
      <c r="CN109" s="110"/>
      <c r="CO109" s="110"/>
      <c r="CQ109" s="11"/>
      <c r="CR109" s="11"/>
      <c r="CS109" s="108"/>
      <c r="CT109" s="108"/>
      <c r="CU109" s="108"/>
      <c r="CV109" s="108"/>
      <c r="CW109" s="108"/>
      <c r="CX109" s="108"/>
      <c r="CY109" s="108"/>
      <c r="CZ109" s="108"/>
      <c r="DC109" s="11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1"/>
      <c r="EQ109" s="11"/>
    </row>
    <row r="110" spans="20:147" s="12" customFormat="1" ht="21.95" customHeight="1" x14ac:dyDescent="0.25">
      <c r="CL110" s="110"/>
      <c r="CM110" s="110"/>
      <c r="CN110" s="110"/>
      <c r="CO110" s="110"/>
      <c r="CQ110" s="11"/>
      <c r="CR110" s="11"/>
      <c r="CS110" s="108"/>
      <c r="CT110" s="108"/>
      <c r="CU110" s="108"/>
      <c r="CV110" s="108"/>
      <c r="CW110" s="108"/>
      <c r="CX110" s="108"/>
      <c r="CY110" s="108"/>
      <c r="CZ110" s="108"/>
      <c r="DC110" s="11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1"/>
      <c r="EQ110" s="11"/>
    </row>
    <row r="111" spans="20:147" s="12" customFormat="1" ht="21.95" customHeight="1" x14ac:dyDescent="0.25">
      <c r="CL111" s="110"/>
      <c r="CM111" s="110"/>
      <c r="CN111" s="110"/>
      <c r="CO111" s="110"/>
      <c r="CQ111" s="11"/>
      <c r="CR111" s="11"/>
      <c r="CS111" s="108"/>
      <c r="CT111" s="108"/>
      <c r="CU111" s="108"/>
      <c r="CV111" s="108"/>
      <c r="CW111" s="108"/>
      <c r="CX111" s="108"/>
      <c r="CY111" s="108"/>
      <c r="CZ111" s="108"/>
      <c r="DC111" s="11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1"/>
      <c r="EQ111" s="11"/>
    </row>
    <row r="112" spans="20:147" s="12" customFormat="1" ht="21.95" customHeight="1" x14ac:dyDescent="0.25">
      <c r="CL112" s="110"/>
      <c r="CM112" s="110"/>
      <c r="CN112" s="110"/>
      <c r="CO112" s="110"/>
      <c r="CQ112" s="11"/>
      <c r="CR112" s="11"/>
      <c r="CS112" s="108"/>
      <c r="CT112" s="108"/>
      <c r="CU112" s="108"/>
      <c r="CV112" s="108"/>
      <c r="CW112" s="108"/>
      <c r="CX112" s="108"/>
      <c r="CY112" s="108"/>
      <c r="CZ112" s="108"/>
      <c r="DC112" s="11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1"/>
      <c r="EQ112" s="11"/>
    </row>
    <row r="113" spans="90:147" s="12" customFormat="1" ht="21.95" customHeight="1" x14ac:dyDescent="0.25">
      <c r="CL113" s="110"/>
      <c r="CM113" s="110"/>
      <c r="CN113" s="110"/>
      <c r="CO113" s="110"/>
      <c r="CQ113" s="11"/>
      <c r="CR113" s="11"/>
      <c r="CS113" s="108"/>
      <c r="CT113" s="108"/>
      <c r="CU113" s="108"/>
      <c r="CV113" s="108"/>
      <c r="CW113" s="108"/>
      <c r="CX113" s="108"/>
      <c r="CY113" s="108"/>
      <c r="CZ113" s="108"/>
      <c r="DC113" s="11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1"/>
      <c r="EQ113" s="11"/>
    </row>
    <row r="114" spans="90:147" s="12" customFormat="1" ht="21.95" customHeight="1" x14ac:dyDescent="0.25">
      <c r="CL114" s="110"/>
      <c r="CM114" s="110"/>
      <c r="CN114" s="110"/>
      <c r="CO114" s="110"/>
      <c r="CQ114" s="11"/>
      <c r="CR114" s="11"/>
      <c r="CS114" s="108"/>
      <c r="CT114" s="108"/>
      <c r="CU114" s="108"/>
      <c r="CV114" s="108"/>
      <c r="CW114" s="108"/>
      <c r="CX114" s="108"/>
      <c r="CY114" s="108"/>
      <c r="CZ114" s="108"/>
      <c r="DC114" s="11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1"/>
      <c r="EQ114" s="11"/>
    </row>
    <row r="115" spans="90:147" s="12" customFormat="1" ht="21.95" customHeight="1" x14ac:dyDescent="0.25">
      <c r="CL115" s="110"/>
      <c r="CM115" s="110"/>
      <c r="CN115" s="110"/>
      <c r="CO115" s="110"/>
      <c r="CQ115" s="11"/>
      <c r="CR115" s="11"/>
      <c r="CS115" s="108"/>
      <c r="CT115" s="108"/>
      <c r="CU115" s="108"/>
      <c r="CV115" s="108"/>
      <c r="CW115" s="108"/>
      <c r="CX115" s="108"/>
      <c r="CY115" s="108"/>
      <c r="CZ115" s="108"/>
      <c r="DC115" s="11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1"/>
      <c r="EQ115" s="11"/>
    </row>
    <row r="116" spans="90:147" s="12" customFormat="1" ht="21.95" customHeight="1" x14ac:dyDescent="0.25">
      <c r="CL116" s="110"/>
      <c r="CM116" s="110"/>
      <c r="CN116" s="110"/>
      <c r="CO116" s="110"/>
      <c r="CQ116" s="11"/>
      <c r="CR116" s="11"/>
      <c r="CS116" s="108"/>
      <c r="CT116" s="108"/>
      <c r="CU116" s="108"/>
      <c r="CV116" s="108"/>
      <c r="CW116" s="108"/>
      <c r="CX116" s="108"/>
      <c r="CY116" s="108"/>
      <c r="CZ116" s="108"/>
      <c r="DC116" s="11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1"/>
      <c r="EQ116" s="11"/>
    </row>
    <row r="117" spans="90:147" s="12" customFormat="1" ht="21.95" customHeight="1" x14ac:dyDescent="0.25">
      <c r="CL117" s="110"/>
      <c r="CM117" s="110"/>
      <c r="CN117" s="110"/>
      <c r="CO117" s="110"/>
      <c r="CQ117" s="11"/>
      <c r="CR117" s="11"/>
      <c r="CS117" s="108"/>
      <c r="CT117" s="108"/>
      <c r="CU117" s="108"/>
      <c r="CV117" s="108"/>
      <c r="CW117" s="108"/>
      <c r="CX117" s="108"/>
      <c r="CY117" s="108"/>
      <c r="CZ117" s="108"/>
      <c r="DC117" s="11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1"/>
      <c r="EQ117" s="11"/>
    </row>
    <row r="118" spans="90:147" s="12" customFormat="1" ht="21.95" customHeight="1" x14ac:dyDescent="0.25">
      <c r="CL118" s="110"/>
      <c r="CM118" s="110"/>
      <c r="CN118" s="110"/>
      <c r="CO118" s="110"/>
      <c r="CQ118" s="11"/>
      <c r="CR118" s="11"/>
      <c r="CS118" s="108"/>
      <c r="CT118" s="108"/>
      <c r="CU118" s="108"/>
      <c r="CV118" s="108"/>
      <c r="CW118" s="108"/>
      <c r="CX118" s="108"/>
      <c r="CY118" s="108"/>
      <c r="CZ118" s="108"/>
      <c r="DC118" s="11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1"/>
      <c r="EQ118" s="11"/>
    </row>
    <row r="119" spans="90:147" s="12" customFormat="1" ht="21.95" customHeight="1" x14ac:dyDescent="0.25">
      <c r="CL119" s="110"/>
      <c r="CM119" s="110"/>
      <c r="CN119" s="110"/>
      <c r="CO119" s="110"/>
      <c r="CQ119" s="11"/>
      <c r="CR119" s="11"/>
      <c r="CS119" s="108"/>
      <c r="CT119" s="108"/>
      <c r="CU119" s="108"/>
      <c r="CV119" s="108"/>
      <c r="CW119" s="108"/>
      <c r="CX119" s="108"/>
      <c r="CY119" s="108"/>
      <c r="CZ119" s="108"/>
      <c r="DC119" s="11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1"/>
      <c r="EQ119" s="11"/>
    </row>
    <row r="120" spans="90:147" s="12" customFormat="1" ht="21.95" customHeight="1" x14ac:dyDescent="0.25">
      <c r="CL120" s="110"/>
      <c r="CM120" s="110"/>
      <c r="CN120" s="110"/>
      <c r="CO120" s="110"/>
      <c r="CQ120" s="11"/>
      <c r="CR120" s="11"/>
      <c r="CS120" s="108"/>
      <c r="CT120" s="108"/>
      <c r="CU120" s="108"/>
      <c r="CV120" s="108"/>
      <c r="CW120" s="108"/>
      <c r="CX120" s="108"/>
      <c r="CY120" s="108"/>
      <c r="CZ120" s="108"/>
      <c r="DC120" s="11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1"/>
      <c r="EQ120" s="11"/>
    </row>
    <row r="121" spans="90:147" s="12" customFormat="1" ht="21.95" customHeight="1" x14ac:dyDescent="0.25">
      <c r="CL121" s="110"/>
      <c r="CM121" s="110"/>
      <c r="CN121" s="110"/>
      <c r="CO121" s="110"/>
      <c r="CQ121" s="11"/>
      <c r="CR121" s="11"/>
      <c r="CS121" s="108"/>
      <c r="CT121" s="108"/>
      <c r="CU121" s="108"/>
      <c r="CV121" s="108"/>
      <c r="CW121" s="108"/>
      <c r="CX121" s="108"/>
      <c r="CY121" s="108"/>
      <c r="CZ121" s="108"/>
      <c r="DC121" s="11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1"/>
      <c r="EQ121" s="11"/>
    </row>
    <row r="122" spans="90:147" s="12" customFormat="1" ht="21.95" customHeight="1" x14ac:dyDescent="0.25">
      <c r="CL122" s="110"/>
      <c r="CM122" s="110"/>
      <c r="CN122" s="110"/>
      <c r="CO122" s="110"/>
      <c r="CQ122" s="11"/>
      <c r="CR122" s="11"/>
      <c r="CS122" s="108"/>
      <c r="CT122" s="108"/>
      <c r="CU122" s="108"/>
      <c r="CV122" s="108"/>
      <c r="CW122" s="108"/>
      <c r="CX122" s="108"/>
      <c r="CY122" s="108"/>
      <c r="CZ122" s="108"/>
      <c r="DC122" s="11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1"/>
      <c r="EQ122" s="11"/>
    </row>
    <row r="123" spans="90:147" s="12" customFormat="1" ht="21.95" customHeight="1" x14ac:dyDescent="0.25">
      <c r="CL123" s="110"/>
      <c r="CM123" s="110"/>
      <c r="CN123" s="110"/>
      <c r="CO123" s="110"/>
      <c r="CQ123" s="11"/>
      <c r="CR123" s="11"/>
      <c r="CS123" s="108"/>
      <c r="CT123" s="108"/>
      <c r="CU123" s="108"/>
      <c r="CV123" s="108"/>
      <c r="CW123" s="108"/>
      <c r="CX123" s="108"/>
      <c r="CY123" s="108"/>
      <c r="CZ123" s="108"/>
      <c r="DC123" s="11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1"/>
      <c r="EQ123" s="11"/>
    </row>
    <row r="124" spans="90:147" s="12" customFormat="1" ht="21.95" customHeight="1" x14ac:dyDescent="0.25">
      <c r="CL124" s="110"/>
      <c r="CM124" s="110"/>
      <c r="CN124" s="110"/>
      <c r="CO124" s="110"/>
      <c r="CQ124" s="11"/>
      <c r="CR124" s="11"/>
      <c r="CS124" s="108"/>
      <c r="CT124" s="108"/>
      <c r="CU124" s="108"/>
      <c r="CV124" s="108"/>
      <c r="CW124" s="108"/>
      <c r="CX124" s="108"/>
      <c r="CY124" s="108"/>
      <c r="CZ124" s="108"/>
      <c r="DC124" s="11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1"/>
      <c r="EQ124" s="11"/>
    </row>
    <row r="125" spans="90:147" s="12" customFormat="1" ht="21.95" customHeight="1" x14ac:dyDescent="0.25">
      <c r="CL125" s="110"/>
      <c r="CM125" s="110"/>
      <c r="CN125" s="110"/>
      <c r="CO125" s="110"/>
      <c r="CQ125" s="11"/>
      <c r="CR125" s="11"/>
      <c r="CS125" s="108"/>
      <c r="CT125" s="108"/>
      <c r="CU125" s="108"/>
      <c r="CV125" s="108"/>
      <c r="CW125" s="108"/>
      <c r="CX125" s="108"/>
      <c r="CY125" s="108"/>
      <c r="CZ125" s="108"/>
      <c r="DC125" s="11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1"/>
      <c r="EQ125" s="11"/>
    </row>
    <row r="126" spans="90:147" s="12" customFormat="1" ht="21.95" customHeight="1" x14ac:dyDescent="0.25">
      <c r="CL126" s="110"/>
      <c r="CM126" s="110"/>
      <c r="CN126" s="110"/>
      <c r="CO126" s="110"/>
      <c r="CQ126" s="11"/>
      <c r="CR126" s="11"/>
      <c r="CS126" s="108"/>
      <c r="CT126" s="108"/>
      <c r="CU126" s="108"/>
      <c r="CV126" s="108"/>
      <c r="CW126" s="108"/>
      <c r="CX126" s="108"/>
      <c r="CY126" s="108"/>
      <c r="CZ126" s="108"/>
      <c r="DC126" s="11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1"/>
      <c r="EQ126" s="11"/>
    </row>
    <row r="127" spans="90:147" s="12" customFormat="1" ht="21.95" customHeight="1" x14ac:dyDescent="0.25">
      <c r="CL127" s="110"/>
      <c r="CM127" s="110"/>
      <c r="CN127" s="110"/>
      <c r="CO127" s="110"/>
      <c r="CQ127" s="11"/>
      <c r="CR127" s="11"/>
      <c r="CS127" s="108"/>
      <c r="CT127" s="108"/>
      <c r="CU127" s="108"/>
      <c r="CV127" s="108"/>
      <c r="CW127" s="108"/>
      <c r="CX127" s="108"/>
      <c r="CY127" s="108"/>
      <c r="CZ127" s="108"/>
      <c r="DC127" s="11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1"/>
      <c r="EQ127" s="11"/>
    </row>
    <row r="128" spans="90:147" s="12" customFormat="1" ht="21.95" customHeight="1" x14ac:dyDescent="0.25">
      <c r="CL128" s="110"/>
      <c r="CM128" s="110"/>
      <c r="CN128" s="110"/>
      <c r="CO128" s="110"/>
      <c r="CQ128" s="11"/>
      <c r="CR128" s="11"/>
      <c r="CS128" s="108"/>
      <c r="CT128" s="108"/>
      <c r="CU128" s="108"/>
      <c r="CV128" s="108"/>
      <c r="CW128" s="108"/>
      <c r="CX128" s="108"/>
      <c r="CY128" s="108"/>
      <c r="CZ128" s="108"/>
      <c r="DC128" s="11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1"/>
      <c r="EQ128" s="11"/>
    </row>
    <row r="129" spans="81:147" s="12" customFormat="1" ht="21.95" customHeight="1" x14ac:dyDescent="0.25">
      <c r="CL129" s="110"/>
      <c r="CM129" s="110"/>
      <c r="CN129" s="110"/>
      <c r="CO129" s="110"/>
      <c r="CQ129" s="11"/>
      <c r="CR129" s="11"/>
      <c r="CS129" s="108"/>
      <c r="CT129" s="108"/>
      <c r="CU129" s="108"/>
      <c r="CV129" s="108"/>
      <c r="CW129" s="108"/>
      <c r="CX129" s="108"/>
      <c r="CY129" s="108"/>
      <c r="CZ129" s="108"/>
      <c r="DC129" s="11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1"/>
      <c r="EQ129" s="11"/>
    </row>
    <row r="130" spans="81:147" s="12" customFormat="1" ht="21.95" customHeight="1" x14ac:dyDescent="0.25">
      <c r="CL130" s="110"/>
      <c r="CM130" s="110"/>
      <c r="CN130" s="110"/>
      <c r="CO130" s="110"/>
      <c r="CQ130" s="11"/>
      <c r="CR130" s="11"/>
      <c r="CS130" s="108"/>
      <c r="CT130" s="108"/>
      <c r="CU130" s="108"/>
      <c r="CV130" s="108"/>
      <c r="CW130" s="108"/>
      <c r="CX130" s="108"/>
      <c r="CY130" s="108"/>
      <c r="CZ130" s="108"/>
      <c r="DC130" s="11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1"/>
      <c r="EQ130" s="11"/>
    </row>
    <row r="131" spans="81:147" s="12" customFormat="1" ht="21.95" customHeight="1" x14ac:dyDescent="0.25">
      <c r="CC131" s="108"/>
      <c r="CD131" s="109"/>
      <c r="CE131" s="109"/>
      <c r="CF131" s="109"/>
      <c r="CG131" s="109"/>
      <c r="CJ131" s="110"/>
      <c r="CK131" s="110"/>
      <c r="CL131" s="110"/>
      <c r="CM131" s="110"/>
      <c r="CN131" s="110"/>
      <c r="CO131" s="110"/>
      <c r="CQ131" s="11"/>
      <c r="CR131" s="11"/>
      <c r="CS131" s="108"/>
      <c r="CT131" s="108"/>
      <c r="CU131" s="108"/>
      <c r="CV131" s="108"/>
      <c r="CW131" s="108"/>
      <c r="CX131" s="108"/>
      <c r="CY131" s="108"/>
      <c r="CZ131" s="108"/>
      <c r="DC131" s="11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1"/>
      <c r="EQ131" s="11"/>
    </row>
    <row r="132" spans="81:147" s="12" customFormat="1" ht="21.95" customHeight="1" x14ac:dyDescent="0.25">
      <c r="CC132" s="108"/>
      <c r="CD132" s="109"/>
      <c r="CE132" s="109"/>
      <c r="CF132" s="109"/>
      <c r="CG132" s="109"/>
      <c r="CJ132" s="110"/>
      <c r="CK132" s="110"/>
      <c r="CL132" s="110"/>
      <c r="CM132" s="110"/>
      <c r="CN132" s="110"/>
      <c r="CO132" s="110"/>
      <c r="CQ132" s="11"/>
      <c r="CR132" s="11"/>
      <c r="CS132" s="108"/>
      <c r="CT132" s="108"/>
      <c r="CU132" s="108"/>
      <c r="CV132" s="108"/>
      <c r="CW132" s="108"/>
      <c r="CX132" s="108"/>
      <c r="CY132" s="108"/>
      <c r="CZ132" s="108"/>
      <c r="DC132" s="11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1"/>
      <c r="EQ132" s="11"/>
    </row>
    <row r="133" spans="81:147" s="12" customFormat="1" ht="21.95" customHeight="1" x14ac:dyDescent="0.25">
      <c r="CC133" s="108"/>
      <c r="CD133" s="109"/>
      <c r="CE133" s="109"/>
      <c r="CF133" s="109"/>
      <c r="CG133" s="109"/>
      <c r="CJ133" s="110"/>
      <c r="CK133" s="110"/>
      <c r="CL133" s="110"/>
      <c r="CM133" s="110"/>
      <c r="CN133" s="110"/>
      <c r="CO133" s="110"/>
      <c r="CQ133" s="11"/>
      <c r="CR133" s="11"/>
      <c r="CS133" s="108"/>
      <c r="CT133" s="108"/>
      <c r="CU133" s="108"/>
      <c r="CV133" s="108"/>
      <c r="CW133" s="108"/>
      <c r="CX133" s="108"/>
      <c r="CY133" s="108"/>
      <c r="CZ133" s="108"/>
      <c r="DC133" s="11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1"/>
      <c r="EQ133" s="11"/>
    </row>
    <row r="134" spans="81:147" s="12" customFormat="1" ht="21.95" customHeight="1" x14ac:dyDescent="0.25">
      <c r="CC134" s="108"/>
      <c r="CD134" s="109"/>
      <c r="CE134" s="109"/>
      <c r="CF134" s="109"/>
      <c r="CG134" s="109"/>
      <c r="CJ134" s="110"/>
      <c r="CK134" s="110"/>
      <c r="CL134" s="110"/>
      <c r="CM134" s="110"/>
      <c r="CN134" s="110"/>
      <c r="CO134" s="110"/>
      <c r="CQ134" s="11"/>
      <c r="CR134" s="11"/>
      <c r="CS134" s="108"/>
      <c r="CT134" s="108"/>
      <c r="CU134" s="108"/>
      <c r="CV134" s="108"/>
      <c r="CW134" s="108"/>
      <c r="CX134" s="108"/>
      <c r="CY134" s="108"/>
      <c r="CZ134" s="108"/>
      <c r="DC134" s="11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1"/>
      <c r="EQ134" s="11"/>
    </row>
    <row r="135" spans="81:147" s="12" customFormat="1" ht="21.95" customHeight="1" x14ac:dyDescent="0.25">
      <c r="CC135" s="108"/>
      <c r="CD135" s="109"/>
      <c r="CE135" s="109"/>
      <c r="CF135" s="109"/>
      <c r="CG135" s="109"/>
      <c r="CJ135" s="110"/>
      <c r="CK135" s="110"/>
      <c r="CL135" s="110"/>
      <c r="CM135" s="110"/>
      <c r="CN135" s="110"/>
      <c r="CO135" s="110"/>
      <c r="CQ135" s="11"/>
      <c r="CR135" s="11"/>
      <c r="CS135" s="108"/>
      <c r="CT135" s="108"/>
      <c r="CU135" s="108"/>
      <c r="CV135" s="108"/>
      <c r="CW135" s="108"/>
      <c r="CX135" s="108"/>
      <c r="CY135" s="108"/>
      <c r="CZ135" s="108"/>
      <c r="DC135" s="11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1"/>
      <c r="EQ135" s="11"/>
    </row>
    <row r="136" spans="81:147" s="12" customFormat="1" ht="21.95" customHeight="1" x14ac:dyDescent="0.25">
      <c r="CC136" s="108"/>
      <c r="CD136" s="109"/>
      <c r="CE136" s="109"/>
      <c r="CF136" s="109"/>
      <c r="CG136" s="109"/>
      <c r="CJ136" s="110"/>
      <c r="CK136" s="110"/>
      <c r="CL136" s="110"/>
      <c r="CM136" s="110"/>
      <c r="CN136" s="110"/>
      <c r="CO136" s="110"/>
      <c r="CQ136" s="11"/>
      <c r="CR136" s="11"/>
      <c r="CS136" s="108"/>
      <c r="CT136" s="108"/>
      <c r="CU136" s="108"/>
      <c r="CV136" s="108"/>
      <c r="CW136" s="108"/>
      <c r="CX136" s="108"/>
      <c r="CY136" s="108"/>
      <c r="CZ136" s="108"/>
      <c r="DC136" s="11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1"/>
      <c r="EQ136" s="11"/>
    </row>
    <row r="137" spans="81:147" s="12" customFormat="1" ht="21.95" customHeight="1" x14ac:dyDescent="0.25">
      <c r="CC137" s="108"/>
      <c r="CD137" s="109"/>
      <c r="CE137" s="109"/>
      <c r="CF137" s="109"/>
      <c r="CG137" s="109"/>
      <c r="CJ137" s="110"/>
      <c r="CK137" s="110"/>
      <c r="CL137" s="110"/>
      <c r="CM137" s="110"/>
      <c r="CN137" s="110"/>
      <c r="CO137" s="110"/>
      <c r="CQ137" s="11"/>
      <c r="CR137" s="11"/>
      <c r="CS137" s="108"/>
      <c r="CT137" s="108"/>
      <c r="CU137" s="108"/>
      <c r="CV137" s="108"/>
      <c r="CW137" s="108"/>
      <c r="CX137" s="108"/>
      <c r="CY137" s="108"/>
      <c r="CZ137" s="108"/>
      <c r="DC137" s="11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1"/>
      <c r="EQ137" s="11"/>
    </row>
    <row r="138" spans="81:147" s="12" customFormat="1" ht="21.95" customHeight="1" x14ac:dyDescent="0.25">
      <c r="CC138" s="108"/>
      <c r="CD138" s="109"/>
      <c r="CE138" s="109"/>
      <c r="CF138" s="109"/>
      <c r="CG138" s="109"/>
      <c r="CJ138" s="110"/>
      <c r="CK138" s="110"/>
      <c r="CL138" s="110"/>
      <c r="CM138" s="110"/>
      <c r="CN138" s="110"/>
      <c r="CO138" s="110"/>
      <c r="CQ138" s="11"/>
      <c r="CR138" s="11"/>
      <c r="CS138" s="108"/>
      <c r="CT138" s="108"/>
      <c r="CU138" s="108"/>
      <c r="CV138" s="108"/>
      <c r="CW138" s="108"/>
      <c r="CX138" s="108"/>
      <c r="CY138" s="108"/>
      <c r="CZ138" s="108"/>
      <c r="DC138" s="11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1"/>
      <c r="EQ138" s="11"/>
    </row>
    <row r="139" spans="81:147" s="12" customFormat="1" ht="21.95" customHeight="1" x14ac:dyDescent="0.25">
      <c r="CC139" s="108"/>
      <c r="CD139" s="109"/>
      <c r="CE139" s="109"/>
      <c r="CF139" s="109"/>
      <c r="CG139" s="109"/>
      <c r="CJ139" s="110"/>
      <c r="CK139" s="110"/>
      <c r="CL139" s="110"/>
      <c r="CM139" s="110"/>
      <c r="CN139" s="110"/>
      <c r="CO139" s="110"/>
      <c r="CQ139" s="11"/>
      <c r="CR139" s="11"/>
      <c r="CS139" s="108"/>
      <c r="CT139" s="108"/>
      <c r="CU139" s="108"/>
      <c r="CV139" s="108"/>
      <c r="CW139" s="108"/>
      <c r="CX139" s="108"/>
      <c r="CY139" s="108"/>
      <c r="CZ139" s="108"/>
      <c r="DC139" s="11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1"/>
      <c r="EQ139" s="11"/>
    </row>
    <row r="140" spans="81:147" s="12" customFormat="1" ht="21.95" customHeight="1" x14ac:dyDescent="0.25">
      <c r="CC140" s="108"/>
      <c r="CD140" s="109"/>
      <c r="CE140" s="109"/>
      <c r="CF140" s="109"/>
      <c r="CG140" s="109"/>
      <c r="CJ140" s="110"/>
      <c r="CK140" s="110"/>
      <c r="CL140" s="110"/>
      <c r="CM140" s="110"/>
      <c r="CN140" s="110"/>
      <c r="CO140" s="110"/>
      <c r="CQ140" s="11"/>
      <c r="CR140" s="11"/>
      <c r="CS140" s="108"/>
      <c r="CT140" s="108"/>
      <c r="CU140" s="108"/>
      <c r="CV140" s="108"/>
      <c r="CW140" s="108"/>
      <c r="CX140" s="108"/>
      <c r="CY140" s="108"/>
      <c r="CZ140" s="108"/>
      <c r="DC140" s="11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1"/>
      <c r="EQ140" s="11"/>
    </row>
    <row r="141" spans="81:147" s="12" customFormat="1" ht="21.95" customHeight="1" x14ac:dyDescent="0.25">
      <c r="CC141" s="108"/>
      <c r="CD141" s="109"/>
      <c r="CE141" s="109"/>
      <c r="CF141" s="109"/>
      <c r="CG141" s="109"/>
      <c r="CJ141" s="110"/>
      <c r="CK141" s="110"/>
      <c r="CL141" s="110"/>
      <c r="CM141" s="110"/>
      <c r="CN141" s="110"/>
      <c r="CO141" s="110"/>
      <c r="CQ141" s="11"/>
      <c r="CR141" s="11"/>
      <c r="CS141" s="108"/>
      <c r="CT141" s="108"/>
      <c r="CU141" s="108"/>
      <c r="CV141" s="108"/>
      <c r="CW141" s="108"/>
      <c r="CX141" s="108"/>
      <c r="CY141" s="108"/>
      <c r="CZ141" s="108"/>
      <c r="DC141" s="11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1"/>
      <c r="EQ141" s="11"/>
    </row>
    <row r="142" spans="81:147" s="12" customFormat="1" ht="21.95" customHeight="1" x14ac:dyDescent="0.25">
      <c r="CC142" s="108"/>
      <c r="CD142" s="109"/>
      <c r="CE142" s="109"/>
      <c r="CF142" s="109"/>
      <c r="CG142" s="109"/>
      <c r="CJ142" s="110"/>
      <c r="CK142" s="110"/>
      <c r="CL142" s="110"/>
      <c r="CM142" s="110"/>
      <c r="CN142" s="110"/>
      <c r="CO142" s="110"/>
      <c r="CQ142" s="11"/>
      <c r="CR142" s="11"/>
      <c r="CS142" s="108"/>
      <c r="CT142" s="108"/>
      <c r="CU142" s="108"/>
      <c r="CV142" s="108"/>
      <c r="CW142" s="108"/>
      <c r="CX142" s="108"/>
      <c r="CY142" s="108"/>
      <c r="CZ142" s="108"/>
      <c r="DC142" s="11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1"/>
      <c r="EQ142" s="11"/>
    </row>
    <row r="143" spans="81:147" s="12" customFormat="1" ht="21.95" customHeight="1" x14ac:dyDescent="0.25">
      <c r="CC143" s="108"/>
      <c r="CD143" s="109"/>
      <c r="CE143" s="109"/>
      <c r="CF143" s="109"/>
      <c r="CG143" s="109"/>
      <c r="CJ143" s="110"/>
      <c r="CK143" s="110"/>
      <c r="CL143" s="110"/>
      <c r="CM143" s="110"/>
      <c r="CN143" s="110"/>
      <c r="CO143" s="110"/>
      <c r="CQ143" s="11"/>
      <c r="CR143" s="11"/>
      <c r="CS143" s="108"/>
      <c r="CT143" s="108"/>
      <c r="CU143" s="108"/>
      <c r="CV143" s="108"/>
      <c r="CW143" s="108"/>
      <c r="CX143" s="108"/>
      <c r="CY143" s="108"/>
      <c r="CZ143" s="108"/>
      <c r="DC143" s="11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1"/>
      <c r="EQ143" s="11"/>
    </row>
    <row r="144" spans="81:147" s="12" customFormat="1" ht="21.95" customHeight="1" x14ac:dyDescent="0.25">
      <c r="CC144" s="108"/>
      <c r="CD144" s="109"/>
      <c r="CE144" s="109"/>
      <c r="CF144" s="109"/>
      <c r="CG144" s="109"/>
      <c r="CJ144" s="110"/>
      <c r="CK144" s="110"/>
      <c r="CL144" s="110"/>
      <c r="CM144" s="110"/>
      <c r="CN144" s="110"/>
      <c r="CO144" s="110"/>
      <c r="CQ144" s="11"/>
      <c r="CR144" s="11"/>
      <c r="CS144" s="108"/>
      <c r="CT144" s="108"/>
      <c r="CU144" s="108"/>
      <c r="CV144" s="108"/>
      <c r="CW144" s="108"/>
      <c r="CX144" s="108"/>
      <c r="CY144" s="108"/>
      <c r="CZ144" s="108"/>
      <c r="DC144" s="11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1"/>
      <c r="EQ144" s="11"/>
    </row>
    <row r="145" spans="81:147" s="12" customFormat="1" ht="21.95" customHeight="1" x14ac:dyDescent="0.25">
      <c r="CC145" s="108"/>
      <c r="CD145" s="109"/>
      <c r="CE145" s="109"/>
      <c r="CF145" s="109"/>
      <c r="CG145" s="109"/>
      <c r="CJ145" s="110"/>
      <c r="CK145" s="110"/>
      <c r="CL145" s="110"/>
      <c r="CM145" s="110"/>
      <c r="CN145" s="110"/>
      <c r="CO145" s="110"/>
      <c r="CQ145" s="11"/>
      <c r="CR145" s="11"/>
      <c r="CS145" s="108"/>
      <c r="CT145" s="108"/>
      <c r="CU145" s="108"/>
      <c r="CV145" s="108"/>
      <c r="CW145" s="108"/>
      <c r="CX145" s="108"/>
      <c r="CY145" s="108"/>
      <c r="CZ145" s="108"/>
      <c r="DC145" s="11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1"/>
      <c r="EQ145" s="11"/>
    </row>
    <row r="146" spans="81:147" s="12" customFormat="1" ht="21.95" customHeight="1" x14ac:dyDescent="0.25">
      <c r="CC146" s="108"/>
      <c r="CD146" s="109"/>
      <c r="CE146" s="109"/>
      <c r="CF146" s="109"/>
      <c r="CG146" s="109"/>
      <c r="CJ146" s="110"/>
      <c r="CK146" s="110"/>
      <c r="CL146" s="110"/>
      <c r="CM146" s="110"/>
      <c r="CN146" s="110"/>
      <c r="CO146" s="110"/>
      <c r="CQ146" s="11"/>
      <c r="CR146" s="11"/>
      <c r="CS146" s="108"/>
      <c r="CT146" s="108"/>
      <c r="CU146" s="108"/>
      <c r="CV146" s="108"/>
      <c r="CW146" s="108"/>
      <c r="CX146" s="108"/>
      <c r="CY146" s="108"/>
      <c r="CZ146" s="108"/>
      <c r="DC146" s="11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1"/>
      <c r="EQ146" s="11"/>
    </row>
    <row r="147" spans="81:147" s="12" customFormat="1" ht="21.95" customHeight="1" x14ac:dyDescent="0.25">
      <c r="CC147" s="108"/>
      <c r="CD147" s="109"/>
      <c r="CE147" s="109"/>
      <c r="CF147" s="109"/>
      <c r="CG147" s="109"/>
      <c r="CJ147" s="110"/>
      <c r="CK147" s="110"/>
      <c r="CL147" s="110"/>
      <c r="CM147" s="110"/>
      <c r="CN147" s="110"/>
      <c r="CO147" s="110"/>
      <c r="CQ147" s="11"/>
      <c r="CR147" s="11"/>
      <c r="CS147" s="108"/>
      <c r="CT147" s="108"/>
      <c r="CU147" s="108"/>
      <c r="CV147" s="108"/>
      <c r="CW147" s="108"/>
      <c r="CX147" s="108"/>
      <c r="CY147" s="108"/>
      <c r="CZ147" s="108"/>
      <c r="DC147" s="11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1"/>
      <c r="EQ147" s="11"/>
    </row>
    <row r="148" spans="81:147" s="12" customFormat="1" ht="21.95" customHeight="1" x14ac:dyDescent="0.25">
      <c r="CC148" s="108"/>
      <c r="CD148" s="109"/>
      <c r="CE148" s="109"/>
      <c r="CF148" s="109"/>
      <c r="CG148" s="109"/>
      <c r="CJ148" s="110"/>
      <c r="CK148" s="110"/>
      <c r="CL148" s="110"/>
      <c r="CM148" s="110"/>
      <c r="CN148" s="110"/>
      <c r="CO148" s="110"/>
      <c r="CQ148" s="11"/>
      <c r="CR148" s="11"/>
      <c r="CS148" s="108"/>
      <c r="CT148" s="108"/>
      <c r="CU148" s="108"/>
      <c r="CV148" s="108"/>
      <c r="CW148" s="108"/>
      <c r="CX148" s="108"/>
      <c r="CY148" s="108"/>
      <c r="CZ148" s="108"/>
      <c r="DC148" s="11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1"/>
      <c r="EQ148" s="11"/>
    </row>
    <row r="149" spans="81:147" s="12" customFormat="1" ht="21.95" customHeight="1" x14ac:dyDescent="0.25">
      <c r="CC149" s="108"/>
      <c r="CD149" s="109"/>
      <c r="CE149" s="109"/>
      <c r="CF149" s="109"/>
      <c r="CG149" s="109"/>
      <c r="CJ149" s="110"/>
      <c r="CK149" s="110"/>
      <c r="CL149" s="110"/>
      <c r="CM149" s="110"/>
      <c r="CN149" s="110"/>
      <c r="CO149" s="110"/>
      <c r="CQ149" s="11"/>
      <c r="CR149" s="11"/>
      <c r="CS149" s="108"/>
      <c r="CT149" s="108"/>
      <c r="CU149" s="108"/>
      <c r="CV149" s="108"/>
      <c r="CW149" s="108"/>
      <c r="CX149" s="108"/>
      <c r="CY149" s="108"/>
      <c r="CZ149" s="108"/>
      <c r="DC149" s="11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1"/>
      <c r="EQ149" s="11"/>
    </row>
    <row r="150" spans="81:147" s="12" customFormat="1" ht="21.95" customHeight="1" x14ac:dyDescent="0.25">
      <c r="CC150" s="108"/>
      <c r="CD150" s="109"/>
      <c r="CE150" s="109"/>
      <c r="CF150" s="109"/>
      <c r="CG150" s="109"/>
      <c r="CJ150" s="110"/>
      <c r="CK150" s="110"/>
      <c r="CL150" s="110"/>
      <c r="CM150" s="110"/>
      <c r="CN150" s="110"/>
      <c r="CO150" s="110"/>
      <c r="CQ150" s="11"/>
      <c r="CR150" s="11"/>
      <c r="CS150" s="108"/>
      <c r="CT150" s="108"/>
      <c r="CU150" s="108"/>
      <c r="CV150" s="108"/>
      <c r="CW150" s="108"/>
      <c r="CX150" s="108"/>
      <c r="CY150" s="108"/>
      <c r="CZ150" s="108"/>
      <c r="DC150" s="11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1"/>
      <c r="EQ150" s="11"/>
    </row>
    <row r="151" spans="81:147" s="12" customFormat="1" ht="21.95" customHeight="1" x14ac:dyDescent="0.25">
      <c r="CC151" s="108"/>
      <c r="CD151" s="109"/>
      <c r="CE151" s="109"/>
      <c r="CF151" s="109"/>
      <c r="CG151" s="109"/>
      <c r="CJ151" s="110"/>
      <c r="CK151" s="110"/>
      <c r="CL151" s="110"/>
      <c r="CM151" s="110"/>
      <c r="CN151" s="110"/>
      <c r="CO151" s="110"/>
      <c r="CQ151" s="11"/>
      <c r="CR151" s="11"/>
      <c r="CS151" s="108"/>
      <c r="CT151" s="108"/>
      <c r="CU151" s="108"/>
      <c r="CV151" s="108"/>
      <c r="CW151" s="108"/>
      <c r="CX151" s="108"/>
      <c r="CY151" s="108"/>
      <c r="CZ151" s="108"/>
      <c r="DC151" s="11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1"/>
      <c r="EQ151" s="11"/>
    </row>
    <row r="152" spans="81:147" s="12" customFormat="1" ht="21.95" customHeight="1" x14ac:dyDescent="0.25">
      <c r="CC152" s="108"/>
      <c r="CD152" s="109"/>
      <c r="CE152" s="109"/>
      <c r="CF152" s="109"/>
      <c r="CG152" s="109"/>
      <c r="CJ152" s="110"/>
      <c r="CK152" s="110"/>
      <c r="CL152" s="110"/>
      <c r="CM152" s="110"/>
      <c r="CN152" s="110"/>
      <c r="CO152" s="110"/>
      <c r="CQ152" s="11"/>
      <c r="CR152" s="11"/>
      <c r="CS152" s="108"/>
      <c r="CT152" s="108"/>
      <c r="CU152" s="108"/>
      <c r="CV152" s="108"/>
      <c r="CW152" s="108"/>
      <c r="CX152" s="108"/>
      <c r="CY152" s="108"/>
      <c r="CZ152" s="108"/>
      <c r="DC152" s="11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1"/>
      <c r="EQ152" s="11"/>
    </row>
    <row r="153" spans="81:147" s="12" customFormat="1" ht="21.95" customHeight="1" x14ac:dyDescent="0.25">
      <c r="CC153" s="108"/>
      <c r="CD153" s="109"/>
      <c r="CE153" s="109"/>
      <c r="CF153" s="109"/>
      <c r="CG153" s="109"/>
      <c r="CJ153" s="110"/>
      <c r="CK153" s="110"/>
      <c r="CL153" s="110"/>
      <c r="CM153" s="110"/>
      <c r="CN153" s="110"/>
      <c r="CO153" s="110"/>
      <c r="CQ153" s="11"/>
      <c r="CR153" s="11"/>
      <c r="CS153" s="108"/>
      <c r="CT153" s="108"/>
      <c r="CU153" s="108"/>
      <c r="CV153" s="108"/>
      <c r="CW153" s="108"/>
      <c r="CX153" s="108"/>
      <c r="CY153" s="108"/>
      <c r="CZ153" s="108"/>
      <c r="DC153" s="11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1"/>
      <c r="EQ153" s="11"/>
    </row>
    <row r="154" spans="81:147" s="12" customFormat="1" ht="21.95" customHeight="1" x14ac:dyDescent="0.25">
      <c r="CC154" s="108"/>
      <c r="CD154" s="109"/>
      <c r="CE154" s="109"/>
      <c r="CF154" s="109"/>
      <c r="CG154" s="109"/>
      <c r="CJ154" s="110"/>
      <c r="CK154" s="110"/>
      <c r="CL154" s="110"/>
      <c r="CM154" s="110"/>
      <c r="CN154" s="110"/>
      <c r="CO154" s="110"/>
      <c r="CQ154" s="11"/>
      <c r="CR154" s="11"/>
      <c r="CS154" s="108"/>
      <c r="CT154" s="108"/>
      <c r="CU154" s="108"/>
      <c r="CV154" s="108"/>
      <c r="CW154" s="108"/>
      <c r="CX154" s="108"/>
      <c r="CY154" s="108"/>
      <c r="CZ154" s="108"/>
      <c r="DC154" s="11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1"/>
      <c r="EQ154" s="11"/>
    </row>
    <row r="155" spans="81:147" s="12" customFormat="1" ht="21.95" customHeight="1" x14ac:dyDescent="0.25">
      <c r="CC155" s="108"/>
      <c r="CD155" s="109"/>
      <c r="CE155" s="109"/>
      <c r="CF155" s="109"/>
      <c r="CG155" s="109"/>
      <c r="CJ155" s="110"/>
      <c r="CK155" s="110"/>
      <c r="CL155" s="110"/>
      <c r="CM155" s="110"/>
      <c r="CN155" s="110"/>
      <c r="CO155" s="110"/>
      <c r="CQ155" s="11"/>
      <c r="CR155" s="11"/>
      <c r="CS155" s="108"/>
      <c r="CT155" s="108"/>
      <c r="CU155" s="108"/>
      <c r="CV155" s="108"/>
      <c r="CW155" s="108"/>
      <c r="CX155" s="108"/>
      <c r="CY155" s="108"/>
      <c r="CZ155" s="108"/>
      <c r="DC155" s="11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1"/>
      <c r="EQ155" s="11"/>
    </row>
    <row r="156" spans="81:147" s="12" customFormat="1" ht="21.95" customHeight="1" x14ac:dyDescent="0.25">
      <c r="CC156" s="108"/>
      <c r="CD156" s="109"/>
      <c r="CE156" s="109"/>
      <c r="CF156" s="109"/>
      <c r="CG156" s="109"/>
      <c r="CJ156" s="110"/>
      <c r="CK156" s="110"/>
      <c r="CL156" s="110"/>
      <c r="CM156" s="110"/>
      <c r="CN156" s="110"/>
      <c r="CO156" s="110"/>
      <c r="CQ156" s="11"/>
      <c r="CR156" s="11"/>
      <c r="CS156" s="108"/>
      <c r="CT156" s="108"/>
      <c r="CU156" s="108"/>
      <c r="CV156" s="108"/>
      <c r="CW156" s="108"/>
      <c r="CX156" s="108"/>
      <c r="CY156" s="108"/>
      <c r="CZ156" s="108"/>
      <c r="DC156" s="11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1"/>
      <c r="EQ156" s="11"/>
    </row>
    <row r="157" spans="81:147" s="12" customFormat="1" ht="21.95" customHeight="1" x14ac:dyDescent="0.25">
      <c r="CC157" s="108"/>
      <c r="CD157" s="109"/>
      <c r="CE157" s="109"/>
      <c r="CF157" s="109"/>
      <c r="CG157" s="109"/>
      <c r="CJ157" s="110"/>
      <c r="CK157" s="110"/>
      <c r="CL157" s="110"/>
      <c r="CM157" s="110"/>
      <c r="CN157" s="110"/>
      <c r="CO157" s="110"/>
      <c r="CQ157" s="11"/>
      <c r="CR157" s="11"/>
      <c r="CS157" s="108"/>
      <c r="CT157" s="108"/>
      <c r="CU157" s="108"/>
      <c r="CV157" s="108"/>
      <c r="CW157" s="108"/>
      <c r="CX157" s="108"/>
      <c r="CY157" s="108"/>
      <c r="CZ157" s="108"/>
      <c r="DC157" s="11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1"/>
      <c r="EQ157" s="11"/>
    </row>
    <row r="158" spans="81:147" s="12" customFormat="1" ht="21.95" customHeight="1" x14ac:dyDescent="0.25">
      <c r="CC158" s="108"/>
      <c r="CD158" s="109"/>
      <c r="CE158" s="109"/>
      <c r="CF158" s="109"/>
      <c r="CG158" s="109"/>
      <c r="CJ158" s="110"/>
      <c r="CK158" s="110"/>
      <c r="CL158" s="110"/>
      <c r="CM158" s="110"/>
      <c r="CN158" s="110"/>
      <c r="CO158" s="110"/>
      <c r="CQ158" s="11"/>
      <c r="CR158" s="11"/>
      <c r="CS158" s="108"/>
      <c r="CT158" s="108"/>
      <c r="CU158" s="108"/>
      <c r="CV158" s="108"/>
      <c r="CW158" s="108"/>
      <c r="CX158" s="108"/>
      <c r="CY158" s="108"/>
      <c r="CZ158" s="108"/>
      <c r="DC158" s="11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1"/>
      <c r="EQ158" s="11"/>
    </row>
    <row r="159" spans="81:147" s="12" customFormat="1" ht="21.95" customHeight="1" x14ac:dyDescent="0.25">
      <c r="CC159" s="108"/>
      <c r="CD159" s="109"/>
      <c r="CE159" s="109"/>
      <c r="CF159" s="109"/>
      <c r="CG159" s="109"/>
      <c r="CJ159" s="110"/>
      <c r="CK159" s="110"/>
      <c r="CL159" s="110"/>
      <c r="CM159" s="110"/>
      <c r="CN159" s="110"/>
      <c r="CO159" s="110"/>
      <c r="CQ159" s="11"/>
      <c r="CR159" s="11"/>
      <c r="CS159" s="108"/>
      <c r="CT159" s="108"/>
      <c r="CU159" s="108"/>
      <c r="CV159" s="108"/>
      <c r="CW159" s="108"/>
      <c r="CX159" s="108"/>
      <c r="CY159" s="108"/>
      <c r="CZ159" s="108"/>
      <c r="DC159" s="11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1"/>
      <c r="EQ159" s="11"/>
    </row>
    <row r="160" spans="81:147" s="12" customFormat="1" ht="21.95" customHeight="1" x14ac:dyDescent="0.25">
      <c r="CC160" s="108"/>
      <c r="CD160" s="109"/>
      <c r="CE160" s="109"/>
      <c r="CF160" s="109"/>
      <c r="CG160" s="109"/>
      <c r="CJ160" s="110"/>
      <c r="CK160" s="110"/>
      <c r="CL160" s="110"/>
      <c r="CM160" s="110"/>
      <c r="CN160" s="110"/>
      <c r="CO160" s="110"/>
      <c r="CQ160" s="11"/>
      <c r="CR160" s="11"/>
      <c r="CS160" s="108"/>
      <c r="CT160" s="108"/>
      <c r="CU160" s="108"/>
      <c r="CV160" s="108"/>
      <c r="CW160" s="108"/>
      <c r="CX160" s="108"/>
      <c r="CY160" s="108"/>
      <c r="CZ160" s="108"/>
      <c r="DC160" s="11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1"/>
      <c r="EQ160" s="11"/>
    </row>
    <row r="161" spans="81:147" s="12" customFormat="1" ht="21.95" customHeight="1" x14ac:dyDescent="0.25">
      <c r="CC161" s="108"/>
      <c r="CD161" s="109"/>
      <c r="CE161" s="109"/>
      <c r="CF161" s="109"/>
      <c r="CG161" s="109"/>
      <c r="CJ161" s="110"/>
      <c r="CK161" s="110"/>
      <c r="CL161" s="110"/>
      <c r="CM161" s="110"/>
      <c r="CN161" s="110"/>
      <c r="CO161" s="110"/>
      <c r="CQ161" s="11"/>
      <c r="CR161" s="11"/>
      <c r="CS161" s="108"/>
      <c r="CT161" s="108"/>
      <c r="CU161" s="108"/>
      <c r="CV161" s="108"/>
      <c r="CW161" s="108"/>
      <c r="CX161" s="108"/>
      <c r="CY161" s="108"/>
      <c r="CZ161" s="108"/>
      <c r="DC161" s="11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1"/>
      <c r="EQ161" s="11"/>
    </row>
    <row r="162" spans="81:147" s="12" customFormat="1" ht="21.95" customHeight="1" x14ac:dyDescent="0.25">
      <c r="CC162" s="108"/>
      <c r="CD162" s="109"/>
      <c r="CE162" s="109"/>
      <c r="CF162" s="109"/>
      <c r="CG162" s="109"/>
      <c r="CJ162" s="110"/>
      <c r="CK162" s="110"/>
      <c r="CL162" s="110"/>
      <c r="CM162" s="110"/>
      <c r="CN162" s="110"/>
      <c r="CO162" s="110"/>
      <c r="CQ162" s="11"/>
      <c r="CR162" s="11"/>
      <c r="CS162" s="108"/>
      <c r="CT162" s="108"/>
      <c r="CU162" s="108"/>
      <c r="CV162" s="108"/>
      <c r="CW162" s="108"/>
      <c r="CX162" s="108"/>
      <c r="CY162" s="108"/>
      <c r="CZ162" s="108"/>
      <c r="DC162" s="11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1"/>
      <c r="EQ162" s="11"/>
    </row>
    <row r="163" spans="81:147" s="12" customFormat="1" ht="21.95" customHeight="1" x14ac:dyDescent="0.25">
      <c r="CC163" s="108"/>
      <c r="CD163" s="109"/>
      <c r="CE163" s="109"/>
      <c r="CF163" s="109"/>
      <c r="CG163" s="109"/>
      <c r="CJ163" s="110"/>
      <c r="CK163" s="110"/>
      <c r="CL163" s="110"/>
      <c r="CM163" s="110"/>
      <c r="CN163" s="110"/>
      <c r="CO163" s="110"/>
      <c r="CQ163" s="11"/>
      <c r="CR163" s="11"/>
      <c r="CS163" s="108"/>
      <c r="CT163" s="108"/>
      <c r="CU163" s="108"/>
      <c r="CV163" s="108"/>
      <c r="CW163" s="108"/>
      <c r="CX163" s="108"/>
      <c r="CY163" s="108"/>
      <c r="CZ163" s="108"/>
      <c r="DC163" s="11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1"/>
      <c r="EQ163" s="11"/>
    </row>
    <row r="164" spans="81:147" s="12" customFormat="1" ht="21.95" customHeight="1" x14ac:dyDescent="0.25">
      <c r="CC164" s="108"/>
      <c r="CD164" s="109"/>
      <c r="CE164" s="109"/>
      <c r="CF164" s="109"/>
      <c r="CG164" s="109"/>
      <c r="CJ164" s="110"/>
      <c r="CK164" s="110"/>
      <c r="CL164" s="110"/>
      <c r="CM164" s="110"/>
      <c r="CN164" s="110"/>
      <c r="CO164" s="110"/>
      <c r="CQ164" s="11"/>
      <c r="CR164" s="11"/>
      <c r="CS164" s="108"/>
      <c r="CT164" s="108"/>
      <c r="CU164" s="108"/>
      <c r="CV164" s="108"/>
      <c r="CW164" s="108"/>
      <c r="CX164" s="108"/>
      <c r="CY164" s="108"/>
      <c r="CZ164" s="108"/>
      <c r="DC164" s="11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1"/>
      <c r="EQ164" s="11"/>
    </row>
    <row r="165" spans="81:147" s="12" customFormat="1" ht="21.95" customHeight="1" x14ac:dyDescent="0.25">
      <c r="CC165" s="108"/>
      <c r="CD165" s="109"/>
      <c r="CE165" s="109"/>
      <c r="CF165" s="109"/>
      <c r="CG165" s="109"/>
      <c r="CJ165" s="110"/>
      <c r="CK165" s="110"/>
      <c r="CL165" s="110"/>
      <c r="CM165" s="110"/>
      <c r="CN165" s="110"/>
      <c r="CO165" s="110"/>
      <c r="CQ165" s="11"/>
      <c r="CR165" s="11"/>
      <c r="CS165" s="108"/>
      <c r="CT165" s="108"/>
      <c r="CU165" s="108"/>
      <c r="CV165" s="108"/>
      <c r="CW165" s="108"/>
      <c r="CX165" s="108"/>
      <c r="CY165" s="108"/>
      <c r="CZ165" s="108"/>
      <c r="DC165" s="11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1"/>
      <c r="EQ165" s="11"/>
    </row>
    <row r="166" spans="81:147" s="12" customFormat="1" ht="21.95" customHeight="1" x14ac:dyDescent="0.25">
      <c r="CC166" s="108"/>
      <c r="CD166" s="109"/>
      <c r="CE166" s="109"/>
      <c r="CF166" s="109"/>
      <c r="CG166" s="109"/>
      <c r="CJ166" s="110"/>
      <c r="CK166" s="110"/>
      <c r="CL166" s="110"/>
      <c r="CM166" s="110"/>
      <c r="CN166" s="110"/>
      <c r="CO166" s="110"/>
      <c r="CQ166" s="11"/>
      <c r="CR166" s="11"/>
      <c r="CS166" s="108"/>
      <c r="CT166" s="108"/>
      <c r="CU166" s="108"/>
      <c r="CV166" s="108"/>
      <c r="CW166" s="108"/>
      <c r="CX166" s="108"/>
      <c r="CY166" s="108"/>
      <c r="CZ166" s="108"/>
      <c r="DC166" s="11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1"/>
      <c r="EQ166" s="11"/>
    </row>
    <row r="167" spans="81:147" s="12" customFormat="1" ht="21.95" customHeight="1" x14ac:dyDescent="0.25">
      <c r="CC167" s="108"/>
      <c r="CD167" s="109"/>
      <c r="CE167" s="109"/>
      <c r="CF167" s="109"/>
      <c r="CG167" s="109"/>
      <c r="CJ167" s="110"/>
      <c r="CK167" s="110"/>
      <c r="CL167" s="110"/>
      <c r="CM167" s="110"/>
      <c r="CN167" s="110"/>
      <c r="CO167" s="110"/>
      <c r="CQ167" s="11"/>
      <c r="CR167" s="11"/>
      <c r="CS167" s="108"/>
      <c r="CT167" s="108"/>
      <c r="CU167" s="108"/>
      <c r="CV167" s="108"/>
      <c r="CW167" s="108"/>
      <c r="CX167" s="108"/>
      <c r="CY167" s="108"/>
      <c r="CZ167" s="108"/>
      <c r="DC167" s="11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1"/>
      <c r="EQ167" s="11"/>
    </row>
    <row r="168" spans="81:147" s="12" customFormat="1" ht="21.95" customHeight="1" x14ac:dyDescent="0.25">
      <c r="CC168" s="108"/>
      <c r="CD168" s="109"/>
      <c r="CE168" s="109"/>
      <c r="CF168" s="109"/>
      <c r="CG168" s="109"/>
      <c r="CJ168" s="110"/>
      <c r="CK168" s="110"/>
      <c r="CL168" s="110"/>
      <c r="CM168" s="110"/>
      <c r="CN168" s="110"/>
      <c r="CO168" s="110"/>
      <c r="CQ168" s="11"/>
      <c r="CR168" s="11"/>
      <c r="CS168" s="108"/>
      <c r="CT168" s="108"/>
      <c r="CU168" s="108"/>
      <c r="CV168" s="108"/>
      <c r="CW168" s="108"/>
      <c r="CX168" s="108"/>
      <c r="CY168" s="108"/>
      <c r="CZ168" s="108"/>
      <c r="DC168" s="11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1"/>
      <c r="EQ168" s="11"/>
    </row>
    <row r="169" spans="81:147" s="12" customFormat="1" ht="21.95" customHeight="1" x14ac:dyDescent="0.25">
      <c r="CC169" s="108"/>
      <c r="CD169" s="109"/>
      <c r="CE169" s="109"/>
      <c r="CF169" s="109"/>
      <c r="CG169" s="109"/>
      <c r="CJ169" s="110"/>
      <c r="CK169" s="110"/>
      <c r="CL169" s="110"/>
      <c r="CM169" s="110"/>
      <c r="CN169" s="110"/>
      <c r="CO169" s="110"/>
      <c r="CQ169" s="11"/>
      <c r="CR169" s="11"/>
      <c r="CS169" s="108"/>
      <c r="CT169" s="108"/>
      <c r="CU169" s="108"/>
      <c r="CV169" s="108"/>
      <c r="CW169" s="108"/>
      <c r="CX169" s="108"/>
      <c r="CY169" s="108"/>
      <c r="CZ169" s="108"/>
      <c r="DC169" s="11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1"/>
      <c r="EQ169" s="11"/>
    </row>
    <row r="170" spans="81:147" s="12" customFormat="1" ht="21.95" customHeight="1" x14ac:dyDescent="0.25">
      <c r="CC170" s="108"/>
      <c r="CD170" s="109"/>
      <c r="CE170" s="109"/>
      <c r="CF170" s="109"/>
      <c r="CG170" s="109"/>
      <c r="CJ170" s="110"/>
      <c r="CK170" s="110"/>
      <c r="CL170" s="110"/>
      <c r="CM170" s="110"/>
      <c r="CN170" s="110"/>
      <c r="CO170" s="110"/>
      <c r="CQ170" s="11"/>
      <c r="CR170" s="11"/>
      <c r="CS170" s="108"/>
      <c r="CT170" s="108"/>
      <c r="CU170" s="108"/>
      <c r="CV170" s="108"/>
      <c r="CW170" s="108"/>
      <c r="CX170" s="108"/>
      <c r="CY170" s="108"/>
      <c r="CZ170" s="108"/>
      <c r="DC170" s="11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1"/>
      <c r="EQ170" s="11"/>
    </row>
    <row r="171" spans="81:147" s="12" customFormat="1" ht="21.95" customHeight="1" x14ac:dyDescent="0.25">
      <c r="CC171" s="108"/>
      <c r="CD171" s="109"/>
      <c r="CE171" s="109"/>
      <c r="CF171" s="109"/>
      <c r="CG171" s="109"/>
      <c r="CJ171" s="110"/>
      <c r="CK171" s="110"/>
      <c r="CL171" s="110"/>
      <c r="CM171" s="110"/>
      <c r="CN171" s="110"/>
      <c r="CO171" s="110"/>
      <c r="CQ171" s="11"/>
      <c r="CR171" s="11"/>
      <c r="CS171" s="108"/>
      <c r="CT171" s="108"/>
      <c r="CU171" s="108"/>
      <c r="CV171" s="108"/>
      <c r="CW171" s="108"/>
      <c r="CX171" s="108"/>
      <c r="CY171" s="108"/>
      <c r="CZ171" s="108"/>
      <c r="DC171" s="11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1"/>
      <c r="EQ171" s="11"/>
    </row>
    <row r="172" spans="81:147" s="12" customFormat="1" ht="21.95" customHeight="1" x14ac:dyDescent="0.25">
      <c r="CC172" s="108"/>
      <c r="CD172" s="109"/>
      <c r="CE172" s="109"/>
      <c r="CF172" s="109"/>
      <c r="CG172" s="109"/>
      <c r="CJ172" s="110"/>
      <c r="CK172" s="110"/>
      <c r="CL172" s="110"/>
      <c r="CM172" s="110"/>
      <c r="CN172" s="110"/>
      <c r="CO172" s="110"/>
      <c r="CQ172" s="11"/>
      <c r="CR172" s="11"/>
      <c r="CS172" s="108"/>
      <c r="CT172" s="108"/>
      <c r="CU172" s="108"/>
      <c r="CV172" s="108"/>
      <c r="CW172" s="108"/>
      <c r="CX172" s="108"/>
      <c r="CY172" s="108"/>
      <c r="CZ172" s="108"/>
      <c r="DC172" s="11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1"/>
      <c r="EQ172" s="11"/>
    </row>
    <row r="173" spans="81:147" s="12" customFormat="1" ht="21.95" customHeight="1" x14ac:dyDescent="0.25">
      <c r="CC173" s="108"/>
      <c r="CD173" s="109"/>
      <c r="CE173" s="109"/>
      <c r="CF173" s="109"/>
      <c r="CG173" s="109"/>
      <c r="CJ173" s="110"/>
      <c r="CK173" s="110"/>
      <c r="CL173" s="110"/>
      <c r="CM173" s="110"/>
      <c r="CN173" s="110"/>
      <c r="CO173" s="110"/>
      <c r="CQ173" s="11"/>
      <c r="CR173" s="11"/>
      <c r="CS173" s="108"/>
      <c r="CT173" s="108"/>
      <c r="CU173" s="108"/>
      <c r="CV173" s="108"/>
      <c r="CW173" s="108"/>
      <c r="CX173" s="108"/>
      <c r="CY173" s="108"/>
      <c r="CZ173" s="108"/>
      <c r="DC173" s="11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1"/>
      <c r="EQ173" s="11"/>
    </row>
    <row r="174" spans="81:147" s="12" customFormat="1" ht="21.95" customHeight="1" x14ac:dyDescent="0.25">
      <c r="CC174" s="108"/>
      <c r="CD174" s="109"/>
      <c r="CE174" s="109"/>
      <c r="CF174" s="109"/>
      <c r="CG174" s="109"/>
      <c r="CJ174" s="110"/>
      <c r="CK174" s="110"/>
      <c r="CL174" s="110"/>
      <c r="CM174" s="110"/>
      <c r="CN174" s="110"/>
      <c r="CO174" s="110"/>
      <c r="CQ174" s="11"/>
      <c r="CR174" s="11"/>
      <c r="CS174" s="108"/>
      <c r="CT174" s="108"/>
      <c r="CU174" s="108"/>
      <c r="CV174" s="108"/>
      <c r="CW174" s="108"/>
      <c r="CX174" s="108"/>
      <c r="CY174" s="108"/>
      <c r="CZ174" s="108"/>
      <c r="DC174" s="11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1"/>
      <c r="EQ174" s="11"/>
    </row>
    <row r="175" spans="81:147" s="12" customFormat="1" ht="21.95" customHeight="1" x14ac:dyDescent="0.25">
      <c r="CC175" s="108"/>
      <c r="CD175" s="109"/>
      <c r="CE175" s="109"/>
      <c r="CF175" s="109"/>
      <c r="CG175" s="109"/>
      <c r="CJ175" s="110"/>
      <c r="CK175" s="110"/>
      <c r="CL175" s="110"/>
      <c r="CM175" s="110"/>
      <c r="CN175" s="110"/>
      <c r="CO175" s="110"/>
      <c r="CQ175" s="11"/>
      <c r="CR175" s="11"/>
      <c r="CS175" s="108"/>
      <c r="CT175" s="108"/>
      <c r="CU175" s="108"/>
      <c r="CV175" s="108"/>
      <c r="CW175" s="108"/>
      <c r="CX175" s="108"/>
      <c r="CY175" s="108"/>
      <c r="CZ175" s="108"/>
      <c r="DC175" s="11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1"/>
      <c r="EQ175" s="11"/>
    </row>
    <row r="176" spans="81:147" s="12" customFormat="1" ht="21.95" customHeight="1" x14ac:dyDescent="0.25">
      <c r="CC176" s="108"/>
      <c r="CD176" s="109"/>
      <c r="CE176" s="109"/>
      <c r="CF176" s="109"/>
      <c r="CG176" s="109"/>
      <c r="CJ176" s="110"/>
      <c r="CK176" s="110"/>
      <c r="CL176" s="110"/>
      <c r="CM176" s="110"/>
      <c r="CN176" s="110"/>
      <c r="CO176" s="110"/>
      <c r="CQ176" s="11"/>
      <c r="CR176" s="11"/>
      <c r="CS176" s="108"/>
      <c r="CT176" s="108"/>
      <c r="CU176" s="108"/>
      <c r="CV176" s="108"/>
      <c r="CW176" s="108"/>
      <c r="CX176" s="108"/>
      <c r="CY176" s="108"/>
      <c r="CZ176" s="108"/>
      <c r="DC176" s="11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1"/>
      <c r="EQ176" s="11"/>
    </row>
    <row r="177" spans="81:147" s="12" customFormat="1" ht="21.95" customHeight="1" x14ac:dyDescent="0.25">
      <c r="CC177" s="108"/>
      <c r="CD177" s="109"/>
      <c r="CE177" s="109"/>
      <c r="CF177" s="109"/>
      <c r="CG177" s="109"/>
      <c r="CJ177" s="110"/>
      <c r="CK177" s="110"/>
      <c r="CL177" s="110"/>
      <c r="CM177" s="110"/>
      <c r="CN177" s="110"/>
      <c r="CO177" s="110"/>
      <c r="CQ177" s="11"/>
      <c r="CR177" s="11"/>
      <c r="CS177" s="108"/>
      <c r="CT177" s="108"/>
      <c r="CU177" s="108"/>
      <c r="CV177" s="108"/>
      <c r="CW177" s="108"/>
      <c r="CX177" s="108"/>
      <c r="CY177" s="108"/>
      <c r="CZ177" s="108"/>
      <c r="DC177" s="11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1"/>
      <c r="EQ177" s="11"/>
    </row>
    <row r="178" spans="81:147" s="12" customFormat="1" ht="21.95" customHeight="1" x14ac:dyDescent="0.25">
      <c r="CC178" s="108"/>
      <c r="CD178" s="109"/>
      <c r="CE178" s="109"/>
      <c r="CF178" s="109"/>
      <c r="CG178" s="109"/>
      <c r="CJ178" s="110"/>
      <c r="CK178" s="110"/>
      <c r="CL178" s="110"/>
      <c r="CM178" s="110"/>
      <c r="CN178" s="110"/>
      <c r="CO178" s="110"/>
      <c r="CQ178" s="11"/>
      <c r="CR178" s="11"/>
      <c r="CS178" s="108"/>
      <c r="CT178" s="108"/>
      <c r="CU178" s="108"/>
      <c r="CV178" s="108"/>
      <c r="CW178" s="108"/>
      <c r="CX178" s="108"/>
      <c r="CY178" s="108"/>
      <c r="CZ178" s="108"/>
      <c r="DC178" s="11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1"/>
      <c r="EQ178" s="11"/>
    </row>
    <row r="179" spans="81:147" s="12" customFormat="1" ht="21.95" customHeight="1" x14ac:dyDescent="0.25">
      <c r="CC179" s="108"/>
      <c r="CD179" s="109"/>
      <c r="CE179" s="109"/>
      <c r="CF179" s="109"/>
      <c r="CG179" s="109"/>
      <c r="CJ179" s="110"/>
      <c r="CK179" s="110"/>
      <c r="CL179" s="110"/>
      <c r="CM179" s="110"/>
      <c r="CN179" s="110"/>
      <c r="CO179" s="110"/>
      <c r="CQ179" s="11"/>
      <c r="CR179" s="11"/>
      <c r="CS179" s="108"/>
      <c r="CT179" s="108"/>
      <c r="CU179" s="108"/>
      <c r="CV179" s="108"/>
      <c r="CW179" s="108"/>
      <c r="CX179" s="108"/>
      <c r="CY179" s="108"/>
      <c r="CZ179" s="108"/>
      <c r="DC179" s="11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1"/>
      <c r="EQ179" s="11"/>
    </row>
    <row r="180" spans="81:147" s="12" customFormat="1" ht="21.95" customHeight="1" x14ac:dyDescent="0.25">
      <c r="CC180" s="108"/>
      <c r="CD180" s="109"/>
      <c r="CE180" s="109"/>
      <c r="CF180" s="109"/>
      <c r="CG180" s="109"/>
      <c r="CJ180" s="110"/>
      <c r="CK180" s="110"/>
      <c r="CL180" s="110"/>
      <c r="CM180" s="110"/>
      <c r="CN180" s="110"/>
      <c r="CO180" s="110"/>
      <c r="CQ180" s="11"/>
      <c r="CR180" s="11"/>
      <c r="CS180" s="108"/>
      <c r="CT180" s="108"/>
      <c r="CU180" s="108"/>
      <c r="CV180" s="108"/>
      <c r="CW180" s="108"/>
      <c r="CX180" s="108"/>
      <c r="CY180" s="108"/>
      <c r="CZ180" s="108"/>
      <c r="DC180" s="11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1"/>
      <c r="EQ180" s="11"/>
    </row>
    <row r="181" spans="81:147" s="12" customFormat="1" ht="21.95" customHeight="1" x14ac:dyDescent="0.25">
      <c r="CC181" s="108"/>
      <c r="CD181" s="109"/>
      <c r="CE181" s="109"/>
      <c r="CF181" s="109"/>
      <c r="CG181" s="109"/>
      <c r="CJ181" s="110"/>
      <c r="CK181" s="110"/>
      <c r="CL181" s="110"/>
      <c r="CM181" s="110"/>
      <c r="CN181" s="110"/>
      <c r="CO181" s="110"/>
      <c r="CQ181" s="11"/>
      <c r="CR181" s="11"/>
      <c r="CS181" s="108"/>
      <c r="CT181" s="108"/>
      <c r="CU181" s="108"/>
      <c r="CV181" s="108"/>
      <c r="CW181" s="108"/>
      <c r="CX181" s="108"/>
      <c r="CY181" s="108"/>
      <c r="CZ181" s="108"/>
      <c r="DC181" s="11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1"/>
      <c r="EQ181" s="11"/>
    </row>
    <row r="182" spans="81:147" s="12" customFormat="1" ht="21.95" customHeight="1" x14ac:dyDescent="0.25">
      <c r="CC182" s="108"/>
      <c r="CD182" s="109"/>
      <c r="CE182" s="109"/>
      <c r="CF182" s="109"/>
      <c r="CG182" s="109"/>
      <c r="CJ182" s="110"/>
      <c r="CK182" s="110"/>
      <c r="CL182" s="110"/>
      <c r="CM182" s="110"/>
      <c r="CN182" s="110"/>
      <c r="CO182" s="110"/>
      <c r="CQ182" s="11"/>
      <c r="CR182" s="11"/>
      <c r="CS182" s="108"/>
      <c r="CT182" s="108"/>
      <c r="CU182" s="108"/>
      <c r="CV182" s="108"/>
      <c r="CW182" s="108"/>
      <c r="CX182" s="108"/>
      <c r="CY182" s="108"/>
      <c r="CZ182" s="108"/>
      <c r="DC182" s="11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1"/>
      <c r="EQ182" s="11"/>
    </row>
    <row r="183" spans="81:147" s="12" customFormat="1" ht="21.95" customHeight="1" x14ac:dyDescent="0.25">
      <c r="CC183" s="108"/>
      <c r="CD183" s="109"/>
      <c r="CE183" s="109"/>
      <c r="CF183" s="109"/>
      <c r="CG183" s="109"/>
      <c r="CJ183" s="110"/>
      <c r="CK183" s="110"/>
      <c r="CL183" s="110"/>
      <c r="CM183" s="110"/>
      <c r="CN183" s="110"/>
      <c r="CO183" s="110"/>
      <c r="CQ183" s="11"/>
      <c r="CR183" s="11"/>
      <c r="CS183" s="108"/>
      <c r="CT183" s="108"/>
      <c r="CU183" s="108"/>
      <c r="CV183" s="108"/>
      <c r="CW183" s="108"/>
      <c r="CX183" s="108"/>
      <c r="CY183" s="108"/>
      <c r="CZ183" s="108"/>
      <c r="DC183" s="11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1"/>
      <c r="EQ183" s="11"/>
    </row>
    <row r="184" spans="81:147" s="12" customFormat="1" ht="21.95" customHeight="1" x14ac:dyDescent="0.25">
      <c r="CC184" s="108"/>
      <c r="CD184" s="109"/>
      <c r="CE184" s="109"/>
      <c r="CF184" s="109"/>
      <c r="CG184" s="109"/>
      <c r="CJ184" s="110"/>
      <c r="CK184" s="110"/>
      <c r="CL184" s="110"/>
      <c r="CM184" s="110"/>
      <c r="CN184" s="110"/>
      <c r="CO184" s="110"/>
      <c r="CQ184" s="11"/>
      <c r="CR184" s="11"/>
      <c r="CS184" s="108"/>
      <c r="CT184" s="108"/>
      <c r="CU184" s="108"/>
      <c r="CV184" s="108"/>
      <c r="CW184" s="108"/>
      <c r="CX184" s="108"/>
      <c r="CY184" s="108"/>
      <c r="CZ184" s="108"/>
      <c r="DC184" s="11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1"/>
      <c r="EQ184" s="11"/>
    </row>
    <row r="185" spans="81:147" s="12" customFormat="1" ht="21.95" customHeight="1" x14ac:dyDescent="0.25">
      <c r="CC185" s="108"/>
      <c r="CD185" s="109"/>
      <c r="CE185" s="109"/>
      <c r="CF185" s="109"/>
      <c r="CG185" s="109"/>
      <c r="CJ185" s="110"/>
      <c r="CK185" s="110"/>
      <c r="CL185" s="110"/>
      <c r="CM185" s="110"/>
      <c r="CN185" s="110"/>
      <c r="CO185" s="110"/>
      <c r="CQ185" s="11"/>
      <c r="CR185" s="11"/>
      <c r="CS185" s="108"/>
      <c r="CT185" s="108"/>
      <c r="CU185" s="108"/>
      <c r="CV185" s="108"/>
      <c r="CW185" s="108"/>
      <c r="CX185" s="108"/>
      <c r="CY185" s="108"/>
      <c r="CZ185" s="108"/>
      <c r="DC185" s="11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1"/>
      <c r="EQ185" s="11"/>
    </row>
    <row r="186" spans="81:147" s="12" customFormat="1" ht="21.95" customHeight="1" x14ac:dyDescent="0.25">
      <c r="CC186" s="108"/>
      <c r="CD186" s="109"/>
      <c r="CE186" s="109"/>
      <c r="CF186" s="109"/>
      <c r="CG186" s="109"/>
      <c r="CJ186" s="110"/>
      <c r="CK186" s="110"/>
      <c r="CL186" s="110"/>
      <c r="CM186" s="110"/>
      <c r="CN186" s="110"/>
      <c r="CO186" s="110"/>
      <c r="CQ186" s="11"/>
      <c r="CR186" s="11"/>
      <c r="CS186" s="108"/>
      <c r="CT186" s="108"/>
      <c r="CU186" s="108"/>
      <c r="CV186" s="108"/>
      <c r="CW186" s="108"/>
      <c r="CX186" s="108"/>
      <c r="CY186" s="108"/>
      <c r="CZ186" s="108"/>
      <c r="DC186" s="11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1"/>
      <c r="EQ186" s="11"/>
    </row>
    <row r="187" spans="81:147" s="12" customFormat="1" ht="21.95" customHeight="1" x14ac:dyDescent="0.25">
      <c r="CC187" s="108"/>
      <c r="CD187" s="109"/>
      <c r="CE187" s="109"/>
      <c r="CF187" s="109"/>
      <c r="CG187" s="109"/>
      <c r="CJ187" s="110"/>
      <c r="CK187" s="110"/>
      <c r="CL187" s="110"/>
      <c r="CM187" s="110"/>
      <c r="CN187" s="110"/>
      <c r="CO187" s="110"/>
      <c r="CQ187" s="11"/>
      <c r="CR187" s="11"/>
      <c r="CS187" s="108"/>
      <c r="CT187" s="108"/>
      <c r="CU187" s="108"/>
      <c r="CV187" s="108"/>
      <c r="CW187" s="108"/>
      <c r="CX187" s="108"/>
      <c r="CY187" s="108"/>
      <c r="CZ187" s="108"/>
      <c r="DC187" s="11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1"/>
      <c r="EQ187" s="11"/>
    </row>
    <row r="188" spans="81:147" s="12" customFormat="1" ht="21.95" customHeight="1" x14ac:dyDescent="0.25">
      <c r="CC188" s="108"/>
      <c r="CD188" s="109"/>
      <c r="CE188" s="109"/>
      <c r="CF188" s="109"/>
      <c r="CG188" s="109"/>
      <c r="CJ188" s="110"/>
      <c r="CK188" s="110"/>
      <c r="CL188" s="110"/>
      <c r="CM188" s="110"/>
      <c r="CN188" s="110"/>
      <c r="CO188" s="110"/>
      <c r="CQ188" s="11"/>
      <c r="CR188" s="11"/>
      <c r="CS188" s="108"/>
      <c r="CT188" s="108"/>
      <c r="CU188" s="108"/>
      <c r="CV188" s="108"/>
      <c r="CW188" s="108"/>
      <c r="CX188" s="108"/>
      <c r="CY188" s="108"/>
      <c r="CZ188" s="108"/>
      <c r="DC188" s="11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1"/>
      <c r="EQ188" s="11"/>
    </row>
    <row r="189" spans="81:147" s="12" customFormat="1" ht="21.95" customHeight="1" x14ac:dyDescent="0.25">
      <c r="CC189" s="108"/>
      <c r="CD189" s="109"/>
      <c r="CE189" s="109"/>
      <c r="CF189" s="109"/>
      <c r="CG189" s="109"/>
      <c r="CJ189" s="110"/>
      <c r="CK189" s="110"/>
      <c r="CL189" s="110"/>
      <c r="CM189" s="110"/>
      <c r="CN189" s="110"/>
      <c r="CO189" s="110"/>
      <c r="CQ189" s="11"/>
      <c r="CR189" s="11"/>
      <c r="CS189" s="108"/>
      <c r="CT189" s="108"/>
      <c r="CU189" s="108"/>
      <c r="CV189" s="108"/>
      <c r="CW189" s="108"/>
      <c r="CX189" s="108"/>
      <c r="CY189" s="108"/>
      <c r="CZ189" s="108"/>
      <c r="DC189" s="11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1"/>
      <c r="EQ189" s="11"/>
    </row>
    <row r="190" spans="81:147" s="12" customFormat="1" ht="21.95" customHeight="1" x14ac:dyDescent="0.25">
      <c r="CC190" s="108"/>
      <c r="CD190" s="109"/>
      <c r="CE190" s="109"/>
      <c r="CF190" s="109"/>
      <c r="CG190" s="109"/>
      <c r="CJ190" s="110"/>
      <c r="CK190" s="110"/>
      <c r="CL190" s="110"/>
      <c r="CM190" s="110"/>
      <c r="CN190" s="110"/>
      <c r="CO190" s="110"/>
      <c r="CQ190" s="11"/>
      <c r="CR190" s="11"/>
      <c r="CS190" s="108"/>
      <c r="CT190" s="108"/>
      <c r="CU190" s="108"/>
      <c r="CV190" s="108"/>
      <c r="CW190" s="108"/>
      <c r="CX190" s="108"/>
      <c r="CY190" s="108"/>
      <c r="CZ190" s="108"/>
      <c r="DC190" s="11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1"/>
      <c r="EQ190" s="11"/>
    </row>
    <row r="191" spans="81:147" s="12" customFormat="1" ht="21.95" customHeight="1" x14ac:dyDescent="0.25">
      <c r="CC191" s="108"/>
      <c r="CD191" s="109"/>
      <c r="CE191" s="109"/>
      <c r="CF191" s="109"/>
      <c r="CG191" s="109"/>
      <c r="CJ191" s="110"/>
      <c r="CK191" s="110"/>
      <c r="CL191" s="110"/>
      <c r="CM191" s="110"/>
      <c r="CN191" s="110"/>
      <c r="CO191" s="110"/>
      <c r="CQ191" s="11"/>
      <c r="CR191" s="11"/>
      <c r="CS191" s="108"/>
      <c r="CT191" s="108"/>
      <c r="CU191" s="108"/>
      <c r="CV191" s="108"/>
      <c r="CW191" s="108"/>
      <c r="CX191" s="108"/>
      <c r="CY191" s="108"/>
      <c r="CZ191" s="108"/>
      <c r="DC191" s="11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1"/>
      <c r="EQ191" s="11"/>
    </row>
    <row r="192" spans="81:147" s="12" customFormat="1" ht="21.95" customHeight="1" x14ac:dyDescent="0.25">
      <c r="CC192" s="108"/>
      <c r="CD192" s="109"/>
      <c r="CE192" s="109"/>
      <c r="CF192" s="109"/>
      <c r="CG192" s="109"/>
      <c r="CJ192" s="110"/>
      <c r="CK192" s="110"/>
      <c r="CL192" s="110"/>
      <c r="CM192" s="110"/>
      <c r="CN192" s="110"/>
      <c r="CO192" s="110"/>
      <c r="CQ192" s="11"/>
      <c r="CR192" s="11"/>
      <c r="CS192" s="108"/>
      <c r="CT192" s="108"/>
      <c r="CU192" s="108"/>
      <c r="CV192" s="108"/>
      <c r="CW192" s="108"/>
      <c r="CX192" s="108"/>
      <c r="CY192" s="108"/>
      <c r="CZ192" s="108"/>
      <c r="DC192" s="11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1"/>
      <c r="EQ192" s="11"/>
    </row>
    <row r="193" spans="81:147" s="12" customFormat="1" ht="21.95" customHeight="1" x14ac:dyDescent="0.25">
      <c r="CC193" s="108"/>
      <c r="CD193" s="109"/>
      <c r="CE193" s="109"/>
      <c r="CF193" s="109"/>
      <c r="CG193" s="109"/>
      <c r="CJ193" s="110"/>
      <c r="CK193" s="110"/>
      <c r="CL193" s="110"/>
      <c r="CM193" s="110"/>
      <c r="CN193" s="110"/>
      <c r="CO193" s="110"/>
      <c r="CQ193" s="11"/>
      <c r="CR193" s="11"/>
      <c r="CS193" s="108"/>
      <c r="CT193" s="108"/>
      <c r="CU193" s="108"/>
      <c r="CV193" s="108"/>
      <c r="CW193" s="108"/>
      <c r="CX193" s="108"/>
      <c r="CY193" s="108"/>
      <c r="CZ193" s="108"/>
      <c r="DC193" s="11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1"/>
      <c r="EQ193" s="11"/>
    </row>
    <row r="194" spans="81:147" s="12" customFormat="1" ht="21.95" customHeight="1" x14ac:dyDescent="0.25">
      <c r="CC194" s="108"/>
      <c r="CD194" s="109"/>
      <c r="CE194" s="109"/>
      <c r="CF194" s="109"/>
      <c r="CG194" s="109"/>
      <c r="CJ194" s="110"/>
      <c r="CK194" s="110"/>
      <c r="CL194" s="110"/>
      <c r="CM194" s="110"/>
      <c r="CN194" s="110"/>
      <c r="CO194" s="110"/>
      <c r="CQ194" s="11"/>
      <c r="CR194" s="11"/>
      <c r="CS194" s="108"/>
      <c r="CT194" s="108"/>
      <c r="CU194" s="108"/>
      <c r="CV194" s="108"/>
      <c r="CW194" s="108"/>
      <c r="CX194" s="108"/>
      <c r="CY194" s="108"/>
      <c r="CZ194" s="108"/>
      <c r="DC194" s="11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1"/>
      <c r="EQ194" s="11"/>
    </row>
    <row r="195" spans="81:147" s="12" customFormat="1" ht="21.95" customHeight="1" x14ac:dyDescent="0.25">
      <c r="CC195" s="108"/>
      <c r="CD195" s="109"/>
      <c r="CE195" s="109"/>
      <c r="CF195" s="109"/>
      <c r="CG195" s="109"/>
      <c r="CJ195" s="110"/>
      <c r="CK195" s="110"/>
      <c r="CL195" s="110"/>
      <c r="CM195" s="110"/>
      <c r="CN195" s="110"/>
      <c r="CO195" s="110"/>
      <c r="CQ195" s="11"/>
      <c r="CR195" s="11"/>
      <c r="CS195" s="108"/>
      <c r="CT195" s="108"/>
      <c r="CU195" s="108"/>
      <c r="CV195" s="108"/>
      <c r="CW195" s="108"/>
      <c r="CX195" s="108"/>
      <c r="CY195" s="108"/>
      <c r="CZ195" s="108"/>
      <c r="DC195" s="11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1"/>
      <c r="EQ195" s="11"/>
    </row>
    <row r="196" spans="81:147" s="12" customFormat="1" ht="21.95" customHeight="1" x14ac:dyDescent="0.25">
      <c r="CC196" s="108"/>
      <c r="CD196" s="109"/>
      <c r="CE196" s="109"/>
      <c r="CF196" s="109"/>
      <c r="CG196" s="109"/>
      <c r="CJ196" s="110"/>
      <c r="CK196" s="110"/>
      <c r="CL196" s="110"/>
      <c r="CM196" s="110"/>
      <c r="CN196" s="110"/>
      <c r="CO196" s="110"/>
      <c r="CQ196" s="11"/>
      <c r="CR196" s="11"/>
      <c r="CS196" s="108"/>
      <c r="CT196" s="108"/>
      <c r="CU196" s="108"/>
      <c r="CV196" s="108"/>
      <c r="CW196" s="108"/>
      <c r="CX196" s="108"/>
      <c r="CY196" s="108"/>
      <c r="CZ196" s="108"/>
      <c r="DC196" s="11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1"/>
      <c r="EQ196" s="11"/>
    </row>
    <row r="197" spans="81:147" s="12" customFormat="1" ht="21.95" customHeight="1" x14ac:dyDescent="0.25">
      <c r="CC197" s="108"/>
      <c r="CD197" s="109"/>
      <c r="CE197" s="109"/>
      <c r="CF197" s="109"/>
      <c r="CG197" s="109"/>
      <c r="CJ197" s="110"/>
      <c r="CK197" s="110"/>
      <c r="CL197" s="110"/>
      <c r="CM197" s="110"/>
      <c r="CN197" s="110"/>
      <c r="CO197" s="110"/>
      <c r="CQ197" s="11"/>
      <c r="CR197" s="11"/>
      <c r="CS197" s="108"/>
      <c r="CT197" s="108"/>
      <c r="CU197" s="108"/>
      <c r="CV197" s="108"/>
      <c r="CW197" s="108"/>
      <c r="CX197" s="108"/>
      <c r="CY197" s="108"/>
      <c r="CZ197" s="108"/>
      <c r="DC197" s="11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1"/>
      <c r="EQ197" s="11"/>
    </row>
    <row r="198" spans="81:147" s="12" customFormat="1" ht="21.95" customHeight="1" x14ac:dyDescent="0.25">
      <c r="CC198" s="108"/>
      <c r="CD198" s="109"/>
      <c r="CE198" s="109"/>
      <c r="CF198" s="109"/>
      <c r="CG198" s="109"/>
      <c r="CJ198" s="110"/>
      <c r="CK198" s="110"/>
      <c r="CL198" s="110"/>
      <c r="CM198" s="110"/>
      <c r="CN198" s="110"/>
      <c r="CO198" s="110"/>
      <c r="CQ198" s="11"/>
      <c r="CR198" s="11"/>
      <c r="CS198" s="108"/>
      <c r="CT198" s="108"/>
      <c r="CU198" s="108"/>
      <c r="CV198" s="108"/>
      <c r="CW198" s="108"/>
      <c r="CX198" s="108"/>
      <c r="CY198" s="108"/>
      <c r="CZ198" s="108"/>
      <c r="DC198" s="11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1"/>
      <c r="EQ198" s="11"/>
    </row>
    <row r="199" spans="81:147" s="12" customFormat="1" ht="21.95" customHeight="1" x14ac:dyDescent="0.25">
      <c r="CC199" s="108"/>
      <c r="CD199" s="109"/>
      <c r="CE199" s="109"/>
      <c r="CF199" s="109"/>
      <c r="CG199" s="109"/>
      <c r="CJ199" s="110"/>
      <c r="CK199" s="110"/>
      <c r="CL199" s="110"/>
      <c r="CM199" s="110"/>
      <c r="CN199" s="110"/>
      <c r="CO199" s="110"/>
      <c r="CQ199" s="11"/>
      <c r="CR199" s="11"/>
      <c r="CS199" s="108"/>
      <c r="CT199" s="108"/>
      <c r="CU199" s="108"/>
      <c r="CV199" s="108"/>
      <c r="CW199" s="108"/>
      <c r="CX199" s="108"/>
      <c r="CY199" s="108"/>
      <c r="CZ199" s="108"/>
      <c r="DC199" s="11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1"/>
      <c r="EQ199" s="11"/>
    </row>
    <row r="200" spans="81:147" s="12" customFormat="1" ht="21.95" customHeight="1" x14ac:dyDescent="0.25">
      <c r="CC200" s="108"/>
      <c r="CD200" s="109"/>
      <c r="CE200" s="109"/>
      <c r="CF200" s="109"/>
      <c r="CG200" s="109"/>
      <c r="CJ200" s="110"/>
      <c r="CK200" s="110"/>
      <c r="CL200" s="110"/>
      <c r="CM200" s="110"/>
      <c r="CN200" s="110"/>
      <c r="CO200" s="110"/>
      <c r="CQ200" s="11"/>
      <c r="CR200" s="11"/>
      <c r="CS200" s="108"/>
      <c r="CT200" s="108"/>
      <c r="CU200" s="108"/>
      <c r="CV200" s="108"/>
      <c r="CW200" s="108"/>
      <c r="CX200" s="108"/>
      <c r="CY200" s="108"/>
      <c r="CZ200" s="108"/>
      <c r="DC200" s="11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1"/>
      <c r="EQ200" s="11"/>
    </row>
    <row r="201" spans="81:147" s="12" customFormat="1" ht="21.95" customHeight="1" x14ac:dyDescent="0.25">
      <c r="CC201" s="108"/>
      <c r="CD201" s="109"/>
      <c r="CE201" s="109"/>
      <c r="CF201" s="109"/>
      <c r="CG201" s="109"/>
      <c r="CJ201" s="110"/>
      <c r="CK201" s="110"/>
      <c r="CL201" s="110"/>
      <c r="CM201" s="110"/>
      <c r="CN201" s="110"/>
      <c r="CO201" s="110"/>
      <c r="CQ201" s="11"/>
      <c r="CR201" s="11"/>
      <c r="CS201" s="108"/>
      <c r="CT201" s="108"/>
      <c r="CU201" s="108"/>
      <c r="CV201" s="108"/>
      <c r="CW201" s="108"/>
      <c r="CX201" s="108"/>
      <c r="CY201" s="108"/>
      <c r="CZ201" s="108"/>
      <c r="DC201" s="11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1"/>
      <c r="EQ201" s="11"/>
    </row>
    <row r="202" spans="81:147" s="12" customFormat="1" ht="21.95" customHeight="1" x14ac:dyDescent="0.25">
      <c r="CC202" s="108"/>
      <c r="CD202" s="109"/>
      <c r="CE202" s="109"/>
      <c r="CF202" s="109"/>
      <c r="CG202" s="109"/>
      <c r="CJ202" s="110"/>
      <c r="CK202" s="110"/>
      <c r="CL202" s="110"/>
      <c r="CM202" s="110"/>
      <c r="CN202" s="110"/>
      <c r="CO202" s="110"/>
      <c r="CQ202" s="11"/>
      <c r="CR202" s="11"/>
      <c r="CS202" s="108"/>
      <c r="CT202" s="108"/>
      <c r="CU202" s="108"/>
      <c r="CV202" s="108"/>
      <c r="CW202" s="108"/>
      <c r="CX202" s="108"/>
      <c r="CY202" s="108"/>
      <c r="CZ202" s="108"/>
      <c r="DC202" s="11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1"/>
      <c r="EQ202" s="11"/>
    </row>
    <row r="203" spans="81:147" s="12" customFormat="1" ht="21.95" customHeight="1" x14ac:dyDescent="0.25">
      <c r="CC203" s="108"/>
      <c r="CD203" s="109"/>
      <c r="CE203" s="109"/>
      <c r="CF203" s="109"/>
      <c r="CG203" s="109"/>
      <c r="CJ203" s="110"/>
      <c r="CK203" s="110"/>
      <c r="CL203" s="110"/>
      <c r="CM203" s="110"/>
      <c r="CN203" s="110"/>
      <c r="CO203" s="110"/>
      <c r="CQ203" s="11"/>
      <c r="CR203" s="11"/>
      <c r="CS203" s="108"/>
      <c r="CT203" s="108"/>
      <c r="CU203" s="108"/>
      <c r="CV203" s="108"/>
      <c r="CW203" s="108"/>
      <c r="CX203" s="108"/>
      <c r="CY203" s="108"/>
      <c r="CZ203" s="108"/>
      <c r="DC203" s="11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1"/>
      <c r="EQ203" s="11"/>
    </row>
    <row r="204" spans="81:147" s="12" customFormat="1" ht="21.95" customHeight="1" x14ac:dyDescent="0.25">
      <c r="CC204" s="108"/>
      <c r="CD204" s="109"/>
      <c r="CE204" s="109"/>
      <c r="CF204" s="109"/>
      <c r="CG204" s="109"/>
      <c r="CJ204" s="110"/>
      <c r="CK204" s="110"/>
      <c r="CL204" s="110"/>
      <c r="CM204" s="110"/>
      <c r="CN204" s="110"/>
      <c r="CO204" s="110"/>
      <c r="CQ204" s="11"/>
      <c r="CR204" s="11"/>
      <c r="CS204" s="108"/>
      <c r="CT204" s="108"/>
      <c r="CU204" s="108"/>
      <c r="CV204" s="108"/>
      <c r="CW204" s="108"/>
      <c r="CX204" s="108"/>
      <c r="CY204" s="108"/>
      <c r="CZ204" s="108"/>
      <c r="DC204" s="11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1"/>
      <c r="EQ204" s="11"/>
    </row>
    <row r="205" spans="81:147" s="12" customFormat="1" ht="21.95" customHeight="1" x14ac:dyDescent="0.25">
      <c r="CC205" s="108"/>
      <c r="CD205" s="109"/>
      <c r="CE205" s="109"/>
      <c r="CF205" s="109"/>
      <c r="CG205" s="109"/>
      <c r="CJ205" s="110"/>
      <c r="CK205" s="110"/>
      <c r="CL205" s="110"/>
      <c r="CM205" s="110"/>
      <c r="CN205" s="110"/>
      <c r="CO205" s="110"/>
      <c r="CQ205" s="11"/>
      <c r="CR205" s="11"/>
      <c r="CS205" s="108"/>
      <c r="CT205" s="108"/>
      <c r="CU205" s="108"/>
      <c r="CV205" s="108"/>
      <c r="CW205" s="108"/>
      <c r="CX205" s="108"/>
      <c r="CY205" s="108"/>
      <c r="CZ205" s="108"/>
      <c r="DC205" s="11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1"/>
      <c r="EQ205" s="11"/>
    </row>
    <row r="206" spans="81:147" s="12" customFormat="1" ht="21.95" customHeight="1" x14ac:dyDescent="0.25">
      <c r="CC206" s="108"/>
      <c r="CD206" s="109"/>
      <c r="CE206" s="109"/>
      <c r="CF206" s="109"/>
      <c r="CG206" s="109"/>
      <c r="CJ206" s="110"/>
      <c r="CK206" s="110"/>
      <c r="CL206" s="110"/>
      <c r="CM206" s="110"/>
      <c r="CN206" s="110"/>
      <c r="CO206" s="110"/>
      <c r="CQ206" s="11"/>
      <c r="CR206" s="11"/>
      <c r="CS206" s="108"/>
      <c r="CT206" s="108"/>
      <c r="CU206" s="108"/>
      <c r="CV206" s="108"/>
      <c r="CW206" s="108"/>
      <c r="CX206" s="108"/>
      <c r="CY206" s="108"/>
      <c r="CZ206" s="108"/>
      <c r="DC206" s="11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1"/>
      <c r="EQ206" s="11"/>
    </row>
    <row r="207" spans="81:147" s="12" customFormat="1" ht="21.95" customHeight="1" x14ac:dyDescent="0.25">
      <c r="CC207" s="108"/>
      <c r="CD207" s="109"/>
      <c r="CE207" s="109"/>
      <c r="CF207" s="109"/>
      <c r="CG207" s="109"/>
      <c r="CJ207" s="110"/>
      <c r="CK207" s="110"/>
      <c r="CL207" s="110"/>
      <c r="CM207" s="110"/>
      <c r="CN207" s="110"/>
      <c r="CO207" s="110"/>
      <c r="CQ207" s="11"/>
      <c r="CR207" s="11"/>
      <c r="CS207" s="108"/>
      <c r="CT207" s="108"/>
      <c r="CU207" s="108"/>
      <c r="CV207" s="108"/>
      <c r="CW207" s="108"/>
      <c r="CX207" s="108"/>
      <c r="CY207" s="108"/>
      <c r="CZ207" s="108"/>
      <c r="DC207" s="11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1"/>
      <c r="EQ207" s="11"/>
    </row>
    <row r="208" spans="81:147" s="12" customFormat="1" ht="21.95" customHeight="1" x14ac:dyDescent="0.25">
      <c r="CC208" s="108"/>
      <c r="CD208" s="109"/>
      <c r="CE208" s="109"/>
      <c r="CF208" s="109"/>
      <c r="CG208" s="109"/>
      <c r="CJ208" s="110"/>
      <c r="CK208" s="110"/>
      <c r="CL208" s="110"/>
      <c r="CM208" s="110"/>
      <c r="CN208" s="110"/>
      <c r="CO208" s="110"/>
      <c r="CQ208" s="11"/>
      <c r="CR208" s="11"/>
      <c r="CS208" s="108"/>
      <c r="CT208" s="108"/>
      <c r="CU208" s="108"/>
      <c r="CV208" s="108"/>
      <c r="CW208" s="108"/>
      <c r="CX208" s="108"/>
      <c r="CY208" s="108"/>
      <c r="CZ208" s="108"/>
      <c r="DC208" s="11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1"/>
      <c r="EQ208" s="11"/>
    </row>
    <row r="209" spans="81:147" s="12" customFormat="1" ht="21.95" customHeight="1" x14ac:dyDescent="0.25">
      <c r="CC209" s="108"/>
      <c r="CD209" s="109"/>
      <c r="CE209" s="109"/>
      <c r="CF209" s="109"/>
      <c r="CG209" s="109"/>
      <c r="CJ209" s="110"/>
      <c r="CK209" s="110"/>
      <c r="CL209" s="110"/>
      <c r="CM209" s="110"/>
      <c r="CN209" s="110"/>
      <c r="CO209" s="110"/>
      <c r="CQ209" s="11"/>
      <c r="CR209" s="11"/>
      <c r="CS209" s="108"/>
      <c r="CT209" s="108"/>
      <c r="CU209" s="108"/>
      <c r="CV209" s="108"/>
      <c r="CW209" s="108"/>
      <c r="CX209" s="108"/>
      <c r="CY209" s="108"/>
      <c r="CZ209" s="108"/>
      <c r="DC209" s="11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1"/>
      <c r="EQ209" s="11"/>
    </row>
    <row r="210" spans="81:147" s="12" customFormat="1" ht="21.95" customHeight="1" x14ac:dyDescent="0.25">
      <c r="CC210" s="108"/>
      <c r="CD210" s="109"/>
      <c r="CE210" s="109"/>
      <c r="CF210" s="109"/>
      <c r="CG210" s="109"/>
      <c r="CJ210" s="110"/>
      <c r="CK210" s="110"/>
      <c r="CL210" s="110"/>
      <c r="CM210" s="110"/>
      <c r="CN210" s="110"/>
      <c r="CO210" s="110"/>
      <c r="CQ210" s="11"/>
      <c r="CR210" s="11"/>
      <c r="CS210" s="108"/>
      <c r="CT210" s="108"/>
      <c r="CU210" s="108"/>
      <c r="CV210" s="108"/>
      <c r="CW210" s="108"/>
      <c r="CX210" s="108"/>
      <c r="CY210" s="108"/>
      <c r="CZ210" s="108"/>
      <c r="DC210" s="11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1"/>
      <c r="EQ210" s="11"/>
    </row>
    <row r="211" spans="81:147" s="12" customFormat="1" ht="21.95" customHeight="1" x14ac:dyDescent="0.25">
      <c r="CC211" s="108"/>
      <c r="CD211" s="109"/>
      <c r="CE211" s="109"/>
      <c r="CF211" s="109"/>
      <c r="CG211" s="109"/>
      <c r="CJ211" s="110"/>
      <c r="CK211" s="110"/>
      <c r="CL211" s="110"/>
      <c r="CM211" s="110"/>
      <c r="CN211" s="110"/>
      <c r="CO211" s="110"/>
      <c r="CQ211" s="11"/>
      <c r="CR211" s="11"/>
      <c r="CS211" s="108"/>
      <c r="CT211" s="108"/>
      <c r="CU211" s="108"/>
      <c r="CV211" s="108"/>
      <c r="CW211" s="108"/>
      <c r="CX211" s="108"/>
      <c r="CY211" s="108"/>
      <c r="CZ211" s="108"/>
      <c r="DC211" s="11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1"/>
      <c r="EQ211" s="11"/>
    </row>
    <row r="212" spans="81:147" s="12" customFormat="1" ht="21.95" customHeight="1" x14ac:dyDescent="0.25">
      <c r="CC212" s="108"/>
      <c r="CD212" s="109"/>
      <c r="CE212" s="109"/>
      <c r="CF212" s="109"/>
      <c r="CG212" s="109"/>
      <c r="CJ212" s="110"/>
      <c r="CK212" s="110"/>
      <c r="CL212" s="110"/>
      <c r="CM212" s="110"/>
      <c r="CN212" s="110"/>
      <c r="CO212" s="110"/>
      <c r="CQ212" s="11"/>
      <c r="CR212" s="11"/>
      <c r="CS212" s="108"/>
      <c r="CT212" s="108"/>
      <c r="CU212" s="108"/>
      <c r="CV212" s="108"/>
      <c r="CW212" s="108"/>
      <c r="CX212" s="108"/>
      <c r="CY212" s="108"/>
      <c r="CZ212" s="108"/>
      <c r="DC212" s="11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1"/>
      <c r="EQ212" s="11"/>
    </row>
    <row r="213" spans="81:147" s="12" customFormat="1" ht="21.95" customHeight="1" x14ac:dyDescent="0.25">
      <c r="CC213" s="108"/>
      <c r="CD213" s="109"/>
      <c r="CE213" s="109"/>
      <c r="CF213" s="109"/>
      <c r="CG213" s="109"/>
      <c r="CJ213" s="110"/>
      <c r="CK213" s="110"/>
      <c r="CL213" s="110"/>
      <c r="CM213" s="110"/>
      <c r="CN213" s="110"/>
      <c r="CO213" s="110"/>
      <c r="CQ213" s="11"/>
      <c r="CR213" s="11"/>
      <c r="CS213" s="108"/>
      <c r="CT213" s="108"/>
      <c r="CU213" s="108"/>
      <c r="CV213" s="108"/>
      <c r="CW213" s="108"/>
      <c r="CX213" s="108"/>
      <c r="CY213" s="108"/>
      <c r="CZ213" s="108"/>
      <c r="DC213" s="11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1"/>
      <c r="EQ213" s="11"/>
    </row>
    <row r="214" spans="81:147" s="12" customFormat="1" ht="21.95" customHeight="1" x14ac:dyDescent="0.25">
      <c r="CC214" s="108"/>
      <c r="CD214" s="109"/>
      <c r="CE214" s="109"/>
      <c r="CF214" s="109"/>
      <c r="CG214" s="109"/>
      <c r="CJ214" s="110"/>
      <c r="CK214" s="110"/>
      <c r="CL214" s="110"/>
      <c r="CM214" s="110"/>
      <c r="CN214" s="110"/>
      <c r="CO214" s="110"/>
      <c r="CQ214" s="11"/>
      <c r="CR214" s="11"/>
      <c r="CS214" s="108"/>
      <c r="CT214" s="108"/>
      <c r="CU214" s="108"/>
      <c r="CV214" s="108"/>
      <c r="CW214" s="108"/>
      <c r="CX214" s="108"/>
      <c r="CY214" s="108"/>
      <c r="CZ214" s="108"/>
      <c r="DC214" s="11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1"/>
      <c r="EQ214" s="11"/>
    </row>
    <row r="215" spans="81:147" s="12" customFormat="1" ht="21.95" customHeight="1" x14ac:dyDescent="0.25">
      <c r="CC215" s="108"/>
      <c r="CD215" s="109"/>
      <c r="CE215" s="109"/>
      <c r="CF215" s="109"/>
      <c r="CG215" s="109"/>
      <c r="CJ215" s="110"/>
      <c r="CK215" s="110"/>
      <c r="CL215" s="110"/>
      <c r="CM215" s="110"/>
      <c r="CN215" s="110"/>
      <c r="CO215" s="110"/>
      <c r="CQ215" s="11"/>
      <c r="CR215" s="11"/>
      <c r="CS215" s="108"/>
      <c r="CT215" s="108"/>
      <c r="CU215" s="108"/>
      <c r="CV215" s="108"/>
      <c r="CW215" s="108"/>
      <c r="CX215" s="108"/>
      <c r="CY215" s="108"/>
      <c r="CZ215" s="108"/>
      <c r="DC215" s="11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1"/>
      <c r="EQ215" s="11"/>
    </row>
    <row r="216" spans="81:147" s="12" customFormat="1" ht="21.95" customHeight="1" x14ac:dyDescent="0.25">
      <c r="CC216" s="108"/>
      <c r="CD216" s="109"/>
      <c r="CE216" s="109"/>
      <c r="CF216" s="109"/>
      <c r="CG216" s="109"/>
      <c r="CJ216" s="110"/>
      <c r="CK216" s="110"/>
      <c r="CL216" s="110"/>
      <c r="CM216" s="110"/>
      <c r="CN216" s="110"/>
      <c r="CO216" s="110"/>
      <c r="CQ216" s="11"/>
      <c r="CR216" s="11"/>
      <c r="CS216" s="108"/>
      <c r="CT216" s="108"/>
      <c r="CU216" s="108"/>
      <c r="CV216" s="108"/>
      <c r="CW216" s="108"/>
      <c r="CX216" s="108"/>
      <c r="CY216" s="108"/>
      <c r="CZ216" s="108"/>
      <c r="DC216" s="11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1"/>
      <c r="EQ216" s="11"/>
    </row>
    <row r="217" spans="81:147" s="12" customFormat="1" ht="21.95" customHeight="1" x14ac:dyDescent="0.25">
      <c r="CC217" s="108"/>
      <c r="CD217" s="109"/>
      <c r="CE217" s="109"/>
      <c r="CF217" s="109"/>
      <c r="CG217" s="109"/>
      <c r="CJ217" s="110"/>
      <c r="CK217" s="110"/>
      <c r="CL217" s="110"/>
      <c r="CM217" s="110"/>
      <c r="CN217" s="110"/>
      <c r="CO217" s="110"/>
      <c r="CQ217" s="11"/>
      <c r="CR217" s="11"/>
      <c r="CS217" s="108"/>
      <c r="CT217" s="108"/>
      <c r="CU217" s="108"/>
      <c r="CV217" s="108"/>
      <c r="CW217" s="108"/>
      <c r="CX217" s="108"/>
      <c r="CY217" s="108"/>
      <c r="CZ217" s="108"/>
      <c r="DC217" s="11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1"/>
      <c r="EQ217" s="11"/>
    </row>
    <row r="218" spans="81:147" s="12" customFormat="1" ht="21.95" customHeight="1" x14ac:dyDescent="0.25">
      <c r="CC218" s="108"/>
      <c r="CD218" s="109"/>
      <c r="CE218" s="109"/>
      <c r="CF218" s="109"/>
      <c r="CG218" s="109"/>
      <c r="CJ218" s="110"/>
      <c r="CK218" s="110"/>
      <c r="CL218" s="110"/>
      <c r="CM218" s="110"/>
      <c r="CN218" s="110"/>
      <c r="CO218" s="110"/>
      <c r="CQ218" s="11"/>
      <c r="CR218" s="11"/>
      <c r="CS218" s="108"/>
      <c r="CT218" s="108"/>
      <c r="CU218" s="108"/>
      <c r="CV218" s="108"/>
      <c r="CW218" s="108"/>
      <c r="CX218" s="108"/>
      <c r="CY218" s="108"/>
      <c r="CZ218" s="108"/>
      <c r="DC218" s="11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1"/>
      <c r="EQ218" s="11"/>
    </row>
    <row r="219" spans="81:147" s="12" customFormat="1" ht="21.95" customHeight="1" x14ac:dyDescent="0.25">
      <c r="CC219" s="108"/>
      <c r="CD219" s="109"/>
      <c r="CE219" s="109"/>
      <c r="CF219" s="109"/>
      <c r="CG219" s="109"/>
      <c r="CJ219" s="110"/>
      <c r="CK219" s="110"/>
      <c r="CL219" s="110"/>
      <c r="CM219" s="110"/>
      <c r="CN219" s="110"/>
      <c r="CO219" s="110"/>
      <c r="CQ219" s="11"/>
      <c r="CR219" s="11"/>
      <c r="CS219" s="108"/>
      <c r="CT219" s="108"/>
      <c r="CU219" s="108"/>
      <c r="CV219" s="108"/>
      <c r="CW219" s="108"/>
      <c r="CX219" s="108"/>
      <c r="CY219" s="108"/>
      <c r="CZ219" s="108"/>
      <c r="DC219" s="11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1"/>
      <c r="EQ219" s="11"/>
    </row>
    <row r="220" spans="81:147" s="12" customFormat="1" ht="21.95" customHeight="1" x14ac:dyDescent="0.25">
      <c r="CC220" s="108"/>
      <c r="CD220" s="109"/>
      <c r="CE220" s="109"/>
      <c r="CF220" s="109"/>
      <c r="CG220" s="109"/>
      <c r="CJ220" s="110"/>
      <c r="CK220" s="110"/>
      <c r="CL220" s="110"/>
      <c r="CM220" s="110"/>
      <c r="CN220" s="110"/>
      <c r="CO220" s="110"/>
      <c r="CQ220" s="11"/>
      <c r="CR220" s="11"/>
      <c r="CS220" s="108"/>
      <c r="CT220" s="108"/>
      <c r="CU220" s="108"/>
      <c r="CV220" s="108"/>
      <c r="CW220" s="108"/>
      <c r="CX220" s="108"/>
      <c r="CY220" s="108"/>
      <c r="CZ220" s="108"/>
      <c r="DC220" s="11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1"/>
      <c r="EQ220" s="11"/>
    </row>
    <row r="221" spans="81:147" s="12" customFormat="1" ht="21.95" customHeight="1" x14ac:dyDescent="0.25">
      <c r="CC221" s="108"/>
      <c r="CD221" s="109"/>
      <c r="CE221" s="109"/>
      <c r="CF221" s="109"/>
      <c r="CG221" s="109"/>
      <c r="CJ221" s="110"/>
      <c r="CK221" s="110"/>
      <c r="CL221" s="110"/>
      <c r="CM221" s="110"/>
      <c r="CN221" s="110"/>
      <c r="CO221" s="110"/>
      <c r="CQ221" s="11"/>
      <c r="CR221" s="11"/>
      <c r="CS221" s="108"/>
      <c r="CT221" s="108"/>
      <c r="CU221" s="108"/>
      <c r="CV221" s="108"/>
      <c r="CW221" s="108"/>
      <c r="CX221" s="108"/>
      <c r="CY221" s="108"/>
      <c r="CZ221" s="108"/>
      <c r="DC221" s="11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1"/>
      <c r="EQ221" s="11"/>
    </row>
    <row r="222" spans="81:147" s="12" customFormat="1" ht="21.95" customHeight="1" x14ac:dyDescent="0.25">
      <c r="CC222" s="108"/>
      <c r="CD222" s="109"/>
      <c r="CE222" s="109"/>
      <c r="CF222" s="109"/>
      <c r="CG222" s="109"/>
      <c r="CJ222" s="110"/>
      <c r="CK222" s="110"/>
      <c r="CL222" s="110"/>
      <c r="CM222" s="110"/>
      <c r="CN222" s="110"/>
      <c r="CO222" s="110"/>
      <c r="CQ222" s="11"/>
      <c r="CR222" s="11"/>
      <c r="CS222" s="108"/>
      <c r="CT222" s="108"/>
      <c r="CU222" s="108"/>
      <c r="CV222" s="108"/>
      <c r="CW222" s="108"/>
      <c r="CX222" s="108"/>
      <c r="CY222" s="108"/>
      <c r="CZ222" s="108"/>
      <c r="DC222" s="11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1"/>
      <c r="EQ222" s="11"/>
    </row>
    <row r="223" spans="81:147" s="12" customFormat="1" ht="21.95" customHeight="1" x14ac:dyDescent="0.25">
      <c r="CC223" s="108"/>
      <c r="CD223" s="109"/>
      <c r="CE223" s="109"/>
      <c r="CF223" s="109"/>
      <c r="CG223" s="109"/>
      <c r="CJ223" s="110"/>
      <c r="CK223" s="110"/>
      <c r="CL223" s="110"/>
      <c r="CM223" s="110"/>
      <c r="CN223" s="110"/>
      <c r="CO223" s="110"/>
      <c r="CQ223" s="11"/>
      <c r="CR223" s="11"/>
      <c r="CS223" s="108"/>
      <c r="CT223" s="108"/>
      <c r="CU223" s="108"/>
      <c r="CV223" s="108"/>
      <c r="CW223" s="108"/>
      <c r="CX223" s="108"/>
      <c r="CY223" s="108"/>
      <c r="CZ223" s="108"/>
      <c r="DC223" s="11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1"/>
      <c r="EQ223" s="11"/>
    </row>
    <row r="224" spans="81:147" s="12" customFormat="1" ht="21.95" customHeight="1" x14ac:dyDescent="0.25">
      <c r="CC224" s="108"/>
      <c r="CD224" s="109"/>
      <c r="CE224" s="109"/>
      <c r="CF224" s="109"/>
      <c r="CG224" s="109"/>
      <c r="CJ224" s="110"/>
      <c r="CK224" s="110"/>
      <c r="CL224" s="110"/>
      <c r="CM224" s="110"/>
      <c r="CN224" s="110"/>
      <c r="CO224" s="110"/>
      <c r="CQ224" s="11"/>
      <c r="CR224" s="11"/>
      <c r="CS224" s="108"/>
      <c r="CT224" s="108"/>
      <c r="CU224" s="108"/>
      <c r="CV224" s="108"/>
      <c r="CW224" s="108"/>
      <c r="CX224" s="108"/>
      <c r="CY224" s="108"/>
      <c r="CZ224" s="108"/>
      <c r="DC224" s="11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1"/>
      <c r="EQ224" s="11"/>
    </row>
    <row r="225" spans="81:147" s="12" customFormat="1" ht="21.95" customHeight="1" x14ac:dyDescent="0.25">
      <c r="CC225" s="108"/>
      <c r="CD225" s="109"/>
      <c r="CE225" s="109"/>
      <c r="CF225" s="109"/>
      <c r="CG225" s="109"/>
      <c r="CJ225" s="110"/>
      <c r="CK225" s="110"/>
      <c r="CL225" s="110"/>
      <c r="CM225" s="110"/>
      <c r="CN225" s="110"/>
      <c r="CO225" s="110"/>
      <c r="CQ225" s="11"/>
      <c r="CR225" s="11"/>
      <c r="CS225" s="108"/>
      <c r="CT225" s="108"/>
      <c r="CU225" s="108"/>
      <c r="CV225" s="108"/>
      <c r="CW225" s="108"/>
      <c r="CX225" s="108"/>
      <c r="CY225" s="108"/>
      <c r="CZ225" s="108"/>
      <c r="DC225" s="11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1"/>
      <c r="EQ225" s="11"/>
    </row>
    <row r="226" spans="81:147" s="12" customFormat="1" ht="21.95" customHeight="1" x14ac:dyDescent="0.25">
      <c r="CC226" s="108"/>
      <c r="CD226" s="109"/>
      <c r="CE226" s="109"/>
      <c r="CF226" s="109"/>
      <c r="CG226" s="109"/>
      <c r="CJ226" s="110"/>
      <c r="CK226" s="110"/>
      <c r="CL226" s="110"/>
      <c r="CM226" s="110"/>
      <c r="CN226" s="110"/>
      <c r="CO226" s="110"/>
      <c r="CQ226" s="11"/>
      <c r="CR226" s="11"/>
      <c r="CS226" s="108"/>
      <c r="CT226" s="108"/>
      <c r="CU226" s="108"/>
      <c r="CV226" s="108"/>
      <c r="CW226" s="108"/>
      <c r="CX226" s="108"/>
      <c r="CY226" s="108"/>
      <c r="CZ226" s="108"/>
      <c r="DC226" s="11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1"/>
      <c r="EQ226" s="11"/>
    </row>
    <row r="227" spans="81:147" s="12" customFormat="1" ht="21.95" customHeight="1" x14ac:dyDescent="0.25">
      <c r="CC227" s="108"/>
      <c r="CD227" s="109"/>
      <c r="CE227" s="109"/>
      <c r="CF227" s="109"/>
      <c r="CG227" s="109"/>
      <c r="CJ227" s="110"/>
      <c r="CK227" s="110"/>
      <c r="CL227" s="110"/>
      <c r="CM227" s="110"/>
      <c r="CN227" s="110"/>
      <c r="CO227" s="110"/>
      <c r="CQ227" s="11"/>
      <c r="CR227" s="11"/>
      <c r="CS227" s="108"/>
      <c r="CT227" s="108"/>
      <c r="CU227" s="108"/>
      <c r="CV227" s="108"/>
      <c r="CW227" s="108"/>
      <c r="CX227" s="108"/>
      <c r="CY227" s="108"/>
      <c r="CZ227" s="108"/>
      <c r="DC227" s="11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1"/>
      <c r="EQ227" s="11"/>
    </row>
    <row r="228" spans="81:147" s="12" customFormat="1" ht="21.95" customHeight="1" x14ac:dyDescent="0.25">
      <c r="CC228" s="108"/>
      <c r="CD228" s="109"/>
      <c r="CE228" s="109"/>
      <c r="CF228" s="109"/>
      <c r="CG228" s="109"/>
      <c r="CJ228" s="110"/>
      <c r="CK228" s="110"/>
      <c r="CL228" s="110"/>
      <c r="CM228" s="110"/>
      <c r="CN228" s="110"/>
      <c r="CO228" s="110"/>
      <c r="CQ228" s="11"/>
      <c r="CR228" s="11"/>
      <c r="CS228" s="108"/>
      <c r="CT228" s="108"/>
      <c r="CU228" s="108"/>
      <c r="CV228" s="108"/>
      <c r="CW228" s="108"/>
      <c r="CX228" s="108"/>
      <c r="CY228" s="108"/>
      <c r="CZ228" s="108"/>
      <c r="DC228" s="11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1"/>
      <c r="EQ228" s="11"/>
    </row>
    <row r="229" spans="81:147" s="12" customFormat="1" ht="21.95" customHeight="1" x14ac:dyDescent="0.25">
      <c r="CC229" s="108"/>
      <c r="CD229" s="109"/>
      <c r="CE229" s="109"/>
      <c r="CF229" s="109"/>
      <c r="CG229" s="109"/>
      <c r="CJ229" s="110"/>
      <c r="CK229" s="110"/>
      <c r="CL229" s="110"/>
      <c r="CM229" s="110"/>
      <c r="CN229" s="110"/>
      <c r="CO229" s="110"/>
      <c r="CQ229" s="11"/>
      <c r="CR229" s="11"/>
      <c r="CS229" s="108"/>
      <c r="CT229" s="108"/>
      <c r="CU229" s="108"/>
      <c r="CV229" s="108"/>
      <c r="CW229" s="108"/>
      <c r="CX229" s="108"/>
      <c r="CY229" s="108"/>
      <c r="CZ229" s="108"/>
      <c r="DC229" s="11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1"/>
      <c r="EQ229" s="11"/>
    </row>
    <row r="230" spans="81:147" s="12" customFormat="1" ht="21.95" customHeight="1" x14ac:dyDescent="0.25">
      <c r="CC230" s="108"/>
      <c r="CD230" s="109"/>
      <c r="CE230" s="109"/>
      <c r="CF230" s="109"/>
      <c r="CG230" s="109"/>
      <c r="CJ230" s="110"/>
      <c r="CK230" s="110"/>
      <c r="CL230" s="110"/>
      <c r="CM230" s="110"/>
      <c r="CN230" s="110"/>
      <c r="CO230" s="110"/>
      <c r="CQ230" s="11"/>
      <c r="CR230" s="11"/>
      <c r="CS230" s="108"/>
      <c r="CT230" s="108"/>
      <c r="CU230" s="108"/>
      <c r="CV230" s="108"/>
      <c r="CW230" s="108"/>
      <c r="CX230" s="108"/>
      <c r="CY230" s="108"/>
      <c r="CZ230" s="108"/>
      <c r="DC230" s="11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1"/>
      <c r="EQ230" s="11"/>
    </row>
    <row r="231" spans="81:147" s="12" customFormat="1" ht="21.95" customHeight="1" x14ac:dyDescent="0.25">
      <c r="CC231" s="108"/>
      <c r="CD231" s="109"/>
      <c r="CE231" s="109"/>
      <c r="CF231" s="109"/>
      <c r="CG231" s="109"/>
      <c r="CJ231" s="110"/>
      <c r="CK231" s="110"/>
      <c r="CL231" s="110"/>
      <c r="CM231" s="110"/>
      <c r="CN231" s="110"/>
      <c r="CO231" s="110"/>
      <c r="CQ231" s="11"/>
      <c r="CR231" s="11"/>
      <c r="CS231" s="108"/>
      <c r="CT231" s="108"/>
      <c r="CU231" s="108"/>
      <c r="CV231" s="108"/>
      <c r="CW231" s="108"/>
      <c r="CX231" s="108"/>
      <c r="CY231" s="108"/>
      <c r="CZ231" s="108"/>
      <c r="DC231" s="11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1"/>
      <c r="EQ231" s="11"/>
    </row>
    <row r="232" spans="81:147" s="12" customFormat="1" ht="21.95" customHeight="1" x14ac:dyDescent="0.25">
      <c r="CC232" s="108"/>
      <c r="CD232" s="109"/>
      <c r="CE232" s="109"/>
      <c r="CF232" s="109"/>
      <c r="CG232" s="109"/>
      <c r="CJ232" s="110"/>
      <c r="CK232" s="110"/>
      <c r="CL232" s="110"/>
      <c r="CM232" s="110"/>
      <c r="CN232" s="110"/>
      <c r="CO232" s="110"/>
      <c r="CQ232" s="11"/>
      <c r="CR232" s="11"/>
      <c r="CS232" s="108"/>
      <c r="CT232" s="108"/>
      <c r="CU232" s="108"/>
      <c r="CV232" s="108"/>
      <c r="CW232" s="108"/>
      <c r="CX232" s="108"/>
      <c r="CY232" s="108"/>
      <c r="CZ232" s="108"/>
      <c r="DC232" s="11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1"/>
      <c r="EQ232" s="11"/>
    </row>
    <row r="233" spans="81:147" s="12" customFormat="1" ht="21.95" customHeight="1" x14ac:dyDescent="0.25">
      <c r="CC233" s="108"/>
      <c r="CD233" s="109"/>
      <c r="CE233" s="109"/>
      <c r="CF233" s="109"/>
      <c r="CG233" s="109"/>
      <c r="CJ233" s="110"/>
      <c r="CK233" s="110"/>
      <c r="CL233" s="110"/>
      <c r="CM233" s="110"/>
      <c r="CN233" s="110"/>
      <c r="CO233" s="110"/>
      <c r="CQ233" s="11"/>
      <c r="CR233" s="11"/>
      <c r="CS233" s="108"/>
      <c r="CT233" s="108"/>
      <c r="CU233" s="108"/>
      <c r="CV233" s="108"/>
      <c r="CW233" s="108"/>
      <c r="CX233" s="108"/>
      <c r="CY233" s="108"/>
      <c r="CZ233" s="108"/>
      <c r="DC233" s="11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1"/>
      <c r="EQ233" s="11"/>
    </row>
    <row r="234" spans="81:147" s="12" customFormat="1" ht="21.95" customHeight="1" x14ac:dyDescent="0.25">
      <c r="CC234" s="108"/>
      <c r="CD234" s="109"/>
      <c r="CE234" s="109"/>
      <c r="CF234" s="109"/>
      <c r="CG234" s="109"/>
      <c r="CJ234" s="110"/>
      <c r="CK234" s="110"/>
      <c r="CL234" s="110"/>
      <c r="CM234" s="110"/>
      <c r="CN234" s="110"/>
      <c r="CO234" s="110"/>
      <c r="CQ234" s="11"/>
      <c r="CR234" s="11"/>
      <c r="CS234" s="108"/>
      <c r="CT234" s="108"/>
      <c r="CU234" s="108"/>
      <c r="CV234" s="108"/>
      <c r="CW234" s="108"/>
      <c r="CX234" s="108"/>
      <c r="CY234" s="108"/>
      <c r="CZ234" s="108"/>
      <c r="DC234" s="11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1"/>
      <c r="EQ234" s="11"/>
    </row>
    <row r="235" spans="81:147" s="12" customFormat="1" ht="21.95" customHeight="1" x14ac:dyDescent="0.25">
      <c r="CC235" s="108"/>
      <c r="CD235" s="109"/>
      <c r="CE235" s="109"/>
      <c r="CF235" s="109"/>
      <c r="CG235" s="109"/>
      <c r="CJ235" s="110"/>
      <c r="CK235" s="110"/>
      <c r="CL235" s="110"/>
      <c r="CM235" s="110"/>
      <c r="CN235" s="110"/>
      <c r="CO235" s="110"/>
      <c r="CQ235" s="11"/>
      <c r="CR235" s="11"/>
      <c r="CS235" s="108"/>
      <c r="CT235" s="108"/>
      <c r="CU235" s="108"/>
      <c r="CV235" s="108"/>
      <c r="CW235" s="108"/>
      <c r="CX235" s="108"/>
      <c r="CY235" s="108"/>
      <c r="CZ235" s="108"/>
      <c r="DC235" s="11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1"/>
      <c r="EQ235" s="11"/>
    </row>
    <row r="236" spans="81:147" s="12" customFormat="1" ht="21.95" customHeight="1" x14ac:dyDescent="0.25">
      <c r="CC236" s="108"/>
      <c r="CD236" s="109"/>
      <c r="CE236" s="109"/>
      <c r="CF236" s="109"/>
      <c r="CG236" s="109"/>
      <c r="CJ236" s="110"/>
      <c r="CK236" s="110"/>
      <c r="CL236" s="110"/>
      <c r="CM236" s="110"/>
      <c r="CN236" s="110"/>
      <c r="CO236" s="110"/>
      <c r="CQ236" s="11"/>
      <c r="CR236" s="11"/>
      <c r="CS236" s="108"/>
      <c r="CT236" s="108"/>
      <c r="CU236" s="108"/>
      <c r="CV236" s="108"/>
      <c r="CW236" s="108"/>
      <c r="CX236" s="108"/>
      <c r="CY236" s="108"/>
      <c r="CZ236" s="108"/>
      <c r="DC236" s="11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1"/>
      <c r="EQ236" s="11"/>
    </row>
    <row r="237" spans="81:147" s="12" customFormat="1" ht="21.95" customHeight="1" x14ac:dyDescent="0.25">
      <c r="CC237" s="108"/>
      <c r="CD237" s="109"/>
      <c r="CE237" s="109"/>
      <c r="CF237" s="109"/>
      <c r="CG237" s="109"/>
      <c r="CJ237" s="110"/>
      <c r="CK237" s="110"/>
      <c r="CL237" s="110"/>
      <c r="CM237" s="110"/>
      <c r="CN237" s="110"/>
      <c r="CO237" s="110"/>
      <c r="CQ237" s="11"/>
      <c r="CR237" s="11"/>
      <c r="CS237" s="108"/>
      <c r="CT237" s="108"/>
      <c r="CU237" s="108"/>
      <c r="CV237" s="108"/>
      <c r="CW237" s="108"/>
      <c r="CX237" s="108"/>
      <c r="CY237" s="108"/>
      <c r="CZ237" s="108"/>
      <c r="DC237" s="11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1"/>
      <c r="EQ237" s="11"/>
    </row>
    <row r="238" spans="81:147" s="12" customFormat="1" ht="21.95" customHeight="1" x14ac:dyDescent="0.25">
      <c r="CC238" s="108"/>
      <c r="CD238" s="109"/>
      <c r="CE238" s="109"/>
      <c r="CF238" s="109"/>
      <c r="CG238" s="109"/>
      <c r="CJ238" s="110"/>
      <c r="CK238" s="110"/>
      <c r="CL238" s="110"/>
      <c r="CM238" s="110"/>
      <c r="CN238" s="110"/>
      <c r="CO238" s="110"/>
      <c r="CQ238" s="11"/>
      <c r="CR238" s="11"/>
      <c r="CS238" s="108"/>
      <c r="CT238" s="108"/>
      <c r="CU238" s="108"/>
      <c r="CV238" s="108"/>
      <c r="CW238" s="108"/>
      <c r="CX238" s="108"/>
      <c r="CY238" s="108"/>
      <c r="CZ238" s="108"/>
      <c r="DC238" s="11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1"/>
      <c r="EQ238" s="11"/>
    </row>
    <row r="239" spans="81:147" s="12" customFormat="1" ht="21.95" customHeight="1" x14ac:dyDescent="0.25">
      <c r="CC239" s="108"/>
      <c r="CD239" s="109"/>
      <c r="CE239" s="109"/>
      <c r="CF239" s="109"/>
      <c r="CG239" s="109"/>
      <c r="CJ239" s="110"/>
      <c r="CK239" s="110"/>
      <c r="CL239" s="110"/>
      <c r="CM239" s="110"/>
      <c r="CN239" s="110"/>
      <c r="CO239" s="110"/>
      <c r="CQ239" s="11"/>
      <c r="CR239" s="11"/>
      <c r="CS239" s="108"/>
      <c r="CT239" s="108"/>
      <c r="CU239" s="108"/>
      <c r="CV239" s="108"/>
      <c r="CW239" s="108"/>
      <c r="CX239" s="108"/>
      <c r="CY239" s="108"/>
      <c r="CZ239" s="108"/>
      <c r="DC239" s="11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1"/>
      <c r="EQ239" s="11"/>
    </row>
    <row r="240" spans="81:147" s="12" customFormat="1" ht="21.95" customHeight="1" x14ac:dyDescent="0.25">
      <c r="CC240" s="108"/>
      <c r="CD240" s="109"/>
      <c r="CE240" s="109"/>
      <c r="CF240" s="109"/>
      <c r="CG240" s="109"/>
      <c r="CJ240" s="110"/>
      <c r="CK240" s="110"/>
      <c r="CL240" s="110"/>
      <c r="CM240" s="110"/>
      <c r="CN240" s="110"/>
      <c r="CO240" s="110"/>
      <c r="CQ240" s="11"/>
      <c r="CR240" s="11"/>
      <c r="CS240" s="108"/>
      <c r="CT240" s="108"/>
      <c r="CU240" s="108"/>
      <c r="CV240" s="108"/>
      <c r="CW240" s="108"/>
      <c r="CX240" s="108"/>
      <c r="CY240" s="108"/>
      <c r="CZ240" s="108"/>
      <c r="DC240" s="11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1"/>
      <c r="EQ240" s="11"/>
    </row>
    <row r="241" spans="81:147" s="12" customFormat="1" ht="21.95" customHeight="1" x14ac:dyDescent="0.25">
      <c r="CC241" s="108"/>
      <c r="CD241" s="109"/>
      <c r="CE241" s="109"/>
      <c r="CF241" s="109"/>
      <c r="CG241" s="109"/>
      <c r="CJ241" s="110"/>
      <c r="CK241" s="110"/>
      <c r="CL241" s="110"/>
      <c r="CM241" s="110"/>
      <c r="CN241" s="110"/>
      <c r="CO241" s="110"/>
      <c r="CQ241" s="11"/>
      <c r="CR241" s="11"/>
      <c r="CS241" s="108"/>
      <c r="CT241" s="108"/>
      <c r="CU241" s="108"/>
      <c r="CV241" s="108"/>
      <c r="CW241" s="108"/>
      <c r="CX241" s="108"/>
      <c r="CY241" s="108"/>
      <c r="CZ241" s="108"/>
      <c r="DC241" s="11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1"/>
      <c r="EQ241" s="11"/>
    </row>
    <row r="242" spans="81:147" s="12" customFormat="1" ht="21.95" customHeight="1" x14ac:dyDescent="0.25">
      <c r="CC242" s="108"/>
      <c r="CD242" s="109"/>
      <c r="CE242" s="109"/>
      <c r="CF242" s="109"/>
      <c r="CG242" s="109"/>
      <c r="CJ242" s="110"/>
      <c r="CK242" s="110"/>
      <c r="CL242" s="110"/>
      <c r="CM242" s="110"/>
      <c r="CN242" s="110"/>
      <c r="CO242" s="110"/>
      <c r="CQ242" s="11"/>
      <c r="CR242" s="11"/>
      <c r="CS242" s="108"/>
      <c r="CT242" s="108"/>
      <c r="CU242" s="108"/>
      <c r="CV242" s="108"/>
      <c r="CW242" s="108"/>
      <c r="CX242" s="108"/>
      <c r="CY242" s="108"/>
      <c r="CZ242" s="108"/>
      <c r="DC242" s="11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1"/>
      <c r="EQ242" s="11"/>
    </row>
    <row r="243" spans="81:147" s="12" customFormat="1" ht="21.95" customHeight="1" x14ac:dyDescent="0.25">
      <c r="CC243" s="108"/>
      <c r="CD243" s="109"/>
      <c r="CE243" s="109"/>
      <c r="CF243" s="109"/>
      <c r="CG243" s="109"/>
      <c r="CJ243" s="110"/>
      <c r="CK243" s="110"/>
      <c r="CL243" s="110"/>
      <c r="CM243" s="110"/>
      <c r="CN243" s="110"/>
      <c r="CO243" s="110"/>
      <c r="CQ243" s="11"/>
      <c r="CR243" s="11"/>
      <c r="CS243" s="108"/>
      <c r="CT243" s="108"/>
      <c r="CU243" s="108"/>
      <c r="CV243" s="108"/>
      <c r="CW243" s="108"/>
      <c r="CX243" s="108"/>
      <c r="CY243" s="108"/>
      <c r="CZ243" s="108"/>
      <c r="DC243" s="11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1"/>
      <c r="EQ243" s="11"/>
    </row>
    <row r="244" spans="81:147" s="12" customFormat="1" ht="21.95" customHeight="1" x14ac:dyDescent="0.25">
      <c r="CC244" s="108"/>
      <c r="CD244" s="109"/>
      <c r="CE244" s="109"/>
      <c r="CF244" s="109"/>
      <c r="CG244" s="109"/>
      <c r="CJ244" s="110"/>
      <c r="CK244" s="110"/>
      <c r="CL244" s="110"/>
      <c r="CM244" s="110"/>
      <c r="CN244" s="110"/>
      <c r="CO244" s="110"/>
      <c r="CQ244" s="11"/>
      <c r="CR244" s="11"/>
      <c r="CS244" s="108"/>
      <c r="CT244" s="108"/>
      <c r="CU244" s="108"/>
      <c r="CV244" s="108"/>
      <c r="CW244" s="108"/>
      <c r="CX244" s="108"/>
      <c r="CY244" s="108"/>
      <c r="CZ244" s="108"/>
      <c r="DC244" s="11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1"/>
      <c r="EQ244" s="11"/>
    </row>
    <row r="245" spans="81:147" s="12" customFormat="1" ht="21.95" customHeight="1" x14ac:dyDescent="0.25">
      <c r="CC245" s="108"/>
      <c r="CD245" s="109"/>
      <c r="CE245" s="109"/>
      <c r="CF245" s="109"/>
      <c r="CG245" s="109"/>
      <c r="CJ245" s="110"/>
      <c r="CK245" s="110"/>
      <c r="CL245" s="110"/>
      <c r="CM245" s="110"/>
      <c r="CN245" s="110"/>
      <c r="CO245" s="110"/>
      <c r="CQ245" s="11"/>
      <c r="CR245" s="11"/>
      <c r="CS245" s="108"/>
      <c r="CT245" s="108"/>
      <c r="CU245" s="108"/>
      <c r="CV245" s="108"/>
      <c r="CW245" s="108"/>
      <c r="CX245" s="108"/>
      <c r="CY245" s="108"/>
      <c r="CZ245" s="108"/>
      <c r="DC245" s="11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1"/>
      <c r="EQ245" s="11"/>
    </row>
    <row r="246" spans="81:147" s="12" customFormat="1" ht="21.95" customHeight="1" x14ac:dyDescent="0.25">
      <c r="CC246" s="108"/>
      <c r="CD246" s="109"/>
      <c r="CE246" s="109"/>
      <c r="CF246" s="109"/>
      <c r="CG246" s="109"/>
      <c r="CJ246" s="110"/>
      <c r="CK246" s="110"/>
      <c r="CL246" s="110"/>
      <c r="CM246" s="110"/>
      <c r="CN246" s="110"/>
      <c r="CO246" s="110"/>
      <c r="CQ246" s="11"/>
      <c r="CR246" s="11"/>
      <c r="CS246" s="108"/>
      <c r="CT246" s="108"/>
      <c r="CU246" s="108"/>
      <c r="CV246" s="108"/>
      <c r="CW246" s="108"/>
      <c r="CX246" s="108"/>
      <c r="CY246" s="108"/>
      <c r="CZ246" s="108"/>
      <c r="DC246" s="11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1"/>
      <c r="EQ246" s="11"/>
    </row>
    <row r="247" spans="81:147" s="12" customFormat="1" ht="21.95" customHeight="1" x14ac:dyDescent="0.25">
      <c r="CC247" s="108"/>
      <c r="CD247" s="109"/>
      <c r="CE247" s="109"/>
      <c r="CF247" s="109"/>
      <c r="CG247" s="109"/>
      <c r="CJ247" s="110"/>
      <c r="CK247" s="110"/>
      <c r="CL247" s="110"/>
      <c r="CM247" s="110"/>
      <c r="CN247" s="110"/>
      <c r="CO247" s="110"/>
      <c r="CQ247" s="11"/>
      <c r="CR247" s="11"/>
      <c r="CS247" s="108"/>
      <c r="CT247" s="108"/>
      <c r="CU247" s="108"/>
      <c r="CV247" s="108"/>
      <c r="CW247" s="108"/>
      <c r="CX247" s="108"/>
      <c r="CY247" s="108"/>
      <c r="CZ247" s="108"/>
      <c r="DC247" s="11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1"/>
      <c r="EQ247" s="11"/>
    </row>
    <row r="248" spans="81:147" s="12" customFormat="1" ht="21.95" customHeight="1" x14ac:dyDescent="0.25">
      <c r="CC248" s="108"/>
      <c r="CD248" s="109"/>
      <c r="CE248" s="109"/>
      <c r="CF248" s="109"/>
      <c r="CG248" s="109"/>
      <c r="CJ248" s="110"/>
      <c r="CK248" s="110"/>
      <c r="CL248" s="110"/>
      <c r="CM248" s="110"/>
      <c r="CN248" s="110"/>
      <c r="CO248" s="110"/>
      <c r="CQ248" s="11"/>
      <c r="CR248" s="11"/>
      <c r="CS248" s="108"/>
      <c r="CT248" s="108"/>
      <c r="CU248" s="108"/>
      <c r="CV248" s="108"/>
      <c r="CW248" s="108"/>
      <c r="CX248" s="108"/>
      <c r="CY248" s="108"/>
      <c r="CZ248" s="108"/>
      <c r="DC248" s="11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1"/>
      <c r="EQ248" s="11"/>
    </row>
    <row r="249" spans="81:147" s="12" customFormat="1" ht="21.95" customHeight="1" x14ac:dyDescent="0.25">
      <c r="CC249" s="108"/>
      <c r="CD249" s="109"/>
      <c r="CE249" s="109"/>
      <c r="CF249" s="109"/>
      <c r="CG249" s="109"/>
      <c r="CJ249" s="110"/>
      <c r="CK249" s="110"/>
      <c r="CL249" s="110"/>
      <c r="CM249" s="110"/>
      <c r="CN249" s="110"/>
      <c r="CO249" s="110"/>
      <c r="CQ249" s="11"/>
      <c r="CR249" s="11"/>
      <c r="CS249" s="108"/>
      <c r="CT249" s="108"/>
      <c r="CU249" s="108"/>
      <c r="CV249" s="108"/>
      <c r="CW249" s="108"/>
      <c r="CX249" s="108"/>
      <c r="CY249" s="108"/>
      <c r="CZ249" s="108"/>
      <c r="DC249" s="11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1"/>
      <c r="EQ249" s="11"/>
    </row>
    <row r="250" spans="81:147" s="12" customFormat="1" ht="21.95" customHeight="1" x14ac:dyDescent="0.25">
      <c r="CC250" s="108"/>
      <c r="CD250" s="109"/>
      <c r="CE250" s="109"/>
      <c r="CF250" s="109"/>
      <c r="CG250" s="109"/>
      <c r="CJ250" s="110"/>
      <c r="CK250" s="110"/>
      <c r="CL250" s="110"/>
      <c r="CM250" s="110"/>
      <c r="CN250" s="110"/>
      <c r="CO250" s="110"/>
      <c r="CQ250" s="11"/>
      <c r="CR250" s="11"/>
      <c r="CS250" s="108"/>
      <c r="CT250" s="108"/>
      <c r="CU250" s="108"/>
      <c r="CV250" s="108"/>
      <c r="CW250" s="108"/>
      <c r="CX250" s="108"/>
      <c r="CY250" s="108"/>
      <c r="CZ250" s="108"/>
      <c r="DC250" s="11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1"/>
      <c r="EQ250" s="11"/>
    </row>
    <row r="251" spans="81:147" s="12" customFormat="1" ht="21.95" customHeight="1" x14ac:dyDescent="0.25">
      <c r="CC251" s="108"/>
      <c r="CD251" s="109"/>
      <c r="CE251" s="109"/>
      <c r="CF251" s="109"/>
      <c r="CG251" s="109"/>
      <c r="CJ251" s="110"/>
      <c r="CK251" s="110"/>
      <c r="CL251" s="110"/>
      <c r="CM251" s="110"/>
      <c r="CN251" s="110"/>
      <c r="CO251" s="110"/>
      <c r="CQ251" s="11"/>
      <c r="CR251" s="11"/>
      <c r="CS251" s="108"/>
      <c r="CT251" s="108"/>
      <c r="CU251" s="108"/>
      <c r="CV251" s="108"/>
      <c r="CW251" s="108"/>
      <c r="CX251" s="108"/>
      <c r="CY251" s="108"/>
      <c r="CZ251" s="108"/>
      <c r="DC251" s="11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1"/>
      <c r="EQ251" s="11"/>
    </row>
    <row r="252" spans="81:147" s="12" customFormat="1" ht="21.95" customHeight="1" x14ac:dyDescent="0.25">
      <c r="CC252" s="108"/>
      <c r="CD252" s="109"/>
      <c r="CE252" s="109"/>
      <c r="CF252" s="109"/>
      <c r="CG252" s="109"/>
      <c r="CJ252" s="110"/>
      <c r="CK252" s="110"/>
      <c r="CL252" s="110"/>
      <c r="CM252" s="110"/>
      <c r="CN252" s="110"/>
      <c r="CO252" s="110"/>
      <c r="CQ252" s="11"/>
      <c r="CR252" s="11"/>
      <c r="CS252" s="108"/>
      <c r="CT252" s="108"/>
      <c r="CU252" s="108"/>
      <c r="CV252" s="108"/>
      <c r="CW252" s="108"/>
      <c r="CX252" s="108"/>
      <c r="CY252" s="108"/>
      <c r="CZ252" s="108"/>
      <c r="DC252" s="11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1"/>
      <c r="EQ252" s="11"/>
    </row>
    <row r="253" spans="81:147" s="12" customFormat="1" ht="21.95" customHeight="1" x14ac:dyDescent="0.25">
      <c r="CC253" s="108"/>
      <c r="CD253" s="109"/>
      <c r="CE253" s="109"/>
      <c r="CF253" s="109"/>
      <c r="CG253" s="109"/>
      <c r="CJ253" s="110"/>
      <c r="CK253" s="110"/>
      <c r="CL253" s="110"/>
      <c r="CM253" s="110"/>
      <c r="CN253" s="110"/>
      <c r="CO253" s="110"/>
      <c r="CQ253" s="11"/>
      <c r="CR253" s="11"/>
      <c r="CS253" s="108"/>
      <c r="CT253" s="108"/>
      <c r="CU253" s="108"/>
      <c r="CV253" s="108"/>
      <c r="CW253" s="108"/>
      <c r="CX253" s="108"/>
      <c r="CY253" s="108"/>
      <c r="CZ253" s="108"/>
      <c r="DC253" s="11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1"/>
      <c r="EQ253" s="11"/>
    </row>
    <row r="254" spans="81:147" s="12" customFormat="1" ht="21.95" customHeight="1" x14ac:dyDescent="0.25">
      <c r="CC254" s="108"/>
      <c r="CD254" s="109"/>
      <c r="CE254" s="109"/>
      <c r="CF254" s="109"/>
      <c r="CG254" s="109"/>
      <c r="CJ254" s="110"/>
      <c r="CK254" s="110"/>
      <c r="CL254" s="110"/>
      <c r="CM254" s="110"/>
      <c r="CN254" s="110"/>
      <c r="CO254" s="110"/>
      <c r="CQ254" s="11"/>
      <c r="CR254" s="11"/>
      <c r="CS254" s="108"/>
      <c r="CT254" s="108"/>
      <c r="CU254" s="108"/>
      <c r="CV254" s="108"/>
      <c r="CW254" s="108"/>
      <c r="CX254" s="108"/>
      <c r="CY254" s="108"/>
      <c r="CZ254" s="108"/>
      <c r="DC254" s="11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1"/>
      <c r="EQ254" s="11"/>
    </row>
    <row r="255" spans="81:147" s="12" customFormat="1" ht="21.95" customHeight="1" x14ac:dyDescent="0.25">
      <c r="CC255" s="108"/>
      <c r="CD255" s="109"/>
      <c r="CE255" s="109"/>
      <c r="CF255" s="109"/>
      <c r="CG255" s="109"/>
      <c r="CJ255" s="110"/>
      <c r="CK255" s="110"/>
      <c r="CL255" s="110"/>
      <c r="CM255" s="110"/>
      <c r="CN255" s="110"/>
      <c r="CO255" s="110"/>
      <c r="CQ255" s="11"/>
      <c r="CR255" s="11"/>
      <c r="CS255" s="108"/>
      <c r="CT255" s="108"/>
      <c r="CU255" s="108"/>
      <c r="CV255" s="108"/>
      <c r="CW255" s="108"/>
      <c r="CX255" s="108"/>
      <c r="CY255" s="108"/>
      <c r="CZ255" s="108"/>
      <c r="DC255" s="11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1"/>
      <c r="EQ255" s="11"/>
    </row>
    <row r="256" spans="81:147" s="12" customFormat="1" ht="21.95" customHeight="1" x14ac:dyDescent="0.25">
      <c r="CC256" s="108"/>
      <c r="CD256" s="109"/>
      <c r="CE256" s="109"/>
      <c r="CF256" s="109"/>
      <c r="CG256" s="109"/>
      <c r="CJ256" s="110"/>
      <c r="CK256" s="110"/>
      <c r="CL256" s="110"/>
      <c r="CM256" s="110"/>
      <c r="CN256" s="110"/>
      <c r="CO256" s="110"/>
      <c r="CQ256" s="11"/>
      <c r="CR256" s="11"/>
      <c r="CS256" s="108"/>
      <c r="CT256" s="108"/>
      <c r="CU256" s="108"/>
      <c r="CV256" s="108"/>
      <c r="CW256" s="108"/>
      <c r="CX256" s="108"/>
      <c r="CY256" s="108"/>
      <c r="CZ256" s="108"/>
      <c r="DC256" s="11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1"/>
      <c r="EQ256" s="11"/>
    </row>
    <row r="257" spans="81:147" s="12" customFormat="1" ht="21.95" customHeight="1" x14ac:dyDescent="0.25">
      <c r="CC257" s="108"/>
      <c r="CD257" s="109"/>
      <c r="CE257" s="109"/>
      <c r="CF257" s="109"/>
      <c r="CG257" s="109"/>
      <c r="CJ257" s="110"/>
      <c r="CK257" s="110"/>
      <c r="CL257" s="110"/>
      <c r="CM257" s="110"/>
      <c r="CN257" s="110"/>
      <c r="CO257" s="110"/>
      <c r="CQ257" s="11"/>
      <c r="CR257" s="11"/>
      <c r="CS257" s="108"/>
      <c r="CT257" s="108"/>
      <c r="CU257" s="108"/>
      <c r="CV257" s="108"/>
      <c r="CW257" s="108"/>
      <c r="CX257" s="108"/>
      <c r="CY257" s="108"/>
      <c r="CZ257" s="108"/>
      <c r="DC257" s="11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1"/>
      <c r="EQ257" s="11"/>
    </row>
    <row r="258" spans="81:147" s="12" customFormat="1" ht="21.95" customHeight="1" x14ac:dyDescent="0.25">
      <c r="CC258" s="108"/>
      <c r="CD258" s="109"/>
      <c r="CE258" s="109"/>
      <c r="CF258" s="109"/>
      <c r="CG258" s="109"/>
      <c r="CJ258" s="110"/>
      <c r="CK258" s="110"/>
      <c r="CL258" s="110"/>
      <c r="CM258" s="110"/>
      <c r="CN258" s="110"/>
      <c r="CO258" s="110"/>
      <c r="CQ258" s="11"/>
      <c r="CR258" s="11"/>
      <c r="CS258" s="108"/>
      <c r="CT258" s="108"/>
      <c r="CU258" s="108"/>
      <c r="CV258" s="108"/>
      <c r="CW258" s="108"/>
      <c r="CX258" s="108"/>
      <c r="CY258" s="108"/>
      <c r="CZ258" s="108"/>
      <c r="DC258" s="11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1"/>
      <c r="EQ258" s="11"/>
    </row>
    <row r="259" spans="81:147" s="12" customFormat="1" ht="21.95" customHeight="1" x14ac:dyDescent="0.25">
      <c r="CC259" s="108"/>
      <c r="CD259" s="109"/>
      <c r="CE259" s="109"/>
      <c r="CF259" s="109"/>
      <c r="CG259" s="109"/>
      <c r="CJ259" s="110"/>
      <c r="CK259" s="110"/>
      <c r="CL259" s="110"/>
      <c r="CM259" s="110"/>
      <c r="CN259" s="110"/>
      <c r="CO259" s="110"/>
      <c r="CQ259" s="11"/>
      <c r="CR259" s="11"/>
      <c r="CS259" s="108"/>
      <c r="CT259" s="108"/>
      <c r="CU259" s="108"/>
      <c r="CV259" s="108"/>
      <c r="CW259" s="108"/>
      <c r="CX259" s="108"/>
      <c r="CY259" s="108"/>
      <c r="CZ259" s="108"/>
      <c r="DC259" s="11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1"/>
      <c r="EQ259" s="11"/>
    </row>
    <row r="260" spans="81:147" s="12" customFormat="1" ht="21.95" customHeight="1" x14ac:dyDescent="0.25">
      <c r="CC260" s="108"/>
      <c r="CD260" s="109"/>
      <c r="CE260" s="109"/>
      <c r="CF260" s="109"/>
      <c r="CG260" s="109"/>
      <c r="CJ260" s="110"/>
      <c r="CK260" s="110"/>
      <c r="CL260" s="110"/>
      <c r="CM260" s="110"/>
      <c r="CN260" s="110"/>
      <c r="CO260" s="110"/>
      <c r="CQ260" s="11"/>
      <c r="CR260" s="11"/>
      <c r="CS260" s="108"/>
      <c r="CT260" s="108"/>
      <c r="CU260" s="108"/>
      <c r="CV260" s="108"/>
      <c r="CW260" s="108"/>
      <c r="CX260" s="108"/>
      <c r="CY260" s="108"/>
      <c r="CZ260" s="108"/>
      <c r="DC260" s="11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1"/>
      <c r="EQ260" s="11"/>
    </row>
    <row r="261" spans="81:147" s="12" customFormat="1" ht="21.95" customHeight="1" x14ac:dyDescent="0.25">
      <c r="CC261" s="108"/>
      <c r="CD261" s="109"/>
      <c r="CE261" s="109"/>
      <c r="CF261" s="109"/>
      <c r="CG261" s="109"/>
      <c r="CJ261" s="110"/>
      <c r="CK261" s="110"/>
      <c r="CL261" s="110"/>
      <c r="CM261" s="110"/>
      <c r="CN261" s="110"/>
      <c r="CO261" s="110"/>
      <c r="CQ261" s="11"/>
      <c r="CR261" s="11"/>
      <c r="CS261" s="108"/>
      <c r="CT261" s="108"/>
      <c r="CU261" s="108"/>
      <c r="CV261" s="108"/>
      <c r="CW261" s="108"/>
      <c r="CX261" s="108"/>
      <c r="CY261" s="108"/>
      <c r="CZ261" s="108"/>
      <c r="DC261" s="11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1"/>
      <c r="EQ261" s="11"/>
    </row>
    <row r="262" spans="81:147" s="12" customFormat="1" ht="21.95" customHeight="1" x14ac:dyDescent="0.25">
      <c r="CC262" s="108"/>
      <c r="CD262" s="109"/>
      <c r="CE262" s="109"/>
      <c r="CF262" s="109"/>
      <c r="CG262" s="109"/>
      <c r="CJ262" s="110"/>
      <c r="CK262" s="110"/>
      <c r="CL262" s="110"/>
      <c r="CM262" s="110"/>
      <c r="CN262" s="110"/>
      <c r="CO262" s="110"/>
      <c r="CQ262" s="11"/>
      <c r="CR262" s="11"/>
      <c r="CS262" s="108"/>
      <c r="CT262" s="108"/>
      <c r="CU262" s="108"/>
      <c r="CV262" s="108"/>
      <c r="CW262" s="108"/>
      <c r="CX262" s="108"/>
      <c r="CY262" s="108"/>
      <c r="CZ262" s="108"/>
      <c r="DC262" s="11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1"/>
      <c r="EQ262" s="11"/>
    </row>
    <row r="263" spans="81:147" s="12" customFormat="1" ht="21.95" customHeight="1" x14ac:dyDescent="0.25">
      <c r="CC263" s="108"/>
      <c r="CD263" s="109"/>
      <c r="CE263" s="109"/>
      <c r="CF263" s="109"/>
      <c r="CG263" s="109"/>
      <c r="CJ263" s="110"/>
      <c r="CK263" s="110"/>
      <c r="CL263" s="110"/>
      <c r="CM263" s="110"/>
      <c r="CN263" s="110"/>
      <c r="CO263" s="110"/>
      <c r="CQ263" s="11"/>
      <c r="CR263" s="11"/>
      <c r="CS263" s="108"/>
      <c r="CT263" s="108"/>
      <c r="CU263" s="108"/>
      <c r="CV263" s="108"/>
      <c r="CW263" s="108"/>
      <c r="CX263" s="108"/>
      <c r="CY263" s="108"/>
      <c r="CZ263" s="108"/>
      <c r="DC263" s="11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1"/>
      <c r="EQ263" s="11"/>
    </row>
    <row r="264" spans="81:147" s="12" customFormat="1" ht="21.95" customHeight="1" x14ac:dyDescent="0.25">
      <c r="CC264" s="108"/>
      <c r="CD264" s="109"/>
      <c r="CE264" s="109"/>
      <c r="CF264" s="109"/>
      <c r="CG264" s="109"/>
      <c r="CJ264" s="110"/>
      <c r="CK264" s="110"/>
      <c r="CL264" s="110"/>
      <c r="CM264" s="110"/>
      <c r="CN264" s="110"/>
      <c r="CO264" s="110"/>
      <c r="CQ264" s="11"/>
      <c r="CR264" s="11"/>
      <c r="CS264" s="108"/>
      <c r="CT264" s="108"/>
      <c r="CU264" s="108"/>
      <c r="CV264" s="108"/>
      <c r="CW264" s="108"/>
      <c r="CX264" s="108"/>
      <c r="CY264" s="108"/>
      <c r="CZ264" s="108"/>
      <c r="DC264" s="11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1"/>
      <c r="EQ264" s="11"/>
    </row>
    <row r="265" spans="81:147" s="12" customFormat="1" ht="21.95" customHeight="1" x14ac:dyDescent="0.25">
      <c r="CC265" s="108"/>
      <c r="CD265" s="109"/>
      <c r="CE265" s="109"/>
      <c r="CF265" s="109"/>
      <c r="CG265" s="109"/>
      <c r="CJ265" s="110"/>
      <c r="CK265" s="110"/>
      <c r="CL265" s="110"/>
      <c r="CM265" s="110"/>
      <c r="CN265" s="110"/>
      <c r="CO265" s="110"/>
      <c r="CQ265" s="11"/>
      <c r="CR265" s="11"/>
      <c r="CS265" s="108"/>
      <c r="CT265" s="108"/>
      <c r="CU265" s="108"/>
      <c r="CV265" s="108"/>
      <c r="CW265" s="108"/>
      <c r="CX265" s="108"/>
      <c r="CY265" s="108"/>
      <c r="CZ265" s="108"/>
      <c r="DC265" s="11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1"/>
      <c r="EQ265" s="11"/>
    </row>
    <row r="266" spans="81:147" s="12" customFormat="1" ht="21.95" customHeight="1" x14ac:dyDescent="0.25">
      <c r="CC266" s="108"/>
      <c r="CD266" s="109"/>
      <c r="CE266" s="109"/>
      <c r="CF266" s="109"/>
      <c r="CG266" s="109"/>
      <c r="CJ266" s="110"/>
      <c r="CK266" s="110"/>
      <c r="CL266" s="110"/>
      <c r="CM266" s="110"/>
      <c r="CN266" s="110"/>
      <c r="CO266" s="110"/>
      <c r="CQ266" s="11"/>
      <c r="CR266" s="11"/>
      <c r="CS266" s="108"/>
      <c r="CT266" s="108"/>
      <c r="CU266" s="108"/>
      <c r="CV266" s="108"/>
      <c r="CW266" s="108"/>
      <c r="CX266" s="108"/>
      <c r="CY266" s="108"/>
      <c r="CZ266" s="108"/>
      <c r="DC266" s="11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1"/>
      <c r="EQ266" s="11"/>
    </row>
    <row r="267" spans="81:147" s="12" customFormat="1" ht="21.95" customHeight="1" x14ac:dyDescent="0.25">
      <c r="CC267" s="108"/>
      <c r="CD267" s="109"/>
      <c r="CE267" s="109"/>
      <c r="CF267" s="109"/>
      <c r="CG267" s="109"/>
      <c r="CJ267" s="110"/>
      <c r="CK267" s="110"/>
      <c r="CL267" s="110"/>
      <c r="CM267" s="110"/>
      <c r="CN267" s="110"/>
      <c r="CO267" s="110"/>
      <c r="CQ267" s="11"/>
      <c r="CR267" s="11"/>
      <c r="CS267" s="108"/>
      <c r="CT267" s="108"/>
      <c r="CU267" s="108"/>
      <c r="CV267" s="108"/>
      <c r="CW267" s="108"/>
      <c r="CX267" s="108"/>
      <c r="CY267" s="108"/>
      <c r="CZ267" s="108"/>
      <c r="DC267" s="11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1"/>
      <c r="EQ267" s="11"/>
    </row>
    <row r="268" spans="81:147" s="12" customFormat="1" ht="21.95" customHeight="1" x14ac:dyDescent="0.25">
      <c r="CC268" s="108"/>
      <c r="CD268" s="109"/>
      <c r="CE268" s="109"/>
      <c r="CF268" s="109"/>
      <c r="CG268" s="109"/>
      <c r="CJ268" s="110"/>
      <c r="CK268" s="110"/>
      <c r="CL268" s="110"/>
      <c r="CM268" s="110"/>
      <c r="CN268" s="110"/>
      <c r="CO268" s="110"/>
      <c r="CQ268" s="11"/>
      <c r="CR268" s="11"/>
      <c r="CS268" s="108"/>
      <c r="CT268" s="108"/>
      <c r="CU268" s="108"/>
      <c r="CV268" s="108"/>
      <c r="CW268" s="108"/>
      <c r="CX268" s="108"/>
      <c r="CY268" s="108"/>
      <c r="CZ268" s="108"/>
      <c r="DC268" s="11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1"/>
      <c r="EQ268" s="11"/>
    </row>
    <row r="269" spans="81:147" s="12" customFormat="1" ht="21.95" customHeight="1" x14ac:dyDescent="0.25">
      <c r="CC269" s="108"/>
      <c r="CD269" s="109"/>
      <c r="CE269" s="109"/>
      <c r="CF269" s="109"/>
      <c r="CG269" s="109"/>
      <c r="CJ269" s="110"/>
      <c r="CK269" s="110"/>
      <c r="CL269" s="110"/>
      <c r="CM269" s="110"/>
      <c r="CN269" s="110"/>
      <c r="CO269" s="110"/>
      <c r="CQ269" s="11"/>
      <c r="CR269" s="11"/>
      <c r="CS269" s="108"/>
      <c r="CT269" s="108"/>
      <c r="CU269" s="108"/>
      <c r="CV269" s="108"/>
      <c r="CW269" s="108"/>
      <c r="CX269" s="108"/>
      <c r="CY269" s="108"/>
      <c r="CZ269" s="108"/>
      <c r="DC269" s="11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1"/>
      <c r="EQ269" s="11"/>
    </row>
    <row r="270" spans="81:147" s="12" customFormat="1" ht="21.95" customHeight="1" x14ac:dyDescent="0.25">
      <c r="CC270" s="108"/>
      <c r="CD270" s="109"/>
      <c r="CE270" s="109"/>
      <c r="CF270" s="109"/>
      <c r="CG270" s="109"/>
      <c r="CJ270" s="110"/>
      <c r="CK270" s="110"/>
      <c r="CL270" s="110"/>
      <c r="CM270" s="110"/>
      <c r="CN270" s="110"/>
      <c r="CO270" s="110"/>
      <c r="CQ270" s="11"/>
      <c r="CR270" s="11"/>
      <c r="CS270" s="108"/>
      <c r="CT270" s="108"/>
      <c r="CU270" s="108"/>
      <c r="CV270" s="108"/>
      <c r="CW270" s="108"/>
      <c r="CX270" s="108"/>
      <c r="CY270" s="108"/>
      <c r="CZ270" s="108"/>
      <c r="DC270" s="11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1"/>
      <c r="EQ270" s="11"/>
    </row>
    <row r="271" spans="81:147" s="12" customFormat="1" ht="21.95" customHeight="1" x14ac:dyDescent="0.25">
      <c r="CC271" s="108"/>
      <c r="CD271" s="109"/>
      <c r="CE271" s="109"/>
      <c r="CF271" s="109"/>
      <c r="CG271" s="109"/>
      <c r="CJ271" s="110"/>
      <c r="CK271" s="110"/>
      <c r="CL271" s="110"/>
      <c r="CM271" s="110"/>
      <c r="CN271" s="110"/>
      <c r="CO271" s="110"/>
      <c r="CQ271" s="11"/>
      <c r="CR271" s="11"/>
      <c r="CS271" s="108"/>
      <c r="CT271" s="108"/>
      <c r="CU271" s="108"/>
      <c r="CV271" s="108"/>
      <c r="CW271" s="108"/>
      <c r="CX271" s="108"/>
      <c r="CY271" s="108"/>
      <c r="CZ271" s="108"/>
      <c r="DC271" s="11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1"/>
      <c r="EQ271" s="11"/>
    </row>
    <row r="272" spans="81:147" s="12" customFormat="1" ht="21.95" customHeight="1" x14ac:dyDescent="0.25">
      <c r="CC272" s="108"/>
      <c r="CD272" s="109"/>
      <c r="CE272" s="109"/>
      <c r="CF272" s="109"/>
      <c r="CG272" s="109"/>
      <c r="CJ272" s="110"/>
      <c r="CK272" s="110"/>
      <c r="CL272" s="110"/>
      <c r="CM272" s="110"/>
      <c r="CN272" s="110"/>
      <c r="CO272" s="110"/>
      <c r="CQ272" s="11"/>
      <c r="CR272" s="11"/>
      <c r="CS272" s="108"/>
      <c r="CT272" s="108"/>
      <c r="CU272" s="108"/>
      <c r="CV272" s="108"/>
      <c r="CW272" s="108"/>
      <c r="CX272" s="108"/>
      <c r="CY272" s="108"/>
      <c r="CZ272" s="108"/>
      <c r="DC272" s="11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1"/>
      <c r="EQ272" s="11"/>
    </row>
    <row r="273" spans="81:147" s="12" customFormat="1" ht="21.95" customHeight="1" x14ac:dyDescent="0.25">
      <c r="CC273" s="108"/>
      <c r="CD273" s="109"/>
      <c r="CE273" s="109"/>
      <c r="CF273" s="109"/>
      <c r="CG273" s="109"/>
      <c r="CJ273" s="110"/>
      <c r="CK273" s="110"/>
      <c r="CL273" s="110"/>
      <c r="CM273" s="110"/>
      <c r="CN273" s="110"/>
      <c r="CO273" s="110"/>
      <c r="CQ273" s="11"/>
      <c r="CR273" s="11"/>
      <c r="CS273" s="108"/>
      <c r="CT273" s="108"/>
      <c r="CU273" s="108"/>
      <c r="CV273" s="108"/>
      <c r="CW273" s="108"/>
      <c r="CX273" s="108"/>
      <c r="CY273" s="108"/>
      <c r="CZ273" s="108"/>
      <c r="DC273" s="11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1"/>
      <c r="EQ273" s="11"/>
    </row>
    <row r="274" spans="81:147" s="12" customFormat="1" ht="21.95" customHeight="1" x14ac:dyDescent="0.25">
      <c r="CC274" s="108"/>
      <c r="CD274" s="109"/>
      <c r="CE274" s="109"/>
      <c r="CF274" s="109"/>
      <c r="CG274" s="109"/>
      <c r="CJ274" s="110"/>
      <c r="CK274" s="110"/>
      <c r="CL274" s="110"/>
      <c r="CM274" s="110"/>
      <c r="CN274" s="110"/>
      <c r="CO274" s="110"/>
      <c r="CQ274" s="11"/>
      <c r="CR274" s="11"/>
      <c r="CS274" s="108"/>
      <c r="CT274" s="108"/>
      <c r="CU274" s="108"/>
      <c r="CV274" s="108"/>
      <c r="CW274" s="108"/>
      <c r="CX274" s="108"/>
      <c r="CY274" s="108"/>
      <c r="CZ274" s="108"/>
      <c r="DC274" s="11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1"/>
      <c r="EQ274" s="11"/>
    </row>
    <row r="275" spans="81:147" s="12" customFormat="1" ht="21.95" customHeight="1" x14ac:dyDescent="0.25">
      <c r="CC275" s="108"/>
      <c r="CD275" s="109"/>
      <c r="CE275" s="109"/>
      <c r="CF275" s="109"/>
      <c r="CG275" s="109"/>
      <c r="CJ275" s="110"/>
      <c r="CK275" s="110"/>
      <c r="CL275" s="110"/>
      <c r="CM275" s="110"/>
      <c r="CN275" s="110"/>
      <c r="CO275" s="110"/>
      <c r="CQ275" s="11"/>
      <c r="CR275" s="11"/>
      <c r="CS275" s="108"/>
      <c r="CT275" s="108"/>
      <c r="CU275" s="108"/>
      <c r="CV275" s="108"/>
      <c r="CW275" s="108"/>
      <c r="CX275" s="108"/>
      <c r="CY275" s="108"/>
      <c r="CZ275" s="108"/>
      <c r="DC275" s="11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1"/>
      <c r="EQ275" s="11"/>
    </row>
    <row r="276" spans="81:147" s="12" customFormat="1" ht="21.95" customHeight="1" x14ac:dyDescent="0.25">
      <c r="CC276" s="108"/>
      <c r="CD276" s="109"/>
      <c r="CE276" s="109"/>
      <c r="CF276" s="109"/>
      <c r="CG276" s="109"/>
      <c r="CJ276" s="110"/>
      <c r="CK276" s="110"/>
      <c r="CL276" s="110"/>
      <c r="CM276" s="110"/>
      <c r="CN276" s="110"/>
      <c r="CO276" s="110"/>
      <c r="CQ276" s="11"/>
      <c r="CR276" s="11"/>
      <c r="CS276" s="108"/>
      <c r="CT276" s="108"/>
      <c r="CU276" s="108"/>
      <c r="CV276" s="108"/>
      <c r="CW276" s="108"/>
      <c r="CX276" s="108"/>
      <c r="CY276" s="108"/>
      <c r="CZ276" s="108"/>
      <c r="DC276" s="11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1"/>
      <c r="EQ276" s="11"/>
    </row>
    <row r="277" spans="81:147" s="12" customFormat="1" ht="21.95" customHeight="1" x14ac:dyDescent="0.25">
      <c r="CC277" s="108"/>
      <c r="CD277" s="109"/>
      <c r="CE277" s="109"/>
      <c r="CF277" s="109"/>
      <c r="CG277" s="109"/>
      <c r="CJ277" s="110"/>
      <c r="CK277" s="110"/>
      <c r="CL277" s="110"/>
      <c r="CM277" s="110"/>
      <c r="CN277" s="110"/>
      <c r="CO277" s="110"/>
      <c r="CQ277" s="11"/>
      <c r="CR277" s="11"/>
      <c r="CS277" s="108"/>
      <c r="CT277" s="108"/>
      <c r="CU277" s="108"/>
      <c r="CV277" s="108"/>
      <c r="CW277" s="108"/>
      <c r="CX277" s="108"/>
      <c r="CY277" s="108"/>
      <c r="CZ277" s="108"/>
      <c r="DC277" s="11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1"/>
      <c r="EQ277" s="11"/>
    </row>
    <row r="278" spans="81:147" s="12" customFormat="1" ht="21.95" customHeight="1" x14ac:dyDescent="0.25">
      <c r="CC278" s="108"/>
      <c r="CD278" s="109"/>
      <c r="CE278" s="109"/>
      <c r="CF278" s="109"/>
      <c r="CG278" s="109"/>
      <c r="CJ278" s="110"/>
      <c r="CK278" s="110"/>
      <c r="CL278" s="110"/>
      <c r="CM278" s="110"/>
      <c r="CN278" s="110"/>
      <c r="CO278" s="110"/>
      <c r="CQ278" s="11"/>
      <c r="CR278" s="11"/>
      <c r="CS278" s="108"/>
      <c r="CT278" s="108"/>
      <c r="CU278" s="108"/>
      <c r="CV278" s="108"/>
      <c r="CW278" s="108"/>
      <c r="CX278" s="108"/>
      <c r="CY278" s="108"/>
      <c r="CZ278" s="108"/>
      <c r="DC278" s="11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1"/>
      <c r="EQ278" s="11"/>
    </row>
    <row r="279" spans="81:147" s="12" customFormat="1" ht="21.95" customHeight="1" x14ac:dyDescent="0.25">
      <c r="CC279" s="108"/>
      <c r="CD279" s="109"/>
      <c r="CE279" s="109"/>
      <c r="CF279" s="109"/>
      <c r="CG279" s="109"/>
      <c r="CJ279" s="110"/>
      <c r="CK279" s="110"/>
      <c r="CL279" s="110"/>
      <c r="CM279" s="110"/>
      <c r="CN279" s="110"/>
      <c r="CO279" s="110"/>
      <c r="CQ279" s="11"/>
      <c r="CR279" s="11"/>
      <c r="CS279" s="108"/>
      <c r="CT279" s="108"/>
      <c r="CU279" s="108"/>
      <c r="CV279" s="108"/>
      <c r="CW279" s="108"/>
      <c r="CX279" s="108"/>
      <c r="CY279" s="108"/>
      <c r="CZ279" s="108"/>
      <c r="DC279" s="11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1"/>
      <c r="EQ279" s="11"/>
    </row>
    <row r="280" spans="81:147" s="12" customFormat="1" ht="21.95" customHeight="1" x14ac:dyDescent="0.25">
      <c r="CC280" s="108"/>
      <c r="CD280" s="109"/>
      <c r="CE280" s="109"/>
      <c r="CF280" s="109"/>
      <c r="CG280" s="109"/>
      <c r="CJ280" s="110"/>
      <c r="CK280" s="110"/>
      <c r="CL280" s="110"/>
      <c r="CM280" s="110"/>
      <c r="CN280" s="110"/>
      <c r="CO280" s="110"/>
      <c r="CQ280" s="11"/>
      <c r="CR280" s="11"/>
      <c r="CS280" s="108"/>
      <c r="CT280" s="108"/>
      <c r="CU280" s="108"/>
      <c r="CV280" s="108"/>
      <c r="CW280" s="108"/>
      <c r="CX280" s="108"/>
      <c r="CY280" s="108"/>
      <c r="CZ280" s="108"/>
      <c r="DC280" s="11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1"/>
      <c r="EQ280" s="11"/>
    </row>
    <row r="281" spans="81:147" s="12" customFormat="1" ht="21.95" customHeight="1" x14ac:dyDescent="0.25">
      <c r="CC281" s="108"/>
      <c r="CD281" s="109"/>
      <c r="CE281" s="109"/>
      <c r="CF281" s="109"/>
      <c r="CG281" s="109"/>
      <c r="CJ281" s="110"/>
      <c r="CK281" s="110"/>
      <c r="CL281" s="110"/>
      <c r="CM281" s="110"/>
      <c r="CN281" s="110"/>
      <c r="CO281" s="110"/>
      <c r="CQ281" s="11"/>
      <c r="CR281" s="11"/>
      <c r="CS281" s="108"/>
      <c r="CT281" s="108"/>
      <c r="CU281" s="108"/>
      <c r="CV281" s="108"/>
      <c r="CW281" s="108"/>
      <c r="CX281" s="108"/>
      <c r="CY281" s="108"/>
      <c r="CZ281" s="108"/>
      <c r="DC281" s="11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1"/>
      <c r="EQ281" s="11"/>
    </row>
    <row r="282" spans="81:147" s="12" customFormat="1" ht="21.95" customHeight="1" x14ac:dyDescent="0.25">
      <c r="CC282" s="108"/>
      <c r="CD282" s="109"/>
      <c r="CE282" s="109"/>
      <c r="CF282" s="109"/>
      <c r="CG282" s="109"/>
      <c r="CJ282" s="110"/>
      <c r="CK282" s="110"/>
      <c r="CL282" s="110"/>
      <c r="CM282" s="110"/>
      <c r="CN282" s="110"/>
      <c r="CO282" s="110"/>
      <c r="CQ282" s="11"/>
      <c r="CR282" s="11"/>
      <c r="CS282" s="108"/>
      <c r="CT282" s="108"/>
      <c r="CU282" s="108"/>
      <c r="CV282" s="108"/>
      <c r="CW282" s="108"/>
      <c r="CX282" s="108"/>
      <c r="CY282" s="108"/>
      <c r="CZ282" s="108"/>
      <c r="DC282" s="11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1"/>
      <c r="EQ282" s="11"/>
    </row>
    <row r="283" spans="81:147" s="12" customFormat="1" ht="21.95" customHeight="1" x14ac:dyDescent="0.25">
      <c r="CC283" s="108"/>
      <c r="CD283" s="109"/>
      <c r="CE283" s="109"/>
      <c r="CF283" s="109"/>
      <c r="CG283" s="109"/>
      <c r="CJ283" s="110"/>
      <c r="CK283" s="110"/>
      <c r="CL283" s="110"/>
      <c r="CM283" s="110"/>
      <c r="CN283" s="110"/>
      <c r="CO283" s="110"/>
      <c r="CQ283" s="11"/>
      <c r="CR283" s="11"/>
      <c r="CS283" s="108"/>
      <c r="CT283" s="108"/>
      <c r="CU283" s="108"/>
      <c r="CV283" s="108"/>
      <c r="CW283" s="108"/>
      <c r="CX283" s="108"/>
      <c r="CY283" s="108"/>
      <c r="CZ283" s="108"/>
      <c r="DC283" s="11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1"/>
      <c r="EQ283" s="11"/>
    </row>
    <row r="284" spans="81:147" s="12" customFormat="1" ht="21.95" customHeight="1" x14ac:dyDescent="0.25">
      <c r="CC284" s="108"/>
      <c r="CD284" s="109"/>
      <c r="CE284" s="109"/>
      <c r="CF284" s="109"/>
      <c r="CG284" s="109"/>
      <c r="CJ284" s="110"/>
      <c r="CK284" s="110"/>
      <c r="CL284" s="110"/>
      <c r="CM284" s="110"/>
      <c r="CN284" s="110"/>
      <c r="CO284" s="110"/>
      <c r="CQ284" s="11"/>
      <c r="CR284" s="11"/>
      <c r="CS284" s="108"/>
      <c r="CT284" s="108"/>
      <c r="CU284" s="108"/>
      <c r="CV284" s="108"/>
      <c r="CW284" s="108"/>
      <c r="CX284" s="108"/>
      <c r="CY284" s="108"/>
      <c r="CZ284" s="108"/>
      <c r="DC284" s="11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1"/>
      <c r="EQ284" s="11"/>
    </row>
    <row r="285" spans="81:147" s="12" customFormat="1" ht="21.95" customHeight="1" x14ac:dyDescent="0.25">
      <c r="CC285" s="108"/>
      <c r="CD285" s="109"/>
      <c r="CE285" s="109"/>
      <c r="CF285" s="109"/>
      <c r="CG285" s="109"/>
      <c r="CJ285" s="110"/>
      <c r="CK285" s="110"/>
      <c r="CL285" s="110"/>
      <c r="CM285" s="110"/>
      <c r="CN285" s="110"/>
      <c r="CO285" s="110"/>
      <c r="CQ285" s="11"/>
      <c r="CR285" s="11"/>
      <c r="CS285" s="108"/>
      <c r="CT285" s="108"/>
      <c r="CU285" s="108"/>
      <c r="CV285" s="108"/>
      <c r="CW285" s="108"/>
      <c r="CX285" s="108"/>
      <c r="CY285" s="108"/>
      <c r="CZ285" s="108"/>
      <c r="DC285" s="11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1"/>
      <c r="EQ285" s="11"/>
    </row>
    <row r="286" spans="81:147" s="12" customFormat="1" ht="21.95" customHeight="1" x14ac:dyDescent="0.25">
      <c r="CC286" s="108"/>
      <c r="CD286" s="109"/>
      <c r="CE286" s="109"/>
      <c r="CF286" s="109"/>
      <c r="CG286" s="109"/>
      <c r="CJ286" s="110"/>
      <c r="CK286" s="110"/>
      <c r="CL286" s="110"/>
      <c r="CM286" s="110"/>
      <c r="CN286" s="110"/>
      <c r="CO286" s="110"/>
      <c r="CQ286" s="11"/>
      <c r="CR286" s="11"/>
      <c r="CS286" s="108"/>
      <c r="CT286" s="108"/>
      <c r="CU286" s="108"/>
      <c r="CV286" s="108"/>
      <c r="CW286" s="108"/>
      <c r="CX286" s="108"/>
      <c r="CY286" s="108"/>
      <c r="CZ286" s="108"/>
      <c r="DC286" s="11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1"/>
      <c r="EQ286" s="11"/>
    </row>
    <row r="287" spans="81:147" s="12" customFormat="1" ht="21.95" customHeight="1" x14ac:dyDescent="0.25">
      <c r="CC287" s="108"/>
      <c r="CD287" s="109"/>
      <c r="CE287" s="109"/>
      <c r="CF287" s="109"/>
      <c r="CG287" s="109"/>
      <c r="CJ287" s="110"/>
      <c r="CK287" s="110"/>
      <c r="CL287" s="110"/>
      <c r="CM287" s="110"/>
      <c r="CN287" s="110"/>
      <c r="CO287" s="110"/>
      <c r="CQ287" s="11"/>
      <c r="CR287" s="11"/>
      <c r="CS287" s="108"/>
      <c r="CT287" s="108"/>
      <c r="CU287" s="108"/>
      <c r="CV287" s="108"/>
      <c r="CW287" s="108"/>
      <c r="CX287" s="108"/>
      <c r="CY287" s="108"/>
      <c r="CZ287" s="108"/>
      <c r="DC287" s="11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1"/>
      <c r="EQ287" s="11"/>
    </row>
    <row r="288" spans="81:147" s="12" customFormat="1" ht="21.95" customHeight="1" x14ac:dyDescent="0.25">
      <c r="CC288" s="108"/>
      <c r="CD288" s="109"/>
      <c r="CE288" s="109"/>
      <c r="CF288" s="109"/>
      <c r="CG288" s="109"/>
      <c r="CJ288" s="110"/>
      <c r="CK288" s="110"/>
      <c r="CL288" s="110"/>
      <c r="CM288" s="110"/>
      <c r="CN288" s="110"/>
      <c r="CO288" s="110"/>
      <c r="CQ288" s="11"/>
      <c r="CR288" s="11"/>
      <c r="CS288" s="108"/>
      <c r="CT288" s="108"/>
      <c r="CU288" s="108"/>
      <c r="CV288" s="108"/>
      <c r="CW288" s="108"/>
      <c r="CX288" s="108"/>
      <c r="CY288" s="108"/>
      <c r="CZ288" s="108"/>
      <c r="DC288" s="11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1"/>
      <c r="EQ288" s="11"/>
    </row>
    <row r="289" spans="81:147" s="12" customFormat="1" ht="21.95" customHeight="1" x14ac:dyDescent="0.25">
      <c r="CC289" s="108"/>
      <c r="CD289" s="109"/>
      <c r="CE289" s="109"/>
      <c r="CF289" s="109"/>
      <c r="CG289" s="109"/>
      <c r="CJ289" s="110"/>
      <c r="CK289" s="110"/>
      <c r="CL289" s="110"/>
      <c r="CM289" s="110"/>
      <c r="CN289" s="110"/>
      <c r="CO289" s="110"/>
      <c r="CQ289" s="11"/>
      <c r="CR289" s="11"/>
      <c r="CS289" s="108"/>
      <c r="CT289" s="108"/>
      <c r="CU289" s="108"/>
      <c r="CV289" s="108"/>
      <c r="CW289" s="108"/>
      <c r="CX289" s="108"/>
      <c r="CY289" s="108"/>
      <c r="CZ289" s="108"/>
      <c r="DC289" s="11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1"/>
      <c r="EQ289" s="11"/>
    </row>
    <row r="290" spans="81:147" s="12" customFormat="1" ht="21.95" customHeight="1" x14ac:dyDescent="0.25">
      <c r="CC290" s="108"/>
      <c r="CD290" s="109"/>
      <c r="CE290" s="109"/>
      <c r="CF290" s="109"/>
      <c r="CG290" s="109"/>
      <c r="CJ290" s="110"/>
      <c r="CK290" s="110"/>
      <c r="CL290" s="110"/>
      <c r="CM290" s="110"/>
      <c r="CN290" s="110"/>
      <c r="CO290" s="110"/>
      <c r="CQ290" s="11"/>
      <c r="CR290" s="11"/>
      <c r="CS290" s="108"/>
      <c r="CT290" s="108"/>
      <c r="CU290" s="108"/>
      <c r="CV290" s="108"/>
      <c r="CW290" s="108"/>
      <c r="CX290" s="108"/>
      <c r="CY290" s="108"/>
      <c r="CZ290" s="108"/>
      <c r="DC290" s="11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1"/>
      <c r="EQ290" s="11"/>
    </row>
    <row r="291" spans="81:147" ht="21.95" customHeight="1" x14ac:dyDescent="0.3"/>
    <row r="292" spans="81:147" ht="21.95" customHeight="1" x14ac:dyDescent="0.3"/>
    <row r="293" spans="81:147" ht="21.95" customHeight="1" x14ac:dyDescent="0.3"/>
    <row r="294" spans="81:147" ht="21.95" customHeight="1" x14ac:dyDescent="0.3"/>
  </sheetData>
  <mergeCells count="46">
    <mergeCell ref="C39:Q43"/>
    <mergeCell ref="F45:K55"/>
    <mergeCell ref="F58:K68"/>
    <mergeCell ref="F71:K81"/>
    <mergeCell ref="AK100:AL100"/>
    <mergeCell ref="C32:F32"/>
    <mergeCell ref="G32:H32"/>
    <mergeCell ref="P32:Q32"/>
    <mergeCell ref="C33:F33"/>
    <mergeCell ref="G33:H33"/>
    <mergeCell ref="P33:Q33"/>
    <mergeCell ref="EH14:EK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EL14:EO14"/>
    <mergeCell ref="AT10:BP13"/>
    <mergeCell ref="DZ13:EO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DZ14:EC14"/>
    <mergeCell ref="ED14:EG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A97E4-BE41-48FD-96D7-BF30B2CCA548}">
  <sheetPr>
    <tabColor theme="4" tint="-0.249977111117893"/>
  </sheetPr>
  <dimension ref="B2:EQ285"/>
  <sheetViews>
    <sheetView zoomScale="40" zoomScaleNormal="40" workbookViewId="0">
      <selection activeCell="AR76" sqref="AR76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7" width="17.7109375" style="1" customWidth="1"/>
    <col min="18" max="18" width="9.140625" style="1"/>
    <col min="19" max="19" width="6.7109375" style="1" customWidth="1"/>
    <col min="20" max="20" width="9.140625" style="1"/>
    <col min="21" max="23" width="17.85546875" style="1" customWidth="1"/>
    <col min="24" max="24" width="9.140625" style="1"/>
    <col min="25" max="25" width="6.7109375" style="1" customWidth="1"/>
    <col min="26" max="26" width="9.140625" style="1"/>
    <col min="27" max="32" width="17.85546875" style="1" customWidth="1"/>
    <col min="33" max="33" width="9.140625" style="1"/>
    <col min="34" max="34" width="6.7109375" style="1" customWidth="1"/>
    <col min="35" max="35" width="9.140625" style="1"/>
    <col min="36" max="43" width="17.85546875" style="1" customWidth="1"/>
    <col min="44" max="44" width="9.140625" style="1"/>
    <col min="45" max="45" width="6.7109375" style="1" customWidth="1"/>
    <col min="46" max="46" width="9.140625" style="1"/>
    <col min="47" max="50" width="17.85546875" style="1" customWidth="1"/>
    <col min="51" max="51" width="4.85546875" style="1" customWidth="1"/>
    <col min="52" max="67" width="17.85546875" style="1" customWidth="1"/>
    <col min="68" max="68" width="9.140625" style="1"/>
    <col min="69" max="71" width="17.85546875" style="1" customWidth="1"/>
    <col min="72" max="72" width="4.7109375" style="1" customWidth="1"/>
    <col min="73" max="80" width="17.85546875" style="1" customWidth="1"/>
    <col min="81" max="81" width="17.85546875" style="35" customWidth="1"/>
    <col min="82" max="85" width="17.85546875" style="28" customWidth="1"/>
    <col min="86" max="87" width="17.85546875" style="1" customWidth="1"/>
    <col min="88" max="93" width="17.85546875" style="2" customWidth="1"/>
    <col min="94" max="94" width="9.140625" style="1"/>
    <col min="95" max="95" width="6.7109375" style="7" customWidth="1"/>
    <col min="96" max="96" width="9.140625" style="7"/>
    <col min="97" max="104" width="17.85546875" style="35" customWidth="1"/>
    <col min="105" max="105" width="9.140625" style="1"/>
    <col min="106" max="106" width="6.7109375" style="1" customWidth="1"/>
    <col min="107" max="107" width="9.140625" style="7"/>
    <col min="108" max="111" width="17.85546875" style="35" customWidth="1"/>
    <col min="112" max="112" width="4.85546875" style="35" customWidth="1"/>
    <col min="113" max="128" width="17.85546875" style="35" customWidth="1"/>
    <col min="129" max="129" width="9.140625" style="35"/>
    <col min="130" max="145" width="17.85546875" style="35" hidden="1" customWidth="1"/>
    <col min="146" max="146" width="12.5703125" style="7" hidden="1" customWidth="1"/>
    <col min="147" max="147" width="9.140625" style="7" hidden="1" customWidth="1"/>
    <col min="148" max="16384" width="9.140625" style="1"/>
  </cols>
  <sheetData>
    <row r="2" spans="2:147" x14ac:dyDescent="0.3">
      <c r="CT2" s="10"/>
      <c r="CU2" s="10"/>
      <c r="CV2" s="10"/>
      <c r="CW2" s="10"/>
      <c r="CX2" s="10"/>
      <c r="CY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32"/>
    </row>
    <row r="3" spans="2:147" ht="15.75" customHeight="1" x14ac:dyDescent="0.3">
      <c r="D3" s="196" t="s">
        <v>115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CT3" s="10"/>
      <c r="CY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32"/>
    </row>
    <row r="4" spans="2:147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CT4" s="10"/>
      <c r="CY4" s="10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2"/>
    </row>
    <row r="5" spans="2:147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CT5" s="10"/>
      <c r="CY5" s="10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2"/>
    </row>
    <row r="6" spans="2:147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CT6" s="10"/>
      <c r="CY6" s="10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2"/>
    </row>
    <row r="7" spans="2:147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CT7" s="10"/>
      <c r="CY7" s="10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2"/>
    </row>
    <row r="8" spans="2:147" ht="18" customHeight="1" x14ac:dyDescent="0.3">
      <c r="CT8" s="10"/>
      <c r="CU8" s="10"/>
      <c r="CV8" s="10"/>
      <c r="CW8" s="10"/>
      <c r="CX8" s="10"/>
      <c r="CY8" s="10"/>
    </row>
    <row r="9" spans="2:147" ht="15" customHeight="1" x14ac:dyDescent="0.3">
      <c r="CD9" s="35"/>
      <c r="CE9" s="35"/>
      <c r="CF9" s="35"/>
      <c r="CG9" s="35"/>
      <c r="CH9" s="7"/>
    </row>
    <row r="10" spans="2:147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60"/>
      <c r="EQ10" s="60"/>
    </row>
    <row r="11" spans="2:147" s="37" customFormat="1" ht="21.95" customHeight="1" x14ac:dyDescent="0.25"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0"/>
    </row>
    <row r="12" spans="2:147" s="37" customFormat="1" ht="21.95" customHeight="1" x14ac:dyDescent="0.25"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0"/>
    </row>
    <row r="13" spans="2:147" s="37" customFormat="1" ht="21.95" customHeight="1" x14ac:dyDescent="0.25"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65"/>
      <c r="EQ13" s="60"/>
    </row>
    <row r="14" spans="2:147" s="37" customFormat="1" ht="21.95" customHeight="1" x14ac:dyDescent="0.25"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T14" s="24"/>
      <c r="U14" s="162"/>
      <c r="V14" s="162"/>
      <c r="W14" s="162"/>
      <c r="X14" s="162"/>
      <c r="Y14" s="40"/>
      <c r="Z14" s="41"/>
      <c r="AA14" s="226" t="s">
        <v>8</v>
      </c>
      <c r="AB14" s="227"/>
      <c r="AC14" s="228" t="s">
        <v>9</v>
      </c>
      <c r="AD14" s="229"/>
      <c r="AE14" s="226" t="s">
        <v>10</v>
      </c>
      <c r="AF14" s="227"/>
      <c r="AG14" s="42"/>
      <c r="AH14" s="44"/>
      <c r="AI14" s="45"/>
      <c r="AJ14" s="179" t="s">
        <v>82</v>
      </c>
      <c r="AK14" s="180"/>
      <c r="AL14" s="180"/>
      <c r="AM14" s="181"/>
      <c r="AN14" s="179" t="s">
        <v>81</v>
      </c>
      <c r="AO14" s="180"/>
      <c r="AP14" s="180"/>
      <c r="AQ14" s="181"/>
      <c r="AR14" s="25"/>
      <c r="AS14" s="50"/>
      <c r="AT14" s="59"/>
      <c r="AU14" s="247" t="s">
        <v>85</v>
      </c>
      <c r="AV14" s="248"/>
      <c r="AW14" s="248"/>
      <c r="AX14" s="249"/>
      <c r="AY14" s="59"/>
      <c r="AZ14" s="247" t="s">
        <v>86</v>
      </c>
      <c r="BA14" s="248"/>
      <c r="BB14" s="248"/>
      <c r="BC14" s="249"/>
      <c r="BD14" s="247" t="s">
        <v>87</v>
      </c>
      <c r="BE14" s="248"/>
      <c r="BF14" s="248"/>
      <c r="BG14" s="249"/>
      <c r="BH14" s="247" t="s">
        <v>88</v>
      </c>
      <c r="BI14" s="248"/>
      <c r="BJ14" s="248"/>
      <c r="BK14" s="249"/>
      <c r="BL14" s="247" t="s">
        <v>89</v>
      </c>
      <c r="BM14" s="248"/>
      <c r="BN14" s="248"/>
      <c r="BO14" s="249"/>
      <c r="BP14" s="59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DZ14" s="245" t="s">
        <v>91</v>
      </c>
      <c r="EA14" s="245"/>
      <c r="EB14" s="245"/>
      <c r="EC14" s="245"/>
      <c r="ED14" s="245" t="s">
        <v>92</v>
      </c>
      <c r="EE14" s="245"/>
      <c r="EF14" s="245"/>
      <c r="EG14" s="245"/>
      <c r="EH14" s="245" t="s">
        <v>93</v>
      </c>
      <c r="EI14" s="245"/>
      <c r="EJ14" s="245"/>
      <c r="EK14" s="245"/>
      <c r="EL14" s="245" t="s">
        <v>94</v>
      </c>
      <c r="EM14" s="245"/>
      <c r="EN14" s="245"/>
      <c r="EO14" s="245"/>
      <c r="EP14" s="66"/>
      <c r="EQ14" s="67"/>
    </row>
    <row r="15" spans="2:147" s="12" customFormat="1" ht="21.95" customHeight="1" x14ac:dyDescent="0.25"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DZ15" s="54" t="s">
        <v>13</v>
      </c>
      <c r="EA15" s="54" t="s">
        <v>14</v>
      </c>
      <c r="EB15" s="54" t="s">
        <v>59</v>
      </c>
      <c r="EC15" s="55" t="s">
        <v>15</v>
      </c>
      <c r="ED15" s="54" t="s">
        <v>13</v>
      </c>
      <c r="EE15" s="54" t="s">
        <v>14</v>
      </c>
      <c r="EF15" s="54" t="s">
        <v>59</v>
      </c>
      <c r="EG15" s="55" t="s">
        <v>15</v>
      </c>
      <c r="EH15" s="54" t="s">
        <v>13</v>
      </c>
      <c r="EI15" s="54" t="s">
        <v>14</v>
      </c>
      <c r="EJ15" s="54" t="s">
        <v>59</v>
      </c>
      <c r="EK15" s="55" t="s">
        <v>15</v>
      </c>
      <c r="EL15" s="54" t="s">
        <v>13</v>
      </c>
      <c r="EM15" s="54" t="s">
        <v>14</v>
      </c>
      <c r="EN15" s="54" t="s">
        <v>59</v>
      </c>
      <c r="EO15" s="55" t="s">
        <v>15</v>
      </c>
      <c r="EP15" s="68"/>
      <c r="EQ15" s="60"/>
    </row>
    <row r="16" spans="2:147" s="12" customFormat="1" ht="21.95" customHeight="1" x14ac:dyDescent="0.25"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T16" s="24"/>
      <c r="U16" s="129">
        <f>'RAW DATA'!AJ11</f>
        <v>104.58</v>
      </c>
      <c r="V16" s="129">
        <f>'RAW DATA'!AK11</f>
        <v>24.073669091594212</v>
      </c>
      <c r="W16" s="129">
        <f>'RAW DATA'!AL11</f>
        <v>1.4</v>
      </c>
      <c r="X16" s="160"/>
      <c r="Y16" s="83"/>
      <c r="Z16" s="84"/>
      <c r="AA16" s="30">
        <f t="shared" ref="AA16:AA60" si="0">(($D$18*V16)+1)*(1+$H$23)</f>
        <v>1.124199090953258</v>
      </c>
      <c r="AB16" s="30">
        <f t="shared" ref="AB16:AB60" si="1">(($D$18*V16)+1)*(1+$H$24)</f>
        <v>1.5209752407014667</v>
      </c>
      <c r="AC16" s="85">
        <f t="shared" ref="AC16:AC60" si="2">(EXP($E$18*V16))*(1+$H$23)</f>
        <v>1.065851020089438</v>
      </c>
      <c r="AD16" s="85">
        <f t="shared" ref="AD16:AD60" si="3">(EXP($E$18*V16))*(1+$H$24)</f>
        <v>1.4420337330621806</v>
      </c>
      <c r="AE16" s="30">
        <f t="shared" ref="AE16:AE60" si="4">($F$18*(V16^$G$18))*(1+$H$23)</f>
        <v>1.3226862477297652</v>
      </c>
      <c r="AF16" s="30">
        <f t="shared" ref="AF16:AF60" si="5">($F$18*(V16^$G$18))*(1+$H$24)</f>
        <v>1.7895166881049762</v>
      </c>
      <c r="AG16" s="84"/>
      <c r="AH16" s="77"/>
      <c r="AI16" s="45"/>
      <c r="AJ16" s="30">
        <f t="shared" ref="AJ16:AJ60" si="6">($D$18*V16)+1</f>
        <v>1.3225871658273625</v>
      </c>
      <c r="AK16" s="30">
        <f t="shared" ref="AK16:AK60" si="7">EXP($E$18*V16)</f>
        <v>1.2539423765758093</v>
      </c>
      <c r="AL16" s="30">
        <f t="shared" ref="AL16:AL60" si="8">$F$18*(V16^$G$18)</f>
        <v>1.5561014679173708</v>
      </c>
      <c r="AM16" s="85">
        <f t="shared" ref="AM16:AM60" si="9">V16*$H$21+1</f>
        <v>1.553694389106667</v>
      </c>
      <c r="AN16" s="30">
        <f>(W16-AJ16)^2</f>
        <v>5.992746894640264E-3</v>
      </c>
      <c r="AO16" s="30">
        <f>(W16-AK16)^2</f>
        <v>2.1332829360322669E-2</v>
      </c>
      <c r="AP16" s="30">
        <f>(W16-AL16)^2</f>
        <v>2.4367668285957975E-2</v>
      </c>
      <c r="AQ16" s="85">
        <f>(W16-AM16)^2</f>
        <v>2.3621965242871593E-2</v>
      </c>
      <c r="AR16" s="86"/>
      <c r="AS16" s="87"/>
      <c r="AT16" s="60"/>
      <c r="AU16" s="30">
        <f t="shared" ref="AU16:AV47" si="10">V16^2</f>
        <v>579.54154353157844</v>
      </c>
      <c r="AV16" s="30">
        <f t="shared" si="10"/>
        <v>1.9599999999999997</v>
      </c>
      <c r="AW16" s="30">
        <f t="shared" ref="AW16:AW60" si="11">V16*W16</f>
        <v>33.703136728231897</v>
      </c>
      <c r="AX16" s="85">
        <f t="shared" ref="AX16:AX60" si="12">(V16-$M$25)^2</f>
        <v>499.35324561828179</v>
      </c>
      <c r="AY16" s="62"/>
      <c r="AZ16" s="30">
        <f t="shared" ref="AZ16:AZ60" si="13">AJ16-BB16</f>
        <v>1.2336237728432378</v>
      </c>
      <c r="BA16" s="30">
        <f t="shared" ref="BA16:BA60" si="14">AJ16+BB16</f>
        <v>1.4115505588114872</v>
      </c>
      <c r="BB16" s="30">
        <f t="shared" ref="BB16:BB60" si="15">$N$22*($N$20*SQRT((1/$H$26)+(AX16/$M$26)))</f>
        <v>8.8963392984124617E-2</v>
      </c>
      <c r="BC16" s="56">
        <f t="shared" ref="BC16:BC60" si="16">(BA16-AZ16)/(2*AJ16)</f>
        <v>6.7264672819104851E-2</v>
      </c>
      <c r="BD16" s="30">
        <f t="shared" ref="BD16:BD60" si="17">AK16-BF16</f>
        <v>1.1461205195870918</v>
      </c>
      <c r="BE16" s="30">
        <f t="shared" ref="BE16:BE60" si="18">AK16+BF16</f>
        <v>1.3617642335645268</v>
      </c>
      <c r="BF16" s="30">
        <f t="shared" ref="BF16:BF60" si="19">$O$22*($O$20*SQRT((1/$H$26)+(AX16/$M$26)))</f>
        <v>0.10782185698871748</v>
      </c>
      <c r="BG16" s="56">
        <f t="shared" ref="BG16:BG60" si="20">(BE16-BD16)/(2*AK16)</f>
        <v>8.5986293312098561E-2</v>
      </c>
      <c r="BH16" s="30">
        <f t="shared" ref="BH16:BH60" si="21">AL16-BJ16</f>
        <v>1.4637298584080563</v>
      </c>
      <c r="BI16" s="30">
        <f t="shared" ref="BI16:BI60" si="22">AL16+BJ16</f>
        <v>1.6484730774266854</v>
      </c>
      <c r="BJ16" s="30">
        <f t="shared" ref="BJ16:BJ60" si="23">$P$22*($P$20*SQRT((1/$H$26)+(AX16/$M$26)))</f>
        <v>9.2371609509314598E-2</v>
      </c>
      <c r="BK16" s="56">
        <f t="shared" ref="BK16:BK60" si="24">(BI16-BH16)/(2*AL16)</f>
        <v>5.9360916632860285E-2</v>
      </c>
      <c r="BL16" s="30">
        <f t="shared" ref="BL16:BL60" si="25">AM16-BN16</f>
        <v>1.3340226299920215</v>
      </c>
      <c r="BM16" s="30">
        <f t="shared" ref="BM16:BM60" si="26">AM16+BN16</f>
        <v>1.7733661482213126</v>
      </c>
      <c r="BN16" s="30">
        <f t="shared" ref="BN16:BN60" si="27">$Q$22*($Q$20*SQRT((1/$H$26)+(AX16/$M$26)))</f>
        <v>0.21967175911464557</v>
      </c>
      <c r="BO16" s="56">
        <f t="shared" ref="BO16:BO60" si="28">(BM16-BL16)/(2*AM16)</f>
        <v>0.14138672357628257</v>
      </c>
      <c r="BP16" s="59"/>
      <c r="BQ16" s="11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DZ16" s="30">
        <f t="shared" ref="DZ16:DZ70" si="29">AJ16-EB16</f>
        <v>0.84217494872999299</v>
      </c>
      <c r="EA16" s="30">
        <f t="shared" ref="EA16:EA70" si="30">AJ16+EB16</f>
        <v>1.8029993829247319</v>
      </c>
      <c r="EB16" s="30">
        <f t="shared" ref="EB16:EB70" si="31">$N$22*SQRT(($N$20^2)+((($N$20*SQRT((1/$H$26)+(AX16/$M$26))))^2))</f>
        <v>0.48041221709736953</v>
      </c>
      <c r="EC16" s="56">
        <f t="shared" ref="EC16:EC70" si="32">(EA16-DZ16)/(2*AJ16)</f>
        <v>0.3632367147588651</v>
      </c>
      <c r="ED16" s="30">
        <f t="shared" ref="ED16:ED70" si="33">AK16-EF16</f>
        <v>0.67169235631468105</v>
      </c>
      <c r="EE16" s="30">
        <f t="shared" ref="EE16:EE70" si="34">AK16+EF16</f>
        <v>1.8361923968369376</v>
      </c>
      <c r="EF16" s="30">
        <f t="shared" ref="EF16:EF70" si="35">$O$22*SQRT(($O$20^2)+((($O$20*SQRT((1/$H$26)+(AX16/$M$26))))^2))</f>
        <v>0.58225002026112826</v>
      </c>
      <c r="EG16" s="56">
        <f t="shared" ref="EG16:EG70" si="36">(EE16-ED16)/(2*AK16)</f>
        <v>0.46433554773952351</v>
      </c>
      <c r="EH16" s="30">
        <f t="shared" ref="EH16:EH70" si="37">AL16-EJ16</f>
        <v>1.0572845025039541</v>
      </c>
      <c r="EI16" s="30">
        <f t="shared" ref="EI16:EI70" si="38">AL16+EJ16</f>
        <v>2.0549184333307875</v>
      </c>
      <c r="EJ16" s="30">
        <f t="shared" ref="EJ16:EJ70" si="39">$P$22*SQRT(($P$20^2)+((($P$20*SQRT((1/$H$26)+(AX16/$M$26))))^2))</f>
        <v>0.49881696541341669</v>
      </c>
      <c r="EK16" s="56">
        <f t="shared" ref="EK16:EK70" si="40">(EI16-EH16)/(2*AL16)</f>
        <v>0.32055555225522347</v>
      </c>
      <c r="EL16" s="30">
        <f t="shared" ref="EL16:EL70" si="41">AM16-EN16</f>
        <v>0.36744245682280763</v>
      </c>
      <c r="EM16" s="30">
        <f t="shared" ref="EM16:EM70" si="42">AM16+EN16</f>
        <v>2.7399463213905264</v>
      </c>
      <c r="EN16" s="30">
        <f t="shared" ref="EN16:EN70" si="43">$Q$22*SQRT(($Q$20^2)+((($Q$20*SQRT((1/$H$26)+(AX16/$M$26))))^2))</f>
        <v>1.1862519322838594</v>
      </c>
      <c r="EO16" s="56">
        <f t="shared" ref="EO16:EO70" si="44">(EM16-EL16)/(2*AM16)</f>
        <v>0.76350403309747594</v>
      </c>
      <c r="EP16" s="66"/>
      <c r="EQ16" s="60"/>
    </row>
    <row r="17" spans="2:147" s="12" customFormat="1" ht="21.95" customHeight="1" x14ac:dyDescent="0.25"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INPUTS!J22</f>
        <v>0.67759999999999998</v>
      </c>
      <c r="O17" s="128">
        <f>INPUTS!K22</f>
        <v>0.91210000000000002</v>
      </c>
      <c r="P17" s="128">
        <f>INPUTS!L22</f>
        <v>0.59509999999999996</v>
      </c>
      <c r="Q17" s="129" t="s">
        <v>7</v>
      </c>
      <c r="R17" s="24"/>
      <c r="T17" s="24"/>
      <c r="U17" s="129">
        <f>'RAW DATA'!AJ12</f>
        <v>116.47</v>
      </c>
      <c r="V17" s="129">
        <f>'RAW DATA'!AK12</f>
        <v>27.785857803236084</v>
      </c>
      <c r="W17" s="129">
        <f>'RAW DATA'!AL12</f>
        <v>1.38</v>
      </c>
      <c r="X17" s="160"/>
      <c r="Y17" s="83"/>
      <c r="Z17" s="84"/>
      <c r="AA17" s="30">
        <f t="shared" si="0"/>
        <v>1.1664809203788589</v>
      </c>
      <c r="AB17" s="30">
        <f t="shared" si="1"/>
        <v>1.5781800687478678</v>
      </c>
      <c r="AC17" s="85">
        <f t="shared" si="2"/>
        <v>1.1036999581211449</v>
      </c>
      <c r="AD17" s="85">
        <f t="shared" si="3"/>
        <v>1.4932411198109607</v>
      </c>
      <c r="AE17" s="30">
        <f t="shared" si="4"/>
        <v>1.3534836766397849</v>
      </c>
      <c r="AF17" s="30">
        <f t="shared" si="5"/>
        <v>1.8311837978067678</v>
      </c>
      <c r="AG17" s="84"/>
      <c r="AH17" s="77"/>
      <c r="AI17" s="45"/>
      <c r="AJ17" s="30">
        <f t="shared" si="6"/>
        <v>1.3723304945633634</v>
      </c>
      <c r="AK17" s="30">
        <f t="shared" si="7"/>
        <v>1.2984705389660529</v>
      </c>
      <c r="AL17" s="30">
        <f t="shared" si="8"/>
        <v>1.5923337372232764</v>
      </c>
      <c r="AM17" s="85">
        <f t="shared" si="9"/>
        <v>1.6390747294744299</v>
      </c>
      <c r="AN17" s="30">
        <f>(W17-AJ17)^2</f>
        <v>5.8821313642596369E-5</v>
      </c>
      <c r="AO17" s="30">
        <f t="shared" ref="AO17:AO60" si="45">(W17-AK17)^2</f>
        <v>6.6470530164858795E-3</v>
      </c>
      <c r="AP17" s="30">
        <f t="shared" ref="AP17:AP60" si="46">(W17-AL17)^2</f>
        <v>4.508561596320345E-2</v>
      </c>
      <c r="AQ17" s="85">
        <f t="shared" ref="AQ17:AQ60" si="47">(W17-AM17)^2</f>
        <v>6.7119715452249082E-2</v>
      </c>
      <c r="AR17" s="86"/>
      <c r="AS17" s="87"/>
      <c r="AT17" s="60"/>
      <c r="AU17" s="30">
        <f t="shared" si="10"/>
        <v>772.05389386165552</v>
      </c>
      <c r="AV17" s="30">
        <f t="shared" si="10"/>
        <v>1.9043999999999996</v>
      </c>
      <c r="AW17" s="30">
        <f t="shared" si="11"/>
        <v>38.344483768465793</v>
      </c>
      <c r="AX17" s="85">
        <f t="shared" si="12"/>
        <v>347.22686966542841</v>
      </c>
      <c r="AY17" s="63"/>
      <c r="AZ17" s="30">
        <f t="shared" si="13"/>
        <v>1.2885912925998539</v>
      </c>
      <c r="BA17" s="30">
        <f t="shared" si="14"/>
        <v>1.4560696965268729</v>
      </c>
      <c r="BB17" s="30">
        <f t="shared" si="15"/>
        <v>8.3739201963509466E-2</v>
      </c>
      <c r="BC17" s="56">
        <f t="shared" si="16"/>
        <v>6.1019705016576865E-2</v>
      </c>
      <c r="BD17" s="30">
        <f t="shared" si="17"/>
        <v>1.1969802972430328</v>
      </c>
      <c r="BE17" s="30">
        <f t="shared" si="18"/>
        <v>1.399960780689073</v>
      </c>
      <c r="BF17" s="30">
        <f t="shared" si="19"/>
        <v>0.10149024172302019</v>
      </c>
      <c r="BG17" s="56">
        <f t="shared" si="20"/>
        <v>7.8161374230203834E-2</v>
      </c>
      <c r="BH17" s="30">
        <f t="shared" si="21"/>
        <v>1.5053864591920165</v>
      </c>
      <c r="BI17" s="30">
        <f t="shared" si="22"/>
        <v>1.6792810152545363</v>
      </c>
      <c r="BJ17" s="30">
        <f t="shared" si="23"/>
        <v>8.694727803125997E-2</v>
      </c>
      <c r="BK17" s="56">
        <f t="shared" si="24"/>
        <v>5.4603677607735185E-2</v>
      </c>
      <c r="BL17" s="30">
        <f t="shared" si="25"/>
        <v>1.4323027395002694</v>
      </c>
      <c r="BM17" s="30">
        <f t="shared" si="26"/>
        <v>1.8458467194485904</v>
      </c>
      <c r="BN17" s="30">
        <f t="shared" si="27"/>
        <v>0.20677198997416038</v>
      </c>
      <c r="BO17" s="56">
        <f t="shared" si="28"/>
        <v>0.12615165511121143</v>
      </c>
      <c r="BP17" s="59"/>
      <c r="BQ17" s="11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DZ17" s="30">
        <f t="shared" si="29"/>
        <v>0.89285821487386174</v>
      </c>
      <c r="EA17" s="30">
        <f t="shared" si="30"/>
        <v>1.8518027742528651</v>
      </c>
      <c r="EB17" s="30">
        <f t="shared" si="31"/>
        <v>0.47947227968950173</v>
      </c>
      <c r="EC17" s="56">
        <f t="shared" si="32"/>
        <v>0.34938542981372439</v>
      </c>
      <c r="ED17" s="30">
        <f t="shared" si="33"/>
        <v>0.71735970408634953</v>
      </c>
      <c r="EE17" s="30">
        <f t="shared" si="34"/>
        <v>1.8795813738457563</v>
      </c>
      <c r="EF17" s="30">
        <f t="shared" si="35"/>
        <v>0.58111083487970339</v>
      </c>
      <c r="EG17" s="56">
        <f t="shared" si="36"/>
        <v>0.44753486308779156</v>
      </c>
      <c r="EH17" s="30">
        <f t="shared" si="37"/>
        <v>1.0944927185255864</v>
      </c>
      <c r="EI17" s="30">
        <f t="shared" si="38"/>
        <v>2.0901747559209665</v>
      </c>
      <c r="EJ17" s="30">
        <f t="shared" si="39"/>
        <v>0.49784101869768993</v>
      </c>
      <c r="EK17" s="56">
        <f t="shared" si="40"/>
        <v>0.31264866595480728</v>
      </c>
      <c r="EL17" s="30">
        <f t="shared" si="41"/>
        <v>0.45514372602340902</v>
      </c>
      <c r="EM17" s="30">
        <f t="shared" si="42"/>
        <v>2.8230057329254508</v>
      </c>
      <c r="EN17" s="30">
        <f t="shared" si="43"/>
        <v>1.1839310034510209</v>
      </c>
      <c r="EO17" s="56">
        <f t="shared" si="44"/>
        <v>0.72231667181559744</v>
      </c>
      <c r="EP17" s="66"/>
      <c r="EQ17" s="60"/>
    </row>
    <row r="18" spans="2:147" s="12" customFormat="1" ht="21.95" customHeight="1" x14ac:dyDescent="0.25">
      <c r="B18" s="79"/>
      <c r="C18" s="80"/>
      <c r="D18" s="88">
        <f>INPUTS!E22</f>
        <v>1.34E-2</v>
      </c>
      <c r="E18" s="88">
        <f>INPUTS!F22</f>
        <v>9.4000000000000004E-3</v>
      </c>
      <c r="F18" s="88">
        <f>INPUTS!G22</f>
        <v>0.93389999999999995</v>
      </c>
      <c r="G18" s="88">
        <f>INPUTS!H22</f>
        <v>0.1605</v>
      </c>
      <c r="H18" s="80"/>
      <c r="I18" s="80"/>
      <c r="K18" s="79"/>
      <c r="L18" s="31" t="s">
        <v>72</v>
      </c>
      <c r="M18" s="9" t="s">
        <v>71</v>
      </c>
      <c r="N18" s="30">
        <f>SUM(AN16:AN60)</f>
        <v>2.414448771785195</v>
      </c>
      <c r="O18" s="30">
        <f>SUM(AO16:AO60)</f>
        <v>3.5465732456103298</v>
      </c>
      <c r="P18" s="30">
        <f>SUM(AP16:AP60)</f>
        <v>2.5404895735228381</v>
      </c>
      <c r="Q18" s="30">
        <f>SUM(AQ16:AQ60)</f>
        <v>14.721219037184799</v>
      </c>
      <c r="R18" s="24"/>
      <c r="T18" s="24"/>
      <c r="U18" s="129">
        <f>'RAW DATA'!AJ13</f>
        <v>125.71</v>
      </c>
      <c r="V18" s="129">
        <f>'RAW DATA'!AK13</f>
        <v>30.618329653497284</v>
      </c>
      <c r="W18" s="129">
        <f>'RAW DATA'!AL13</f>
        <v>1.54</v>
      </c>
      <c r="X18" s="160"/>
      <c r="Y18" s="83"/>
      <c r="Z18" s="84"/>
      <c r="AA18" s="30">
        <f t="shared" si="0"/>
        <v>1.1987427747533341</v>
      </c>
      <c r="AB18" s="30">
        <f t="shared" si="1"/>
        <v>1.6218284599603932</v>
      </c>
      <c r="AC18" s="85">
        <f t="shared" si="2"/>
        <v>1.1334809327403592</v>
      </c>
      <c r="AD18" s="85">
        <f t="shared" si="3"/>
        <v>1.5335330266487213</v>
      </c>
      <c r="AE18" s="30">
        <f t="shared" si="4"/>
        <v>1.374736080333983</v>
      </c>
      <c r="AF18" s="30">
        <f t="shared" si="5"/>
        <v>1.8599370498636241</v>
      </c>
      <c r="AG18" s="84"/>
      <c r="AH18" s="77"/>
      <c r="AI18" s="45"/>
      <c r="AJ18" s="30">
        <f t="shared" si="6"/>
        <v>1.4102856173568636</v>
      </c>
      <c r="AK18" s="30">
        <f t="shared" si="7"/>
        <v>1.3335069796945402</v>
      </c>
      <c r="AL18" s="30">
        <f t="shared" si="8"/>
        <v>1.6173365650988036</v>
      </c>
      <c r="AM18" s="85">
        <f t="shared" si="9"/>
        <v>1.7042215820304376</v>
      </c>
      <c r="AN18" s="30">
        <f t="shared" ref="AN18:AN60" si="48">(W18-AJ18)^2</f>
        <v>1.6825821064490005E-2</v>
      </c>
      <c r="AO18" s="30">
        <f t="shared" si="45"/>
        <v>4.2639367434871032E-2</v>
      </c>
      <c r="AP18" s="30">
        <f t="shared" si="46"/>
        <v>5.9809443012814869E-3</v>
      </c>
      <c r="AQ18" s="85">
        <f t="shared" si="47"/>
        <v>2.6968728004579737E-2</v>
      </c>
      <c r="AR18" s="86"/>
      <c r="AS18" s="87"/>
      <c r="AT18" s="60"/>
      <c r="AU18" s="30">
        <f t="shared" si="10"/>
        <v>937.48211077023109</v>
      </c>
      <c r="AV18" s="30">
        <f t="shared" si="10"/>
        <v>2.3715999999999999</v>
      </c>
      <c r="AW18" s="30">
        <f t="shared" si="11"/>
        <v>47.152227666385819</v>
      </c>
      <c r="AX18" s="85">
        <f t="shared" si="12"/>
        <v>249.68906665027035</v>
      </c>
      <c r="AY18" s="89"/>
      <c r="AZ18" s="30">
        <f t="shared" si="13"/>
        <v>1.3300747914508655</v>
      </c>
      <c r="BA18" s="30">
        <f t="shared" si="14"/>
        <v>1.4904964432628618</v>
      </c>
      <c r="BB18" s="30">
        <f t="shared" si="15"/>
        <v>8.0210825905998262E-2</v>
      </c>
      <c r="BC18" s="56">
        <f t="shared" si="16"/>
        <v>5.687558953932189E-2</v>
      </c>
      <c r="BD18" s="30">
        <f t="shared" si="17"/>
        <v>1.2362930593427528</v>
      </c>
      <c r="BE18" s="30">
        <f t="shared" si="18"/>
        <v>1.4307209000463277</v>
      </c>
      <c r="BF18" s="30">
        <f t="shared" si="19"/>
        <v>9.7213920351787469E-2</v>
      </c>
      <c r="BG18" s="56">
        <f t="shared" si="20"/>
        <v>7.2900946025836133E-2</v>
      </c>
      <c r="BH18" s="30">
        <f t="shared" si="21"/>
        <v>1.5340528363596058</v>
      </c>
      <c r="BI18" s="30">
        <f t="shared" si="22"/>
        <v>1.7006202938380015</v>
      </c>
      <c r="BJ18" s="30">
        <f t="shared" si="23"/>
        <v>8.3283728739197788E-2</v>
      </c>
      <c r="BK18" s="56">
        <f t="shared" si="24"/>
        <v>5.1494370767602125E-2</v>
      </c>
      <c r="BL18" s="30">
        <f t="shared" si="25"/>
        <v>1.5061619910484088</v>
      </c>
      <c r="BM18" s="30">
        <f t="shared" si="26"/>
        <v>1.9022811730124665</v>
      </c>
      <c r="BN18" s="30">
        <f t="shared" si="27"/>
        <v>0.19805959098202891</v>
      </c>
      <c r="BO18" s="56">
        <f t="shared" si="28"/>
        <v>0.1162170418861011</v>
      </c>
      <c r="BP18" s="59"/>
      <c r="BQ18" s="11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DZ18" s="30">
        <f t="shared" si="29"/>
        <v>0.93141696142114183</v>
      </c>
      <c r="EA18" s="30">
        <f t="shared" si="30"/>
        <v>1.8891542732925855</v>
      </c>
      <c r="EB18" s="30">
        <f t="shared" si="31"/>
        <v>0.47886865593572181</v>
      </c>
      <c r="EC18" s="56">
        <f t="shared" si="32"/>
        <v>0.33955437823524737</v>
      </c>
      <c r="ED18" s="30">
        <f t="shared" si="33"/>
        <v>0.75312772475881073</v>
      </c>
      <c r="EE18" s="30">
        <f t="shared" si="34"/>
        <v>1.9138862346302696</v>
      </c>
      <c r="EF18" s="30">
        <f t="shared" si="35"/>
        <v>0.5803792549357295</v>
      </c>
      <c r="EG18" s="56">
        <f t="shared" si="36"/>
        <v>0.43522775941425818</v>
      </c>
      <c r="EH18" s="30">
        <f t="shared" si="37"/>
        <v>1.1201222951772609</v>
      </c>
      <c r="EI18" s="30">
        <f t="shared" si="38"/>
        <v>2.1145508350203461</v>
      </c>
      <c r="EJ18" s="30">
        <f t="shared" si="39"/>
        <v>0.49721426992154266</v>
      </c>
      <c r="EK18" s="56">
        <f t="shared" si="40"/>
        <v>0.30742782958794207</v>
      </c>
      <c r="EL18" s="30">
        <f t="shared" si="41"/>
        <v>0.52178106907655719</v>
      </c>
      <c r="EM18" s="30">
        <f t="shared" si="42"/>
        <v>2.886662094984318</v>
      </c>
      <c r="EN18" s="30">
        <f t="shared" si="43"/>
        <v>1.1824405129538804</v>
      </c>
      <c r="EO18" s="56">
        <f t="shared" si="44"/>
        <v>0.69383026563077632</v>
      </c>
      <c r="EP18" s="66"/>
      <c r="EQ18" s="60"/>
    </row>
    <row r="19" spans="2:147" s="12" customFormat="1" ht="21.95" customHeight="1" x14ac:dyDescent="0.25"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5.4873835722390796E-2</v>
      </c>
      <c r="O19" s="30">
        <f>O18/(H26-1)</f>
        <v>8.0603937400234763E-2</v>
      </c>
      <c r="P19" s="30">
        <f>P18/(H26-2)</f>
        <v>5.9081152872624144E-2</v>
      </c>
      <c r="Q19" s="30">
        <f>Q18/(H26-1)</f>
        <v>0.33457315993601816</v>
      </c>
      <c r="R19" s="24"/>
      <c r="T19" s="24"/>
      <c r="U19" s="129">
        <f>'RAW DATA'!AJ14</f>
        <v>142.88</v>
      </c>
      <c r="V19" s="129">
        <f>'RAW DATA'!AK14</f>
        <v>35.774406734990897</v>
      </c>
      <c r="W19" s="129">
        <f>'RAW DATA'!AL14</f>
        <v>1.64</v>
      </c>
      <c r="X19" s="160"/>
      <c r="Y19" s="83"/>
      <c r="Z19" s="84"/>
      <c r="AA19" s="30">
        <f t="shared" si="0"/>
        <v>1.2574704927115463</v>
      </c>
      <c r="AB19" s="30">
        <f t="shared" si="1"/>
        <v>1.7012836077862097</v>
      </c>
      <c r="AC19" s="85">
        <f t="shared" si="2"/>
        <v>1.1897705742772422</v>
      </c>
      <c r="AD19" s="85">
        <f t="shared" si="3"/>
        <v>1.6096896004927395</v>
      </c>
      <c r="AE19" s="30">
        <f t="shared" si="4"/>
        <v>1.4095084304800525</v>
      </c>
      <c r="AF19" s="30">
        <f t="shared" si="5"/>
        <v>1.9069819941788944</v>
      </c>
      <c r="AG19" s="84"/>
      <c r="AH19" s="77"/>
      <c r="AI19" s="45"/>
      <c r="AJ19" s="30">
        <f t="shared" si="6"/>
        <v>1.4793770502488781</v>
      </c>
      <c r="AK19" s="30">
        <f t="shared" si="7"/>
        <v>1.3997300873849909</v>
      </c>
      <c r="AL19" s="30">
        <f t="shared" si="8"/>
        <v>1.6582452123294735</v>
      </c>
      <c r="AM19" s="85">
        <f t="shared" si="9"/>
        <v>1.8228113549047906</v>
      </c>
      <c r="AN19" s="30">
        <f t="shared" si="48"/>
        <v>2.5799731986751395E-2</v>
      </c>
      <c r="AO19" s="30">
        <f t="shared" si="45"/>
        <v>5.7729630908024042E-2</v>
      </c>
      <c r="AP19" s="30">
        <f t="shared" si="46"/>
        <v>3.3288777294757641E-4</v>
      </c>
      <c r="AQ19" s="85">
        <f t="shared" si="47"/>
        <v>3.341999148212535E-2</v>
      </c>
      <c r="AR19" s="86"/>
      <c r="AS19" s="87"/>
      <c r="AT19" s="60"/>
      <c r="AU19" s="30">
        <f t="shared" si="10"/>
        <v>1279.8081772405621</v>
      </c>
      <c r="AV19" s="30">
        <f t="shared" si="10"/>
        <v>2.6895999999999995</v>
      </c>
      <c r="AW19" s="30">
        <f t="shared" si="11"/>
        <v>58.670027045385069</v>
      </c>
      <c r="AX19" s="85">
        <f t="shared" si="12"/>
        <v>113.32615041621111</v>
      </c>
      <c r="AY19" s="89"/>
      <c r="AZ19" s="30">
        <f t="shared" si="13"/>
        <v>1.4043768155956573</v>
      </c>
      <c r="BA19" s="30">
        <f t="shared" si="14"/>
        <v>1.5543772849020989</v>
      </c>
      <c r="BB19" s="30">
        <f t="shared" si="15"/>
        <v>7.500023465322074E-2</v>
      </c>
      <c r="BC19" s="56">
        <f t="shared" si="16"/>
        <v>5.0697173273441948E-2</v>
      </c>
      <c r="BD19" s="30">
        <f t="shared" si="17"/>
        <v>1.3088312996516716</v>
      </c>
      <c r="BE19" s="30">
        <f t="shared" si="18"/>
        <v>1.4906288751183103</v>
      </c>
      <c r="BF19" s="30">
        <f t="shared" si="19"/>
        <v>9.0898787733319386E-2</v>
      </c>
      <c r="BG19" s="56">
        <f t="shared" si="20"/>
        <v>6.4940225656746911E-2</v>
      </c>
      <c r="BH19" s="30">
        <f t="shared" si="21"/>
        <v>1.5803716942889627</v>
      </c>
      <c r="BI19" s="30">
        <f t="shared" si="22"/>
        <v>1.7361187303699843</v>
      </c>
      <c r="BJ19" s="30">
        <f t="shared" si="23"/>
        <v>7.7873518040510681E-2</v>
      </c>
      <c r="BK19" s="56">
        <f t="shared" si="24"/>
        <v>4.6961400799774025E-2</v>
      </c>
      <c r="BL19" s="30">
        <f t="shared" si="25"/>
        <v>1.6376179520045189</v>
      </c>
      <c r="BM19" s="30">
        <f t="shared" si="26"/>
        <v>2.0080047578050624</v>
      </c>
      <c r="BN19" s="30">
        <f t="shared" si="27"/>
        <v>0.18519340290027173</v>
      </c>
      <c r="BO19" s="56">
        <f t="shared" si="28"/>
        <v>0.10159767899292289</v>
      </c>
      <c r="BP19" s="59"/>
      <c r="BQ19" s="11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DZ19" s="30">
        <f t="shared" si="29"/>
        <v>1.0013535693996625</v>
      </c>
      <c r="EA19" s="30">
        <f t="shared" si="30"/>
        <v>1.9574005310980938</v>
      </c>
      <c r="EB19" s="30">
        <f t="shared" si="31"/>
        <v>0.47802348084921575</v>
      </c>
      <c r="EC19" s="56">
        <f t="shared" si="32"/>
        <v>0.32312484553467757</v>
      </c>
      <c r="ED19" s="30">
        <f t="shared" si="33"/>
        <v>0.82037516778822439</v>
      </c>
      <c r="EE19" s="30">
        <f t="shared" si="34"/>
        <v>1.9790850069817574</v>
      </c>
      <c r="EF19" s="30">
        <f t="shared" si="35"/>
        <v>0.57935491959676655</v>
      </c>
      <c r="EG19" s="56">
        <f t="shared" si="36"/>
        <v>0.41390474121988124</v>
      </c>
      <c r="EH19" s="30">
        <f t="shared" si="37"/>
        <v>1.1619084964269382</v>
      </c>
      <c r="EI19" s="30">
        <f t="shared" si="38"/>
        <v>2.1545819282320089</v>
      </c>
      <c r="EJ19" s="30">
        <f t="shared" si="39"/>
        <v>0.49633671590253547</v>
      </c>
      <c r="EK19" s="56">
        <f t="shared" si="40"/>
        <v>0.29931442721024976</v>
      </c>
      <c r="EL19" s="30">
        <f t="shared" si="41"/>
        <v>0.64245778009237453</v>
      </c>
      <c r="EM19" s="30">
        <f t="shared" si="42"/>
        <v>3.0031649297172067</v>
      </c>
      <c r="EN19" s="30">
        <f t="shared" si="43"/>
        <v>1.1803535748124161</v>
      </c>
      <c r="EO19" s="56">
        <f t="shared" si="44"/>
        <v>0.64754565612965942</v>
      </c>
      <c r="EP19" s="66"/>
      <c r="EQ19" s="60"/>
    </row>
    <row r="20" spans="2:147" s="12" customFormat="1" ht="21.95" customHeight="1" x14ac:dyDescent="0.25"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0.23425165041551105</v>
      </c>
      <c r="O20" s="30">
        <f>SQRT(O18/(H26-G31))</f>
        <v>0.28390832569728341</v>
      </c>
      <c r="P20" s="30">
        <f>SQRT(P18/(H26-G32))</f>
        <v>0.24306614917059954</v>
      </c>
      <c r="Q20" s="30">
        <f>SQRT(Q18/(H26-G33))</f>
        <v>0.57842299395513153</v>
      </c>
      <c r="R20" s="24"/>
      <c r="T20" s="24"/>
      <c r="U20" s="129">
        <f>'RAW DATA'!AJ15</f>
        <v>141.55000000000001</v>
      </c>
      <c r="V20" s="129">
        <f>'RAW DATA'!AK15</f>
        <v>35.379628749393568</v>
      </c>
      <c r="W20" s="129">
        <f>'RAW DATA'!AL15</f>
        <v>1.41</v>
      </c>
      <c r="X20" s="160"/>
      <c r="Y20" s="83"/>
      <c r="Z20" s="84"/>
      <c r="AA20" s="30">
        <f t="shared" si="0"/>
        <v>1.2529739714555927</v>
      </c>
      <c r="AB20" s="30">
        <f t="shared" si="1"/>
        <v>1.6952000790281547</v>
      </c>
      <c r="AC20" s="85">
        <f t="shared" si="2"/>
        <v>1.1853636210766654</v>
      </c>
      <c r="AD20" s="85">
        <f t="shared" si="3"/>
        <v>1.6037272520449</v>
      </c>
      <c r="AE20" s="30">
        <f t="shared" si="4"/>
        <v>1.4070003360930845</v>
      </c>
      <c r="AF20" s="30">
        <f t="shared" si="5"/>
        <v>1.9035886900082908</v>
      </c>
      <c r="AG20" s="84"/>
      <c r="AH20" s="77"/>
      <c r="AI20" s="45"/>
      <c r="AJ20" s="30">
        <f t="shared" si="6"/>
        <v>1.4740870252418738</v>
      </c>
      <c r="AK20" s="30">
        <f t="shared" si="7"/>
        <v>1.3945454365607828</v>
      </c>
      <c r="AL20" s="30">
        <f t="shared" si="8"/>
        <v>1.6552945130506878</v>
      </c>
      <c r="AM20" s="85">
        <f t="shared" si="9"/>
        <v>1.813731461236052</v>
      </c>
      <c r="AN20" s="30">
        <f t="shared" si="48"/>
        <v>4.1071468043525862E-3</v>
      </c>
      <c r="AO20" s="30">
        <f t="shared" si="45"/>
        <v>2.388435310967871E-4</v>
      </c>
      <c r="AP20" s="30">
        <f t="shared" si="46"/>
        <v>6.0169398132774062E-2</v>
      </c>
      <c r="AQ20" s="85">
        <f t="shared" si="47"/>
        <v>0.16299909279179783</v>
      </c>
      <c r="AR20" s="86"/>
      <c r="AS20" s="87"/>
      <c r="AT20" s="60"/>
      <c r="AU20" s="30">
        <f t="shared" si="10"/>
        <v>1251.7181304449159</v>
      </c>
      <c r="AV20" s="30">
        <f t="shared" si="10"/>
        <v>1.9880999999999998</v>
      </c>
      <c r="AW20" s="30">
        <f t="shared" si="11"/>
        <v>49.88527653664493</v>
      </c>
      <c r="AX20" s="85">
        <f t="shared" si="12"/>
        <v>121.88719888792494</v>
      </c>
      <c r="AY20" s="63"/>
      <c r="AZ20" s="30">
        <f t="shared" si="13"/>
        <v>1.39874905953033</v>
      </c>
      <c r="BA20" s="30">
        <f t="shared" si="14"/>
        <v>1.5494249909534177</v>
      </c>
      <c r="BB20" s="30">
        <f t="shared" si="15"/>
        <v>7.5337965711543789E-2</v>
      </c>
      <c r="BC20" s="56">
        <f t="shared" si="16"/>
        <v>5.110822117112257E-2</v>
      </c>
      <c r="BD20" s="30">
        <f t="shared" si="17"/>
        <v>1.3032373255243643</v>
      </c>
      <c r="BE20" s="30">
        <f t="shared" si="18"/>
        <v>1.4858535475972012</v>
      </c>
      <c r="BF20" s="30">
        <f t="shared" si="19"/>
        <v>9.1308111036418393E-2</v>
      </c>
      <c r="BG20" s="56">
        <f t="shared" si="20"/>
        <v>6.5475178249911892E-2</v>
      </c>
      <c r="BH20" s="30">
        <f t="shared" si="21"/>
        <v>1.577070325365145</v>
      </c>
      <c r="BI20" s="30">
        <f t="shared" si="22"/>
        <v>1.7335187007362305</v>
      </c>
      <c r="BJ20" s="30">
        <f t="shared" si="23"/>
        <v>7.8224187685542679E-2</v>
      </c>
      <c r="BK20" s="56">
        <f t="shared" si="24"/>
        <v>4.7256960660962077E-2</v>
      </c>
      <c r="BL20" s="30">
        <f t="shared" si="25"/>
        <v>1.6277041200921847</v>
      </c>
      <c r="BM20" s="30">
        <f t="shared" si="26"/>
        <v>1.9997588023799193</v>
      </c>
      <c r="BN20" s="30">
        <f t="shared" si="27"/>
        <v>0.18602734114386724</v>
      </c>
      <c r="BO20" s="56">
        <f t="shared" si="28"/>
        <v>0.10256608826594997</v>
      </c>
      <c r="BP20" s="59"/>
      <c r="BQ20" s="11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DZ20" s="30">
        <f t="shared" si="29"/>
        <v>0.99601043919867926</v>
      </c>
      <c r="EA20" s="30">
        <f t="shared" si="30"/>
        <v>1.9521636112850684</v>
      </c>
      <c r="EB20" s="30">
        <f t="shared" si="31"/>
        <v>0.47807658604319464</v>
      </c>
      <c r="EC20" s="56">
        <f t="shared" si="32"/>
        <v>0.32432046267061465</v>
      </c>
      <c r="ED20" s="30">
        <f t="shared" si="33"/>
        <v>0.815126154528654</v>
      </c>
      <c r="EE20" s="30">
        <f t="shared" si="34"/>
        <v>1.9739647185929114</v>
      </c>
      <c r="EF20" s="30">
        <f t="shared" si="35"/>
        <v>0.57941928203212878</v>
      </c>
      <c r="EG20" s="56">
        <f t="shared" si="36"/>
        <v>0.41548971216103797</v>
      </c>
      <c r="EH20" s="30">
        <f t="shared" si="37"/>
        <v>1.1589026574769168</v>
      </c>
      <c r="EI20" s="30">
        <f t="shared" si="38"/>
        <v>2.1516863686244587</v>
      </c>
      <c r="EJ20" s="30">
        <f t="shared" si="39"/>
        <v>0.49639185557377091</v>
      </c>
      <c r="EK20" s="56">
        <f t="shared" si="40"/>
        <v>0.29988129100901012</v>
      </c>
      <c r="EL20" s="30">
        <f t="shared" si="41"/>
        <v>0.63324675707944</v>
      </c>
      <c r="EM20" s="30">
        <f t="shared" si="42"/>
        <v>2.9942161653926638</v>
      </c>
      <c r="EN20" s="30">
        <f t="shared" si="43"/>
        <v>1.180484704156612</v>
      </c>
      <c r="EO20" s="56">
        <f t="shared" si="44"/>
        <v>0.65085969416449085</v>
      </c>
      <c r="EP20" s="66"/>
      <c r="EQ20" s="60"/>
    </row>
    <row r="21" spans="2:147" s="12" customFormat="1" ht="21.95" customHeight="1" x14ac:dyDescent="0.25"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AVERAGE(BC16:BC60)</f>
        <v>6.2676182136935044E-2</v>
      </c>
      <c r="O21" s="33">
        <f>AVERAGE(BG16:BG60)</f>
        <v>7.7372279692473594E-2</v>
      </c>
      <c r="P21" s="33">
        <f>AVERAGE(BK16:BK60)</f>
        <v>6.2505709341908869E-2</v>
      </c>
      <c r="Q21" s="33">
        <f>AVERAGE(BO16:BO60)</f>
        <v>0.12863809363642928</v>
      </c>
      <c r="R21" s="24"/>
      <c r="T21" s="24"/>
      <c r="U21" s="129">
        <f>'RAW DATA'!AJ16</f>
        <v>169.28</v>
      </c>
      <c r="V21" s="129">
        <f>'RAW DATA'!AK16</f>
        <v>43.46835052382179</v>
      </c>
      <c r="W21" s="129">
        <f>'RAW DATA'!AL16</f>
        <v>1.73</v>
      </c>
      <c r="X21" s="160"/>
      <c r="Y21" s="83"/>
      <c r="Z21" s="84"/>
      <c r="AA21" s="30">
        <f t="shared" si="0"/>
        <v>1.3451045124663301</v>
      </c>
      <c r="AB21" s="30">
        <f t="shared" si="1"/>
        <v>1.8198472815720934</v>
      </c>
      <c r="AC21" s="85">
        <f t="shared" si="2"/>
        <v>1.2790064497951219</v>
      </c>
      <c r="AD21" s="85">
        <f t="shared" si="3"/>
        <v>1.7304204908992824</v>
      </c>
      <c r="AE21" s="30">
        <f t="shared" si="4"/>
        <v>1.4542735099382118</v>
      </c>
      <c r="AF21" s="30">
        <f t="shared" si="5"/>
        <v>1.9675465134458159</v>
      </c>
      <c r="AG21" s="84"/>
      <c r="AH21" s="77"/>
      <c r="AI21" s="45"/>
      <c r="AJ21" s="30">
        <f t="shared" si="6"/>
        <v>1.5824758970192119</v>
      </c>
      <c r="AK21" s="30">
        <f t="shared" si="7"/>
        <v>1.5047134703472023</v>
      </c>
      <c r="AL21" s="30">
        <f t="shared" si="8"/>
        <v>1.710910011692014</v>
      </c>
      <c r="AM21" s="85">
        <f t="shared" si="9"/>
        <v>1.9997720620479011</v>
      </c>
      <c r="AN21" s="30">
        <f t="shared" si="48"/>
        <v>2.1763360960286176E-2</v>
      </c>
      <c r="AO21" s="30">
        <f t="shared" si="45"/>
        <v>5.0754020443000904E-2</v>
      </c>
      <c r="AP21" s="30">
        <f t="shared" si="46"/>
        <v>3.6442765359904323E-4</v>
      </c>
      <c r="AQ21" s="85">
        <f t="shared" si="47"/>
        <v>7.2776965461576637E-2</v>
      </c>
      <c r="AR21" s="86"/>
      <c r="AS21" s="87"/>
      <c r="AT21" s="60"/>
      <c r="AU21" s="30">
        <f t="shared" si="10"/>
        <v>1889.4974972618381</v>
      </c>
      <c r="AV21" s="30">
        <f t="shared" si="10"/>
        <v>2.9929000000000001</v>
      </c>
      <c r="AW21" s="30">
        <f t="shared" si="11"/>
        <v>75.20024640621169</v>
      </c>
      <c r="AX21" s="85">
        <f t="shared" si="12"/>
        <v>8.7115399397437443</v>
      </c>
      <c r="AY21" s="63"/>
      <c r="AZ21" s="30">
        <f t="shared" si="13"/>
        <v>1.5117327934370295</v>
      </c>
      <c r="BA21" s="30">
        <f t="shared" si="14"/>
        <v>1.6532190006013943</v>
      </c>
      <c r="BB21" s="30">
        <f t="shared" si="15"/>
        <v>7.0743103582182457E-2</v>
      </c>
      <c r="BC21" s="56">
        <f t="shared" si="16"/>
        <v>4.4704063875750481E-2</v>
      </c>
      <c r="BD21" s="30">
        <f t="shared" si="17"/>
        <v>1.4189742405188475</v>
      </c>
      <c r="BE21" s="30">
        <f t="shared" si="18"/>
        <v>1.5904527001755571</v>
      </c>
      <c r="BF21" s="30">
        <f t="shared" si="19"/>
        <v>8.573922982835476E-2</v>
      </c>
      <c r="BG21" s="56">
        <f t="shared" si="20"/>
        <v>5.6980436154779067E-2</v>
      </c>
      <c r="BH21" s="30">
        <f t="shared" si="21"/>
        <v>1.6374567167987262</v>
      </c>
      <c r="BI21" s="30">
        <f t="shared" si="22"/>
        <v>1.7843633065853017</v>
      </c>
      <c r="BJ21" s="30">
        <f t="shared" si="23"/>
        <v>7.3453294893287752E-2</v>
      </c>
      <c r="BK21" s="56">
        <f t="shared" si="24"/>
        <v>4.2932295907629731E-2</v>
      </c>
      <c r="BL21" s="30">
        <f t="shared" si="25"/>
        <v>1.8250905274542202</v>
      </c>
      <c r="BM21" s="30">
        <f t="shared" si="26"/>
        <v>2.1744535966415821</v>
      </c>
      <c r="BN21" s="30">
        <f t="shared" si="27"/>
        <v>0.17468153459368102</v>
      </c>
      <c r="BO21" s="56">
        <f t="shared" si="28"/>
        <v>8.7350722569248876E-2</v>
      </c>
      <c r="BP21" s="59"/>
      <c r="BQ21" s="11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DZ21" s="30">
        <f t="shared" si="29"/>
        <v>1.1051018301182105</v>
      </c>
      <c r="EA21" s="30">
        <f t="shared" si="30"/>
        <v>2.0598499639202132</v>
      </c>
      <c r="EB21" s="30">
        <f t="shared" si="31"/>
        <v>0.47737406690100137</v>
      </c>
      <c r="EC21" s="56">
        <f t="shared" si="32"/>
        <v>0.30166277274756231</v>
      </c>
      <c r="ED21" s="30">
        <f t="shared" si="33"/>
        <v>0.92614562749629836</v>
      </c>
      <c r="EE21" s="30">
        <f t="shared" si="34"/>
        <v>2.0832813131981061</v>
      </c>
      <c r="EF21" s="30">
        <f t="shared" si="35"/>
        <v>0.5785678428509039</v>
      </c>
      <c r="EG21" s="56">
        <f t="shared" si="36"/>
        <v>0.38450366415434778</v>
      </c>
      <c r="EH21" s="30">
        <f t="shared" si="37"/>
        <v>1.2152475889973047</v>
      </c>
      <c r="EI21" s="30">
        <f t="shared" si="38"/>
        <v>2.2065724343867235</v>
      </c>
      <c r="EJ21" s="30">
        <f t="shared" si="39"/>
        <v>0.49566242269470934</v>
      </c>
      <c r="EK21" s="56">
        <f t="shared" si="40"/>
        <v>0.28970689241833431</v>
      </c>
      <c r="EL21" s="30">
        <f t="shared" si="41"/>
        <v>0.82102204460456263</v>
      </c>
      <c r="EM21" s="30">
        <f t="shared" si="42"/>
        <v>3.1785220794912394</v>
      </c>
      <c r="EN21" s="30">
        <f t="shared" si="43"/>
        <v>1.1787500174433385</v>
      </c>
      <c r="EO21" s="56">
        <f t="shared" si="44"/>
        <v>0.58944218684414407</v>
      </c>
      <c r="EP21" s="66"/>
      <c r="EQ21" s="60"/>
    </row>
    <row r="22" spans="2:147" s="12" customFormat="1" ht="21.95" customHeight="1" x14ac:dyDescent="0.25"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2.0153675744437649</v>
      </c>
      <c r="O22" s="4">
        <f>TINV((1-H25),(H26-G31))</f>
        <v>2.0153675744437649</v>
      </c>
      <c r="P22" s="4">
        <f>TINV((1-H25),(H26-G32))</f>
        <v>2.0166921992278248</v>
      </c>
      <c r="Q22" s="4">
        <f>TINV((1-H25),(H26-G33))</f>
        <v>2.0153675744437649</v>
      </c>
      <c r="R22" s="79"/>
      <c r="T22" s="24"/>
      <c r="U22" s="129">
        <f>'RAW DATA'!AJ17</f>
        <v>226.06</v>
      </c>
      <c r="V22" s="129">
        <f>'RAW DATA'!AK17</f>
        <v>59.261110741858971</v>
      </c>
      <c r="W22" s="129">
        <f>'RAW DATA'!AL17</f>
        <v>1.74</v>
      </c>
      <c r="X22" s="160"/>
      <c r="Y22" s="83"/>
      <c r="Z22" s="84"/>
      <c r="AA22" s="30">
        <f t="shared" si="0"/>
        <v>1.5249840513497737</v>
      </c>
      <c r="AB22" s="30">
        <f t="shared" si="1"/>
        <v>2.0632137165320468</v>
      </c>
      <c r="AC22" s="85">
        <f t="shared" si="2"/>
        <v>1.4836948716014282</v>
      </c>
      <c r="AD22" s="85">
        <f t="shared" si="3"/>
        <v>2.0073518851078145</v>
      </c>
      <c r="AE22" s="30">
        <f t="shared" si="4"/>
        <v>1.5284416087629287</v>
      </c>
      <c r="AF22" s="30">
        <f t="shared" si="5"/>
        <v>2.0678915883263151</v>
      </c>
      <c r="AG22" s="84"/>
      <c r="AH22" s="77"/>
      <c r="AI22" s="45"/>
      <c r="AJ22" s="30">
        <f t="shared" si="6"/>
        <v>1.7940988839409102</v>
      </c>
      <c r="AK22" s="30">
        <f t="shared" si="7"/>
        <v>1.7455233783546213</v>
      </c>
      <c r="AL22" s="30">
        <f t="shared" si="8"/>
        <v>1.798166598544622</v>
      </c>
      <c r="AM22" s="85">
        <f t="shared" si="9"/>
        <v>2.3630055470627562</v>
      </c>
      <c r="AN22" s="30">
        <f t="shared" si="48"/>
        <v>2.9266892436520743E-3</v>
      </c>
      <c r="AO22" s="30">
        <f t="shared" si="45"/>
        <v>3.0507708448299714E-5</v>
      </c>
      <c r="AP22" s="30">
        <f t="shared" si="46"/>
        <v>3.3833531862512253E-3</v>
      </c>
      <c r="AQ22" s="85">
        <f t="shared" si="47"/>
        <v>0.38813591167096417</v>
      </c>
      <c r="AR22" s="86"/>
      <c r="AS22" s="87"/>
      <c r="AT22" s="60"/>
      <c r="AU22" s="30">
        <f t="shared" si="10"/>
        <v>3511.8792463588729</v>
      </c>
      <c r="AV22" s="30">
        <f t="shared" si="10"/>
        <v>3.0276000000000001</v>
      </c>
      <c r="AW22" s="30">
        <f t="shared" si="11"/>
        <v>103.11433269083462</v>
      </c>
      <c r="AX22" s="85">
        <f t="shared" si="12"/>
        <v>164.89714740022794</v>
      </c>
      <c r="AY22" s="63"/>
      <c r="AZ22" s="30">
        <f t="shared" si="13"/>
        <v>1.7170865956571255</v>
      </c>
      <c r="BA22" s="30">
        <f t="shared" si="14"/>
        <v>1.8711111722246949</v>
      </c>
      <c r="BB22" s="30">
        <f t="shared" si="15"/>
        <v>7.7012288283784702E-2</v>
      </c>
      <c r="BC22" s="56">
        <f t="shared" si="16"/>
        <v>4.2925330912987267E-2</v>
      </c>
      <c r="BD22" s="30">
        <f t="shared" si="17"/>
        <v>1.6521860217725732</v>
      </c>
      <c r="BE22" s="30">
        <f t="shared" si="18"/>
        <v>1.8388607349366695</v>
      </c>
      <c r="BF22" s="30">
        <f t="shared" si="19"/>
        <v>9.3337356582048114E-2</v>
      </c>
      <c r="BG22" s="56">
        <f t="shared" si="20"/>
        <v>5.3472418496067632E-2</v>
      </c>
      <c r="BH22" s="30">
        <f t="shared" si="21"/>
        <v>1.7182039444444355</v>
      </c>
      <c r="BI22" s="30">
        <f t="shared" si="22"/>
        <v>1.8781292526448086</v>
      </c>
      <c r="BJ22" s="30">
        <f t="shared" si="23"/>
        <v>7.9962654100186589E-2</v>
      </c>
      <c r="BK22" s="56">
        <f t="shared" si="24"/>
        <v>4.4468990896008045E-2</v>
      </c>
      <c r="BL22" s="30">
        <f t="shared" si="25"/>
        <v>2.1728439055911672</v>
      </c>
      <c r="BM22" s="30">
        <f t="shared" si="26"/>
        <v>2.5531671885343452</v>
      </c>
      <c r="BN22" s="30">
        <f t="shared" si="27"/>
        <v>0.19016164147158912</v>
      </c>
      <c r="BO22" s="56">
        <f t="shared" si="28"/>
        <v>8.0474479506813745E-2</v>
      </c>
      <c r="BP22" s="59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DZ22" s="30">
        <f t="shared" si="29"/>
        <v>1.3157555913237071</v>
      </c>
      <c r="EA22" s="30">
        <f t="shared" si="30"/>
        <v>2.2724421765581133</v>
      </c>
      <c r="EB22" s="30">
        <f t="shared" si="31"/>
        <v>0.47834329261720304</v>
      </c>
      <c r="EC22" s="56">
        <f t="shared" si="32"/>
        <v>0.26662036128492328</v>
      </c>
      <c r="ED22" s="30">
        <f t="shared" si="33"/>
        <v>1.1657808532770546</v>
      </c>
      <c r="EE22" s="30">
        <f t="shared" si="34"/>
        <v>2.3252659034321881</v>
      </c>
      <c r="EF22" s="30">
        <f t="shared" si="35"/>
        <v>0.57974252507756685</v>
      </c>
      <c r="EG22" s="56">
        <f t="shared" si="36"/>
        <v>0.33213105723284447</v>
      </c>
      <c r="EH22" s="30">
        <f t="shared" si="37"/>
        <v>1.3014978187812323</v>
      </c>
      <c r="EI22" s="30">
        <f t="shared" si="38"/>
        <v>2.2948353783080115</v>
      </c>
      <c r="EJ22" s="30">
        <f t="shared" si="39"/>
        <v>0.49666877976338969</v>
      </c>
      <c r="EK22" s="56">
        <f t="shared" si="40"/>
        <v>0.27620843372653975</v>
      </c>
      <c r="EL22" s="30">
        <f t="shared" si="41"/>
        <v>1.1818622809930399</v>
      </c>
      <c r="EM22" s="30">
        <f t="shared" si="42"/>
        <v>3.5441488131324723</v>
      </c>
      <c r="EN22" s="30">
        <f t="shared" si="43"/>
        <v>1.1811432660697163</v>
      </c>
      <c r="EO22" s="56">
        <f t="shared" si="44"/>
        <v>0.49984786008559784</v>
      </c>
      <c r="EP22" s="66"/>
      <c r="EQ22" s="60"/>
    </row>
    <row r="23" spans="2:147" s="12" customFormat="1" ht="21.95" customHeight="1" x14ac:dyDescent="0.25"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0.83598853018310082</v>
      </c>
      <c r="O23" s="6">
        <f>(Q18-O18)/Q18</f>
        <v>0.75908426899620707</v>
      </c>
      <c r="P23" s="6">
        <f>(Q18-P18)/Q18</f>
        <v>0.82742668476668046</v>
      </c>
      <c r="Q23" s="6" t="s">
        <v>7</v>
      </c>
      <c r="R23" s="45"/>
      <c r="T23" s="24"/>
      <c r="U23" s="129">
        <f>'RAW DATA'!AJ18</f>
        <v>247.19</v>
      </c>
      <c r="V23" s="129">
        <f>'RAW DATA'!AK18</f>
        <v>64.926268554156621</v>
      </c>
      <c r="W23" s="129">
        <f>'RAW DATA'!AL18</f>
        <v>1.54</v>
      </c>
      <c r="X23" s="160"/>
      <c r="Y23" s="83"/>
      <c r="Z23" s="84"/>
      <c r="AA23" s="30">
        <f t="shared" si="0"/>
        <v>1.5895101988318441</v>
      </c>
      <c r="AB23" s="30">
        <f t="shared" si="1"/>
        <v>2.1505137984195537</v>
      </c>
      <c r="AC23" s="85">
        <f t="shared" si="2"/>
        <v>1.5648469049772127</v>
      </c>
      <c r="AD23" s="85">
        <f t="shared" si="3"/>
        <v>2.1171458126162288</v>
      </c>
      <c r="AE23" s="30">
        <f t="shared" si="4"/>
        <v>1.5510035160724254</v>
      </c>
      <c r="AF23" s="30">
        <f t="shared" si="5"/>
        <v>2.0984165217450461</v>
      </c>
      <c r="AG23" s="84"/>
      <c r="AH23" s="77"/>
      <c r="AI23" s="45"/>
      <c r="AJ23" s="30">
        <f t="shared" si="6"/>
        <v>1.8700119986256989</v>
      </c>
      <c r="AK23" s="30">
        <f t="shared" si="7"/>
        <v>1.8409963587967209</v>
      </c>
      <c r="AL23" s="30">
        <f t="shared" si="8"/>
        <v>1.8247100189087357</v>
      </c>
      <c r="AM23" s="85">
        <f t="shared" si="9"/>
        <v>2.4933041767456023</v>
      </c>
      <c r="AN23" s="30">
        <f t="shared" si="48"/>
        <v>0.10890791923692826</v>
      </c>
      <c r="AO23" s="30">
        <f t="shared" si="45"/>
        <v>9.0598808008884299E-2</v>
      </c>
      <c r="AP23" s="30">
        <f t="shared" si="46"/>
        <v>8.1059794867012647E-2</v>
      </c>
      <c r="AQ23" s="85">
        <f t="shared" si="47"/>
        <v>0.90878885340061055</v>
      </c>
      <c r="AR23" s="86"/>
      <c r="AS23" s="87"/>
      <c r="AT23" s="60"/>
      <c r="AU23" s="30">
        <f t="shared" si="10"/>
        <v>4215.4203483664669</v>
      </c>
      <c r="AV23" s="30">
        <f t="shared" si="10"/>
        <v>2.3715999999999999</v>
      </c>
      <c r="AW23" s="30">
        <f t="shared" si="11"/>
        <v>99.986453573401192</v>
      </c>
      <c r="AX23" s="85">
        <f t="shared" si="12"/>
        <v>342.48633147353439</v>
      </c>
      <c r="AY23" s="92"/>
      <c r="AZ23" s="30">
        <f t="shared" si="13"/>
        <v>1.7864408388021942</v>
      </c>
      <c r="BA23" s="30">
        <f t="shared" si="14"/>
        <v>1.9535831584492036</v>
      </c>
      <c r="BB23" s="30">
        <f t="shared" si="15"/>
        <v>8.3571159823504729E-2</v>
      </c>
      <c r="BC23" s="56">
        <f t="shared" si="16"/>
        <v>4.46901730496502E-2</v>
      </c>
      <c r="BD23" s="30">
        <f t="shared" si="17"/>
        <v>1.7397097807940232</v>
      </c>
      <c r="BE23" s="30">
        <f t="shared" si="18"/>
        <v>1.9422829367994185</v>
      </c>
      <c r="BF23" s="30">
        <f t="shared" si="19"/>
        <v>0.10128657800269758</v>
      </c>
      <c r="BG23" s="56">
        <f t="shared" si="20"/>
        <v>5.5017261451238725E-2</v>
      </c>
      <c r="BH23" s="30">
        <f t="shared" si="21"/>
        <v>1.7379372207665285</v>
      </c>
      <c r="BI23" s="30">
        <f t="shared" si="22"/>
        <v>1.911482817050943</v>
      </c>
      <c r="BJ23" s="30">
        <f t="shared" si="23"/>
        <v>8.6772798142207203E-2</v>
      </c>
      <c r="BK23" s="56">
        <f t="shared" si="24"/>
        <v>4.755429478822152E-2</v>
      </c>
      <c r="BL23" s="30">
        <f t="shared" si="25"/>
        <v>2.2869471227497362</v>
      </c>
      <c r="BM23" s="30">
        <f t="shared" si="26"/>
        <v>2.6996612307414685</v>
      </c>
      <c r="BN23" s="30">
        <f t="shared" si="27"/>
        <v>0.20635705399586626</v>
      </c>
      <c r="BO23" s="56">
        <f t="shared" si="28"/>
        <v>8.2764492162851422E-2</v>
      </c>
      <c r="BP23" s="59"/>
      <c r="BQ23" s="1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DZ23" s="30">
        <f t="shared" si="29"/>
        <v>1.3905690387238894</v>
      </c>
      <c r="EA23" s="30">
        <f t="shared" si="30"/>
        <v>2.3494549585275082</v>
      </c>
      <c r="EB23" s="30">
        <f t="shared" si="31"/>
        <v>0.47944295990180946</v>
      </c>
      <c r="EC23" s="56">
        <f t="shared" si="32"/>
        <v>0.25638496451047349</v>
      </c>
      <c r="ED23" s="30">
        <f t="shared" si="33"/>
        <v>1.2599210589146097</v>
      </c>
      <c r="EE23" s="30">
        <f t="shared" si="34"/>
        <v>2.4220716586788322</v>
      </c>
      <c r="EF23" s="30">
        <f t="shared" si="35"/>
        <v>0.58107529988211115</v>
      </c>
      <c r="EG23" s="56">
        <f t="shared" si="36"/>
        <v>0.3156308794993507</v>
      </c>
      <c r="EH23" s="30">
        <f t="shared" si="37"/>
        <v>1.3268994432493422</v>
      </c>
      <c r="EI23" s="30">
        <f t="shared" si="38"/>
        <v>2.3225205945681293</v>
      </c>
      <c r="EJ23" s="30">
        <f t="shared" si="39"/>
        <v>0.49781057565939346</v>
      </c>
      <c r="EK23" s="56">
        <f t="shared" si="40"/>
        <v>0.27281626696887884</v>
      </c>
      <c r="EL23" s="30">
        <f t="shared" si="41"/>
        <v>1.3094455708181376</v>
      </c>
      <c r="EM23" s="30">
        <f t="shared" si="42"/>
        <v>3.6771627826730668</v>
      </c>
      <c r="EN23" s="30">
        <f t="shared" si="43"/>
        <v>1.1838586059274647</v>
      </c>
      <c r="EO23" s="56">
        <f t="shared" si="44"/>
        <v>0.47481515371008676</v>
      </c>
      <c r="EP23" s="66"/>
      <c r="EQ23" s="93"/>
    </row>
    <row r="24" spans="2:147" s="12" customFormat="1" ht="21.95" customHeight="1" x14ac:dyDescent="0.25"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T24" s="24"/>
      <c r="U24" s="129">
        <f>'RAW DATA'!AJ19</f>
        <v>260.39</v>
      </c>
      <c r="V24" s="129">
        <f>'RAW DATA'!AK19</f>
        <v>68.415909693907579</v>
      </c>
      <c r="W24" s="129">
        <f>'RAW DATA'!AL19</f>
        <v>1.6</v>
      </c>
      <c r="X24" s="160"/>
      <c r="Y24" s="83"/>
      <c r="Z24" s="84"/>
      <c r="AA24" s="30">
        <f t="shared" si="0"/>
        <v>1.6292572114136072</v>
      </c>
      <c r="AB24" s="30">
        <f t="shared" si="1"/>
        <v>2.2042891683831156</v>
      </c>
      <c r="AC24" s="85">
        <f t="shared" si="2"/>
        <v>1.6170291726086394</v>
      </c>
      <c r="AD24" s="85">
        <f t="shared" si="3"/>
        <v>2.1877453511763942</v>
      </c>
      <c r="AE24" s="30">
        <f t="shared" si="4"/>
        <v>1.5640909984845939</v>
      </c>
      <c r="AF24" s="30">
        <f t="shared" si="5"/>
        <v>2.1161231155968032</v>
      </c>
      <c r="AG24" s="84"/>
      <c r="AH24" s="77"/>
      <c r="AI24" s="45"/>
      <c r="AJ24" s="30">
        <f t="shared" si="6"/>
        <v>1.9167731898983615</v>
      </c>
      <c r="AK24" s="30">
        <f t="shared" si="7"/>
        <v>1.9023872618925171</v>
      </c>
      <c r="AL24" s="30">
        <f t="shared" si="8"/>
        <v>1.8401070570406988</v>
      </c>
      <c r="AM24" s="85">
        <f t="shared" si="9"/>
        <v>2.5735659229598742</v>
      </c>
      <c r="AN24" s="30">
        <f t="shared" si="48"/>
        <v>0.10034525383838337</v>
      </c>
      <c r="AO24" s="30">
        <f t="shared" si="45"/>
        <v>9.1438056154853647E-2</v>
      </c>
      <c r="AP24" s="30">
        <f t="shared" si="46"/>
        <v>5.7651398840745327E-2</v>
      </c>
      <c r="AQ24" s="85">
        <f t="shared" si="47"/>
        <v>0.94783060634871152</v>
      </c>
      <c r="AR24" s="86"/>
      <c r="AS24" s="87"/>
      <c r="AT24" s="60"/>
      <c r="AU24" s="30">
        <f t="shared" si="10"/>
        <v>4680.736699244917</v>
      </c>
      <c r="AV24" s="30">
        <f t="shared" si="10"/>
        <v>2.5600000000000005</v>
      </c>
      <c r="AW24" s="30">
        <f t="shared" si="11"/>
        <v>109.46545551025213</v>
      </c>
      <c r="AX24" s="85">
        <f t="shared" si="12"/>
        <v>483.8252202643003</v>
      </c>
      <c r="AY24" s="92"/>
      <c r="AZ24" s="30">
        <f t="shared" si="13"/>
        <v>1.8283289043030528</v>
      </c>
      <c r="BA24" s="30">
        <f t="shared" si="14"/>
        <v>2.0052174754936702</v>
      </c>
      <c r="BB24" s="30">
        <f t="shared" si="15"/>
        <v>8.8444285595308758E-2</v>
      </c>
      <c r="BC24" s="56">
        <f t="shared" si="16"/>
        <v>4.6142280193306823E-2</v>
      </c>
      <c r="BD24" s="30">
        <f t="shared" si="17"/>
        <v>1.7951945527000024</v>
      </c>
      <c r="BE24" s="30">
        <f t="shared" si="18"/>
        <v>2.0095799710850315</v>
      </c>
      <c r="BF24" s="30">
        <f t="shared" si="19"/>
        <v>0.10719270919251461</v>
      </c>
      <c r="BG24" s="56">
        <f t="shared" si="20"/>
        <v>5.6346418702298291E-2</v>
      </c>
      <c r="BH24" s="30">
        <f t="shared" si="21"/>
        <v>1.7482744420931322</v>
      </c>
      <c r="BI24" s="30">
        <f t="shared" si="22"/>
        <v>1.9319396719882653</v>
      </c>
      <c r="BJ24" s="30">
        <f t="shared" si="23"/>
        <v>9.1832614947566532E-2</v>
      </c>
      <c r="BK24" s="56">
        <f t="shared" si="24"/>
        <v>4.990612616597092E-2</v>
      </c>
      <c r="BL24" s="30">
        <f t="shared" si="25"/>
        <v>2.3551759633522567</v>
      </c>
      <c r="BM24" s="30">
        <f t="shared" si="26"/>
        <v>2.7919558825674917</v>
      </c>
      <c r="BN24" s="30">
        <f t="shared" si="27"/>
        <v>0.21838995960761756</v>
      </c>
      <c r="BO24" s="56">
        <f t="shared" si="28"/>
        <v>8.4858894679661401E-2</v>
      </c>
      <c r="BP24" s="59"/>
      <c r="BQ24" s="1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DZ24" s="30">
        <f t="shared" si="29"/>
        <v>1.4364568309227101</v>
      </c>
      <c r="EA24" s="30">
        <f t="shared" si="30"/>
        <v>2.3970895488740132</v>
      </c>
      <c r="EB24" s="30">
        <f t="shared" si="31"/>
        <v>0.48031635897565145</v>
      </c>
      <c r="EC24" s="56">
        <f t="shared" si="32"/>
        <v>0.25058591256752744</v>
      </c>
      <c r="ED24" s="30">
        <f t="shared" si="33"/>
        <v>1.3202534197620155</v>
      </c>
      <c r="EE24" s="30">
        <f t="shared" si="34"/>
        <v>2.4845211040230186</v>
      </c>
      <c r="EF24" s="30">
        <f t="shared" si="35"/>
        <v>0.58213384213050157</v>
      </c>
      <c r="EG24" s="56">
        <f t="shared" si="36"/>
        <v>0.30600175568427013</v>
      </c>
      <c r="EH24" s="30">
        <f t="shared" si="37"/>
        <v>1.341389622104826</v>
      </c>
      <c r="EI24" s="30">
        <f t="shared" si="38"/>
        <v>2.3388244919765713</v>
      </c>
      <c r="EJ24" s="30">
        <f t="shared" si="39"/>
        <v>0.49871743493587273</v>
      </c>
      <c r="EK24" s="56">
        <f t="shared" si="40"/>
        <v>0.2710263150329531</v>
      </c>
      <c r="EL24" s="30">
        <f t="shared" si="41"/>
        <v>1.3875506871588816</v>
      </c>
      <c r="EM24" s="30">
        <f t="shared" si="42"/>
        <v>3.7595811587608665</v>
      </c>
      <c r="EN24" s="30">
        <f t="shared" si="43"/>
        <v>1.1860152358009926</v>
      </c>
      <c r="EO24" s="56">
        <f t="shared" si="44"/>
        <v>0.46084509637777177</v>
      </c>
      <c r="EP24" s="66"/>
      <c r="EQ24" s="60"/>
    </row>
    <row r="25" spans="2:147" s="12" customFormat="1" ht="21.95" customHeight="1" x14ac:dyDescent="0.25"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V61</f>
        <v>46.419882319304222</v>
      </c>
      <c r="N25" s="90"/>
      <c r="O25" s="90"/>
      <c r="P25" s="19"/>
      <c r="Q25" s="20"/>
      <c r="R25" s="45"/>
      <c r="T25" s="24"/>
      <c r="U25" s="129">
        <f>'RAW DATA'!AJ20</f>
        <v>267</v>
      </c>
      <c r="V25" s="129">
        <f>'RAW DATA'!AK20</f>
        <v>70.150008329294394</v>
      </c>
      <c r="W25" s="129">
        <f>'RAW DATA'!AL20</f>
        <v>1.9</v>
      </c>
      <c r="X25" s="160"/>
      <c r="Y25" s="83"/>
      <c r="Z25" s="84"/>
      <c r="AA25" s="30">
        <f t="shared" si="0"/>
        <v>1.6490085948706632</v>
      </c>
      <c r="AB25" s="30">
        <f t="shared" si="1"/>
        <v>2.2310116283544268</v>
      </c>
      <c r="AC25" s="85">
        <f t="shared" si="2"/>
        <v>1.6436036007542967</v>
      </c>
      <c r="AD25" s="85">
        <f t="shared" si="3"/>
        <v>2.223698989255813</v>
      </c>
      <c r="AE25" s="30">
        <f t="shared" si="4"/>
        <v>1.5703872164679369</v>
      </c>
      <c r="AF25" s="30">
        <f t="shared" si="5"/>
        <v>2.1246415281625026</v>
      </c>
      <c r="AG25" s="84"/>
      <c r="AH25" s="77"/>
      <c r="AI25" s="45"/>
      <c r="AJ25" s="30">
        <f t="shared" si="6"/>
        <v>1.940010111612545</v>
      </c>
      <c r="AK25" s="30">
        <f t="shared" si="7"/>
        <v>1.9336512950050548</v>
      </c>
      <c r="AL25" s="30">
        <f t="shared" si="8"/>
        <v>1.8475143723152199</v>
      </c>
      <c r="AM25" s="85">
        <f t="shared" si="9"/>
        <v>2.6134501915737713</v>
      </c>
      <c r="AN25" s="30">
        <f t="shared" si="48"/>
        <v>1.600809031248315E-3</v>
      </c>
      <c r="AO25" s="30">
        <f t="shared" si="45"/>
        <v>1.1324096555172347E-3</v>
      </c>
      <c r="AP25" s="30">
        <f t="shared" si="46"/>
        <v>2.7547411134653493E-3</v>
      </c>
      <c r="AQ25" s="85">
        <f t="shared" si="47"/>
        <v>0.50901117585665112</v>
      </c>
      <c r="AR25" s="94"/>
      <c r="AS25" s="95"/>
      <c r="AT25" s="60"/>
      <c r="AU25" s="30">
        <f t="shared" si="10"/>
        <v>4921.0236686000726</v>
      </c>
      <c r="AV25" s="30">
        <f t="shared" si="10"/>
        <v>3.61</v>
      </c>
      <c r="AW25" s="30">
        <f t="shared" si="11"/>
        <v>133.28501582565934</v>
      </c>
      <c r="AX25" s="85">
        <f t="shared" si="12"/>
        <v>563.11888045001206</v>
      </c>
      <c r="AY25" s="92"/>
      <c r="AZ25" s="30">
        <f t="shared" si="13"/>
        <v>1.8489460318833761</v>
      </c>
      <c r="BA25" s="30">
        <f t="shared" si="14"/>
        <v>2.0310741913417139</v>
      </c>
      <c r="BB25" s="30">
        <f t="shared" si="15"/>
        <v>9.1064079729168884E-2</v>
      </c>
      <c r="BC25" s="56">
        <f t="shared" si="16"/>
        <v>4.6940002623736835E-2</v>
      </c>
      <c r="BD25" s="30">
        <f t="shared" si="17"/>
        <v>1.8232834476015758</v>
      </c>
      <c r="BE25" s="30">
        <f t="shared" si="18"/>
        <v>2.0440191424085339</v>
      </c>
      <c r="BF25" s="30">
        <f t="shared" si="19"/>
        <v>0.11036784740347916</v>
      </c>
      <c r="BG25" s="56">
        <f t="shared" si="20"/>
        <v>5.7077430500823846E-2</v>
      </c>
      <c r="BH25" s="30">
        <f t="shared" si="21"/>
        <v>1.7529615980683009</v>
      </c>
      <c r="BI25" s="30">
        <f t="shared" si="22"/>
        <v>1.9420671465621389</v>
      </c>
      <c r="BJ25" s="30">
        <f t="shared" si="23"/>
        <v>9.4552774246919075E-2</v>
      </c>
      <c r="BK25" s="56">
        <f t="shared" si="24"/>
        <v>5.1178370065089025E-2</v>
      </c>
      <c r="BL25" s="30">
        <f t="shared" si="25"/>
        <v>2.3885913376648094</v>
      </c>
      <c r="BM25" s="30">
        <f t="shared" si="26"/>
        <v>2.8383090454827333</v>
      </c>
      <c r="BN25" s="30">
        <f t="shared" si="27"/>
        <v>0.22485885390896215</v>
      </c>
      <c r="BO25" s="56">
        <f t="shared" si="28"/>
        <v>8.6039081454066718E-2</v>
      </c>
      <c r="BP25" s="59"/>
      <c r="BQ25" s="1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DZ25" s="30">
        <f t="shared" si="29"/>
        <v>1.4592044547592975</v>
      </c>
      <c r="EA25" s="30">
        <f t="shared" si="30"/>
        <v>2.4208157684657925</v>
      </c>
      <c r="EB25" s="30">
        <f t="shared" si="31"/>
        <v>0.48080565685324744</v>
      </c>
      <c r="EC25" s="56">
        <f t="shared" si="32"/>
        <v>0.247836675682891</v>
      </c>
      <c r="ED25" s="30">
        <f t="shared" si="33"/>
        <v>1.3509244336110853</v>
      </c>
      <c r="EE25" s="30">
        <f t="shared" si="34"/>
        <v>2.5163781563990244</v>
      </c>
      <c r="EF25" s="30">
        <f t="shared" si="35"/>
        <v>0.58272686139396945</v>
      </c>
      <c r="EG25" s="56">
        <f t="shared" si="36"/>
        <v>0.30136088285372375</v>
      </c>
      <c r="EH25" s="30">
        <f t="shared" si="37"/>
        <v>1.3482888943408908</v>
      </c>
      <c r="EI25" s="30">
        <f t="shared" si="38"/>
        <v>2.3467398502895489</v>
      </c>
      <c r="EJ25" s="30">
        <f t="shared" si="39"/>
        <v>0.49922547797432903</v>
      </c>
      <c r="EK25" s="56">
        <f t="shared" si="40"/>
        <v>0.27021466542028721</v>
      </c>
      <c r="EL25" s="30">
        <f t="shared" si="41"/>
        <v>1.4262267630330778</v>
      </c>
      <c r="EM25" s="30">
        <f t="shared" si="42"/>
        <v>3.8006736201144649</v>
      </c>
      <c r="EN25" s="30">
        <f t="shared" si="43"/>
        <v>1.1872234285406935</v>
      </c>
      <c r="EO25" s="56">
        <f t="shared" si="44"/>
        <v>0.45427436588174253</v>
      </c>
      <c r="EP25" s="66"/>
      <c r="EQ25" s="60"/>
    </row>
    <row r="26" spans="2:147" s="12" customFormat="1" ht="21.95" customHeight="1" x14ac:dyDescent="0.25">
      <c r="B26" s="79"/>
      <c r="C26" s="236" t="s">
        <v>55</v>
      </c>
      <c r="D26" s="237"/>
      <c r="E26" s="237"/>
      <c r="F26" s="238"/>
      <c r="G26" s="29" t="s">
        <v>16</v>
      </c>
      <c r="H26" s="130">
        <f>INPUTS!D22</f>
        <v>45</v>
      </c>
      <c r="I26" s="79"/>
      <c r="K26" s="79"/>
      <c r="L26" s="159" t="s">
        <v>18</v>
      </c>
      <c r="M26" s="30">
        <f>SUM(AX16:AX60)</f>
        <v>37580.318831819721</v>
      </c>
      <c r="N26" s="90"/>
      <c r="O26" s="90"/>
      <c r="P26" s="162"/>
      <c r="Q26" s="21"/>
      <c r="R26" s="45"/>
      <c r="T26" s="24"/>
      <c r="U26" s="129">
        <f>'RAW DATA'!AJ21</f>
        <v>307.93</v>
      </c>
      <c r="V26" s="129">
        <f>'RAW DATA'!AK21</f>
        <v>80.706094548116269</v>
      </c>
      <c r="W26" s="129">
        <f>'RAW DATA'!AL21</f>
        <v>2.12</v>
      </c>
      <c r="X26" s="160"/>
      <c r="Y26" s="83"/>
      <c r="Z26" s="84"/>
      <c r="AA26" s="30">
        <f t="shared" si="0"/>
        <v>1.7692424169030443</v>
      </c>
      <c r="AB26" s="30">
        <f t="shared" si="1"/>
        <v>2.3936809169864715</v>
      </c>
      <c r="AC26" s="85">
        <f t="shared" si="2"/>
        <v>1.8150596991227252</v>
      </c>
      <c r="AD26" s="85">
        <f t="shared" si="3"/>
        <v>2.4556690046954515</v>
      </c>
      <c r="AE26" s="30">
        <f t="shared" si="4"/>
        <v>1.6061191762264477</v>
      </c>
      <c r="AF26" s="30">
        <f t="shared" si="5"/>
        <v>2.1729847678357821</v>
      </c>
      <c r="AG26" s="84"/>
      <c r="AH26" s="77"/>
      <c r="AI26" s="45"/>
      <c r="AJ26" s="30">
        <f t="shared" si="6"/>
        <v>2.0814616669447581</v>
      </c>
      <c r="AK26" s="30">
        <f t="shared" si="7"/>
        <v>2.1353643519090886</v>
      </c>
      <c r="AL26" s="30">
        <f t="shared" si="8"/>
        <v>1.8895519720311151</v>
      </c>
      <c r="AM26" s="85">
        <f t="shared" si="9"/>
        <v>2.8562401746066741</v>
      </c>
      <c r="AN26" s="30">
        <f t="shared" si="48"/>
        <v>1.4852031146767592E-3</v>
      </c>
      <c r="AO26" s="30">
        <f t="shared" si="45"/>
        <v>2.3606330958631051E-4</v>
      </c>
      <c r="AP26" s="30">
        <f t="shared" si="46"/>
        <v>5.3106293594747993E-2</v>
      </c>
      <c r="AQ26" s="85">
        <f t="shared" si="47"/>
        <v>0.5420495947048658</v>
      </c>
      <c r="AR26" s="94"/>
      <c r="AS26" s="95"/>
      <c r="AT26" s="60"/>
      <c r="AU26" s="30">
        <f t="shared" si="10"/>
        <v>6513.4736972094825</v>
      </c>
      <c r="AV26" s="30">
        <f t="shared" si="10"/>
        <v>4.4944000000000006</v>
      </c>
      <c r="AW26" s="30">
        <f t="shared" si="11"/>
        <v>171.09692044200651</v>
      </c>
      <c r="AX26" s="85">
        <f t="shared" si="12"/>
        <v>1175.5443489991408</v>
      </c>
      <c r="AY26" s="92"/>
      <c r="AZ26" s="30">
        <f t="shared" si="13"/>
        <v>1.9722607487576911</v>
      </c>
      <c r="BA26" s="30">
        <f t="shared" si="14"/>
        <v>2.1906625851318253</v>
      </c>
      <c r="BB26" s="30">
        <f t="shared" si="15"/>
        <v>0.10920091818706705</v>
      </c>
      <c r="BC26" s="56">
        <f t="shared" si="16"/>
        <v>5.2463573997668683E-2</v>
      </c>
      <c r="BD26" s="30">
        <f t="shared" si="17"/>
        <v>2.0030150182241235</v>
      </c>
      <c r="BE26" s="30">
        <f t="shared" si="18"/>
        <v>2.2677136855940536</v>
      </c>
      <c r="BF26" s="30">
        <f t="shared" si="19"/>
        <v>0.13234933368496493</v>
      </c>
      <c r="BG26" s="56">
        <f t="shared" si="20"/>
        <v>6.1979742972968627E-2</v>
      </c>
      <c r="BH26" s="30">
        <f t="shared" si="21"/>
        <v>1.7761675311450262</v>
      </c>
      <c r="BI26" s="30">
        <f t="shared" si="22"/>
        <v>2.002936412917204</v>
      </c>
      <c r="BJ26" s="30">
        <f t="shared" si="23"/>
        <v>0.11338444088608882</v>
      </c>
      <c r="BK26" s="56">
        <f t="shared" si="24"/>
        <v>6.0005992195181497E-2</v>
      </c>
      <c r="BL26" s="30">
        <f t="shared" si="25"/>
        <v>2.586597156389415</v>
      </c>
      <c r="BM26" s="30">
        <f t="shared" si="26"/>
        <v>3.1258831928239332</v>
      </c>
      <c r="BN26" s="30">
        <f t="shared" si="27"/>
        <v>0.26964301821725928</v>
      </c>
      <c r="BO26" s="56">
        <f t="shared" si="28"/>
        <v>9.4404882549623467E-2</v>
      </c>
      <c r="BP26" s="59"/>
      <c r="BQ26" s="1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DZ26" s="30">
        <f t="shared" si="29"/>
        <v>1.5968935565845521</v>
      </c>
      <c r="EA26" s="30">
        <f t="shared" si="30"/>
        <v>2.5660297773049643</v>
      </c>
      <c r="EB26" s="30">
        <f t="shared" si="31"/>
        <v>0.48456811036020603</v>
      </c>
      <c r="EC26" s="56">
        <f t="shared" si="32"/>
        <v>0.23280184211678134</v>
      </c>
      <c r="ED26" s="30">
        <f t="shared" si="33"/>
        <v>1.5480774719462862</v>
      </c>
      <c r="EE26" s="30">
        <f t="shared" si="34"/>
        <v>2.722651231871891</v>
      </c>
      <c r="EF26" s="30">
        <f t="shared" si="35"/>
        <v>0.58728687996280238</v>
      </c>
      <c r="EG26" s="56">
        <f t="shared" si="36"/>
        <v>0.27502888649318691</v>
      </c>
      <c r="EH26" s="30">
        <f t="shared" si="37"/>
        <v>1.3864198997320423</v>
      </c>
      <c r="EI26" s="30">
        <f t="shared" si="38"/>
        <v>2.392684044330188</v>
      </c>
      <c r="EJ26" s="30">
        <f t="shared" si="39"/>
        <v>0.50313207229907286</v>
      </c>
      <c r="EK26" s="56">
        <f t="shared" si="40"/>
        <v>0.26627056558716755</v>
      </c>
      <c r="EL26" s="30">
        <f t="shared" si="41"/>
        <v>1.6597263542234826</v>
      </c>
      <c r="EM26" s="30">
        <f t="shared" si="42"/>
        <v>4.0527539949898657</v>
      </c>
      <c r="EN26" s="30">
        <f t="shared" si="43"/>
        <v>1.1965138203831915</v>
      </c>
      <c r="EO26" s="56">
        <f t="shared" si="44"/>
        <v>0.4189121877847547</v>
      </c>
      <c r="EP26" s="66"/>
      <c r="EQ26" s="60"/>
    </row>
    <row r="27" spans="2:147" s="12" customFormat="1" ht="21.95" customHeight="1" x14ac:dyDescent="0.25"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DATA'!AJ22</f>
        <v>327.74</v>
      </c>
      <c r="V27" s="129">
        <f>'RAW DATA'!AK22</f>
        <v>85.712787930121834</v>
      </c>
      <c r="W27" s="129">
        <f>'RAW DATA'!AL22</f>
        <v>2.17</v>
      </c>
      <c r="X27" s="160"/>
      <c r="Y27" s="83"/>
      <c r="Z27" s="84"/>
      <c r="AA27" s="30">
        <f t="shared" si="0"/>
        <v>1.8262686545240876</v>
      </c>
      <c r="AB27" s="30">
        <f t="shared" si="1"/>
        <v>2.4708340620031772</v>
      </c>
      <c r="AC27" s="85">
        <f t="shared" si="2"/>
        <v>1.9025237172677283</v>
      </c>
      <c r="AD27" s="85">
        <f t="shared" si="3"/>
        <v>2.574002676303397</v>
      </c>
      <c r="AE27" s="30">
        <f t="shared" si="4"/>
        <v>1.6217097334823909</v>
      </c>
      <c r="AF27" s="30">
        <f t="shared" si="5"/>
        <v>2.19407787471147</v>
      </c>
      <c r="AG27" s="84"/>
      <c r="AH27" s="77"/>
      <c r="AI27" s="45"/>
      <c r="AJ27" s="30">
        <f t="shared" si="6"/>
        <v>2.1485513582636324</v>
      </c>
      <c r="AK27" s="30">
        <f t="shared" si="7"/>
        <v>2.2382631967855628</v>
      </c>
      <c r="AL27" s="30">
        <f t="shared" si="8"/>
        <v>1.9078938040969304</v>
      </c>
      <c r="AM27" s="85">
        <f t="shared" si="9"/>
        <v>2.9713941223928022</v>
      </c>
      <c r="AN27" s="30">
        <f t="shared" si="48"/>
        <v>4.6004423233504639E-4</v>
      </c>
      <c r="AO27" s="30">
        <f t="shared" si="45"/>
        <v>4.6598640353844875E-3</v>
      </c>
      <c r="AP27" s="30">
        <f t="shared" si="46"/>
        <v>6.8699657930778243E-2</v>
      </c>
      <c r="AQ27" s="85">
        <f t="shared" si="47"/>
        <v>0.64223253940572977</v>
      </c>
      <c r="AR27" s="94"/>
      <c r="AS27" s="95"/>
      <c r="AT27" s="60"/>
      <c r="AU27" s="30">
        <f t="shared" si="10"/>
        <v>7346.6820147540393</v>
      </c>
      <c r="AV27" s="30">
        <f t="shared" si="10"/>
        <v>4.7088999999999999</v>
      </c>
      <c r="AW27" s="30">
        <f t="shared" si="11"/>
        <v>185.99674980836437</v>
      </c>
      <c r="AX27" s="85">
        <f t="shared" si="12"/>
        <v>1543.9324313406223</v>
      </c>
      <c r="AY27" s="92"/>
      <c r="AZ27" s="30">
        <f t="shared" si="13"/>
        <v>2.0297671962665209</v>
      </c>
      <c r="BA27" s="30">
        <f t="shared" si="14"/>
        <v>2.2673355202607439</v>
      </c>
      <c r="BB27" s="30">
        <f t="shared" si="15"/>
        <v>0.11878416199711171</v>
      </c>
      <c r="BC27" s="56">
        <f t="shared" si="16"/>
        <v>5.5285698217196817E-2</v>
      </c>
      <c r="BD27" s="30">
        <f t="shared" si="17"/>
        <v>2.0942991628411436</v>
      </c>
      <c r="BE27" s="30">
        <f t="shared" si="18"/>
        <v>2.3822272307299821</v>
      </c>
      <c r="BF27" s="30">
        <f t="shared" si="19"/>
        <v>0.14396403394441926</v>
      </c>
      <c r="BG27" s="56">
        <f t="shared" si="20"/>
        <v>6.4319528709210941E-2</v>
      </c>
      <c r="BH27" s="30">
        <f t="shared" si="21"/>
        <v>1.7845589822129859</v>
      </c>
      <c r="BI27" s="30">
        <f t="shared" si="22"/>
        <v>2.0312286259808747</v>
      </c>
      <c r="BJ27" s="30">
        <f t="shared" si="23"/>
        <v>0.12333482188394451</v>
      </c>
      <c r="BK27" s="56">
        <f t="shared" si="24"/>
        <v>6.464448997061599E-2</v>
      </c>
      <c r="BL27" s="30">
        <f t="shared" si="25"/>
        <v>2.6780877977844217</v>
      </c>
      <c r="BM27" s="30">
        <f t="shared" si="26"/>
        <v>3.2647004470011827</v>
      </c>
      <c r="BN27" s="30">
        <f t="shared" si="27"/>
        <v>0.2933063246083803</v>
      </c>
      <c r="BO27" s="56">
        <f t="shared" si="28"/>
        <v>9.8710003630278084E-2</v>
      </c>
      <c r="BP27" s="59"/>
      <c r="DZ27" s="30">
        <f t="shared" si="29"/>
        <v>1.6617340514774845</v>
      </c>
      <c r="EA27" s="30">
        <f t="shared" si="30"/>
        <v>2.6353686650497803</v>
      </c>
      <c r="EB27" s="30">
        <f t="shared" si="31"/>
        <v>0.48681730678614787</v>
      </c>
      <c r="EC27" s="56">
        <f t="shared" si="32"/>
        <v>0.22657932048669893</v>
      </c>
      <c r="ED27" s="30">
        <f t="shared" si="33"/>
        <v>1.6482503356383345</v>
      </c>
      <c r="EE27" s="30">
        <f t="shared" si="34"/>
        <v>2.8282760579327912</v>
      </c>
      <c r="EF27" s="30">
        <f t="shared" si="35"/>
        <v>0.59001286114722851</v>
      </c>
      <c r="EG27" s="56">
        <f t="shared" si="36"/>
        <v>0.26360298556245021</v>
      </c>
      <c r="EH27" s="30">
        <f t="shared" si="37"/>
        <v>1.4024263679251701</v>
      </c>
      <c r="EI27" s="30">
        <f t="shared" si="38"/>
        <v>2.4133612402686908</v>
      </c>
      <c r="EJ27" s="30">
        <f t="shared" si="39"/>
        <v>0.50546743617176049</v>
      </c>
      <c r="EK27" s="56">
        <f t="shared" si="40"/>
        <v>0.26493478572357698</v>
      </c>
      <c r="EL27" s="30">
        <f t="shared" si="41"/>
        <v>1.7693265015203556</v>
      </c>
      <c r="EM27" s="30">
        <f t="shared" si="42"/>
        <v>4.173461743265249</v>
      </c>
      <c r="EN27" s="30">
        <f t="shared" si="43"/>
        <v>1.2020676208724466</v>
      </c>
      <c r="EO27" s="56">
        <f t="shared" si="44"/>
        <v>0.40454667787538284</v>
      </c>
      <c r="EP27" s="66"/>
      <c r="EQ27" s="60"/>
    </row>
    <row r="28" spans="2:147" s="12" customFormat="1" ht="21.95" customHeight="1" x14ac:dyDescent="0.25"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DATA'!AJ23</f>
        <v>297.37</v>
      </c>
      <c r="V28" s="129">
        <f>'RAW DATA'!AK23</f>
        <v>78.011018295420897</v>
      </c>
      <c r="W28" s="129">
        <f>'RAW DATA'!AL23</f>
        <v>2.19</v>
      </c>
      <c r="X28" s="160"/>
      <c r="Y28" s="83"/>
      <c r="Z28" s="84"/>
      <c r="AA28" s="30">
        <f t="shared" si="0"/>
        <v>1.7385454983848438</v>
      </c>
      <c r="AB28" s="30">
        <f t="shared" si="1"/>
        <v>2.3521497919324355</v>
      </c>
      <c r="AC28" s="85">
        <f t="shared" si="2"/>
        <v>1.7696550533482471</v>
      </c>
      <c r="AD28" s="85">
        <f t="shared" si="3"/>
        <v>2.3942391898240989</v>
      </c>
      <c r="AE28" s="30">
        <f t="shared" si="4"/>
        <v>1.5973876800661861</v>
      </c>
      <c r="AF28" s="30">
        <f t="shared" si="5"/>
        <v>2.1611715671483696</v>
      </c>
      <c r="AG28" s="84"/>
      <c r="AH28" s="77"/>
      <c r="AI28" s="45"/>
      <c r="AJ28" s="30">
        <f t="shared" si="6"/>
        <v>2.0453476451586399</v>
      </c>
      <c r="AK28" s="30">
        <f t="shared" si="7"/>
        <v>2.0819471215861731</v>
      </c>
      <c r="AL28" s="30">
        <f t="shared" si="8"/>
        <v>1.879279623607278</v>
      </c>
      <c r="AM28" s="85">
        <f t="shared" si="9"/>
        <v>2.7942534207946803</v>
      </c>
      <c r="AN28" s="30">
        <f t="shared" si="48"/>
        <v>2.0924303761150748E-2</v>
      </c>
      <c r="AO28" s="30">
        <f t="shared" si="45"/>
        <v>1.1675424533513242E-2</v>
      </c>
      <c r="AP28" s="30">
        <f t="shared" si="46"/>
        <v>9.654715230563482E-2</v>
      </c>
      <c r="AQ28" s="85">
        <f t="shared" si="47"/>
        <v>0.36512219654207306</v>
      </c>
      <c r="AR28" s="94"/>
      <c r="AS28" s="95"/>
      <c r="AT28" s="60"/>
      <c r="AU28" s="30">
        <f t="shared" si="10"/>
        <v>6085.7189754884939</v>
      </c>
      <c r="AV28" s="30">
        <f t="shared" si="10"/>
        <v>4.7961</v>
      </c>
      <c r="AW28" s="30">
        <f t="shared" si="11"/>
        <v>170.84413006697176</v>
      </c>
      <c r="AX28" s="85">
        <f t="shared" si="12"/>
        <v>997.99987226149324</v>
      </c>
      <c r="AY28" s="92"/>
      <c r="AZ28" s="30">
        <f t="shared" si="13"/>
        <v>1.9410794358343546</v>
      </c>
      <c r="BA28" s="30">
        <f t="shared" si="14"/>
        <v>2.1496158544829251</v>
      </c>
      <c r="BB28" s="30">
        <f t="shared" si="15"/>
        <v>0.10426820932428527</v>
      </c>
      <c r="BC28" s="56">
        <f t="shared" si="16"/>
        <v>5.0978233246113079E-2</v>
      </c>
      <c r="BD28" s="30">
        <f t="shared" si="17"/>
        <v>1.9555761326082806</v>
      </c>
      <c r="BE28" s="30">
        <f t="shared" si="18"/>
        <v>2.2083181105640657</v>
      </c>
      <c r="BF28" s="30">
        <f t="shared" si="19"/>
        <v>0.12637098897789265</v>
      </c>
      <c r="BG28" s="56">
        <f t="shared" si="20"/>
        <v>6.0698462351730764E-2</v>
      </c>
      <c r="BH28" s="30">
        <f t="shared" si="21"/>
        <v>1.7710168652651241</v>
      </c>
      <c r="BI28" s="30">
        <f t="shared" si="22"/>
        <v>1.9875423819494318</v>
      </c>
      <c r="BJ28" s="30">
        <f t="shared" si="23"/>
        <v>0.1082627583421539</v>
      </c>
      <c r="BK28" s="56">
        <f t="shared" si="24"/>
        <v>5.7608648006486345E-2</v>
      </c>
      <c r="BL28" s="30">
        <f t="shared" si="25"/>
        <v>2.5367904330005082</v>
      </c>
      <c r="BM28" s="30">
        <f t="shared" si="26"/>
        <v>3.0517164085888524</v>
      </c>
      <c r="BN28" s="30">
        <f t="shared" si="27"/>
        <v>0.25746298779417232</v>
      </c>
      <c r="BO28" s="56">
        <f t="shared" si="28"/>
        <v>9.2140170922990275E-2</v>
      </c>
      <c r="BP28" s="59"/>
      <c r="DZ28" s="30">
        <f t="shared" si="29"/>
        <v>1.5618672706646433</v>
      </c>
      <c r="EA28" s="30">
        <f t="shared" si="30"/>
        <v>2.5288280196526367</v>
      </c>
      <c r="EB28" s="30">
        <f t="shared" si="31"/>
        <v>0.48348037449399667</v>
      </c>
      <c r="EC28" s="56">
        <f t="shared" si="32"/>
        <v>0.23638053689229802</v>
      </c>
      <c r="ED28" s="30">
        <f t="shared" si="33"/>
        <v>1.495978555786915</v>
      </c>
      <c r="EE28" s="30">
        <f t="shared" si="34"/>
        <v>2.6679156873854311</v>
      </c>
      <c r="EF28" s="30">
        <f t="shared" si="35"/>
        <v>0.58596856579925816</v>
      </c>
      <c r="EG28" s="56">
        <f t="shared" si="36"/>
        <v>0.28145218469949718</v>
      </c>
      <c r="EH28" s="30">
        <f t="shared" si="37"/>
        <v>1.3772769586892917</v>
      </c>
      <c r="EI28" s="30">
        <f t="shared" si="38"/>
        <v>2.3812822885252642</v>
      </c>
      <c r="EJ28" s="30">
        <f t="shared" si="39"/>
        <v>0.5020026649179864</v>
      </c>
      <c r="EK28" s="56">
        <f t="shared" si="40"/>
        <v>0.26712505079706655</v>
      </c>
      <c r="EL28" s="30">
        <f t="shared" si="41"/>
        <v>1.6004254787617551</v>
      </c>
      <c r="EM28" s="30">
        <f t="shared" si="42"/>
        <v>3.9880813628276055</v>
      </c>
      <c r="EN28" s="30">
        <f t="shared" si="43"/>
        <v>1.1938279420329252</v>
      </c>
      <c r="EO28" s="56">
        <f t="shared" si="44"/>
        <v>0.42724397620792848</v>
      </c>
      <c r="EP28" s="66"/>
      <c r="EQ28" s="60"/>
    </row>
    <row r="29" spans="2:147" s="12" customFormat="1" ht="21.95" customHeight="1" x14ac:dyDescent="0.25"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DATA'!AJ24</f>
        <v>288.12</v>
      </c>
      <c r="V29" s="129">
        <f>'RAW DATA'!AK24</f>
        <v>75.634516433714438</v>
      </c>
      <c r="W29" s="129">
        <f>'RAW DATA'!AL24</f>
        <v>2.23</v>
      </c>
      <c r="X29" s="160"/>
      <c r="Y29" s="83"/>
      <c r="Z29" s="84"/>
      <c r="AA29" s="30">
        <f t="shared" si="0"/>
        <v>1.7114771421800075</v>
      </c>
      <c r="AB29" s="30">
        <f t="shared" si="1"/>
        <v>2.3155278982435394</v>
      </c>
      <c r="AC29" s="85">
        <f t="shared" si="2"/>
        <v>1.7305608123715075</v>
      </c>
      <c r="AD29" s="85">
        <f t="shared" si="3"/>
        <v>2.3413469814438042</v>
      </c>
      <c r="AE29" s="30">
        <f t="shared" si="4"/>
        <v>1.5894756044326488</v>
      </c>
      <c r="AF29" s="30">
        <f t="shared" si="5"/>
        <v>2.1504669942324073</v>
      </c>
      <c r="AG29" s="84"/>
      <c r="AH29" s="77"/>
      <c r="AI29" s="45"/>
      <c r="AJ29" s="30">
        <f t="shared" si="6"/>
        <v>2.0135025202117736</v>
      </c>
      <c r="AK29" s="30">
        <f t="shared" si="7"/>
        <v>2.0359538969076558</v>
      </c>
      <c r="AL29" s="30">
        <f t="shared" si="8"/>
        <v>1.8699712993325281</v>
      </c>
      <c r="AM29" s="85">
        <f t="shared" si="9"/>
        <v>2.7395938779754321</v>
      </c>
      <c r="AN29" s="30">
        <f t="shared" si="48"/>
        <v>4.6871158754653509E-2</v>
      </c>
      <c r="AO29" s="30">
        <f t="shared" si="45"/>
        <v>3.7653890125324656E-2</v>
      </c>
      <c r="AP29" s="30">
        <f t="shared" si="46"/>
        <v>0.12962066530430805</v>
      </c>
      <c r="AQ29" s="85">
        <f t="shared" si="47"/>
        <v>0.25968592047003958</v>
      </c>
      <c r="AR29" s="94"/>
      <c r="AS29" s="95"/>
      <c r="AT29" s="60"/>
      <c r="AU29" s="30">
        <f t="shared" si="10"/>
        <v>5720.5800761618193</v>
      </c>
      <c r="AV29" s="30">
        <f t="shared" si="10"/>
        <v>4.9729000000000001</v>
      </c>
      <c r="AW29" s="30">
        <f t="shared" si="11"/>
        <v>168.66497164718319</v>
      </c>
      <c r="AX29" s="85">
        <f t="shared" si="12"/>
        <v>853.49484643886126</v>
      </c>
      <c r="AY29" s="92"/>
      <c r="AZ29" s="30">
        <f t="shared" si="13"/>
        <v>1.9134284034528972</v>
      </c>
      <c r="BA29" s="30">
        <f t="shared" si="14"/>
        <v>2.1135766369706501</v>
      </c>
      <c r="BB29" s="30">
        <f t="shared" si="15"/>
        <v>0.10007411675887637</v>
      </c>
      <c r="BC29" s="56">
        <f t="shared" si="16"/>
        <v>4.9701510554032477E-2</v>
      </c>
      <c r="BD29" s="30">
        <f t="shared" si="17"/>
        <v>1.9146660644238693</v>
      </c>
      <c r="BE29" s="30">
        <f t="shared" si="18"/>
        <v>2.1572417293914423</v>
      </c>
      <c r="BF29" s="30">
        <f t="shared" si="19"/>
        <v>0.12128783248378659</v>
      </c>
      <c r="BG29" s="56">
        <f t="shared" si="20"/>
        <v>5.9572975924458135E-2</v>
      </c>
      <c r="BH29" s="30">
        <f t="shared" si="21"/>
        <v>1.7660633106063106</v>
      </c>
      <c r="BI29" s="30">
        <f t="shared" si="22"/>
        <v>1.9738792880587457</v>
      </c>
      <c r="BJ29" s="30">
        <f t="shared" si="23"/>
        <v>0.10390798872621755</v>
      </c>
      <c r="BK29" s="56">
        <f t="shared" si="24"/>
        <v>5.5566622206077013E-2</v>
      </c>
      <c r="BL29" s="30">
        <f t="shared" si="25"/>
        <v>2.4924871014365726</v>
      </c>
      <c r="BM29" s="30">
        <f t="shared" si="26"/>
        <v>2.9867006545142916</v>
      </c>
      <c r="BN29" s="30">
        <f t="shared" si="27"/>
        <v>0.24710677653885929</v>
      </c>
      <c r="BO29" s="56">
        <f t="shared" si="28"/>
        <v>9.0198324111262843E-2</v>
      </c>
      <c r="BP29" s="59"/>
      <c r="DZ29" s="30">
        <f t="shared" si="29"/>
        <v>1.5309092733773078</v>
      </c>
      <c r="EA29" s="30">
        <f t="shared" si="30"/>
        <v>2.4960957670462394</v>
      </c>
      <c r="EB29" s="30">
        <f t="shared" si="31"/>
        <v>0.48259324683446575</v>
      </c>
      <c r="EC29" s="56">
        <f t="shared" si="32"/>
        <v>0.23967849157879784</v>
      </c>
      <c r="ED29" s="30">
        <f t="shared" si="33"/>
        <v>1.4510605121286828</v>
      </c>
      <c r="EE29" s="30">
        <f t="shared" si="34"/>
        <v>2.6208472816866291</v>
      </c>
      <c r="EF29" s="30">
        <f t="shared" si="35"/>
        <v>0.58489338477897301</v>
      </c>
      <c r="EG29" s="56">
        <f t="shared" si="36"/>
        <v>0.28728223446874152</v>
      </c>
      <c r="EH29" s="30">
        <f t="shared" si="37"/>
        <v>1.3688897482232938</v>
      </c>
      <c r="EI29" s="30">
        <f t="shared" si="38"/>
        <v>2.3710528504417625</v>
      </c>
      <c r="EJ29" s="30">
        <f t="shared" si="39"/>
        <v>0.50108155110923436</v>
      </c>
      <c r="EK29" s="56">
        <f t="shared" si="40"/>
        <v>0.26796216139150991</v>
      </c>
      <c r="EL29" s="30">
        <f t="shared" si="41"/>
        <v>1.5479564649566511</v>
      </c>
      <c r="EM29" s="30">
        <f t="shared" si="42"/>
        <v>3.9312312909942131</v>
      </c>
      <c r="EN29" s="30">
        <f t="shared" si="43"/>
        <v>1.191637413018781</v>
      </c>
      <c r="EO29" s="56">
        <f t="shared" si="44"/>
        <v>0.43496863626349047</v>
      </c>
      <c r="EP29" s="66"/>
      <c r="EQ29" s="60"/>
    </row>
    <row r="30" spans="2:147" s="12" customFormat="1" ht="21.95" customHeight="1" x14ac:dyDescent="0.25"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DATA'!AJ25</f>
        <v>281.52</v>
      </c>
      <c r="V30" s="129">
        <f>'RAW DATA'!AK25</f>
        <v>73.929525169216518</v>
      </c>
      <c r="W30" s="129">
        <f>'RAW DATA'!AL25</f>
        <v>2.15</v>
      </c>
      <c r="X30" s="160"/>
      <c r="Y30" s="83"/>
      <c r="Z30" s="84"/>
      <c r="AA30" s="30">
        <f t="shared" si="0"/>
        <v>1.692057291677376</v>
      </c>
      <c r="AB30" s="30">
        <f t="shared" si="1"/>
        <v>2.2892539828576264</v>
      </c>
      <c r="AC30" s="85">
        <f t="shared" si="2"/>
        <v>1.7030463314473927</v>
      </c>
      <c r="AD30" s="85">
        <f t="shared" si="3"/>
        <v>2.3041215072523547</v>
      </c>
      <c r="AE30" s="30">
        <f t="shared" si="4"/>
        <v>1.5836695877932179</v>
      </c>
      <c r="AF30" s="30">
        <f t="shared" si="5"/>
        <v>2.1426117952496475</v>
      </c>
      <c r="AG30" s="84"/>
      <c r="AH30" s="77"/>
      <c r="AI30" s="45"/>
      <c r="AJ30" s="30">
        <f t="shared" si="6"/>
        <v>1.9906556372675013</v>
      </c>
      <c r="AK30" s="30">
        <f t="shared" si="7"/>
        <v>2.0035839193498739</v>
      </c>
      <c r="AL30" s="30">
        <f t="shared" si="8"/>
        <v>1.8631406915214328</v>
      </c>
      <c r="AM30" s="85">
        <f t="shared" si="9"/>
        <v>2.7003790788919799</v>
      </c>
      <c r="AN30" s="30">
        <f t="shared" si="48"/>
        <v>2.5390625934626099E-2</v>
      </c>
      <c r="AO30" s="30">
        <f t="shared" si="45"/>
        <v>2.1437668672944204E-2</v>
      </c>
      <c r="AP30" s="30">
        <f t="shared" si="46"/>
        <v>8.2288262860801722E-2</v>
      </c>
      <c r="AQ30" s="85">
        <f t="shared" si="47"/>
        <v>0.30291713048198438</v>
      </c>
      <c r="AR30" s="94"/>
      <c r="AS30" s="95"/>
      <c r="AT30" s="60"/>
      <c r="AU30" s="30">
        <f t="shared" si="10"/>
        <v>5465.5746917458182</v>
      </c>
      <c r="AV30" s="30">
        <f t="shared" si="10"/>
        <v>4.6224999999999996</v>
      </c>
      <c r="AW30" s="30">
        <f t="shared" si="11"/>
        <v>158.94847911381549</v>
      </c>
      <c r="AX30" s="85">
        <f t="shared" si="12"/>
        <v>756.78044972973078</v>
      </c>
      <c r="AY30" s="92"/>
      <c r="AZ30" s="30">
        <f t="shared" si="13"/>
        <v>1.8934896197948308</v>
      </c>
      <c r="BA30" s="30">
        <f t="shared" si="14"/>
        <v>2.0878216547401718</v>
      </c>
      <c r="BB30" s="30">
        <f t="shared" si="15"/>
        <v>9.7166017472670618E-2</v>
      </c>
      <c r="BC30" s="56">
        <f t="shared" si="16"/>
        <v>4.8811062874765561E-2</v>
      </c>
      <c r="BD30" s="30">
        <f t="shared" si="17"/>
        <v>1.8858206451684243</v>
      </c>
      <c r="BE30" s="30">
        <f t="shared" si="18"/>
        <v>2.1213471935313235</v>
      </c>
      <c r="BF30" s="30">
        <f t="shared" si="19"/>
        <v>0.11776327418144956</v>
      </c>
      <c r="BG30" s="56">
        <f t="shared" si="20"/>
        <v>5.877631230922517E-2</v>
      </c>
      <c r="BH30" s="30">
        <f t="shared" si="21"/>
        <v>1.762252212311086</v>
      </c>
      <c r="BI30" s="30">
        <f t="shared" si="22"/>
        <v>1.9640291707317796</v>
      </c>
      <c r="BJ30" s="30">
        <f t="shared" si="23"/>
        <v>0.1008884792103468</v>
      </c>
      <c r="BK30" s="56">
        <f t="shared" si="24"/>
        <v>5.4149683740717248E-2</v>
      </c>
      <c r="BL30" s="30">
        <f t="shared" si="25"/>
        <v>2.4604530905903101</v>
      </c>
      <c r="BM30" s="30">
        <f t="shared" si="26"/>
        <v>2.9403050671936497</v>
      </c>
      <c r="BN30" s="30">
        <f t="shared" si="27"/>
        <v>0.23992598830166983</v>
      </c>
      <c r="BO30" s="56">
        <f t="shared" si="28"/>
        <v>8.8849002785237191E-2</v>
      </c>
      <c r="BP30" s="59"/>
      <c r="DZ30" s="30">
        <f t="shared" si="29"/>
        <v>1.5086570397626313</v>
      </c>
      <c r="EA30" s="30">
        <f t="shared" si="30"/>
        <v>2.4726542347723712</v>
      </c>
      <c r="EB30" s="30">
        <f t="shared" si="31"/>
        <v>0.48199859750487001</v>
      </c>
      <c r="EC30" s="56">
        <f t="shared" si="32"/>
        <v>0.24213057672119093</v>
      </c>
      <c r="ED30" s="30">
        <f t="shared" si="33"/>
        <v>1.4194112376918526</v>
      </c>
      <c r="EE30" s="30">
        <f t="shared" si="34"/>
        <v>2.5877566010078952</v>
      </c>
      <c r="EF30" s="30">
        <f t="shared" si="35"/>
        <v>0.58417268165802139</v>
      </c>
      <c r="EG30" s="56">
        <f t="shared" si="36"/>
        <v>0.29156387013106722</v>
      </c>
      <c r="EH30" s="30">
        <f t="shared" si="37"/>
        <v>1.3626765709510518</v>
      </c>
      <c r="EI30" s="30">
        <f t="shared" si="38"/>
        <v>2.3636048120918138</v>
      </c>
      <c r="EJ30" s="30">
        <f t="shared" si="39"/>
        <v>0.50046412057038114</v>
      </c>
      <c r="EK30" s="56">
        <f t="shared" si="40"/>
        <v>0.26861316638503779</v>
      </c>
      <c r="EL30" s="30">
        <f t="shared" si="41"/>
        <v>1.5102099963842885</v>
      </c>
      <c r="EM30" s="30">
        <f t="shared" si="42"/>
        <v>3.8905481613996713</v>
      </c>
      <c r="EN30" s="30">
        <f t="shared" si="43"/>
        <v>1.1901690825076914</v>
      </c>
      <c r="EO30" s="56">
        <f t="shared" si="44"/>
        <v>0.44074148396825891</v>
      </c>
      <c r="EP30" s="66"/>
      <c r="EQ30" s="60"/>
    </row>
    <row r="31" spans="2:147" s="12" customFormat="1" ht="21.95" customHeight="1" x14ac:dyDescent="0.25"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DATA'!AJ26</f>
        <v>387.15</v>
      </c>
      <c r="V31" s="129">
        <f>'RAW DATA'!AK26</f>
        <v>100.38271461953862</v>
      </c>
      <c r="W31" s="129">
        <f>'RAW DATA'!AL26</f>
        <v>2.2599999999999998</v>
      </c>
      <c r="X31" s="160"/>
      <c r="Y31" s="83"/>
      <c r="Z31" s="84"/>
      <c r="AA31" s="30">
        <f t="shared" si="0"/>
        <v>1.9933591195165448</v>
      </c>
      <c r="AB31" s="30">
        <f t="shared" si="1"/>
        <v>2.6968976322870901</v>
      </c>
      <c r="AC31" s="85">
        <f t="shared" si="2"/>
        <v>2.183826444510728</v>
      </c>
      <c r="AD31" s="85">
        <f t="shared" si="3"/>
        <v>2.9545887190439259</v>
      </c>
      <c r="AE31" s="30">
        <f t="shared" si="4"/>
        <v>1.6633573452547872</v>
      </c>
      <c r="AF31" s="30">
        <f t="shared" si="5"/>
        <v>2.2504246435800059</v>
      </c>
      <c r="AG31" s="84"/>
      <c r="AH31" s="77"/>
      <c r="AI31" s="45"/>
      <c r="AJ31" s="30">
        <f t="shared" si="6"/>
        <v>2.3451283759018176</v>
      </c>
      <c r="AK31" s="30">
        <f t="shared" si="7"/>
        <v>2.5692075817773272</v>
      </c>
      <c r="AL31" s="30">
        <f t="shared" si="8"/>
        <v>1.9568909944173967</v>
      </c>
      <c r="AM31" s="85">
        <f t="shared" si="9"/>
        <v>3.3088024362493882</v>
      </c>
      <c r="AN31" s="30">
        <f t="shared" si="48"/>
        <v>7.2468403836811876E-3</v>
      </c>
      <c r="AO31" s="30">
        <f t="shared" si="45"/>
        <v>9.5609328628582638E-2</v>
      </c>
      <c r="AP31" s="30">
        <f t="shared" si="46"/>
        <v>9.1875069265274528E-2</v>
      </c>
      <c r="AQ31" s="85">
        <f t="shared" si="47"/>
        <v>1.0999865502826525</v>
      </c>
      <c r="AR31" s="94"/>
      <c r="AS31" s="95"/>
      <c r="AT31" s="60"/>
      <c r="AU31" s="30">
        <f t="shared" si="10"/>
        <v>10076.689394387733</v>
      </c>
      <c r="AV31" s="30">
        <f t="shared" si="10"/>
        <v>5.1075999999999988</v>
      </c>
      <c r="AW31" s="30">
        <f t="shared" si="11"/>
        <v>226.86493504015726</v>
      </c>
      <c r="AX31" s="85">
        <f t="shared" si="12"/>
        <v>2911.9872698632207</v>
      </c>
      <c r="AY31" s="92"/>
      <c r="AZ31" s="30">
        <f t="shared" si="13"/>
        <v>2.1960534320200824</v>
      </c>
      <c r="BA31" s="30">
        <f t="shared" si="14"/>
        <v>2.4942033197835527</v>
      </c>
      <c r="BB31" s="30">
        <f t="shared" si="15"/>
        <v>0.14907494388173498</v>
      </c>
      <c r="BC31" s="56">
        <f t="shared" si="16"/>
        <v>6.3567924644811175E-2</v>
      </c>
      <c r="BD31" s="30">
        <f t="shared" si="17"/>
        <v>2.38853172465612</v>
      </c>
      <c r="BE31" s="30">
        <f t="shared" si="18"/>
        <v>2.7498834388985345</v>
      </c>
      <c r="BF31" s="30">
        <f t="shared" si="19"/>
        <v>0.18067585712120726</v>
      </c>
      <c r="BG31" s="56">
        <f t="shared" si="20"/>
        <v>7.0323573074706269E-2</v>
      </c>
      <c r="BH31" s="30">
        <f t="shared" si="21"/>
        <v>1.8021049409411776</v>
      </c>
      <c r="BI31" s="30">
        <f t="shared" si="22"/>
        <v>2.1116770478936155</v>
      </c>
      <c r="BJ31" s="30">
        <f t="shared" si="23"/>
        <v>0.1547860534762191</v>
      </c>
      <c r="BK31" s="56">
        <f t="shared" si="24"/>
        <v>7.9097943583874342E-2</v>
      </c>
      <c r="BL31" s="30">
        <f t="shared" si="25"/>
        <v>2.9407009726703008</v>
      </c>
      <c r="BM31" s="30">
        <f t="shared" si="26"/>
        <v>3.6769038998284755</v>
      </c>
      <c r="BN31" s="30">
        <f t="shared" si="27"/>
        <v>0.36810146357908741</v>
      </c>
      <c r="BO31" s="56">
        <f t="shared" si="28"/>
        <v>0.11124915151970806</v>
      </c>
      <c r="BP31" s="59"/>
      <c r="DZ31" s="30">
        <f t="shared" si="29"/>
        <v>1.8500478249421735</v>
      </c>
      <c r="EA31" s="30">
        <f t="shared" si="30"/>
        <v>2.8402089268614619</v>
      </c>
      <c r="EB31" s="30">
        <f t="shared" si="31"/>
        <v>0.49508055095964409</v>
      </c>
      <c r="EC31" s="56">
        <f t="shared" si="32"/>
        <v>0.21111021300454877</v>
      </c>
      <c r="ED31" s="30">
        <f t="shared" si="33"/>
        <v>1.9691798335889024</v>
      </c>
      <c r="EE31" s="30">
        <f t="shared" si="34"/>
        <v>3.1692353299657521</v>
      </c>
      <c r="EF31" s="30">
        <f t="shared" si="35"/>
        <v>0.60002774818842475</v>
      </c>
      <c r="EG31" s="56">
        <f t="shared" si="36"/>
        <v>0.23354584208930967</v>
      </c>
      <c r="EH31" s="30">
        <f t="shared" si="37"/>
        <v>1.4428437464998036</v>
      </c>
      <c r="EI31" s="30">
        <f t="shared" si="38"/>
        <v>2.4709382423349897</v>
      </c>
      <c r="EJ31" s="30">
        <f t="shared" si="39"/>
        <v>0.51404724791759304</v>
      </c>
      <c r="EK31" s="56">
        <f t="shared" si="40"/>
        <v>0.26268568325167985</v>
      </c>
      <c r="EL31" s="30">
        <f t="shared" si="41"/>
        <v>2.0863309017817206</v>
      </c>
      <c r="EM31" s="30">
        <f t="shared" si="42"/>
        <v>4.5312739707170557</v>
      </c>
      <c r="EN31" s="30">
        <f t="shared" si="43"/>
        <v>1.2224715344676675</v>
      </c>
      <c r="EO31" s="56">
        <f t="shared" si="44"/>
        <v>0.36946041899478599</v>
      </c>
      <c r="EP31" s="66"/>
      <c r="EQ31" s="60"/>
    </row>
    <row r="32" spans="2:147" s="12" customFormat="1" ht="21.95" customHeight="1" x14ac:dyDescent="0.25"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T32" s="24"/>
      <c r="U32" s="129">
        <f>'RAW DATA'!AJ27</f>
        <v>410.92</v>
      </c>
      <c r="V32" s="129">
        <f>'RAW DATA'!AK27</f>
        <v>106.12298548519477</v>
      </c>
      <c r="W32" s="129">
        <f>'RAW DATA'!AL27</f>
        <v>2.74</v>
      </c>
      <c r="X32" s="160"/>
      <c r="Y32" s="83"/>
      <c r="Z32" s="84"/>
      <c r="AA32" s="30">
        <f t="shared" si="0"/>
        <v>2.0587408046763684</v>
      </c>
      <c r="AB32" s="30">
        <f t="shared" si="1"/>
        <v>2.7853552063268512</v>
      </c>
      <c r="AC32" s="85">
        <f t="shared" si="2"/>
        <v>2.3048996369863324</v>
      </c>
      <c r="AD32" s="85">
        <f t="shared" si="3"/>
        <v>3.1183936265109202</v>
      </c>
      <c r="AE32" s="30">
        <f t="shared" si="4"/>
        <v>1.6782695669093151</v>
      </c>
      <c r="AF32" s="30">
        <f t="shared" si="5"/>
        <v>2.2706000022890733</v>
      </c>
      <c r="AG32" s="84"/>
      <c r="AH32" s="77"/>
      <c r="AI32" s="45"/>
      <c r="AJ32" s="30">
        <f t="shared" si="6"/>
        <v>2.42204800550161</v>
      </c>
      <c r="AK32" s="30">
        <f t="shared" si="7"/>
        <v>2.7116466317486263</v>
      </c>
      <c r="AL32" s="30">
        <f t="shared" si="8"/>
        <v>1.9744347845991943</v>
      </c>
      <c r="AM32" s="85">
        <f t="shared" si="9"/>
        <v>3.4408286661594798</v>
      </c>
      <c r="AN32" s="30">
        <f t="shared" si="48"/>
        <v>0.10109347080550433</v>
      </c>
      <c r="AO32" s="30">
        <f t="shared" si="45"/>
        <v>8.0391349119801809E-4</v>
      </c>
      <c r="AP32" s="30">
        <f t="shared" si="46"/>
        <v>0.5860900990316823</v>
      </c>
      <c r="AQ32" s="85">
        <f t="shared" si="47"/>
        <v>0.4911608193108753</v>
      </c>
      <c r="AR32" s="94"/>
      <c r="AS32" s="95"/>
      <c r="AT32" s="60"/>
      <c r="AU32" s="30">
        <f t="shared" si="10"/>
        <v>11262.088048290861</v>
      </c>
      <c r="AV32" s="30">
        <f t="shared" si="10"/>
        <v>7.5076000000000009</v>
      </c>
      <c r="AW32" s="30">
        <f t="shared" si="11"/>
        <v>290.77698022943372</v>
      </c>
      <c r="AX32" s="85">
        <f t="shared" si="12"/>
        <v>3564.4605276369707</v>
      </c>
      <c r="AY32" s="92"/>
      <c r="AZ32" s="30">
        <f t="shared" si="13"/>
        <v>2.2605146395997409</v>
      </c>
      <c r="BA32" s="30">
        <f t="shared" si="14"/>
        <v>2.5835813714034792</v>
      </c>
      <c r="BB32" s="30">
        <f t="shared" si="15"/>
        <v>0.16153336590186934</v>
      </c>
      <c r="BC32" s="56">
        <f t="shared" si="16"/>
        <v>6.6692883681475731E-2</v>
      </c>
      <c r="BD32" s="30">
        <f t="shared" si="17"/>
        <v>2.5158714157529243</v>
      </c>
      <c r="BE32" s="30">
        <f t="shared" si="18"/>
        <v>2.9074218477443283</v>
      </c>
      <c r="BF32" s="30">
        <f t="shared" si="19"/>
        <v>0.19577521599570211</v>
      </c>
      <c r="BG32" s="56">
        <f t="shared" si="20"/>
        <v>7.2197908718458229E-2</v>
      </c>
      <c r="BH32" s="30">
        <f t="shared" si="21"/>
        <v>1.8067130229025001</v>
      </c>
      <c r="BI32" s="30">
        <f t="shared" si="22"/>
        <v>2.1421565462958885</v>
      </c>
      <c r="BJ32" s="30">
        <f t="shared" si="23"/>
        <v>0.16772176169669423</v>
      </c>
      <c r="BK32" s="56">
        <f t="shared" si="24"/>
        <v>8.4946721464260119E-2</v>
      </c>
      <c r="BL32" s="30">
        <f t="shared" si="25"/>
        <v>3.0419643979125901</v>
      </c>
      <c r="BM32" s="30">
        <f t="shared" si="26"/>
        <v>3.8396929344063695</v>
      </c>
      <c r="BN32" s="30">
        <f t="shared" si="27"/>
        <v>0.3988642682468897</v>
      </c>
      <c r="BO32" s="56">
        <f t="shared" si="28"/>
        <v>0.11592099082692385</v>
      </c>
      <c r="BP32" s="59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DZ32" s="30">
        <f t="shared" si="29"/>
        <v>1.9230746180902676</v>
      </c>
      <c r="EA32" s="30">
        <f t="shared" si="30"/>
        <v>2.9210213929129525</v>
      </c>
      <c r="EB32" s="30">
        <f t="shared" si="31"/>
        <v>0.49897338741134234</v>
      </c>
      <c r="EC32" s="56">
        <f t="shared" si="32"/>
        <v>0.20601300481160539</v>
      </c>
      <c r="ED32" s="30">
        <f t="shared" si="33"/>
        <v>2.1069008434641998</v>
      </c>
      <c r="EE32" s="30">
        <f t="shared" si="34"/>
        <v>3.3163924200330528</v>
      </c>
      <c r="EF32" s="30">
        <f t="shared" si="35"/>
        <v>0.6047457882844266</v>
      </c>
      <c r="EG32" s="56">
        <f t="shared" si="36"/>
        <v>0.22301791878186261</v>
      </c>
      <c r="EH32" s="30">
        <f t="shared" si="37"/>
        <v>1.456345564399091</v>
      </c>
      <c r="EI32" s="30">
        <f t="shared" si="38"/>
        <v>2.4925240047992974</v>
      </c>
      <c r="EJ32" s="30">
        <f t="shared" si="39"/>
        <v>0.51808922020010328</v>
      </c>
      <c r="EK32" s="56">
        <f t="shared" si="40"/>
        <v>0.26239875038732874</v>
      </c>
      <c r="EL32" s="30">
        <f t="shared" si="41"/>
        <v>2.2087447933737048</v>
      </c>
      <c r="EM32" s="30">
        <f t="shared" si="42"/>
        <v>4.6729125389452548</v>
      </c>
      <c r="EN32" s="30">
        <f t="shared" si="43"/>
        <v>1.2320838727857752</v>
      </c>
      <c r="EO32" s="56">
        <f t="shared" si="44"/>
        <v>0.3580776587056802</v>
      </c>
      <c r="EP32" s="66"/>
      <c r="EQ32" s="60"/>
    </row>
    <row r="33" spans="2:147" s="12" customFormat="1" ht="21.95" customHeight="1" x14ac:dyDescent="0.25"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T33" s="24"/>
      <c r="U33" s="129">
        <f>'RAW DATA'!AJ28</f>
        <v>36.520000000000003</v>
      </c>
      <c r="V33" s="129">
        <f>'RAW DATA'!AK28</f>
        <v>0.59465068102686303</v>
      </c>
      <c r="W33" s="129">
        <f>'RAW DATA'!AL28</f>
        <v>1.21</v>
      </c>
      <c r="X33" s="160"/>
      <c r="Y33" s="83"/>
      <c r="Z33" s="84"/>
      <c r="AA33" s="30">
        <f t="shared" si="0"/>
        <v>0.85677307125689595</v>
      </c>
      <c r="AB33" s="30">
        <f t="shared" si="1"/>
        <v>1.1591635669946239</v>
      </c>
      <c r="AC33" s="85">
        <f t="shared" si="2"/>
        <v>0.85476456281316038</v>
      </c>
      <c r="AD33" s="85">
        <f t="shared" si="3"/>
        <v>1.1564461732178051</v>
      </c>
      <c r="AE33" s="30">
        <f t="shared" si="4"/>
        <v>0.73027820494172291</v>
      </c>
      <c r="AF33" s="30">
        <f t="shared" si="5"/>
        <v>0.98802345374468381</v>
      </c>
      <c r="AG33" s="84"/>
      <c r="AH33" s="77"/>
      <c r="AI33" s="45"/>
      <c r="AJ33" s="30">
        <f t="shared" si="6"/>
        <v>1.00796831912576</v>
      </c>
      <c r="AK33" s="30">
        <f t="shared" si="7"/>
        <v>1.0056053680154828</v>
      </c>
      <c r="AL33" s="30">
        <f t="shared" si="8"/>
        <v>0.85915082934320341</v>
      </c>
      <c r="AM33" s="85">
        <f t="shared" si="9"/>
        <v>1.0136769656636178</v>
      </c>
      <c r="AN33" s="30">
        <f t="shared" si="48"/>
        <v>4.0816800076870732E-2</v>
      </c>
      <c r="AO33" s="30">
        <f t="shared" si="45"/>
        <v>4.1777165584086194E-2</v>
      </c>
      <c r="AP33" s="30">
        <f t="shared" si="46"/>
        <v>0.12309514055056195</v>
      </c>
      <c r="AQ33" s="85">
        <f t="shared" si="47"/>
        <v>3.8542733811044304E-2</v>
      </c>
      <c r="AR33" s="100"/>
      <c r="AS33" s="101"/>
      <c r="AT33" s="68"/>
      <c r="AU33" s="30">
        <f t="shared" si="10"/>
        <v>0.35360943244571197</v>
      </c>
      <c r="AV33" s="30">
        <f t="shared" si="10"/>
        <v>1.4641</v>
      </c>
      <c r="AW33" s="30">
        <f t="shared" si="11"/>
        <v>0.71952732404250419</v>
      </c>
      <c r="AX33" s="85">
        <f t="shared" si="12"/>
        <v>2099.951854701776</v>
      </c>
      <c r="AY33" s="63"/>
      <c r="AZ33" s="30">
        <f t="shared" si="13"/>
        <v>0.87603152366178716</v>
      </c>
      <c r="BA33" s="30">
        <f t="shared" si="14"/>
        <v>1.1399051145897328</v>
      </c>
      <c r="BB33" s="30">
        <f t="shared" si="15"/>
        <v>0.13193679546397283</v>
      </c>
      <c r="BC33" s="56">
        <f t="shared" si="16"/>
        <v>0.13089379195807005</v>
      </c>
      <c r="BD33" s="30">
        <f t="shared" si="17"/>
        <v>0.84570060477646503</v>
      </c>
      <c r="BE33" s="30">
        <f t="shared" si="18"/>
        <v>1.1655101312545006</v>
      </c>
      <c r="BF33" s="30">
        <f t="shared" si="19"/>
        <v>0.15990476323901781</v>
      </c>
      <c r="BG33" s="56">
        <f t="shared" si="20"/>
        <v>0.1590134344196896</v>
      </c>
      <c r="BH33" s="30">
        <f t="shared" si="21"/>
        <v>0.72215949232570464</v>
      </c>
      <c r="BI33" s="30">
        <f t="shared" si="22"/>
        <v>0.99614216636070219</v>
      </c>
      <c r="BJ33" s="30">
        <f t="shared" si="23"/>
        <v>0.13699133701749883</v>
      </c>
      <c r="BK33" s="56">
        <f t="shared" si="24"/>
        <v>0.15944969420820415</v>
      </c>
      <c r="BL33" s="30">
        <f t="shared" si="25"/>
        <v>0.68789366334856283</v>
      </c>
      <c r="BM33" s="30">
        <f t="shared" si="26"/>
        <v>1.3394602679786727</v>
      </c>
      <c r="BN33" s="30">
        <f t="shared" si="27"/>
        <v>0.32578330231505487</v>
      </c>
      <c r="BO33" s="56">
        <f t="shared" si="28"/>
        <v>0.3213876938614032</v>
      </c>
      <c r="BP33" s="59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DZ33" s="30">
        <f t="shared" si="29"/>
        <v>0.51777577425949572</v>
      </c>
      <c r="EA33" s="30">
        <f t="shared" si="30"/>
        <v>1.4981608639920243</v>
      </c>
      <c r="EB33" s="30">
        <f t="shared" si="31"/>
        <v>0.49019254486626429</v>
      </c>
      <c r="EC33" s="56">
        <f t="shared" si="32"/>
        <v>0.48631741252683658</v>
      </c>
      <c r="ED33" s="30">
        <f t="shared" si="33"/>
        <v>0.41150178566968088</v>
      </c>
      <c r="EE33" s="30">
        <f t="shared" si="34"/>
        <v>1.5997089503612849</v>
      </c>
      <c r="EF33" s="30">
        <f t="shared" si="35"/>
        <v>0.59410358234580196</v>
      </c>
      <c r="EG33" s="56">
        <f t="shared" si="36"/>
        <v>0.59079197590028665</v>
      </c>
      <c r="EH33" s="30">
        <f t="shared" si="37"/>
        <v>0.35017884862250559</v>
      </c>
      <c r="EI33" s="30">
        <f t="shared" si="38"/>
        <v>1.3681228100639014</v>
      </c>
      <c r="EJ33" s="30">
        <f t="shared" si="39"/>
        <v>0.50897198072069783</v>
      </c>
      <c r="EK33" s="56">
        <f t="shared" si="40"/>
        <v>0.59241283758032637</v>
      </c>
      <c r="EL33" s="30">
        <f t="shared" si="41"/>
        <v>-0.19672492014207199</v>
      </c>
      <c r="EM33" s="30">
        <f t="shared" si="42"/>
        <v>2.2240788514693075</v>
      </c>
      <c r="EN33" s="30">
        <f t="shared" si="43"/>
        <v>1.2104018858056897</v>
      </c>
      <c r="EO33" s="56">
        <f t="shared" si="44"/>
        <v>1.1940706228964011</v>
      </c>
      <c r="EP33" s="66"/>
      <c r="EQ33" s="60"/>
    </row>
    <row r="34" spans="2:147" s="12" customFormat="1" ht="21.95" customHeight="1" x14ac:dyDescent="0.25"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T34" s="24"/>
      <c r="U34" s="129">
        <f>'RAW DATA'!AJ29</f>
        <v>45.22</v>
      </c>
      <c r="V34" s="129">
        <f>'RAW DATA'!AK29</f>
        <v>3.9099737172392111</v>
      </c>
      <c r="W34" s="129">
        <f>'RAW DATA'!AL29</f>
        <v>1.1200000000000001</v>
      </c>
      <c r="X34" s="160"/>
      <c r="Y34" s="83"/>
      <c r="Z34" s="84"/>
      <c r="AA34" s="30">
        <f t="shared" si="0"/>
        <v>0.89453460063935453</v>
      </c>
      <c r="AB34" s="30">
        <f t="shared" si="1"/>
        <v>1.2102526949826562</v>
      </c>
      <c r="AC34" s="85">
        <f t="shared" si="2"/>
        <v>0.88182189492718832</v>
      </c>
      <c r="AD34" s="85">
        <f t="shared" si="3"/>
        <v>1.1930531519603136</v>
      </c>
      <c r="AE34" s="30">
        <f t="shared" si="4"/>
        <v>0.9880142357228926</v>
      </c>
      <c r="AF34" s="30">
        <f t="shared" si="5"/>
        <v>1.3367251424486193</v>
      </c>
      <c r="AG34" s="84"/>
      <c r="AH34" s="77"/>
      <c r="AI34" s="45"/>
      <c r="AJ34" s="30">
        <f t="shared" si="6"/>
        <v>1.0523936478110054</v>
      </c>
      <c r="AK34" s="30">
        <f t="shared" si="7"/>
        <v>1.037437523443751</v>
      </c>
      <c r="AL34" s="30">
        <f t="shared" si="8"/>
        <v>1.162369689085756</v>
      </c>
      <c r="AM34" s="85">
        <f t="shared" si="9"/>
        <v>1.0899293954965019</v>
      </c>
      <c r="AN34" s="30">
        <f t="shared" si="48"/>
        <v>4.5706188563023869E-3</v>
      </c>
      <c r="AO34" s="30">
        <f t="shared" si="45"/>
        <v>6.8165625351011908E-3</v>
      </c>
      <c r="AP34" s="30">
        <f t="shared" si="46"/>
        <v>1.7951905532236218E-3</v>
      </c>
      <c r="AQ34" s="85">
        <f t="shared" si="47"/>
        <v>9.0424125520580556E-4</v>
      </c>
      <c r="AR34" s="100"/>
      <c r="AS34" s="101"/>
      <c r="AT34" s="68"/>
      <c r="AU34" s="30">
        <f t="shared" si="10"/>
        <v>15.287894469501413</v>
      </c>
      <c r="AV34" s="30">
        <f t="shared" si="10"/>
        <v>1.2544000000000002</v>
      </c>
      <c r="AW34" s="30">
        <f t="shared" si="11"/>
        <v>4.379170563307917</v>
      </c>
      <c r="AX34" s="85">
        <f t="shared" si="12"/>
        <v>1807.0923293559208</v>
      </c>
      <c r="AY34" s="63"/>
      <c r="AZ34" s="30">
        <f t="shared" si="13"/>
        <v>0.92721207460041621</v>
      </c>
      <c r="BA34" s="30">
        <f t="shared" si="14"/>
        <v>1.1775752210215946</v>
      </c>
      <c r="BB34" s="30">
        <f t="shared" si="15"/>
        <v>0.12518157321058915</v>
      </c>
      <c r="BC34" s="56">
        <f t="shared" si="16"/>
        <v>0.1189493812234317</v>
      </c>
      <c r="BD34" s="30">
        <f t="shared" si="17"/>
        <v>0.88571995477206844</v>
      </c>
      <c r="BE34" s="30">
        <f t="shared" si="18"/>
        <v>1.1891550921154335</v>
      </c>
      <c r="BF34" s="30">
        <f t="shared" si="19"/>
        <v>0.15171756867168257</v>
      </c>
      <c r="BG34" s="56">
        <f t="shared" si="20"/>
        <v>0.14624260762041785</v>
      </c>
      <c r="BH34" s="30">
        <f t="shared" si="21"/>
        <v>1.0323923690836552</v>
      </c>
      <c r="BI34" s="30">
        <f t="shared" si="22"/>
        <v>1.2923470090878568</v>
      </c>
      <c r="BJ34" s="30">
        <f t="shared" si="23"/>
        <v>0.12997732000210083</v>
      </c>
      <c r="BK34" s="56">
        <f t="shared" si="24"/>
        <v>0.11182098193246288</v>
      </c>
      <c r="BL34" s="30">
        <f t="shared" si="25"/>
        <v>0.78082634227981496</v>
      </c>
      <c r="BM34" s="30">
        <f t="shared" si="26"/>
        <v>1.3990324487131889</v>
      </c>
      <c r="BN34" s="30">
        <f t="shared" si="27"/>
        <v>0.30910305321668696</v>
      </c>
      <c r="BO34" s="56">
        <f t="shared" si="28"/>
        <v>0.28359915283859233</v>
      </c>
      <c r="BP34" s="59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DZ34" s="30">
        <f t="shared" si="29"/>
        <v>0.56397595841325199</v>
      </c>
      <c r="EA34" s="30">
        <f t="shared" si="30"/>
        <v>1.5408113372087588</v>
      </c>
      <c r="EB34" s="30">
        <f t="shared" si="31"/>
        <v>0.48841768939775349</v>
      </c>
      <c r="EC34" s="56">
        <f t="shared" si="32"/>
        <v>0.46410170796229105</v>
      </c>
      <c r="ED34" s="30">
        <f t="shared" si="33"/>
        <v>0.44548503050767463</v>
      </c>
      <c r="EE34" s="30">
        <f t="shared" si="34"/>
        <v>1.6293900163798272</v>
      </c>
      <c r="EF34" s="30">
        <f t="shared" si="35"/>
        <v>0.59195249293607632</v>
      </c>
      <c r="EG34" s="56">
        <f t="shared" si="36"/>
        <v>0.57059097975471618</v>
      </c>
      <c r="EH34" s="30">
        <f t="shared" si="37"/>
        <v>0.65524055912393164</v>
      </c>
      <c r="EI34" s="30">
        <f t="shared" si="38"/>
        <v>1.6694988190475804</v>
      </c>
      <c r="EJ34" s="30">
        <f t="shared" si="39"/>
        <v>0.50712912996182435</v>
      </c>
      <c r="EK34" s="56">
        <f t="shared" si="40"/>
        <v>0.43628901779149021</v>
      </c>
      <c r="EL34" s="30">
        <f t="shared" si="41"/>
        <v>-0.11608995036928693</v>
      </c>
      <c r="EM34" s="30">
        <f t="shared" si="42"/>
        <v>2.2959487413622908</v>
      </c>
      <c r="EN34" s="30">
        <f t="shared" si="43"/>
        <v>1.2060193458657888</v>
      </c>
      <c r="EO34" s="56">
        <f t="shared" si="44"/>
        <v>1.1065114408776944</v>
      </c>
      <c r="EP34" s="66"/>
      <c r="EQ34" s="60"/>
    </row>
    <row r="35" spans="2:147" s="12" customFormat="1" ht="21.95" customHeight="1" x14ac:dyDescent="0.25"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T35" s="24"/>
      <c r="U35" s="129">
        <f>'RAW DATA'!AJ30</f>
        <v>47.83</v>
      </c>
      <c r="V35" s="129">
        <f>'RAW DATA'!AK30</f>
        <v>4.8787129514707743</v>
      </c>
      <c r="W35" s="129">
        <f>'RAW DATA'!AL30</f>
        <v>1.17</v>
      </c>
      <c r="X35" s="160"/>
      <c r="Y35" s="83"/>
      <c r="Z35" s="84"/>
      <c r="AA35" s="30">
        <f t="shared" si="0"/>
        <v>0.90556854051725211</v>
      </c>
      <c r="AB35" s="30">
        <f t="shared" si="1"/>
        <v>1.2251809665821647</v>
      </c>
      <c r="AC35" s="85">
        <f t="shared" si="2"/>
        <v>0.88988856874316458</v>
      </c>
      <c r="AD35" s="85">
        <f t="shared" si="3"/>
        <v>1.2039668871231048</v>
      </c>
      <c r="AE35" s="30">
        <f t="shared" si="4"/>
        <v>1.0237461849758582</v>
      </c>
      <c r="AF35" s="30">
        <f t="shared" si="5"/>
        <v>1.3850683679085141</v>
      </c>
      <c r="AG35" s="84"/>
      <c r="AH35" s="77"/>
      <c r="AI35" s="45"/>
      <c r="AJ35" s="30">
        <f t="shared" si="6"/>
        <v>1.0653747535497085</v>
      </c>
      <c r="AK35" s="30">
        <f t="shared" si="7"/>
        <v>1.0469277279331348</v>
      </c>
      <c r="AL35" s="30">
        <f t="shared" si="8"/>
        <v>1.2044072764421863</v>
      </c>
      <c r="AM35" s="85">
        <f t="shared" si="9"/>
        <v>1.1122103978838278</v>
      </c>
      <c r="AN35" s="30">
        <f t="shared" si="48"/>
        <v>1.0946442194784229E-2</v>
      </c>
      <c r="AO35" s="30">
        <f t="shared" si="45"/>
        <v>1.5146784151700465E-2</v>
      </c>
      <c r="AP35" s="30">
        <f t="shared" si="46"/>
        <v>1.1838606721690304E-3</v>
      </c>
      <c r="AQ35" s="85">
        <f t="shared" si="47"/>
        <v>3.3396381127454855E-3</v>
      </c>
      <c r="AR35" s="100"/>
      <c r="AS35" s="101"/>
      <c r="AT35" s="68"/>
      <c r="AU35" s="30">
        <f t="shared" si="10"/>
        <v>23.801840062848672</v>
      </c>
      <c r="AV35" s="30">
        <f t="shared" si="10"/>
        <v>1.3688999999999998</v>
      </c>
      <c r="AW35" s="30">
        <f t="shared" si="11"/>
        <v>5.7080941532208058</v>
      </c>
      <c r="AX35" s="85">
        <f t="shared" si="12"/>
        <v>1725.668752447024</v>
      </c>
      <c r="AY35" s="63"/>
      <c r="AZ35" s="30">
        <f t="shared" si="13"/>
        <v>0.94213710023049579</v>
      </c>
      <c r="BA35" s="30">
        <f t="shared" si="14"/>
        <v>1.1886124068689212</v>
      </c>
      <c r="BB35" s="30">
        <f t="shared" si="15"/>
        <v>0.12323765331921269</v>
      </c>
      <c r="BC35" s="56">
        <f t="shared" si="16"/>
        <v>0.11567540239582247</v>
      </c>
      <c r="BD35" s="30">
        <f t="shared" si="17"/>
        <v>0.89756615137792783</v>
      </c>
      <c r="BE35" s="30">
        <f t="shared" si="18"/>
        <v>1.1962893044883418</v>
      </c>
      <c r="BF35" s="30">
        <f t="shared" si="19"/>
        <v>0.14936157655520696</v>
      </c>
      <c r="BG35" s="56">
        <f t="shared" si="20"/>
        <v>0.14266655908529571</v>
      </c>
      <c r="BH35" s="30">
        <f t="shared" si="21"/>
        <v>1.0764483485348615</v>
      </c>
      <c r="BI35" s="30">
        <f t="shared" si="22"/>
        <v>1.332366204349511</v>
      </c>
      <c r="BJ35" s="30">
        <f t="shared" si="23"/>
        <v>0.12795892790732474</v>
      </c>
      <c r="BK35" s="56">
        <f t="shared" si="24"/>
        <v>0.10624224081850027</v>
      </c>
      <c r="BL35" s="30">
        <f t="shared" si="25"/>
        <v>0.8079073448446612</v>
      </c>
      <c r="BM35" s="30">
        <f t="shared" si="26"/>
        <v>1.4165134509229944</v>
      </c>
      <c r="BN35" s="30">
        <f t="shared" si="27"/>
        <v>0.30430305303916655</v>
      </c>
      <c r="BO35" s="56">
        <f t="shared" si="28"/>
        <v>0.27360205732490511</v>
      </c>
      <c r="BP35" s="59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DZ35" s="30">
        <f t="shared" si="29"/>
        <v>0.57745167329956415</v>
      </c>
      <c r="EA35" s="30">
        <f t="shared" si="30"/>
        <v>1.5532978337998529</v>
      </c>
      <c r="EB35" s="30">
        <f t="shared" si="31"/>
        <v>0.4879230802501443</v>
      </c>
      <c r="EC35" s="56">
        <f t="shared" si="32"/>
        <v>0.45798258183276797</v>
      </c>
      <c r="ED35" s="30">
        <f t="shared" si="33"/>
        <v>0.45557469141379314</v>
      </c>
      <c r="EE35" s="30">
        <f t="shared" si="34"/>
        <v>1.6382807644524764</v>
      </c>
      <c r="EF35" s="30">
        <f t="shared" si="35"/>
        <v>0.59135303651934168</v>
      </c>
      <c r="EG35" s="56">
        <f t="shared" si="36"/>
        <v>0.56484609275446573</v>
      </c>
      <c r="EH35" s="30">
        <f t="shared" si="37"/>
        <v>0.69779170426531323</v>
      </c>
      <c r="EI35" s="30">
        <f t="shared" si="38"/>
        <v>1.7110228486190593</v>
      </c>
      <c r="EJ35" s="30">
        <f t="shared" si="39"/>
        <v>0.50661557217687303</v>
      </c>
      <c r="EK35" s="56">
        <f t="shared" si="40"/>
        <v>0.42063476540378697</v>
      </c>
      <c r="EL35" s="30">
        <f t="shared" si="41"/>
        <v>-9.258764045439305E-2</v>
      </c>
      <c r="EM35" s="30">
        <f t="shared" si="42"/>
        <v>2.3170084362220487</v>
      </c>
      <c r="EN35" s="30">
        <f t="shared" si="43"/>
        <v>1.2047980383382209</v>
      </c>
      <c r="EO35" s="56">
        <f t="shared" si="44"/>
        <v>1.0832465157946347</v>
      </c>
      <c r="EP35" s="66"/>
      <c r="EQ35" s="60"/>
    </row>
    <row r="36" spans="2:147" s="12" customFormat="1" ht="21.95" customHeight="1" x14ac:dyDescent="0.25"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T36" s="24"/>
      <c r="U36" s="129">
        <f>'RAW DATA'!AJ31</f>
        <v>56.52</v>
      </c>
      <c r="V36" s="129">
        <f>'RAW DATA'!AK31</f>
        <v>8.0318149937218983</v>
      </c>
      <c r="W36" s="129">
        <f>'RAW DATA'!AL31</f>
        <v>1.24</v>
      </c>
      <c r="X36" s="160"/>
      <c r="Y36" s="83"/>
      <c r="Z36" s="84"/>
      <c r="AA36" s="30">
        <f t="shared" si="0"/>
        <v>0.94148237277849234</v>
      </c>
      <c r="AB36" s="30">
        <f t="shared" si="1"/>
        <v>1.2737702690532544</v>
      </c>
      <c r="AC36" s="85">
        <f t="shared" si="2"/>
        <v>0.91665888276315277</v>
      </c>
      <c r="AD36" s="85">
        <f t="shared" si="3"/>
        <v>1.240185547267795</v>
      </c>
      <c r="AE36" s="30">
        <f t="shared" si="4"/>
        <v>1.1090264379629498</v>
      </c>
      <c r="AF36" s="30">
        <f t="shared" si="5"/>
        <v>1.5004475337145791</v>
      </c>
      <c r="AG36" s="84"/>
      <c r="AH36" s="77"/>
      <c r="AI36" s="45"/>
      <c r="AJ36" s="30">
        <f t="shared" si="6"/>
        <v>1.1076263209158734</v>
      </c>
      <c r="AK36" s="30">
        <f t="shared" si="7"/>
        <v>1.0784222150154739</v>
      </c>
      <c r="AL36" s="30">
        <f t="shared" si="8"/>
        <v>1.3047369858387645</v>
      </c>
      <c r="AM36" s="85">
        <f t="shared" si="9"/>
        <v>1.1847317448556036</v>
      </c>
      <c r="AN36" s="30">
        <f t="shared" si="48"/>
        <v>1.7522790914267325E-2</v>
      </c>
      <c r="AO36" s="30">
        <f t="shared" si="45"/>
        <v>2.6107380600505759E-2</v>
      </c>
      <c r="AP36" s="30">
        <f t="shared" si="46"/>
        <v>4.1908773354883992E-3</v>
      </c>
      <c r="AQ36" s="85">
        <f t="shared" si="47"/>
        <v>3.054580026706096E-3</v>
      </c>
      <c r="AR36" s="94"/>
      <c r="AS36" s="95"/>
      <c r="AT36" s="93"/>
      <c r="AU36" s="30">
        <f t="shared" si="10"/>
        <v>64.510052093375904</v>
      </c>
      <c r="AV36" s="30">
        <f t="shared" si="10"/>
        <v>1.5376000000000001</v>
      </c>
      <c r="AW36" s="30">
        <f t="shared" si="11"/>
        <v>9.9594505922151537</v>
      </c>
      <c r="AX36" s="85">
        <f t="shared" si="12"/>
        <v>1473.6437129934416</v>
      </c>
      <c r="AY36" s="92"/>
      <c r="AZ36" s="30">
        <f t="shared" si="13"/>
        <v>0.99061004554410237</v>
      </c>
      <c r="BA36" s="30">
        <f t="shared" si="14"/>
        <v>1.2246425962876446</v>
      </c>
      <c r="BB36" s="30">
        <f t="shared" si="15"/>
        <v>0.11701627537177108</v>
      </c>
      <c r="BC36" s="56">
        <f t="shared" si="16"/>
        <v>0.10564598652279476</v>
      </c>
      <c r="BD36" s="30">
        <f t="shared" si="17"/>
        <v>0.93660082438192471</v>
      </c>
      <c r="BE36" s="30">
        <f t="shared" si="18"/>
        <v>1.2202436056490229</v>
      </c>
      <c r="BF36" s="30">
        <f t="shared" si="19"/>
        <v>0.14182139063354912</v>
      </c>
      <c r="BG36" s="56">
        <f t="shared" si="20"/>
        <v>0.13150822438455995</v>
      </c>
      <c r="BH36" s="30">
        <f t="shared" si="21"/>
        <v>1.1832377788918744</v>
      </c>
      <c r="BI36" s="30">
        <f t="shared" si="22"/>
        <v>1.4262361927856546</v>
      </c>
      <c r="BJ36" s="30">
        <f t="shared" si="23"/>
        <v>0.12149920694689005</v>
      </c>
      <c r="BK36" s="56">
        <f t="shared" si="24"/>
        <v>9.312160861967364E-2</v>
      </c>
      <c r="BL36" s="30">
        <f t="shared" si="25"/>
        <v>0.89579075245721596</v>
      </c>
      <c r="BM36" s="30">
        <f t="shared" si="26"/>
        <v>1.4736727372539913</v>
      </c>
      <c r="BN36" s="30">
        <f t="shared" si="27"/>
        <v>0.28894099239838766</v>
      </c>
      <c r="BO36" s="56">
        <f t="shared" si="28"/>
        <v>0.24388727123506268</v>
      </c>
      <c r="BP36" s="59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DZ36" s="30">
        <f t="shared" si="29"/>
        <v>0.62123735954129156</v>
      </c>
      <c r="EA36" s="30">
        <f t="shared" si="30"/>
        <v>1.5940152822904552</v>
      </c>
      <c r="EB36" s="30">
        <f t="shared" si="31"/>
        <v>0.48638896137458187</v>
      </c>
      <c r="EC36" s="56">
        <f t="shared" si="32"/>
        <v>0.43912730511170661</v>
      </c>
      <c r="ED36" s="30">
        <f t="shared" si="33"/>
        <v>0.48892849995922116</v>
      </c>
      <c r="EE36" s="30">
        <f t="shared" si="34"/>
        <v>1.6679159300717266</v>
      </c>
      <c r="EF36" s="30">
        <f t="shared" si="35"/>
        <v>0.5894937150562527</v>
      </c>
      <c r="EG36" s="56">
        <f t="shared" si="36"/>
        <v>0.54662608656276079</v>
      </c>
      <c r="EH36" s="30">
        <f t="shared" si="37"/>
        <v>0.79971430513062869</v>
      </c>
      <c r="EI36" s="30">
        <f t="shared" si="38"/>
        <v>1.8097596665469005</v>
      </c>
      <c r="EJ36" s="30">
        <f t="shared" si="39"/>
        <v>0.50502268070813583</v>
      </c>
      <c r="EK36" s="56">
        <f t="shared" si="40"/>
        <v>0.38706857105263753</v>
      </c>
      <c r="EL36" s="30">
        <f t="shared" si="41"/>
        <v>-1.6278189400908971E-2</v>
      </c>
      <c r="EM36" s="30">
        <f t="shared" si="42"/>
        <v>2.3857416791121162</v>
      </c>
      <c r="EN36" s="30">
        <f t="shared" si="43"/>
        <v>1.2010099342565126</v>
      </c>
      <c r="EO36" s="56">
        <f t="shared" si="44"/>
        <v>1.0137399790894377</v>
      </c>
      <c r="EP36" s="66"/>
      <c r="EQ36" s="60"/>
    </row>
    <row r="37" spans="2:147" s="12" customFormat="1" ht="21.95" customHeight="1" x14ac:dyDescent="0.25">
      <c r="T37" s="24"/>
      <c r="U37" s="129">
        <f>'RAW DATA'!AJ32</f>
        <v>66.959999999999994</v>
      </c>
      <c r="V37" s="129">
        <f>'RAW DATA'!AK32</f>
        <v>11.694517423315318</v>
      </c>
      <c r="W37" s="129">
        <f>'RAW DATA'!AL32</f>
        <v>1.23</v>
      </c>
      <c r="X37" s="160"/>
      <c r="Y37" s="83"/>
      <c r="Z37" s="84"/>
      <c r="AA37" s="30">
        <f t="shared" si="0"/>
        <v>0.98320055345156154</v>
      </c>
      <c r="AB37" s="30">
        <f t="shared" si="1"/>
        <v>1.330212513493289</v>
      </c>
      <c r="AC37" s="85">
        <f t="shared" si="2"/>
        <v>0.94876848615040665</v>
      </c>
      <c r="AD37" s="85">
        <f t="shared" si="3"/>
        <v>1.28362795185055</v>
      </c>
      <c r="AE37" s="30">
        <f t="shared" si="4"/>
        <v>1.1779597769143695</v>
      </c>
      <c r="AF37" s="30">
        <f t="shared" si="5"/>
        <v>1.5937102864135586</v>
      </c>
      <c r="AG37" s="84"/>
      <c r="AH37" s="77"/>
      <c r="AI37" s="45"/>
      <c r="AJ37" s="30">
        <f t="shared" si="6"/>
        <v>1.1567065334724254</v>
      </c>
      <c r="AK37" s="30">
        <f t="shared" si="7"/>
        <v>1.1161982190004784</v>
      </c>
      <c r="AL37" s="30">
        <f t="shared" si="8"/>
        <v>1.385835031663964</v>
      </c>
      <c r="AM37" s="85">
        <f t="shared" si="9"/>
        <v>1.2689739007362524</v>
      </c>
      <c r="AN37" s="30">
        <f t="shared" si="48"/>
        <v>5.3719322356287017E-3</v>
      </c>
      <c r="AO37" s="30">
        <f t="shared" si="45"/>
        <v>1.2950845358663062E-2</v>
      </c>
      <c r="AP37" s="30">
        <f t="shared" si="46"/>
        <v>2.4284557093708681E-2</v>
      </c>
      <c r="AQ37" s="85">
        <f t="shared" si="47"/>
        <v>1.5189649385992552E-3</v>
      </c>
      <c r="AR37" s="94"/>
      <c r="AS37" s="95"/>
      <c r="AT37" s="93"/>
      <c r="AU37" s="30">
        <f t="shared" si="10"/>
        <v>136.76173776422556</v>
      </c>
      <c r="AV37" s="30">
        <f t="shared" si="10"/>
        <v>1.5128999999999999</v>
      </c>
      <c r="AW37" s="30">
        <f t="shared" si="11"/>
        <v>14.384256430677841</v>
      </c>
      <c r="AX37" s="85">
        <f t="shared" si="12"/>
        <v>1205.8509671595784</v>
      </c>
      <c r="AY37" s="92"/>
      <c r="AZ37" s="30">
        <f t="shared" si="13"/>
        <v>1.0466857033048922</v>
      </c>
      <c r="BA37" s="30">
        <f t="shared" si="14"/>
        <v>1.2667273636399585</v>
      </c>
      <c r="BB37" s="30">
        <f t="shared" si="15"/>
        <v>0.11002083016753313</v>
      </c>
      <c r="BC37" s="56">
        <f t="shared" si="16"/>
        <v>9.5115594996469294E-2</v>
      </c>
      <c r="BD37" s="30">
        <f t="shared" si="17"/>
        <v>0.98285516835693343</v>
      </c>
      <c r="BE37" s="30">
        <f t="shared" si="18"/>
        <v>1.2495412696440236</v>
      </c>
      <c r="BF37" s="30">
        <f t="shared" si="19"/>
        <v>0.13334305064354504</v>
      </c>
      <c r="BG37" s="56">
        <f t="shared" si="20"/>
        <v>0.11946180201125003</v>
      </c>
      <c r="BH37" s="30">
        <f t="shared" si="21"/>
        <v>1.2715992677027186</v>
      </c>
      <c r="BI37" s="30">
        <f t="shared" si="22"/>
        <v>1.5000707956252095</v>
      </c>
      <c r="BJ37" s="30">
        <f t="shared" si="23"/>
        <v>0.11423576396124555</v>
      </c>
      <c r="BK37" s="56">
        <f t="shared" si="24"/>
        <v>8.243099745002351E-2</v>
      </c>
      <c r="BL37" s="30">
        <f t="shared" si="25"/>
        <v>0.99730632499002958</v>
      </c>
      <c r="BM37" s="30">
        <f t="shared" si="26"/>
        <v>1.5406414764824752</v>
      </c>
      <c r="BN37" s="30">
        <f t="shared" si="27"/>
        <v>0.27166757574622286</v>
      </c>
      <c r="BO37" s="56">
        <f t="shared" si="28"/>
        <v>0.21408444696033749</v>
      </c>
      <c r="BP37" s="59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DZ37" s="30">
        <f t="shared" si="29"/>
        <v>0.67195299184955548</v>
      </c>
      <c r="EA37" s="30">
        <f t="shared" si="30"/>
        <v>1.6414600750952952</v>
      </c>
      <c r="EB37" s="30">
        <f t="shared" si="31"/>
        <v>0.48475354162286993</v>
      </c>
      <c r="EC37" s="56">
        <f t="shared" si="32"/>
        <v>0.41908083649155414</v>
      </c>
      <c r="ED37" s="30">
        <f t="shared" si="33"/>
        <v>0.52868660004769907</v>
      </c>
      <c r="EE37" s="30">
        <f t="shared" si="34"/>
        <v>1.7037098379532578</v>
      </c>
      <c r="EF37" s="30">
        <f t="shared" si="35"/>
        <v>0.58751161895277937</v>
      </c>
      <c r="EG37" s="56">
        <f t="shared" si="36"/>
        <v>0.52635061492830382</v>
      </c>
      <c r="EH37" s="30">
        <f t="shared" si="37"/>
        <v>0.88251042417023351</v>
      </c>
      <c r="EI37" s="30">
        <f t="shared" si="38"/>
        <v>1.8891596391576946</v>
      </c>
      <c r="EJ37" s="30">
        <f t="shared" si="39"/>
        <v>0.50332460749373054</v>
      </c>
      <c r="EK37" s="56">
        <f t="shared" si="40"/>
        <v>0.36319229633659328</v>
      </c>
      <c r="EL37" s="30">
        <f t="shared" si="41"/>
        <v>7.2002206498457344E-2</v>
      </c>
      <c r="EM37" s="30">
        <f t="shared" si="42"/>
        <v>2.4659455949740474</v>
      </c>
      <c r="EN37" s="30">
        <f t="shared" si="43"/>
        <v>1.196971694237795</v>
      </c>
      <c r="EO37" s="56">
        <f t="shared" si="44"/>
        <v>0.94325950560789151</v>
      </c>
      <c r="EP37" s="66"/>
      <c r="EQ37" s="60"/>
    </row>
    <row r="38" spans="2:147" s="12" customFormat="1" ht="21.95" customHeight="1" x14ac:dyDescent="0.25">
      <c r="T38" s="24"/>
      <c r="U38" s="129">
        <f>'RAW DATA'!AJ33</f>
        <v>73.91</v>
      </c>
      <c r="V38" s="129">
        <f>'RAW DATA'!AK33</f>
        <v>14.068947616373837</v>
      </c>
      <c r="W38" s="129">
        <f>'RAW DATA'!AL33</f>
        <v>1.29</v>
      </c>
      <c r="X38" s="160"/>
      <c r="Y38" s="83"/>
      <c r="Z38" s="84"/>
      <c r="AA38" s="30">
        <f t="shared" si="0"/>
        <v>1.0102453133504981</v>
      </c>
      <c r="AB38" s="30">
        <f t="shared" si="1"/>
        <v>1.3668024827683207</v>
      </c>
      <c r="AC38" s="85">
        <f t="shared" si="2"/>
        <v>0.97018275122672981</v>
      </c>
      <c r="AD38" s="85">
        <f t="shared" si="3"/>
        <v>1.3126001928361637</v>
      </c>
      <c r="AE38" s="30">
        <f t="shared" si="4"/>
        <v>1.2134315702562399</v>
      </c>
      <c r="AF38" s="30">
        <f t="shared" si="5"/>
        <v>1.6417015362290306</v>
      </c>
      <c r="AG38" s="84"/>
      <c r="AH38" s="77"/>
      <c r="AI38" s="45"/>
      <c r="AJ38" s="30">
        <f t="shared" si="6"/>
        <v>1.1885238980594095</v>
      </c>
      <c r="AK38" s="30">
        <f t="shared" si="7"/>
        <v>1.1413914720314469</v>
      </c>
      <c r="AL38" s="30">
        <f t="shared" si="8"/>
        <v>1.4275665532426354</v>
      </c>
      <c r="AM38" s="85">
        <f t="shared" si="9"/>
        <v>1.3235857951765984</v>
      </c>
      <c r="AN38" s="30">
        <f t="shared" si="48"/>
        <v>1.0297399265057123E-2</v>
      </c>
      <c r="AO38" s="30">
        <f t="shared" si="45"/>
        <v>2.2084494584980251E-2</v>
      </c>
      <c r="AP38" s="30">
        <f t="shared" si="46"/>
        <v>1.8924556571058824E-2</v>
      </c>
      <c r="AQ38" s="85">
        <f t="shared" si="47"/>
        <v>1.128005637644415E-3</v>
      </c>
      <c r="AR38" s="94"/>
      <c r="AS38" s="95"/>
      <c r="AT38" s="93"/>
      <c r="AU38" s="30">
        <f t="shared" si="10"/>
        <v>197.93528703227108</v>
      </c>
      <c r="AV38" s="30">
        <f t="shared" si="10"/>
        <v>1.6641000000000001</v>
      </c>
      <c r="AW38" s="30">
        <f t="shared" si="11"/>
        <v>18.14894242512225</v>
      </c>
      <c r="AX38" s="85">
        <f t="shared" si="12"/>
        <v>1046.5829761532657</v>
      </c>
      <c r="AY38" s="92"/>
      <c r="AZ38" s="30">
        <f t="shared" si="13"/>
        <v>1.0828830147642223</v>
      </c>
      <c r="BA38" s="30">
        <f t="shared" si="14"/>
        <v>1.2941647813545967</v>
      </c>
      <c r="BB38" s="30">
        <f t="shared" si="15"/>
        <v>0.1056408832951871</v>
      </c>
      <c r="BC38" s="56">
        <f t="shared" si="16"/>
        <v>8.8884105290330986E-2</v>
      </c>
      <c r="BD38" s="30">
        <f t="shared" si="17"/>
        <v>1.0133568295932021</v>
      </c>
      <c r="BE38" s="30">
        <f t="shared" si="18"/>
        <v>1.2694261144696917</v>
      </c>
      <c r="BF38" s="30">
        <f t="shared" si="19"/>
        <v>0.12803464243824483</v>
      </c>
      <c r="BG38" s="56">
        <f t="shared" si="20"/>
        <v>0.11217417124237747</v>
      </c>
      <c r="BH38" s="30">
        <f t="shared" si="21"/>
        <v>1.3178785333432208</v>
      </c>
      <c r="BI38" s="30">
        <f t="shared" si="22"/>
        <v>1.5372545731420499</v>
      </c>
      <c r="BJ38" s="30">
        <f t="shared" si="23"/>
        <v>0.10968801989941454</v>
      </c>
      <c r="BK38" s="56">
        <f t="shared" si="24"/>
        <v>7.6835661111746098E-2</v>
      </c>
      <c r="BL38" s="30">
        <f t="shared" si="25"/>
        <v>1.0627333491371374</v>
      </c>
      <c r="BM38" s="30">
        <f t="shared" si="26"/>
        <v>1.5844382412160594</v>
      </c>
      <c r="BN38" s="30">
        <f t="shared" si="27"/>
        <v>0.26085244603946095</v>
      </c>
      <c r="BO38" s="56">
        <f t="shared" si="28"/>
        <v>0.19708011901461739</v>
      </c>
      <c r="BP38" s="59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DZ38" s="30">
        <f t="shared" si="29"/>
        <v>0.70474563349128139</v>
      </c>
      <c r="EA38" s="30">
        <f t="shared" si="30"/>
        <v>1.6723021626275376</v>
      </c>
      <c r="EB38" s="30">
        <f t="shared" si="31"/>
        <v>0.48377826456812806</v>
      </c>
      <c r="EC38" s="56">
        <f t="shared" si="32"/>
        <v>0.4070412596314037</v>
      </c>
      <c r="ED38" s="30">
        <f t="shared" si="33"/>
        <v>0.55506186940688385</v>
      </c>
      <c r="EE38" s="30">
        <f t="shared" si="34"/>
        <v>1.7277210746560099</v>
      </c>
      <c r="EF38" s="30">
        <f t="shared" si="35"/>
        <v>0.58632960262456302</v>
      </c>
      <c r="EG38" s="56">
        <f t="shared" si="36"/>
        <v>0.51369719942012049</v>
      </c>
      <c r="EH38" s="30">
        <f t="shared" si="37"/>
        <v>0.92525458598487353</v>
      </c>
      <c r="EI38" s="30">
        <f t="shared" si="38"/>
        <v>1.9298785205003972</v>
      </c>
      <c r="EJ38" s="30">
        <f t="shared" si="39"/>
        <v>0.50231196725776184</v>
      </c>
      <c r="EK38" s="56">
        <f t="shared" si="40"/>
        <v>0.35186588402256208</v>
      </c>
      <c r="EL38" s="30">
        <f t="shared" si="41"/>
        <v>0.12902229175811653</v>
      </c>
      <c r="EM38" s="30">
        <f t="shared" si="42"/>
        <v>2.5181492985950804</v>
      </c>
      <c r="EN38" s="30">
        <f t="shared" si="43"/>
        <v>1.1945635034184818</v>
      </c>
      <c r="EO38" s="56">
        <f t="shared" si="44"/>
        <v>0.90252064337023075</v>
      </c>
      <c r="EP38" s="66"/>
      <c r="EQ38" s="60"/>
    </row>
    <row r="39" spans="2:147" s="12" customFormat="1" ht="21.95" customHeight="1" x14ac:dyDescent="0.25"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T39" s="24"/>
      <c r="U39" s="129">
        <f>'RAW DATA'!AJ34</f>
        <v>79.13</v>
      </c>
      <c r="V39" s="129">
        <f>'RAW DATA'!AK34</f>
        <v>15.82293197412961</v>
      </c>
      <c r="W39" s="129">
        <f>'RAW DATA'!AL34</f>
        <v>1.35</v>
      </c>
      <c r="X39" s="160"/>
      <c r="Y39" s="83"/>
      <c r="Z39" s="84"/>
      <c r="AA39" s="30">
        <f t="shared" si="0"/>
        <v>1.0302231951853362</v>
      </c>
      <c r="AB39" s="30">
        <f t="shared" si="1"/>
        <v>1.3938313817213372</v>
      </c>
      <c r="AC39" s="85">
        <f t="shared" si="2"/>
        <v>0.9863111867581601</v>
      </c>
      <c r="AD39" s="85">
        <f t="shared" si="3"/>
        <v>1.3344210173786872</v>
      </c>
      <c r="AE39" s="30">
        <f t="shared" si="4"/>
        <v>1.2365305720538637</v>
      </c>
      <c r="AF39" s="30">
        <f t="shared" si="5"/>
        <v>1.6729531268964037</v>
      </c>
      <c r="AG39" s="84"/>
      <c r="AH39" s="77"/>
      <c r="AI39" s="45"/>
      <c r="AJ39" s="30">
        <f t="shared" si="6"/>
        <v>1.2120272884533367</v>
      </c>
      <c r="AK39" s="30">
        <f t="shared" si="7"/>
        <v>1.1603661020684237</v>
      </c>
      <c r="AL39" s="30">
        <f t="shared" si="8"/>
        <v>1.4547418494751339</v>
      </c>
      <c r="AM39" s="85">
        <f t="shared" si="9"/>
        <v>1.3639274354049811</v>
      </c>
      <c r="AN39" s="30">
        <f t="shared" si="48"/>
        <v>1.903646913153877E-2</v>
      </c>
      <c r="AO39" s="30">
        <f t="shared" si="45"/>
        <v>3.5961015244723525E-2</v>
      </c>
      <c r="AP39" s="30">
        <f t="shared" si="46"/>
        <v>1.0970855031471579E-2</v>
      </c>
      <c r="AQ39" s="85">
        <f t="shared" si="47"/>
        <v>1.9397345695991775E-4</v>
      </c>
      <c r="AR39" s="94"/>
      <c r="AS39" s="95"/>
      <c r="AT39" s="93"/>
      <c r="AU39" s="30">
        <f t="shared" si="10"/>
        <v>250.36517625793314</v>
      </c>
      <c r="AV39" s="30">
        <f t="shared" si="10"/>
        <v>1.8225000000000002</v>
      </c>
      <c r="AW39" s="30">
        <f t="shared" si="11"/>
        <v>21.360958165074972</v>
      </c>
      <c r="AX39" s="85">
        <f t="shared" si="12"/>
        <v>936.17337042508086</v>
      </c>
      <c r="AY39" s="92"/>
      <c r="AZ39" s="30">
        <f t="shared" si="13"/>
        <v>1.1095325141329462</v>
      </c>
      <c r="BA39" s="30">
        <f t="shared" si="14"/>
        <v>1.3145220627737273</v>
      </c>
      <c r="BB39" s="30">
        <f t="shared" si="15"/>
        <v>0.10249477432039061</v>
      </c>
      <c r="BC39" s="56">
        <f t="shared" si="16"/>
        <v>8.4564741484644074E-2</v>
      </c>
      <c r="BD39" s="30">
        <f t="shared" si="17"/>
        <v>1.0361444809254881</v>
      </c>
      <c r="BE39" s="30">
        <f t="shared" si="18"/>
        <v>1.2845877232113594</v>
      </c>
      <c r="BF39" s="30">
        <f t="shared" si="19"/>
        <v>0.12422162114293565</v>
      </c>
      <c r="BG39" s="56">
        <f t="shared" si="20"/>
        <v>0.10705381768866137</v>
      </c>
      <c r="BH39" s="30">
        <f t="shared" si="21"/>
        <v>1.3483204670087758</v>
      </c>
      <c r="BI39" s="30">
        <f t="shared" si="22"/>
        <v>1.5611632319414919</v>
      </c>
      <c r="BJ39" s="30">
        <f t="shared" si="23"/>
        <v>0.10642138246635813</v>
      </c>
      <c r="BK39" s="56">
        <f t="shared" si="24"/>
        <v>7.3154822970655939E-2</v>
      </c>
      <c r="BL39" s="30">
        <f t="shared" si="25"/>
        <v>1.1108434800860039</v>
      </c>
      <c r="BM39" s="30">
        <f t="shared" si="26"/>
        <v>1.6170113907239583</v>
      </c>
      <c r="BN39" s="30">
        <f t="shared" si="27"/>
        <v>0.25308395531897721</v>
      </c>
      <c r="BO39" s="56">
        <f t="shared" si="28"/>
        <v>0.18555529330182499</v>
      </c>
      <c r="BP39" s="59"/>
      <c r="DZ39" s="30">
        <f t="shared" si="29"/>
        <v>0.72892627230024465</v>
      </c>
      <c r="EA39" s="30">
        <f t="shared" si="30"/>
        <v>1.6951283046064289</v>
      </c>
      <c r="EB39" s="30">
        <f t="shared" si="31"/>
        <v>0.48310101615309209</v>
      </c>
      <c r="EC39" s="56">
        <f t="shared" si="32"/>
        <v>0.39858922381984935</v>
      </c>
      <c r="ED39" s="30">
        <f t="shared" si="33"/>
        <v>0.5748573110080607</v>
      </c>
      <c r="EE39" s="30">
        <f t="shared" si="34"/>
        <v>1.7458748931287866</v>
      </c>
      <c r="EF39" s="30">
        <f t="shared" si="35"/>
        <v>0.58550879106036302</v>
      </c>
      <c r="EG39" s="56">
        <f t="shared" si="36"/>
        <v>0.50458970665952552</v>
      </c>
      <c r="EH39" s="30">
        <f t="shared" si="37"/>
        <v>0.95313307623949828</v>
      </c>
      <c r="EI39" s="30">
        <f t="shared" si="38"/>
        <v>1.9563506227107694</v>
      </c>
      <c r="EJ39" s="30">
        <f t="shared" si="39"/>
        <v>0.50160877323563557</v>
      </c>
      <c r="EK39" s="56">
        <f t="shared" si="40"/>
        <v>0.34480947490210334</v>
      </c>
      <c r="EL39" s="30">
        <f t="shared" si="41"/>
        <v>0.17103621926892232</v>
      </c>
      <c r="EM39" s="30">
        <f t="shared" si="42"/>
        <v>2.5568186515410396</v>
      </c>
      <c r="EN39" s="30">
        <f t="shared" si="43"/>
        <v>1.1928912161360588</v>
      </c>
      <c r="EO39" s="56">
        <f t="shared" si="44"/>
        <v>0.87460020611863576</v>
      </c>
      <c r="EP39" s="66"/>
      <c r="EQ39" s="60"/>
    </row>
    <row r="40" spans="2:147" s="12" customFormat="1" ht="21.95" customHeight="1" x14ac:dyDescent="0.25"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T40" s="24"/>
      <c r="U40" s="129">
        <f>'RAW DATA'!AJ35</f>
        <v>146.09</v>
      </c>
      <c r="V40" s="129">
        <f>'RAW DATA'!AK35</f>
        <v>36.724207709096149</v>
      </c>
      <c r="W40" s="129">
        <f>'RAW DATA'!AL35</f>
        <v>1.46</v>
      </c>
      <c r="X40" s="160"/>
      <c r="Y40" s="83"/>
      <c r="Z40" s="84"/>
      <c r="AA40" s="30">
        <f t="shared" si="0"/>
        <v>1.2682887258066051</v>
      </c>
      <c r="AB40" s="30">
        <f t="shared" si="1"/>
        <v>1.7159200407971715</v>
      </c>
      <c r="AC40" s="85">
        <f t="shared" si="2"/>
        <v>1.2004405602609671</v>
      </c>
      <c r="AD40" s="85">
        <f t="shared" si="3"/>
        <v>1.6241254638824847</v>
      </c>
      <c r="AE40" s="30">
        <f t="shared" si="4"/>
        <v>1.4154488077467255</v>
      </c>
      <c r="AF40" s="30">
        <f t="shared" si="5"/>
        <v>1.9150189751867461</v>
      </c>
      <c r="AG40" s="84"/>
      <c r="AH40" s="77"/>
      <c r="AI40" s="45"/>
      <c r="AJ40" s="30">
        <f t="shared" si="6"/>
        <v>1.4921043833018883</v>
      </c>
      <c r="AK40" s="30">
        <f t="shared" si="7"/>
        <v>1.412283012071726</v>
      </c>
      <c r="AL40" s="30">
        <f t="shared" si="8"/>
        <v>1.6652338914667359</v>
      </c>
      <c r="AM40" s="85">
        <f t="shared" si="9"/>
        <v>1.8446567773092113</v>
      </c>
      <c r="AN40" s="30">
        <f t="shared" si="48"/>
        <v>1.0306914271945684E-3</v>
      </c>
      <c r="AO40" s="30">
        <f t="shared" si="45"/>
        <v>2.2769109369470417E-3</v>
      </c>
      <c r="AP40" s="30">
        <f t="shared" si="46"/>
        <v>4.2120950206579966E-2</v>
      </c>
      <c r="AQ40" s="85">
        <f t="shared" si="47"/>
        <v>0.1479608363299082</v>
      </c>
      <c r="AR40" s="94"/>
      <c r="AS40" s="95"/>
      <c r="AT40" s="93"/>
      <c r="AU40" s="30">
        <f t="shared" si="10"/>
        <v>1348.667431860837</v>
      </c>
      <c r="AV40" s="30">
        <f t="shared" si="10"/>
        <v>2.1315999999999997</v>
      </c>
      <c r="AW40" s="30">
        <f t="shared" si="11"/>
        <v>53.617343255280375</v>
      </c>
      <c r="AX40" s="85">
        <f t="shared" si="12"/>
        <v>94.006106147033464</v>
      </c>
      <c r="AY40" s="92"/>
      <c r="AZ40" s="30">
        <f t="shared" si="13"/>
        <v>1.4178719655209191</v>
      </c>
      <c r="BA40" s="30">
        <f t="shared" si="14"/>
        <v>1.5663368010828576</v>
      </c>
      <c r="BB40" s="30">
        <f t="shared" si="15"/>
        <v>7.4232417780969326E-2</v>
      </c>
      <c r="BC40" s="56">
        <f t="shared" si="16"/>
        <v>4.9750150600522861E-2</v>
      </c>
      <c r="BD40" s="30">
        <f t="shared" si="17"/>
        <v>1.3223148030654139</v>
      </c>
      <c r="BE40" s="30">
        <f t="shared" si="18"/>
        <v>1.5022512210780381</v>
      </c>
      <c r="BF40" s="30">
        <f t="shared" si="19"/>
        <v>8.9968209006312097E-2</v>
      </c>
      <c r="BG40" s="56">
        <f t="shared" si="20"/>
        <v>6.3704093469434758E-2</v>
      </c>
      <c r="BH40" s="30">
        <f t="shared" si="21"/>
        <v>1.588157605612625</v>
      </c>
      <c r="BI40" s="30">
        <f t="shared" si="22"/>
        <v>1.7423101773208469</v>
      </c>
      <c r="BJ40" s="30">
        <f t="shared" si="23"/>
        <v>7.7076285854110971E-2</v>
      </c>
      <c r="BK40" s="56">
        <f t="shared" si="24"/>
        <v>4.6285561595327776E-2</v>
      </c>
      <c r="BL40" s="30">
        <f t="shared" si="25"/>
        <v>1.6613592967355022</v>
      </c>
      <c r="BM40" s="30">
        <f t="shared" si="26"/>
        <v>2.0279542578829202</v>
      </c>
      <c r="BN40" s="30">
        <f t="shared" si="27"/>
        <v>0.18329748057370907</v>
      </c>
      <c r="BO40" s="56">
        <f t="shared" si="28"/>
        <v>9.9366712999631193E-2</v>
      </c>
      <c r="BP40" s="59"/>
      <c r="DZ40" s="30">
        <f t="shared" si="29"/>
        <v>1.0142007686526886</v>
      </c>
      <c r="EA40" s="30">
        <f t="shared" si="30"/>
        <v>1.9700079979510881</v>
      </c>
      <c r="EB40" s="30">
        <f t="shared" si="31"/>
        <v>0.47790361464919967</v>
      </c>
      <c r="EC40" s="56">
        <f t="shared" si="32"/>
        <v>0.32028832566770121</v>
      </c>
      <c r="ED40" s="30">
        <f t="shared" si="33"/>
        <v>0.83307336791739039</v>
      </c>
      <c r="EE40" s="30">
        <f t="shared" si="34"/>
        <v>1.9914926562260615</v>
      </c>
      <c r="EF40" s="30">
        <f t="shared" si="35"/>
        <v>0.57920964415433562</v>
      </c>
      <c r="EG40" s="56">
        <f t="shared" si="36"/>
        <v>0.41012292805581024</v>
      </c>
      <c r="EH40" s="30">
        <f t="shared" si="37"/>
        <v>1.1690216338773318</v>
      </c>
      <c r="EI40" s="30">
        <f t="shared" si="38"/>
        <v>2.1614461490561401</v>
      </c>
      <c r="EJ40" s="30">
        <f t="shared" si="39"/>
        <v>0.49621225758940407</v>
      </c>
      <c r="EK40" s="56">
        <f t="shared" si="40"/>
        <v>0.29798352059261835</v>
      </c>
      <c r="EL40" s="30">
        <f t="shared" si="41"/>
        <v>0.66459918063041501</v>
      </c>
      <c r="EM40" s="30">
        <f t="shared" si="42"/>
        <v>3.0247143739880076</v>
      </c>
      <c r="EN40" s="30">
        <f t="shared" si="43"/>
        <v>1.1800575966787963</v>
      </c>
      <c r="EO40" s="56">
        <f t="shared" si="44"/>
        <v>0.63971661893663412</v>
      </c>
      <c r="EP40" s="66"/>
      <c r="EQ40" s="60"/>
    </row>
    <row r="41" spans="2:147" s="12" customFormat="1" ht="21.95" customHeight="1" x14ac:dyDescent="0.25"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T41" s="24"/>
      <c r="U41" s="129">
        <f>'RAW DATA'!AJ36</f>
        <v>150.43</v>
      </c>
      <c r="V41" s="129">
        <f>'RAW DATA'!AK36</f>
        <v>38.001759864727234</v>
      </c>
      <c r="W41" s="129">
        <f>'RAW DATA'!AL36</f>
        <v>1.51</v>
      </c>
      <c r="X41" s="160"/>
      <c r="Y41" s="83"/>
      <c r="Z41" s="84"/>
      <c r="AA41" s="30">
        <f t="shared" si="0"/>
        <v>1.2828400448592432</v>
      </c>
      <c r="AB41" s="30">
        <f t="shared" si="1"/>
        <v>1.7356071195154466</v>
      </c>
      <c r="AC41" s="85">
        <f t="shared" si="2"/>
        <v>1.2149435480838402</v>
      </c>
      <c r="AD41" s="85">
        <f t="shared" si="3"/>
        <v>1.6437471532899013</v>
      </c>
      <c r="AE41" s="30">
        <f t="shared" si="4"/>
        <v>1.4232388707459149</v>
      </c>
      <c r="AF41" s="30">
        <f t="shared" si="5"/>
        <v>1.9255584721856496</v>
      </c>
      <c r="AG41" s="84"/>
      <c r="AH41" s="77"/>
      <c r="AI41" s="45"/>
      <c r="AJ41" s="30">
        <f t="shared" si="6"/>
        <v>1.509223582187345</v>
      </c>
      <c r="AK41" s="30">
        <f t="shared" si="7"/>
        <v>1.4293453506868707</v>
      </c>
      <c r="AL41" s="30">
        <f t="shared" si="8"/>
        <v>1.6743986714657824</v>
      </c>
      <c r="AM41" s="85">
        <f t="shared" si="9"/>
        <v>1.8740404768887262</v>
      </c>
      <c r="AN41" s="30">
        <f t="shared" si="48"/>
        <v>6.0282461980801831E-7</v>
      </c>
      <c r="AO41" s="30">
        <f t="shared" si="45"/>
        <v>6.5051724558238631E-3</v>
      </c>
      <c r="AP41" s="30">
        <f t="shared" si="46"/>
        <v>2.7026923179714241E-2</v>
      </c>
      <c r="AQ41" s="85">
        <f t="shared" si="47"/>
        <v>0.13252546881337121</v>
      </c>
      <c r="AR41" s="94"/>
      <c r="AS41" s="95"/>
      <c r="AT41" s="93"/>
      <c r="AU41" s="30">
        <f t="shared" si="10"/>
        <v>1444.1337528163936</v>
      </c>
      <c r="AV41" s="30">
        <f t="shared" si="10"/>
        <v>2.2801</v>
      </c>
      <c r="AW41" s="30">
        <f t="shared" si="11"/>
        <v>57.382657395738121</v>
      </c>
      <c r="AX41" s="85">
        <f t="shared" si="12"/>
        <v>70.86478566025329</v>
      </c>
      <c r="AY41" s="92"/>
      <c r="AZ41" s="30">
        <f t="shared" si="13"/>
        <v>1.4359214316712949</v>
      </c>
      <c r="BA41" s="30">
        <f t="shared" si="14"/>
        <v>1.582525732703395</v>
      </c>
      <c r="BB41" s="30">
        <f t="shared" si="15"/>
        <v>7.330215051605013E-2</v>
      </c>
      <c r="BC41" s="56">
        <f t="shared" si="16"/>
        <v>4.8569444170632373E-2</v>
      </c>
      <c r="BD41" s="30">
        <f t="shared" si="17"/>
        <v>1.3405046070417022</v>
      </c>
      <c r="BE41" s="30">
        <f t="shared" si="18"/>
        <v>1.5181860943320393</v>
      </c>
      <c r="BF41" s="30">
        <f t="shared" si="19"/>
        <v>8.8840743645168502E-2</v>
      </c>
      <c r="BG41" s="56">
        <f t="shared" si="20"/>
        <v>6.2154848443363414E-2</v>
      </c>
      <c r="BH41" s="30">
        <f t="shared" si="21"/>
        <v>1.5982882917181274</v>
      </c>
      <c r="BI41" s="30">
        <f t="shared" si="22"/>
        <v>1.7505090512134374</v>
      </c>
      <c r="BJ41" s="30">
        <f t="shared" si="23"/>
        <v>7.6110379747654916E-2</v>
      </c>
      <c r="BK41" s="56">
        <f t="shared" si="24"/>
        <v>4.5455351252176611E-2</v>
      </c>
      <c r="BL41" s="30">
        <f t="shared" si="25"/>
        <v>1.6930400472668401</v>
      </c>
      <c r="BM41" s="30">
        <f t="shared" si="26"/>
        <v>2.0550409065106123</v>
      </c>
      <c r="BN41" s="30">
        <f t="shared" si="27"/>
        <v>0.1810004296218862</v>
      </c>
      <c r="BO41" s="56">
        <f t="shared" si="28"/>
        <v>9.6582988390081226E-2</v>
      </c>
      <c r="BP41" s="59"/>
      <c r="DZ41" s="30">
        <f t="shared" si="29"/>
        <v>1.0314635814386008</v>
      </c>
      <c r="EA41" s="30">
        <f t="shared" si="30"/>
        <v>1.9869835829360891</v>
      </c>
      <c r="EB41" s="30">
        <f t="shared" si="31"/>
        <v>0.4777600007487442</v>
      </c>
      <c r="EC41" s="56">
        <f t="shared" si="32"/>
        <v>0.31656012163308367</v>
      </c>
      <c r="ED41" s="30">
        <f t="shared" si="33"/>
        <v>0.85030976371400147</v>
      </c>
      <c r="EE41" s="30">
        <f t="shared" si="34"/>
        <v>2.0083809376597399</v>
      </c>
      <c r="EF41" s="30">
        <f t="shared" si="35"/>
        <v>0.57903558697286928</v>
      </c>
      <c r="EG41" s="56">
        <f t="shared" si="36"/>
        <v>0.40510544683593375</v>
      </c>
      <c r="EH41" s="30">
        <f t="shared" si="37"/>
        <v>1.1783355296720781</v>
      </c>
      <c r="EI41" s="30">
        <f t="shared" si="38"/>
        <v>2.1704618132594868</v>
      </c>
      <c r="EJ41" s="30">
        <f t="shared" si="39"/>
        <v>0.49606314179370425</v>
      </c>
      <c r="EK41" s="56">
        <f t="shared" si="40"/>
        <v>0.29626345878514498</v>
      </c>
      <c r="EL41" s="30">
        <f t="shared" si="41"/>
        <v>0.69433749705949199</v>
      </c>
      <c r="EM41" s="30">
        <f t="shared" si="42"/>
        <v>3.0537434567179602</v>
      </c>
      <c r="EN41" s="30">
        <f t="shared" si="43"/>
        <v>1.1797029798292342</v>
      </c>
      <c r="EO41" s="56">
        <f t="shared" si="44"/>
        <v>0.62949706496615898</v>
      </c>
      <c r="EP41" s="66"/>
      <c r="EQ41" s="60"/>
    </row>
    <row r="42" spans="2:147" s="12" customFormat="1" ht="21.95" customHeight="1" x14ac:dyDescent="0.25"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T42" s="24"/>
      <c r="U42" s="129">
        <f>'RAW DATA'!AJ37</f>
        <v>172.17</v>
      </c>
      <c r="V42" s="129">
        <f>'RAW DATA'!AK37</f>
        <v>44.295396494203814</v>
      </c>
      <c r="W42" s="129">
        <f>'RAW DATA'!AL37</f>
        <v>1.48</v>
      </c>
      <c r="X42" s="160"/>
      <c r="Y42" s="83"/>
      <c r="Z42" s="84"/>
      <c r="AA42" s="30">
        <f t="shared" si="0"/>
        <v>1.3545245660689813</v>
      </c>
      <c r="AB42" s="30">
        <f t="shared" si="1"/>
        <v>1.8325920599756804</v>
      </c>
      <c r="AC42" s="85">
        <f t="shared" si="2"/>
        <v>1.2889884939097542</v>
      </c>
      <c r="AD42" s="85">
        <f t="shared" si="3"/>
        <v>1.7439256094073146</v>
      </c>
      <c r="AE42" s="30">
        <f t="shared" si="4"/>
        <v>1.4586794189238246</v>
      </c>
      <c r="AF42" s="30">
        <f t="shared" si="5"/>
        <v>1.9735074491322331</v>
      </c>
      <c r="AG42" s="84"/>
      <c r="AH42" s="77"/>
      <c r="AI42" s="45"/>
      <c r="AJ42" s="30">
        <f t="shared" si="6"/>
        <v>1.593558313022331</v>
      </c>
      <c r="AK42" s="30">
        <f t="shared" si="7"/>
        <v>1.5164570516585345</v>
      </c>
      <c r="AL42" s="30">
        <f t="shared" si="8"/>
        <v>1.7160934340280289</v>
      </c>
      <c r="AM42" s="85">
        <f t="shared" si="9"/>
        <v>2.0187941193666878</v>
      </c>
      <c r="AN42" s="30">
        <f t="shared" si="48"/>
        <v>1.2895490456477709E-2</v>
      </c>
      <c r="AO42" s="30">
        <f t="shared" si="45"/>
        <v>1.3291166156330547E-3</v>
      </c>
      <c r="AP42" s="30">
        <f t="shared" si="46"/>
        <v>5.5740109591147259E-2</v>
      </c>
      <c r="AQ42" s="85">
        <f t="shared" si="47"/>
        <v>0.29029910306412471</v>
      </c>
      <c r="AR42" s="94"/>
      <c r="AS42" s="95"/>
      <c r="AT42" s="93"/>
      <c r="AU42" s="30">
        <f t="shared" si="10"/>
        <v>1962.0821505787235</v>
      </c>
      <c r="AV42" s="30">
        <f t="shared" si="10"/>
        <v>2.1903999999999999</v>
      </c>
      <c r="AW42" s="30">
        <f t="shared" si="11"/>
        <v>65.557186811421644</v>
      </c>
      <c r="AX42" s="85">
        <f t="shared" si="12"/>
        <v>4.5134400210525589</v>
      </c>
      <c r="AY42" s="92"/>
      <c r="AZ42" s="30">
        <f t="shared" si="13"/>
        <v>1.5229914042977075</v>
      </c>
      <c r="BA42" s="30">
        <f t="shared" si="14"/>
        <v>1.6641252217469544</v>
      </c>
      <c r="BB42" s="30">
        <f t="shared" si="15"/>
        <v>7.0566908724623359E-2</v>
      </c>
      <c r="BC42" s="56">
        <f t="shared" si="16"/>
        <v>4.428260211625816E-2</v>
      </c>
      <c r="BD42" s="30">
        <f t="shared" si="17"/>
        <v>1.4309313664814867</v>
      </c>
      <c r="BE42" s="30">
        <f t="shared" si="18"/>
        <v>1.6019827368355823</v>
      </c>
      <c r="BF42" s="30">
        <f t="shared" si="19"/>
        <v>8.5525685177047728E-2</v>
      </c>
      <c r="BG42" s="56">
        <f t="shared" si="20"/>
        <v>5.6398356342178775E-2</v>
      </c>
      <c r="BH42" s="30">
        <f t="shared" si="21"/>
        <v>1.6428230840746099</v>
      </c>
      <c r="BI42" s="30">
        <f t="shared" si="22"/>
        <v>1.789363783981448</v>
      </c>
      <c r="BJ42" s="30">
        <f t="shared" si="23"/>
        <v>7.3270349953419023E-2</v>
      </c>
      <c r="BK42" s="56">
        <f t="shared" si="24"/>
        <v>4.2696014389751666E-2</v>
      </c>
      <c r="BL42" s="30">
        <f t="shared" si="25"/>
        <v>1.8445476517484072</v>
      </c>
      <c r="BM42" s="30">
        <f t="shared" si="26"/>
        <v>2.1930405869849685</v>
      </c>
      <c r="BN42" s="30">
        <f t="shared" si="27"/>
        <v>0.17424646761828061</v>
      </c>
      <c r="BO42" s="56">
        <f t="shared" si="28"/>
        <v>8.6312153352687201E-2</v>
      </c>
      <c r="BP42" s="59"/>
      <c r="DZ42" s="30">
        <f t="shared" si="29"/>
        <v>1.1162103250176556</v>
      </c>
      <c r="EA42" s="30">
        <f t="shared" si="30"/>
        <v>2.0709063010270063</v>
      </c>
      <c r="EB42" s="30">
        <f t="shared" si="31"/>
        <v>0.47734798800467532</v>
      </c>
      <c r="EC42" s="56">
        <f t="shared" si="32"/>
        <v>0.29954849101150288</v>
      </c>
      <c r="ED42" s="30">
        <f t="shared" si="33"/>
        <v>0.93792081590956067</v>
      </c>
      <c r="EE42" s="30">
        <f t="shared" si="34"/>
        <v>2.0949932874075081</v>
      </c>
      <c r="EF42" s="30">
        <f t="shared" si="35"/>
        <v>0.57853623574897384</v>
      </c>
      <c r="EG42" s="56">
        <f t="shared" si="36"/>
        <v>0.38150519008516215</v>
      </c>
      <c r="EH42" s="30">
        <f t="shared" si="37"/>
        <v>1.2204580893206474</v>
      </c>
      <c r="EI42" s="30">
        <f t="shared" si="38"/>
        <v>2.2117287787354103</v>
      </c>
      <c r="EJ42" s="30">
        <f t="shared" si="39"/>
        <v>0.49563534470738152</v>
      </c>
      <c r="EK42" s="56">
        <f t="shared" si="40"/>
        <v>0.28881606029108919</v>
      </c>
      <c r="EL42" s="30">
        <f t="shared" si="41"/>
        <v>0.84010849691593625</v>
      </c>
      <c r="EM42" s="30">
        <f t="shared" si="42"/>
        <v>3.1974797418174394</v>
      </c>
      <c r="EN42" s="30">
        <f t="shared" si="43"/>
        <v>1.1786856224507516</v>
      </c>
      <c r="EO42" s="56">
        <f t="shared" si="44"/>
        <v>0.58385627892581482</v>
      </c>
      <c r="EP42" s="66"/>
      <c r="EQ42" s="60"/>
    </row>
    <row r="43" spans="2:147" s="12" customFormat="1" ht="21.95" customHeight="1" x14ac:dyDescent="0.25"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T43" s="24"/>
      <c r="U43" s="129">
        <f>'RAW DATA'!AJ38</f>
        <v>184.35</v>
      </c>
      <c r="V43" s="129">
        <f>'RAW DATA'!AK38</f>
        <v>47.751181995228052</v>
      </c>
      <c r="W43" s="129">
        <f>'RAW DATA'!AL38</f>
        <v>1.71</v>
      </c>
      <c r="X43" s="160"/>
      <c r="Y43" s="83"/>
      <c r="Z43" s="84"/>
      <c r="AA43" s="30">
        <f t="shared" si="0"/>
        <v>1.3938859629256477</v>
      </c>
      <c r="AB43" s="30">
        <f t="shared" si="1"/>
        <v>1.8858457145464644</v>
      </c>
      <c r="AC43" s="85">
        <f t="shared" si="2"/>
        <v>1.3315480080786786</v>
      </c>
      <c r="AD43" s="85">
        <f t="shared" si="3"/>
        <v>1.8015061285770355</v>
      </c>
      <c r="AE43" s="30">
        <f t="shared" si="4"/>
        <v>1.476373541146824</v>
      </c>
      <c r="AF43" s="30">
        <f t="shared" si="5"/>
        <v>1.9974465556692322</v>
      </c>
      <c r="AG43" s="84"/>
      <c r="AH43" s="77"/>
      <c r="AI43" s="45"/>
      <c r="AJ43" s="30">
        <f t="shared" si="6"/>
        <v>1.6398658387360561</v>
      </c>
      <c r="AK43" s="30">
        <f t="shared" si="7"/>
        <v>1.5665270683278572</v>
      </c>
      <c r="AL43" s="30">
        <f t="shared" si="8"/>
        <v>1.7369100484080282</v>
      </c>
      <c r="AM43" s="85">
        <f t="shared" si="9"/>
        <v>2.0982771858902449</v>
      </c>
      <c r="AN43" s="30">
        <f t="shared" si="48"/>
        <v>4.918800576196888E-3</v>
      </c>
      <c r="AO43" s="30">
        <f t="shared" si="45"/>
        <v>2.0584482122599359E-2</v>
      </c>
      <c r="AP43" s="30">
        <f t="shared" si="46"/>
        <v>7.2415070532242331E-4</v>
      </c>
      <c r="AQ43" s="85">
        <f t="shared" si="47"/>
        <v>0.15075917308284784</v>
      </c>
      <c r="AR43" s="94"/>
      <c r="AS43" s="95"/>
      <c r="AT43" s="93"/>
      <c r="AU43" s="30">
        <f t="shared" si="10"/>
        <v>2280.1753819413916</v>
      </c>
      <c r="AV43" s="30">
        <f t="shared" si="10"/>
        <v>2.9240999999999997</v>
      </c>
      <c r="AW43" s="30">
        <f t="shared" si="11"/>
        <v>81.654521211839963</v>
      </c>
      <c r="AX43" s="85">
        <f t="shared" si="12"/>
        <v>1.7723588271148953</v>
      </c>
      <c r="AY43" s="92"/>
      <c r="AZ43" s="30">
        <f t="shared" si="13"/>
        <v>1.569414211371138</v>
      </c>
      <c r="BA43" s="30">
        <f t="shared" si="14"/>
        <v>1.7103174661009741</v>
      </c>
      <c r="BB43" s="30">
        <f t="shared" si="15"/>
        <v>7.0451627364918112E-2</v>
      </c>
      <c r="BC43" s="56">
        <f t="shared" si="16"/>
        <v>4.2961823888727019E-2</v>
      </c>
      <c r="BD43" s="30">
        <f t="shared" si="17"/>
        <v>1.4811411018582763</v>
      </c>
      <c r="BE43" s="30">
        <f t="shared" si="18"/>
        <v>1.651913034797438</v>
      </c>
      <c r="BF43" s="30">
        <f t="shared" si="19"/>
        <v>8.5385966469580896E-2</v>
      </c>
      <c r="BG43" s="56">
        <f t="shared" si="20"/>
        <v>5.4506537547878806E-2</v>
      </c>
      <c r="BH43" s="30">
        <f t="shared" si="21"/>
        <v>1.663759396280706</v>
      </c>
      <c r="BI43" s="30">
        <f t="shared" si="22"/>
        <v>1.8100607005353504</v>
      </c>
      <c r="BJ43" s="30">
        <f t="shared" si="23"/>
        <v>7.3150652127322205E-2</v>
      </c>
      <c r="BK43" s="56">
        <f t="shared" si="24"/>
        <v>4.2115394631039596E-2</v>
      </c>
      <c r="BL43" s="30">
        <f t="shared" si="25"/>
        <v>1.9243153753452855</v>
      </c>
      <c r="BM43" s="30">
        <f t="shared" si="26"/>
        <v>2.2722389964352043</v>
      </c>
      <c r="BN43" s="30">
        <f t="shared" si="27"/>
        <v>0.17396181054495943</v>
      </c>
      <c r="BO43" s="56">
        <f t="shared" si="28"/>
        <v>8.2906973261090811E-2</v>
      </c>
      <c r="BP43" s="59"/>
      <c r="DZ43" s="30">
        <f t="shared" si="29"/>
        <v>1.1625348792922676</v>
      </c>
      <c r="EA43" s="30">
        <f t="shared" si="30"/>
        <v>2.1171967981798447</v>
      </c>
      <c r="EB43" s="30">
        <f t="shared" si="31"/>
        <v>0.47733095944378845</v>
      </c>
      <c r="EC43" s="56">
        <f t="shared" si="32"/>
        <v>0.29107927500440917</v>
      </c>
      <c r="ED43" s="30">
        <f t="shared" si="33"/>
        <v>0.98801147085486496</v>
      </c>
      <c r="EE43" s="30">
        <f t="shared" si="34"/>
        <v>2.1450426658008492</v>
      </c>
      <c r="EF43" s="30">
        <f t="shared" si="35"/>
        <v>0.57851559747299219</v>
      </c>
      <c r="EG43" s="56">
        <f t="shared" si="36"/>
        <v>0.369298181416368</v>
      </c>
      <c r="EH43" s="30">
        <f t="shared" si="37"/>
        <v>1.2412923846312405</v>
      </c>
      <c r="EI43" s="30">
        <f t="shared" si="38"/>
        <v>2.2325277121848157</v>
      </c>
      <c r="EJ43" s="30">
        <f t="shared" si="39"/>
        <v>0.49561766377678768</v>
      </c>
      <c r="EK43" s="56">
        <f t="shared" si="40"/>
        <v>0.28534446227140431</v>
      </c>
      <c r="EL43" s="30">
        <f t="shared" si="41"/>
        <v>0.91963361100310048</v>
      </c>
      <c r="EM43" s="30">
        <f t="shared" si="42"/>
        <v>3.2769207607773891</v>
      </c>
      <c r="EN43" s="30">
        <f t="shared" si="43"/>
        <v>1.1786435748871444</v>
      </c>
      <c r="EO43" s="56">
        <f t="shared" si="44"/>
        <v>0.56171967307888171</v>
      </c>
      <c r="EP43" s="66"/>
      <c r="EQ43" s="60"/>
    </row>
    <row r="44" spans="2:147" s="12" customFormat="1" ht="21.9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T44" s="24"/>
      <c r="U44" s="129">
        <f>'RAW DATA'!AJ39</f>
        <v>202.61</v>
      </c>
      <c r="V44" s="129">
        <f>'RAW DATA'!AK39</f>
        <v>52.848036724656694</v>
      </c>
      <c r="W44" s="129">
        <f>'RAW DATA'!AL39</f>
        <v>1.64</v>
      </c>
      <c r="X44" s="160"/>
      <c r="Y44" s="83"/>
      <c r="Z44" s="84"/>
      <c r="AA44" s="30">
        <f t="shared" si="0"/>
        <v>1.4519391382938398</v>
      </c>
      <c r="AB44" s="30">
        <f t="shared" si="1"/>
        <v>1.9643882459269595</v>
      </c>
      <c r="AC44" s="85">
        <f t="shared" si="2"/>
        <v>1.396895976881591</v>
      </c>
      <c r="AD44" s="85">
        <f t="shared" si="3"/>
        <v>1.8899180863692113</v>
      </c>
      <c r="AE44" s="30">
        <f t="shared" si="4"/>
        <v>1.500601695615212</v>
      </c>
      <c r="AF44" s="30">
        <f t="shared" si="5"/>
        <v>2.0302258234794044</v>
      </c>
      <c r="AG44" s="84"/>
      <c r="AH44" s="77"/>
      <c r="AI44" s="45"/>
      <c r="AJ44" s="30">
        <f t="shared" si="6"/>
        <v>1.7081636921103998</v>
      </c>
      <c r="AK44" s="30">
        <f t="shared" si="7"/>
        <v>1.6434070316254012</v>
      </c>
      <c r="AL44" s="30">
        <f t="shared" si="8"/>
        <v>1.7654137595473083</v>
      </c>
      <c r="AM44" s="85">
        <f t="shared" si="9"/>
        <v>2.215504844667104</v>
      </c>
      <c r="AN44" s="30">
        <f t="shared" si="48"/>
        <v>4.6462889221213872E-3</v>
      </c>
      <c r="AO44" s="30">
        <f t="shared" si="45"/>
        <v>1.1607864496484943E-5</v>
      </c>
      <c r="AP44" s="30">
        <f t="shared" si="46"/>
        <v>1.5728611083790082E-2</v>
      </c>
      <c r="AQ44" s="85">
        <f t="shared" si="47"/>
        <v>0.33120582623530759</v>
      </c>
      <c r="AR44" s="94"/>
      <c r="AS44" s="95"/>
      <c r="AT44" s="93"/>
      <c r="AU44" s="30">
        <f t="shared" si="10"/>
        <v>2792.9149856506629</v>
      </c>
      <c r="AV44" s="30">
        <f t="shared" si="10"/>
        <v>2.6895999999999995</v>
      </c>
      <c r="AW44" s="30">
        <f t="shared" si="11"/>
        <v>86.670780228436968</v>
      </c>
      <c r="AX44" s="85">
        <f t="shared" si="12"/>
        <v>41.321169059052401</v>
      </c>
      <c r="AY44" s="92"/>
      <c r="AZ44" s="30">
        <f t="shared" si="13"/>
        <v>1.6360666190543423</v>
      </c>
      <c r="BA44" s="30">
        <f t="shared" si="14"/>
        <v>1.7802607651664573</v>
      </c>
      <c r="BB44" s="30">
        <f t="shared" si="15"/>
        <v>7.2097073056057545E-2</v>
      </c>
      <c r="BC44" s="56">
        <f t="shared" si="16"/>
        <v>4.2207355998173164E-2</v>
      </c>
      <c r="BD44" s="30">
        <f t="shared" si="17"/>
        <v>1.5560268178138332</v>
      </c>
      <c r="BE44" s="30">
        <f t="shared" si="18"/>
        <v>1.7307872454369693</v>
      </c>
      <c r="BF44" s="30">
        <f t="shared" si="19"/>
        <v>8.7380213811567936E-2</v>
      </c>
      <c r="BG44" s="56">
        <f t="shared" si="20"/>
        <v>5.3170159388417106E-2</v>
      </c>
      <c r="BH44" s="30">
        <f t="shared" si="21"/>
        <v>1.6905546241691523</v>
      </c>
      <c r="BI44" s="30">
        <f t="shared" si="22"/>
        <v>1.8402728949254643</v>
      </c>
      <c r="BJ44" s="30">
        <f t="shared" si="23"/>
        <v>7.4859135378155958E-2</v>
      </c>
      <c r="BK44" s="56">
        <f t="shared" si="24"/>
        <v>4.2403167514312105E-2</v>
      </c>
      <c r="BL44" s="30">
        <f t="shared" si="25"/>
        <v>2.0374800376763513</v>
      </c>
      <c r="BM44" s="30">
        <f t="shared" si="26"/>
        <v>2.3935296516578566</v>
      </c>
      <c r="BN44" s="30">
        <f t="shared" si="27"/>
        <v>0.17802480699075282</v>
      </c>
      <c r="BO44" s="56">
        <f t="shared" si="28"/>
        <v>8.0354058994396904E-2</v>
      </c>
      <c r="BP44" s="59"/>
      <c r="DZ44" s="30">
        <f t="shared" si="29"/>
        <v>1.2305871003594924</v>
      </c>
      <c r="EA44" s="30">
        <f t="shared" si="30"/>
        <v>2.1857402838613069</v>
      </c>
      <c r="EB44" s="30">
        <f t="shared" si="31"/>
        <v>0.47757659175090739</v>
      </c>
      <c r="EC44" s="56">
        <f t="shared" si="32"/>
        <v>0.27958479269681208</v>
      </c>
      <c r="ED44" s="30">
        <f t="shared" si="33"/>
        <v>1.0645937326978938</v>
      </c>
      <c r="EE44" s="30">
        <f t="shared" si="34"/>
        <v>2.2222203305529087</v>
      </c>
      <c r="EF44" s="30">
        <f t="shared" si="35"/>
        <v>0.57881329892750744</v>
      </c>
      <c r="EG44" s="56">
        <f t="shared" si="36"/>
        <v>0.35220325080089004</v>
      </c>
      <c r="EH44" s="30">
        <f t="shared" si="37"/>
        <v>1.2695410532098113</v>
      </c>
      <c r="EI44" s="30">
        <f t="shared" si="38"/>
        <v>2.2612864658848051</v>
      </c>
      <c r="EJ44" s="30">
        <f t="shared" si="39"/>
        <v>0.49587270633749697</v>
      </c>
      <c r="EK44" s="56">
        <f t="shared" si="40"/>
        <v>0.28088186333420773</v>
      </c>
      <c r="EL44" s="30">
        <f t="shared" si="41"/>
        <v>1.0362547452400308</v>
      </c>
      <c r="EM44" s="30">
        <f t="shared" si="42"/>
        <v>3.3947549440941769</v>
      </c>
      <c r="EN44" s="30">
        <f t="shared" si="43"/>
        <v>1.1792500994270732</v>
      </c>
      <c r="EO44" s="56">
        <f t="shared" si="44"/>
        <v>0.53227150564153425</v>
      </c>
      <c r="EP44" s="66"/>
      <c r="EQ44" s="60"/>
    </row>
    <row r="45" spans="2:147" s="12" customFormat="1" ht="21.95" customHeight="1" x14ac:dyDescent="0.25"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T45" s="24"/>
      <c r="U45" s="129">
        <f>'RAW DATA'!AJ40</f>
        <v>161.74</v>
      </c>
      <c r="V45" s="129">
        <f>'RAW DATA'!AK40</f>
        <v>41.297122179425259</v>
      </c>
      <c r="W45" s="129">
        <f>'RAW DATA'!AL40</f>
        <v>1.85</v>
      </c>
      <c r="X45" s="160"/>
      <c r="Y45" s="83"/>
      <c r="Z45" s="84"/>
      <c r="AA45" s="30">
        <f t="shared" si="0"/>
        <v>1.3203742216236536</v>
      </c>
      <c r="AB45" s="30">
        <f t="shared" si="1"/>
        <v>1.7863886527849431</v>
      </c>
      <c r="AC45" s="85">
        <f t="shared" si="2"/>
        <v>1.2531670900127392</v>
      </c>
      <c r="AD45" s="85">
        <f t="shared" si="3"/>
        <v>1.6954613570760588</v>
      </c>
      <c r="AE45" s="30">
        <f t="shared" si="4"/>
        <v>1.4423625151098398</v>
      </c>
      <c r="AF45" s="30">
        <f t="shared" si="5"/>
        <v>1.9514316380897834</v>
      </c>
      <c r="AG45" s="84"/>
      <c r="AH45" s="77"/>
      <c r="AI45" s="45"/>
      <c r="AJ45" s="30">
        <f t="shared" si="6"/>
        <v>1.5533814372042984</v>
      </c>
      <c r="AK45" s="30">
        <f t="shared" si="7"/>
        <v>1.4743142235443991</v>
      </c>
      <c r="AL45" s="30">
        <f t="shared" si="8"/>
        <v>1.6968970765998117</v>
      </c>
      <c r="AM45" s="85">
        <f t="shared" si="9"/>
        <v>1.9498338101267809</v>
      </c>
      <c r="AN45" s="30">
        <f t="shared" si="48"/>
        <v>8.7982571794987599E-2</v>
      </c>
      <c r="AO45" s="30">
        <f t="shared" si="45"/>
        <v>0.14113980263104778</v>
      </c>
      <c r="AP45" s="30">
        <f t="shared" si="46"/>
        <v>2.3440505153683951E-2</v>
      </c>
      <c r="AQ45" s="85">
        <f t="shared" si="47"/>
        <v>9.9667896444301275E-3</v>
      </c>
      <c r="AR45" s="94"/>
      <c r="AS45" s="95"/>
      <c r="AT45" s="93"/>
      <c r="AU45" s="30">
        <f t="shared" si="10"/>
        <v>1705.4523003023776</v>
      </c>
      <c r="AV45" s="30">
        <f t="shared" si="10"/>
        <v>3.4225000000000003</v>
      </c>
      <c r="AW45" s="30">
        <f t="shared" si="11"/>
        <v>76.399676031936735</v>
      </c>
      <c r="AX45" s="85">
        <f t="shared" si="12"/>
        <v>26.242671450732733</v>
      </c>
      <c r="AY45" s="92"/>
      <c r="AZ45" s="30">
        <f t="shared" si="13"/>
        <v>1.4819072434955449</v>
      </c>
      <c r="BA45" s="30">
        <f t="shared" si="14"/>
        <v>1.624855630913052</v>
      </c>
      <c r="BB45" s="30">
        <f t="shared" si="15"/>
        <v>7.1474193708753422E-2</v>
      </c>
      <c r="BC45" s="56">
        <f t="shared" si="16"/>
        <v>4.601200451924374E-2</v>
      </c>
      <c r="BD45" s="30">
        <f t="shared" si="17"/>
        <v>1.3876889270719017</v>
      </c>
      <c r="BE45" s="30">
        <f t="shared" si="18"/>
        <v>1.5609395200168965</v>
      </c>
      <c r="BF45" s="30">
        <f t="shared" si="19"/>
        <v>8.6625296472497504E-2</v>
      </c>
      <c r="BG45" s="56">
        <f t="shared" si="20"/>
        <v>5.8756332326660665E-2</v>
      </c>
      <c r="BH45" s="30">
        <f t="shared" si="21"/>
        <v>1.6226846832793791</v>
      </c>
      <c r="BI45" s="30">
        <f t="shared" si="22"/>
        <v>1.7711094699202443</v>
      </c>
      <c r="BJ45" s="30">
        <f t="shared" si="23"/>
        <v>7.421239332043271E-2</v>
      </c>
      <c r="BK45" s="56">
        <f t="shared" si="24"/>
        <v>4.3734174773367537E-2</v>
      </c>
      <c r="BL45" s="30">
        <f t="shared" si="25"/>
        <v>1.7733470402696039</v>
      </c>
      <c r="BM45" s="30">
        <f t="shared" si="26"/>
        <v>2.126320579983958</v>
      </c>
      <c r="BN45" s="30">
        <f t="shared" si="27"/>
        <v>0.17648676985717698</v>
      </c>
      <c r="BO45" s="56">
        <f t="shared" si="28"/>
        <v>9.0513749910666297E-2</v>
      </c>
      <c r="BP45" s="59"/>
      <c r="DZ45" s="30">
        <f t="shared" si="29"/>
        <v>1.0758984810566692</v>
      </c>
      <c r="EA45" s="30">
        <f t="shared" si="30"/>
        <v>2.0308643933519277</v>
      </c>
      <c r="EB45" s="30">
        <f t="shared" si="31"/>
        <v>0.47748295614762915</v>
      </c>
      <c r="EC45" s="56">
        <f t="shared" si="32"/>
        <v>0.30738294195595656</v>
      </c>
      <c r="ED45" s="30">
        <f t="shared" si="33"/>
        <v>0.89561440909952061</v>
      </c>
      <c r="EE45" s="30">
        <f t="shared" si="34"/>
        <v>2.0530140379892776</v>
      </c>
      <c r="EF45" s="30">
        <f t="shared" si="35"/>
        <v>0.5786998144448785</v>
      </c>
      <c r="EG45" s="56">
        <f t="shared" si="36"/>
        <v>0.39252135345586381</v>
      </c>
      <c r="EH45" s="30">
        <f t="shared" si="37"/>
        <v>1.2011215930760144</v>
      </c>
      <c r="EI45" s="30">
        <f t="shared" si="38"/>
        <v>2.1926725601236088</v>
      </c>
      <c r="EJ45" s="30">
        <f t="shared" si="39"/>
        <v>0.4957754835237973</v>
      </c>
      <c r="EK45" s="56">
        <f t="shared" si="40"/>
        <v>0.29216591292455774</v>
      </c>
      <c r="EL45" s="30">
        <f t="shared" si="41"/>
        <v>0.77081491925637269</v>
      </c>
      <c r="EM45" s="30">
        <f t="shared" si="42"/>
        <v>3.1288527009971894</v>
      </c>
      <c r="EN45" s="30">
        <f t="shared" si="43"/>
        <v>1.1790188908704082</v>
      </c>
      <c r="EO45" s="56">
        <f t="shared" si="44"/>
        <v>0.60467660615329399</v>
      </c>
      <c r="EP45" s="66"/>
      <c r="EQ45" s="60"/>
    </row>
    <row r="46" spans="2:147" s="12" customFormat="1" ht="21.95" customHeight="1" x14ac:dyDescent="0.25"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T46" s="24"/>
      <c r="U46" s="129">
        <f>'RAW DATA'!AJ41</f>
        <v>129.57</v>
      </c>
      <c r="V46" s="129">
        <f>'RAW DATA'!AK41</f>
        <v>31.789132863956688</v>
      </c>
      <c r="W46" s="129">
        <f>'RAW DATA'!AL41</f>
        <v>1.92</v>
      </c>
      <c r="X46" s="160"/>
      <c r="Y46" s="83"/>
      <c r="Z46" s="84"/>
      <c r="AA46" s="30">
        <f t="shared" si="0"/>
        <v>1.2120782233204668</v>
      </c>
      <c r="AB46" s="30">
        <f t="shared" si="1"/>
        <v>1.6398705374335725</v>
      </c>
      <c r="AC46" s="85">
        <f t="shared" si="2"/>
        <v>1.146024411355971</v>
      </c>
      <c r="AD46" s="85">
        <f t="shared" si="3"/>
        <v>1.5505036153639606</v>
      </c>
      <c r="AE46" s="30">
        <f t="shared" si="4"/>
        <v>1.3830409191621047</v>
      </c>
      <c r="AF46" s="30">
        <f t="shared" si="5"/>
        <v>1.8711730082781415</v>
      </c>
      <c r="AG46" s="84"/>
      <c r="AH46" s="77"/>
      <c r="AI46" s="45"/>
      <c r="AJ46" s="30">
        <f t="shared" si="6"/>
        <v>1.4259743803770197</v>
      </c>
      <c r="AK46" s="30">
        <f t="shared" si="7"/>
        <v>1.3482640133599659</v>
      </c>
      <c r="AL46" s="30">
        <f t="shared" si="8"/>
        <v>1.6271069637201232</v>
      </c>
      <c r="AM46" s="85">
        <f t="shared" si="9"/>
        <v>1.7311500558710038</v>
      </c>
      <c r="AN46" s="30">
        <f t="shared" si="48"/>
        <v>0.2440613128438695</v>
      </c>
      <c r="AO46" s="30">
        <f t="shared" si="45"/>
        <v>0.32688203841925312</v>
      </c>
      <c r="AP46" s="30">
        <f t="shared" si="46"/>
        <v>8.5786330701245181E-2</v>
      </c>
      <c r="AQ46" s="85">
        <f t="shared" si="47"/>
        <v>3.566430139752496E-2</v>
      </c>
      <c r="AR46" s="94"/>
      <c r="AS46" s="95"/>
      <c r="AT46" s="93"/>
      <c r="AU46" s="30">
        <f t="shared" si="10"/>
        <v>1010.5489682422912</v>
      </c>
      <c r="AV46" s="30">
        <f t="shared" si="10"/>
        <v>3.6863999999999999</v>
      </c>
      <c r="AW46" s="30">
        <f t="shared" si="11"/>
        <v>61.035135098796836</v>
      </c>
      <c r="AX46" s="85">
        <f t="shared" si="12"/>
        <v>214.05882962515216</v>
      </c>
      <c r="AY46" s="92"/>
      <c r="AZ46" s="30">
        <f t="shared" si="13"/>
        <v>1.3470918048126268</v>
      </c>
      <c r="BA46" s="30">
        <f t="shared" si="14"/>
        <v>1.5048569559414127</v>
      </c>
      <c r="BB46" s="30">
        <f t="shared" si="15"/>
        <v>7.888257556439289E-2</v>
      </c>
      <c r="BC46" s="56">
        <f t="shared" si="16"/>
        <v>5.5318368022528437E-2</v>
      </c>
      <c r="BD46" s="30">
        <f t="shared" si="17"/>
        <v>1.2526599059163186</v>
      </c>
      <c r="BE46" s="30">
        <f t="shared" si="18"/>
        <v>1.4438681208036133</v>
      </c>
      <c r="BF46" s="30">
        <f t="shared" si="19"/>
        <v>9.5604107443647321E-2</v>
      </c>
      <c r="BG46" s="56">
        <f t="shared" si="20"/>
        <v>7.09090404374106E-2</v>
      </c>
      <c r="BH46" s="30">
        <f t="shared" si="21"/>
        <v>1.5452023710252001</v>
      </c>
      <c r="BI46" s="30">
        <f t="shared" si="22"/>
        <v>1.7090115564150463</v>
      </c>
      <c r="BJ46" s="30">
        <f t="shared" si="23"/>
        <v>8.1904592694923048E-2</v>
      </c>
      <c r="BK46" s="56">
        <f t="shared" si="24"/>
        <v>5.0337558944287965E-2</v>
      </c>
      <c r="BL46" s="30">
        <f t="shared" si="25"/>
        <v>1.5363702306364115</v>
      </c>
      <c r="BM46" s="30">
        <f t="shared" si="26"/>
        <v>1.925929881105596</v>
      </c>
      <c r="BN46" s="30">
        <f t="shared" si="27"/>
        <v>0.19477982523459222</v>
      </c>
      <c r="BO46" s="56">
        <f t="shared" si="28"/>
        <v>0.11251469771439976</v>
      </c>
      <c r="BP46" s="59"/>
      <c r="DZ46" s="30">
        <f t="shared" si="29"/>
        <v>0.94732641603074308</v>
      </c>
      <c r="EA46" s="30">
        <f t="shared" si="30"/>
        <v>1.9046223447232964</v>
      </c>
      <c r="EB46" s="30">
        <f t="shared" si="31"/>
        <v>0.4786479643462766</v>
      </c>
      <c r="EC46" s="56">
        <f t="shared" si="32"/>
        <v>0.33566378956943449</v>
      </c>
      <c r="ED46" s="30">
        <f t="shared" si="33"/>
        <v>0.76815223222663542</v>
      </c>
      <c r="EE46" s="30">
        <f t="shared" si="34"/>
        <v>1.9283757944932964</v>
      </c>
      <c r="EF46" s="30">
        <f t="shared" si="35"/>
        <v>0.58011178113333051</v>
      </c>
      <c r="EG46" s="56">
        <f t="shared" si="36"/>
        <v>0.43026571605041386</v>
      </c>
      <c r="EH46" s="30">
        <f t="shared" si="37"/>
        <v>1.1301218401546087</v>
      </c>
      <c r="EI46" s="30">
        <f t="shared" si="38"/>
        <v>2.1240920872856375</v>
      </c>
      <c r="EJ46" s="30">
        <f t="shared" si="39"/>
        <v>0.4969851235655145</v>
      </c>
      <c r="EK46" s="56">
        <f t="shared" si="40"/>
        <v>0.30544096648030833</v>
      </c>
      <c r="EL46" s="30">
        <f t="shared" si="41"/>
        <v>0.54925448289804213</v>
      </c>
      <c r="EM46" s="30">
        <f t="shared" si="42"/>
        <v>2.9130456288439657</v>
      </c>
      <c r="EN46" s="30">
        <f t="shared" si="43"/>
        <v>1.1818955729729617</v>
      </c>
      <c r="EO46" s="56">
        <f t="shared" si="44"/>
        <v>0.68272277666785375</v>
      </c>
      <c r="EP46" s="66"/>
      <c r="EQ46" s="60"/>
    </row>
    <row r="47" spans="2:147" s="12" customFormat="1" ht="21.95" customHeight="1" x14ac:dyDescent="0.25"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T47" s="24"/>
      <c r="U47" s="129">
        <f>'RAW DATA'!AJ42</f>
        <v>160.87</v>
      </c>
      <c r="V47" s="129">
        <f>'RAW DATA'!AK42</f>
        <v>41.045308220992318</v>
      </c>
      <c r="W47" s="129">
        <f>'RAW DATA'!AL42</f>
        <v>2.16</v>
      </c>
      <c r="X47" s="160"/>
      <c r="Y47" s="83"/>
      <c r="Z47" s="84"/>
      <c r="AA47" s="30">
        <f t="shared" si="0"/>
        <v>1.3175060606371025</v>
      </c>
      <c r="AB47" s="30">
        <f t="shared" si="1"/>
        <v>1.7825081996854917</v>
      </c>
      <c r="AC47" s="85">
        <f t="shared" si="2"/>
        <v>1.2502042872731762</v>
      </c>
      <c r="AD47" s="85">
        <f t="shared" si="3"/>
        <v>1.6914528592519442</v>
      </c>
      <c r="AE47" s="30">
        <f t="shared" si="4"/>
        <v>1.4409472956746507</v>
      </c>
      <c r="AF47" s="30">
        <f t="shared" si="5"/>
        <v>1.9495169294421744</v>
      </c>
      <c r="AG47" s="84"/>
      <c r="AH47" s="77"/>
      <c r="AI47" s="45"/>
      <c r="AJ47" s="30">
        <f t="shared" si="6"/>
        <v>1.5500071301612972</v>
      </c>
      <c r="AK47" s="30">
        <f t="shared" si="7"/>
        <v>1.4708285732625603</v>
      </c>
      <c r="AL47" s="30">
        <f t="shared" si="8"/>
        <v>1.6952321125584127</v>
      </c>
      <c r="AM47" s="85">
        <f t="shared" si="9"/>
        <v>1.9440420890828234</v>
      </c>
      <c r="AN47" s="30">
        <f t="shared" si="48"/>
        <v>0.37209130125405676</v>
      </c>
      <c r="AO47" s="30">
        <f t="shared" si="45"/>
        <v>0.47495725543131834</v>
      </c>
      <c r="AP47" s="30">
        <f t="shared" si="46"/>
        <v>0.21600918919691614</v>
      </c>
      <c r="AQ47" s="85">
        <f t="shared" si="47"/>
        <v>4.6637819287711248E-2</v>
      </c>
      <c r="AR47" s="94"/>
      <c r="AS47" s="95"/>
      <c r="AT47" s="93"/>
      <c r="AU47" s="30">
        <f t="shared" si="10"/>
        <v>1684.7173269562595</v>
      </c>
      <c r="AV47" s="30">
        <f t="shared" si="10"/>
        <v>4.6656000000000004</v>
      </c>
      <c r="AW47" s="30">
        <f t="shared" si="11"/>
        <v>88.657865757343416</v>
      </c>
      <c r="AX47" s="85">
        <f t="shared" si="12"/>
        <v>28.886046738245209</v>
      </c>
      <c r="AY47" s="92"/>
      <c r="AZ47" s="30">
        <f t="shared" si="13"/>
        <v>1.4784233491731464</v>
      </c>
      <c r="BA47" s="30">
        <f t="shared" si="14"/>
        <v>1.621590911149448</v>
      </c>
      <c r="BB47" s="30">
        <f t="shared" si="15"/>
        <v>7.15837809881507E-2</v>
      </c>
      <c r="BC47" s="56">
        <f t="shared" si="16"/>
        <v>4.6182872062466962E-2</v>
      </c>
      <c r="BD47" s="30">
        <f t="shared" si="17"/>
        <v>1.3840704591943012</v>
      </c>
      <c r="BE47" s="30">
        <f t="shared" si="18"/>
        <v>1.5575866873308195</v>
      </c>
      <c r="BF47" s="30">
        <f t="shared" si="19"/>
        <v>8.6758114068259229E-2</v>
      </c>
      <c r="BG47" s="56">
        <f t="shared" si="20"/>
        <v>5.898587751515745E-2</v>
      </c>
      <c r="BH47" s="30">
        <f t="shared" si="21"/>
        <v>1.6209059336342599</v>
      </c>
      <c r="BI47" s="30">
        <f t="shared" si="22"/>
        <v>1.7695582914825654</v>
      </c>
      <c r="BJ47" s="30">
        <f t="shared" si="23"/>
        <v>7.432617892415265E-2</v>
      </c>
      <c r="BK47" s="56">
        <f t="shared" si="24"/>
        <v>4.3844249040316398E-2</v>
      </c>
      <c r="BL47" s="30">
        <f t="shared" si="25"/>
        <v>1.7672847221897838</v>
      </c>
      <c r="BM47" s="30">
        <f t="shared" si="26"/>
        <v>2.1207994559758632</v>
      </c>
      <c r="BN47" s="30">
        <f t="shared" si="27"/>
        <v>0.17675736689303964</v>
      </c>
      <c r="BO47" s="56">
        <f t="shared" si="28"/>
        <v>9.092260290333104E-2</v>
      </c>
      <c r="BP47" s="59"/>
      <c r="DZ47" s="30">
        <f t="shared" si="29"/>
        <v>1.0725077576531001</v>
      </c>
      <c r="EA47" s="30">
        <f t="shared" si="30"/>
        <v>2.0275065026694943</v>
      </c>
      <c r="EB47" s="30">
        <f t="shared" si="31"/>
        <v>0.47749937250819696</v>
      </c>
      <c r="EC47" s="56">
        <f t="shared" si="32"/>
        <v>0.30806269417515997</v>
      </c>
      <c r="ED47" s="30">
        <f t="shared" si="33"/>
        <v>0.8921088625162702</v>
      </c>
      <c r="EE47" s="30">
        <f t="shared" si="34"/>
        <v>2.0495482840088504</v>
      </c>
      <c r="EF47" s="30">
        <f t="shared" si="35"/>
        <v>0.57871971074629014</v>
      </c>
      <c r="EG47" s="56">
        <f t="shared" si="36"/>
        <v>0.3934650993776837</v>
      </c>
      <c r="EH47" s="30">
        <f t="shared" si="37"/>
        <v>1.1994395837579339</v>
      </c>
      <c r="EI47" s="30">
        <f t="shared" si="38"/>
        <v>2.1910246413588914</v>
      </c>
      <c r="EJ47" s="30">
        <f t="shared" si="39"/>
        <v>0.4957925288004788</v>
      </c>
      <c r="EK47" s="56">
        <f t="shared" si="40"/>
        <v>0.29246291710002942</v>
      </c>
      <c r="EL47" s="30">
        <f t="shared" si="41"/>
        <v>0.76498266231688294</v>
      </c>
      <c r="EM47" s="30">
        <f t="shared" si="42"/>
        <v>3.1231015158487638</v>
      </c>
      <c r="EN47" s="30">
        <f t="shared" si="43"/>
        <v>1.1790594267659404</v>
      </c>
      <c r="EO47" s="56">
        <f t="shared" si="44"/>
        <v>0.60649891964129599</v>
      </c>
      <c r="EP47" s="66"/>
      <c r="EQ47" s="60"/>
    </row>
    <row r="48" spans="2:147" s="12" customFormat="1" ht="21.95" customHeight="1" x14ac:dyDescent="0.25"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T48" s="24"/>
      <c r="U48" s="129">
        <f>'RAW DATA'!AJ43</f>
        <v>190.43</v>
      </c>
      <c r="V48" s="129">
        <f>'RAW DATA'!AK43</f>
        <v>49.45902858295743</v>
      </c>
      <c r="W48" s="129">
        <f>'RAW DATA'!AL43</f>
        <v>2.2599999999999998</v>
      </c>
      <c r="X48" s="160"/>
      <c r="Y48" s="83"/>
      <c r="Z48" s="84"/>
      <c r="AA48" s="30">
        <f t="shared" si="0"/>
        <v>1.4133383355598852</v>
      </c>
      <c r="AB48" s="30">
        <f t="shared" si="1"/>
        <v>1.9121636304633738</v>
      </c>
      <c r="AC48" s="85">
        <f t="shared" si="2"/>
        <v>1.3530968647282662</v>
      </c>
      <c r="AD48" s="85">
        <f t="shared" si="3"/>
        <v>1.8306604640441246</v>
      </c>
      <c r="AE48" s="30">
        <f t="shared" si="4"/>
        <v>1.4847239598862325</v>
      </c>
      <c r="AF48" s="30">
        <f t="shared" si="5"/>
        <v>2.0087441810225499</v>
      </c>
      <c r="AG48" s="84"/>
      <c r="AH48" s="77"/>
      <c r="AI48" s="45"/>
      <c r="AJ48" s="30">
        <f t="shared" si="6"/>
        <v>1.6627509830116296</v>
      </c>
      <c r="AK48" s="30">
        <f t="shared" si="7"/>
        <v>1.5918786643861955</v>
      </c>
      <c r="AL48" s="30">
        <f t="shared" si="8"/>
        <v>1.7467340704543912</v>
      </c>
      <c r="AM48" s="85">
        <f t="shared" si="9"/>
        <v>2.1375576574080206</v>
      </c>
      <c r="AN48" s="30">
        <f t="shared" si="48"/>
        <v>0.35670638829357448</v>
      </c>
      <c r="AO48" s="30">
        <f t="shared" si="45"/>
        <v>0.44638611910237369</v>
      </c>
      <c r="AP48" s="30">
        <f t="shared" si="46"/>
        <v>0.26344191443231763</v>
      </c>
      <c r="AQ48" s="85">
        <f t="shared" si="47"/>
        <v>1.4992127259411596E-2</v>
      </c>
      <c r="AR48" s="94"/>
      <c r="AS48" s="95"/>
      <c r="AT48" s="93"/>
      <c r="AU48" s="30">
        <f t="shared" ref="AU48:AV60" si="49">V48^2</f>
        <v>2446.1955083697999</v>
      </c>
      <c r="AV48" s="30">
        <f t="shared" si="49"/>
        <v>5.1075999999999988</v>
      </c>
      <c r="AW48" s="30">
        <f t="shared" si="11"/>
        <v>111.77740459748378</v>
      </c>
      <c r="AX48" s="85">
        <f t="shared" si="12"/>
        <v>9.2364100118772559</v>
      </c>
      <c r="AY48" s="92"/>
      <c r="AZ48" s="30">
        <f t="shared" si="13"/>
        <v>1.5919858814100993</v>
      </c>
      <c r="BA48" s="30">
        <f t="shared" si="14"/>
        <v>1.7335160846131599</v>
      </c>
      <c r="BB48" s="30">
        <f t="shared" si="15"/>
        <v>7.0765101601530336E-2</v>
      </c>
      <c r="BC48" s="56">
        <f t="shared" si="16"/>
        <v>4.255904962591462E-2</v>
      </c>
      <c r="BD48" s="30">
        <f t="shared" si="17"/>
        <v>1.5061127733973725</v>
      </c>
      <c r="BE48" s="30">
        <f t="shared" si="18"/>
        <v>1.6776445553750186</v>
      </c>
      <c r="BF48" s="30">
        <f t="shared" si="19"/>
        <v>8.5765890988823132E-2</v>
      </c>
      <c r="BG48" s="56">
        <f t="shared" si="20"/>
        <v>5.3877153395917317E-2</v>
      </c>
      <c r="BH48" s="30">
        <f t="shared" si="21"/>
        <v>1.6732579347904784</v>
      </c>
      <c r="BI48" s="30">
        <f t="shared" si="22"/>
        <v>1.8202102061183041</v>
      </c>
      <c r="BJ48" s="30">
        <f t="shared" si="23"/>
        <v>7.3476135663912839E-2</v>
      </c>
      <c r="BK48" s="56">
        <f t="shared" si="24"/>
        <v>4.2064866602618545E-2</v>
      </c>
      <c r="BL48" s="30">
        <f t="shared" si="25"/>
        <v>1.962821804476818</v>
      </c>
      <c r="BM48" s="30">
        <f t="shared" si="26"/>
        <v>2.3122935103392233</v>
      </c>
      <c r="BN48" s="30">
        <f t="shared" si="27"/>
        <v>0.1747358529312027</v>
      </c>
      <c r="BO48" s="56">
        <f t="shared" si="28"/>
        <v>8.1745562429920815E-2</v>
      </c>
      <c r="BP48" s="59"/>
      <c r="DZ48" s="30">
        <f t="shared" si="29"/>
        <v>1.1853736556804741</v>
      </c>
      <c r="EA48" s="30">
        <f t="shared" si="30"/>
        <v>2.1401283103427851</v>
      </c>
      <c r="EB48" s="30">
        <f t="shared" si="31"/>
        <v>0.47737732733115557</v>
      </c>
      <c r="EC48" s="56">
        <f t="shared" si="32"/>
        <v>0.28710091421297124</v>
      </c>
      <c r="ED48" s="30">
        <f t="shared" si="33"/>
        <v>1.0133068699590082</v>
      </c>
      <c r="EE48" s="30">
        <f t="shared" si="34"/>
        <v>2.1704504588133826</v>
      </c>
      <c r="EF48" s="30">
        <f t="shared" si="35"/>
        <v>0.57857179442718731</v>
      </c>
      <c r="EG48" s="56">
        <f t="shared" si="36"/>
        <v>0.36345219480045976</v>
      </c>
      <c r="EH48" s="30">
        <f t="shared" si="37"/>
        <v>1.2510682624213878</v>
      </c>
      <c r="EI48" s="30">
        <f t="shared" si="38"/>
        <v>2.2423998784873946</v>
      </c>
      <c r="EJ48" s="30">
        <f t="shared" si="39"/>
        <v>0.49566580803300342</v>
      </c>
      <c r="EK48" s="56">
        <f t="shared" si="40"/>
        <v>0.28376718380724208</v>
      </c>
      <c r="EL48" s="30">
        <f t="shared" si="41"/>
        <v>0.95879958918780184</v>
      </c>
      <c r="EM48" s="30">
        <f t="shared" si="42"/>
        <v>3.3163157256282396</v>
      </c>
      <c r="EN48" s="30">
        <f t="shared" si="43"/>
        <v>1.1787580682202188</v>
      </c>
      <c r="EO48" s="56">
        <f t="shared" si="44"/>
        <v>0.55145088794917851</v>
      </c>
      <c r="EP48" s="66"/>
      <c r="EQ48" s="60"/>
    </row>
    <row r="49" spans="2:147" s="12" customFormat="1" ht="21.95" customHeight="1" x14ac:dyDescent="0.25"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T49" s="24"/>
      <c r="U49" s="129">
        <f>'RAW DATA'!AJ44</f>
        <v>141.74</v>
      </c>
      <c r="V49" s="129">
        <f>'RAW DATA'!AK44</f>
        <v>35.436070873066278</v>
      </c>
      <c r="W49" s="129">
        <f>'RAW DATA'!AL44</f>
        <v>1.72</v>
      </c>
      <c r="X49" s="160"/>
      <c r="Y49" s="83"/>
      <c r="Z49" s="84"/>
      <c r="AA49" s="30">
        <f t="shared" si="0"/>
        <v>1.2536168472442251</v>
      </c>
      <c r="AB49" s="30">
        <f t="shared" si="1"/>
        <v>1.6960698521539515</v>
      </c>
      <c r="AC49" s="85">
        <f t="shared" si="2"/>
        <v>1.185992689676878</v>
      </c>
      <c r="AD49" s="85">
        <f t="shared" si="3"/>
        <v>1.6045783448569526</v>
      </c>
      <c r="AE49" s="30">
        <f t="shared" si="4"/>
        <v>1.4073603577936069</v>
      </c>
      <c r="AF49" s="30">
        <f t="shared" si="5"/>
        <v>1.9040757781913504</v>
      </c>
      <c r="AG49" s="84"/>
      <c r="AH49" s="77"/>
      <c r="AI49" s="45"/>
      <c r="AJ49" s="30">
        <f t="shared" si="6"/>
        <v>1.4748433496990883</v>
      </c>
      <c r="AK49" s="30">
        <f t="shared" si="7"/>
        <v>1.3952855172669154</v>
      </c>
      <c r="AL49" s="30">
        <f t="shared" si="8"/>
        <v>1.6557180679924788</v>
      </c>
      <c r="AM49" s="85">
        <f t="shared" si="9"/>
        <v>1.8150296300805244</v>
      </c>
      <c r="AN49" s="30">
        <f t="shared" si="48"/>
        <v>6.0101783186763513E-2</v>
      </c>
      <c r="AO49" s="30">
        <f t="shared" si="45"/>
        <v>0.10543949529661467</v>
      </c>
      <c r="AP49" s="30">
        <f t="shared" si="46"/>
        <v>4.1321667826195773E-3</v>
      </c>
      <c r="AQ49" s="85">
        <f t="shared" si="47"/>
        <v>9.0306305932413185E-3</v>
      </c>
      <c r="AR49" s="94"/>
      <c r="AS49" s="95"/>
      <c r="AT49" s="93"/>
      <c r="AU49" s="30">
        <f t="shared" si="49"/>
        <v>1255.7151189209762</v>
      </c>
      <c r="AV49" s="30">
        <f t="shared" si="49"/>
        <v>2.9583999999999997</v>
      </c>
      <c r="AW49" s="30">
        <f t="shared" si="11"/>
        <v>60.950041901673998</v>
      </c>
      <c r="AX49" s="85">
        <f t="shared" si="12"/>
        <v>120.64411388650767</v>
      </c>
      <c r="AY49" s="92"/>
      <c r="AZ49" s="30">
        <f t="shared" si="13"/>
        <v>1.399554329336854</v>
      </c>
      <c r="BA49" s="30">
        <f t="shared" si="14"/>
        <v>1.5501323700613225</v>
      </c>
      <c r="BB49" s="30">
        <f t="shared" si="15"/>
        <v>7.5289020362234296E-2</v>
      </c>
      <c r="BC49" s="56">
        <f t="shared" si="16"/>
        <v>5.1048825204110984E-2</v>
      </c>
      <c r="BD49" s="30">
        <f t="shared" si="17"/>
        <v>1.3040367270171318</v>
      </c>
      <c r="BE49" s="30">
        <f t="shared" si="18"/>
        <v>1.486534307516699</v>
      </c>
      <c r="BF49" s="30">
        <f t="shared" si="19"/>
        <v>9.1248790249783676E-2</v>
      </c>
      <c r="BG49" s="56">
        <f t="shared" si="20"/>
        <v>6.5397934057626922E-2</v>
      </c>
      <c r="BH49" s="30">
        <f t="shared" si="21"/>
        <v>1.5775447007684997</v>
      </c>
      <c r="BI49" s="30">
        <f t="shared" si="22"/>
        <v>1.7338914352164578</v>
      </c>
      <c r="BJ49" s="30">
        <f t="shared" si="23"/>
        <v>7.8173367223979121E-2</v>
      </c>
      <c r="BK49" s="56">
        <f t="shared" si="24"/>
        <v>4.7214177784967046E-2</v>
      </c>
      <c r="BL49" s="30">
        <f t="shared" si="25"/>
        <v>1.6291231466357921</v>
      </c>
      <c r="BM49" s="30">
        <f t="shared" si="26"/>
        <v>2.0009361135252566</v>
      </c>
      <c r="BN49" s="30">
        <f t="shared" si="27"/>
        <v>0.18590648344473229</v>
      </c>
      <c r="BO49" s="56">
        <f t="shared" si="28"/>
        <v>0.1024261424517265</v>
      </c>
      <c r="BP49" s="59"/>
      <c r="DZ49" s="30">
        <f t="shared" si="29"/>
        <v>0.99677447429276433</v>
      </c>
      <c r="EA49" s="30">
        <f t="shared" si="30"/>
        <v>1.9529122251054121</v>
      </c>
      <c r="EB49" s="30">
        <f t="shared" si="31"/>
        <v>0.47806887540632392</v>
      </c>
      <c r="EC49" s="56">
        <f t="shared" si="32"/>
        <v>0.32414891758088349</v>
      </c>
      <c r="ED49" s="30">
        <f t="shared" si="33"/>
        <v>0.81587558037280428</v>
      </c>
      <c r="EE49" s="30">
        <f t="shared" si="34"/>
        <v>1.9746954541610267</v>
      </c>
      <c r="EF49" s="30">
        <f t="shared" si="35"/>
        <v>0.57940993689411113</v>
      </c>
      <c r="EG49" s="56">
        <f t="shared" si="36"/>
        <v>0.41526263243171846</v>
      </c>
      <c r="EH49" s="30">
        <f t="shared" si="37"/>
        <v>1.1593342184525854</v>
      </c>
      <c r="EI49" s="30">
        <f t="shared" si="38"/>
        <v>2.1521019175323723</v>
      </c>
      <c r="EJ49" s="30">
        <f t="shared" si="39"/>
        <v>0.4963838495398934</v>
      </c>
      <c r="EK49" s="56">
        <f t="shared" si="40"/>
        <v>0.2997997419583322</v>
      </c>
      <c r="EL49" s="30">
        <f t="shared" si="41"/>
        <v>0.63456396531875181</v>
      </c>
      <c r="EM49" s="30">
        <f t="shared" si="42"/>
        <v>2.9954952948422973</v>
      </c>
      <c r="EN49" s="30">
        <f t="shared" si="43"/>
        <v>1.1804656647617726</v>
      </c>
      <c r="EO49" s="56">
        <f t="shared" si="44"/>
        <v>0.65038368806651425</v>
      </c>
      <c r="EP49" s="66"/>
      <c r="EQ49" s="60"/>
    </row>
    <row r="50" spans="2:147" s="12" customFormat="1" ht="21.95" customHeight="1" x14ac:dyDescent="0.25"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T50" s="24"/>
      <c r="U50" s="129">
        <f>'RAW DATA'!AJ45</f>
        <v>47.83</v>
      </c>
      <c r="V50" s="129">
        <f>'RAW DATA'!AK45</f>
        <v>4.8787129514707743</v>
      </c>
      <c r="W50" s="129">
        <f>'RAW DATA'!AL45</f>
        <v>1.31</v>
      </c>
      <c r="X50" s="160"/>
      <c r="Y50" s="83"/>
      <c r="Z50" s="84"/>
      <c r="AA50" s="30">
        <f t="shared" si="0"/>
        <v>0.90556854051725211</v>
      </c>
      <c r="AB50" s="30">
        <f t="shared" si="1"/>
        <v>1.2251809665821647</v>
      </c>
      <c r="AC50" s="85">
        <f t="shared" si="2"/>
        <v>0.88988856874316458</v>
      </c>
      <c r="AD50" s="85">
        <f t="shared" si="3"/>
        <v>1.2039668871231048</v>
      </c>
      <c r="AE50" s="30">
        <f t="shared" si="4"/>
        <v>1.0237461849758582</v>
      </c>
      <c r="AF50" s="30">
        <f t="shared" si="5"/>
        <v>1.3850683679085141</v>
      </c>
      <c r="AG50" s="84"/>
      <c r="AH50" s="77"/>
      <c r="AI50" s="45"/>
      <c r="AJ50" s="30">
        <f t="shared" si="6"/>
        <v>1.0653747535497085</v>
      </c>
      <c r="AK50" s="30">
        <f t="shared" si="7"/>
        <v>1.0469277279331348</v>
      </c>
      <c r="AL50" s="30">
        <f t="shared" si="8"/>
        <v>1.2044072764421863</v>
      </c>
      <c r="AM50" s="85">
        <f t="shared" si="9"/>
        <v>1.1122103978838278</v>
      </c>
      <c r="AN50" s="30">
        <f t="shared" si="48"/>
        <v>5.98415112008659E-2</v>
      </c>
      <c r="AO50" s="30">
        <f t="shared" si="45"/>
        <v>6.9207020330422767E-2</v>
      </c>
      <c r="AP50" s="30">
        <f t="shared" si="46"/>
        <v>1.1149823268356885E-2</v>
      </c>
      <c r="AQ50" s="85">
        <f t="shared" si="47"/>
        <v>3.912072670527373E-2</v>
      </c>
      <c r="AR50" s="94"/>
      <c r="AS50" s="95"/>
      <c r="AT50" s="93"/>
      <c r="AU50" s="30">
        <f t="shared" si="49"/>
        <v>23.801840062848672</v>
      </c>
      <c r="AV50" s="30">
        <f t="shared" si="49"/>
        <v>1.7161000000000002</v>
      </c>
      <c r="AW50" s="30">
        <f t="shared" si="11"/>
        <v>6.3911139664267145</v>
      </c>
      <c r="AX50" s="85">
        <f t="shared" si="12"/>
        <v>1725.668752447024</v>
      </c>
      <c r="AY50" s="92"/>
      <c r="AZ50" s="30">
        <f t="shared" si="13"/>
        <v>0.94213710023049579</v>
      </c>
      <c r="BA50" s="30">
        <f t="shared" si="14"/>
        <v>1.1886124068689212</v>
      </c>
      <c r="BB50" s="30">
        <f t="shared" si="15"/>
        <v>0.12323765331921269</v>
      </c>
      <c r="BC50" s="56">
        <f t="shared" si="16"/>
        <v>0.11567540239582247</v>
      </c>
      <c r="BD50" s="30">
        <f t="shared" si="17"/>
        <v>0.89756615137792783</v>
      </c>
      <c r="BE50" s="30">
        <f t="shared" si="18"/>
        <v>1.1962893044883418</v>
      </c>
      <c r="BF50" s="30">
        <f t="shared" si="19"/>
        <v>0.14936157655520696</v>
      </c>
      <c r="BG50" s="56">
        <f t="shared" si="20"/>
        <v>0.14266655908529571</v>
      </c>
      <c r="BH50" s="30">
        <f t="shared" si="21"/>
        <v>1.0764483485348615</v>
      </c>
      <c r="BI50" s="30">
        <f t="shared" si="22"/>
        <v>1.332366204349511</v>
      </c>
      <c r="BJ50" s="30">
        <f t="shared" si="23"/>
        <v>0.12795892790732474</v>
      </c>
      <c r="BK50" s="56">
        <f t="shared" si="24"/>
        <v>0.10624224081850027</v>
      </c>
      <c r="BL50" s="30">
        <f t="shared" si="25"/>
        <v>0.8079073448446612</v>
      </c>
      <c r="BM50" s="30">
        <f t="shared" si="26"/>
        <v>1.4165134509229944</v>
      </c>
      <c r="BN50" s="30">
        <f t="shared" si="27"/>
        <v>0.30430305303916655</v>
      </c>
      <c r="BO50" s="56">
        <f t="shared" si="28"/>
        <v>0.27360205732490511</v>
      </c>
      <c r="BP50" s="59"/>
      <c r="DZ50" s="30">
        <f t="shared" si="29"/>
        <v>0.57745167329956415</v>
      </c>
      <c r="EA50" s="30">
        <f t="shared" si="30"/>
        <v>1.5532978337998529</v>
      </c>
      <c r="EB50" s="30">
        <f t="shared" si="31"/>
        <v>0.4879230802501443</v>
      </c>
      <c r="EC50" s="56">
        <f t="shared" si="32"/>
        <v>0.45798258183276797</v>
      </c>
      <c r="ED50" s="30">
        <f t="shared" si="33"/>
        <v>0.45557469141379314</v>
      </c>
      <c r="EE50" s="30">
        <f t="shared" si="34"/>
        <v>1.6382807644524764</v>
      </c>
      <c r="EF50" s="30">
        <f t="shared" si="35"/>
        <v>0.59135303651934168</v>
      </c>
      <c r="EG50" s="56">
        <f t="shared" si="36"/>
        <v>0.56484609275446573</v>
      </c>
      <c r="EH50" s="30">
        <f t="shared" si="37"/>
        <v>0.69779170426531323</v>
      </c>
      <c r="EI50" s="30">
        <f t="shared" si="38"/>
        <v>1.7110228486190593</v>
      </c>
      <c r="EJ50" s="30">
        <f t="shared" si="39"/>
        <v>0.50661557217687303</v>
      </c>
      <c r="EK50" s="56">
        <f t="shared" si="40"/>
        <v>0.42063476540378697</v>
      </c>
      <c r="EL50" s="30">
        <f t="shared" si="41"/>
        <v>-9.258764045439305E-2</v>
      </c>
      <c r="EM50" s="30">
        <f t="shared" si="42"/>
        <v>2.3170084362220487</v>
      </c>
      <c r="EN50" s="30">
        <f t="shared" si="43"/>
        <v>1.2047980383382209</v>
      </c>
      <c r="EO50" s="56">
        <f t="shared" si="44"/>
        <v>1.0832465157946347</v>
      </c>
      <c r="EP50" s="66"/>
      <c r="EQ50" s="60"/>
    </row>
    <row r="51" spans="2:147" s="12" customFormat="1" ht="21.95" customHeight="1" x14ac:dyDescent="0.25"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T51" s="24"/>
      <c r="U51" s="129">
        <f>'RAW DATA'!AJ46</f>
        <v>103.48</v>
      </c>
      <c r="V51" s="129">
        <f>'RAW DATA'!AK46</f>
        <v>23.726091765378754</v>
      </c>
      <c r="W51" s="129">
        <f>'RAW DATA'!AL46</f>
        <v>1.23</v>
      </c>
      <c r="X51" s="160"/>
      <c r="Y51" s="83"/>
      <c r="Z51" s="84"/>
      <c r="AA51" s="30">
        <f t="shared" si="0"/>
        <v>1.1202401852076638</v>
      </c>
      <c r="AB51" s="30">
        <f t="shared" si="1"/>
        <v>1.5156190741044864</v>
      </c>
      <c r="AC51" s="85">
        <f t="shared" si="2"/>
        <v>1.0623743256684468</v>
      </c>
      <c r="AD51" s="85">
        <f t="shared" si="3"/>
        <v>1.4373299700220161</v>
      </c>
      <c r="AE51" s="30">
        <f t="shared" si="4"/>
        <v>1.3196024316228108</v>
      </c>
      <c r="AF51" s="30">
        <f t="shared" si="5"/>
        <v>1.7853444663132145</v>
      </c>
      <c r="AG51" s="84"/>
      <c r="AH51" s="77"/>
      <c r="AI51" s="45"/>
      <c r="AJ51" s="30">
        <f t="shared" si="6"/>
        <v>1.3179296296560752</v>
      </c>
      <c r="AK51" s="30">
        <f t="shared" si="7"/>
        <v>1.2498521478452316</v>
      </c>
      <c r="AL51" s="30">
        <f t="shared" si="8"/>
        <v>1.5524734489680128</v>
      </c>
      <c r="AM51" s="85">
        <f t="shared" si="9"/>
        <v>1.5457001106037114</v>
      </c>
      <c r="AN51" s="30">
        <f t="shared" si="48"/>
        <v>7.7316197714545395E-3</v>
      </c>
      <c r="AO51" s="30">
        <f t="shared" si="45"/>
        <v>3.9410777406893339E-4</v>
      </c>
      <c r="AP51" s="30">
        <f t="shared" si="46"/>
        <v>0.10398912528932554</v>
      </c>
      <c r="AQ51" s="85">
        <f t="shared" si="47"/>
        <v>9.9666559835195609E-2</v>
      </c>
      <c r="AR51" s="94"/>
      <c r="AS51" s="95"/>
      <c r="AT51" s="93"/>
      <c r="AU51" s="30">
        <f t="shared" si="49"/>
        <v>562.92743045917359</v>
      </c>
      <c r="AV51" s="30">
        <f t="shared" si="49"/>
        <v>1.5128999999999999</v>
      </c>
      <c r="AW51" s="30">
        <f t="shared" si="11"/>
        <v>29.183092871415866</v>
      </c>
      <c r="AX51" s="85">
        <f t="shared" si="12"/>
        <v>515.00812970543677</v>
      </c>
      <c r="AY51" s="92"/>
      <c r="AZ51" s="30">
        <f t="shared" si="13"/>
        <v>1.2284459367170713</v>
      </c>
      <c r="BA51" s="30">
        <f t="shared" si="14"/>
        <v>1.4074133225950791</v>
      </c>
      <c r="BB51" s="30">
        <f t="shared" si="15"/>
        <v>8.948369293900392E-2</v>
      </c>
      <c r="BC51" s="56">
        <f t="shared" si="16"/>
        <v>6.7897170626898692E-2</v>
      </c>
      <c r="BD51" s="30">
        <f t="shared" si="17"/>
        <v>1.1413996976940406</v>
      </c>
      <c r="BE51" s="30">
        <f t="shared" si="18"/>
        <v>1.3583045979964226</v>
      </c>
      <c r="BF51" s="30">
        <f t="shared" si="19"/>
        <v>0.10845245015119097</v>
      </c>
      <c r="BG51" s="56">
        <f t="shared" si="20"/>
        <v>8.6772223689149983E-2</v>
      </c>
      <c r="BH51" s="30">
        <f t="shared" si="21"/>
        <v>1.4595616066432928</v>
      </c>
      <c r="BI51" s="30">
        <f t="shared" si="22"/>
        <v>1.6453852912927327</v>
      </c>
      <c r="BJ51" s="30">
        <f t="shared" si="23"/>
        <v>9.2911842324719926E-2</v>
      </c>
      <c r="BK51" s="56">
        <f t="shared" si="24"/>
        <v>5.9847620831442828E-2</v>
      </c>
      <c r="BL51" s="30">
        <f t="shared" si="25"/>
        <v>1.3247436072530181</v>
      </c>
      <c r="BM51" s="30">
        <f t="shared" si="26"/>
        <v>1.7666566139544047</v>
      </c>
      <c r="BN51" s="30">
        <f t="shared" si="27"/>
        <v>0.22095650335069333</v>
      </c>
      <c r="BO51" s="56">
        <f t="shared" si="28"/>
        <v>0.14294914119168514</v>
      </c>
      <c r="BP51" s="59"/>
      <c r="DZ51" s="30">
        <f t="shared" si="29"/>
        <v>0.83742079066644304</v>
      </c>
      <c r="EA51" s="30">
        <f t="shared" si="30"/>
        <v>1.7984384686457073</v>
      </c>
      <c r="EB51" s="30">
        <f t="shared" si="31"/>
        <v>0.4805088389896322</v>
      </c>
      <c r="EC51" s="56">
        <f t="shared" si="32"/>
        <v>0.36459369922127405</v>
      </c>
      <c r="ED51" s="30">
        <f t="shared" si="33"/>
        <v>0.66748502377881813</v>
      </c>
      <c r="EE51" s="30">
        <f t="shared" si="34"/>
        <v>1.832219271911645</v>
      </c>
      <c r="EF51" s="30">
        <f t="shared" si="35"/>
        <v>0.58236712406641344</v>
      </c>
      <c r="EG51" s="56">
        <f t="shared" si="36"/>
        <v>0.46594881248188053</v>
      </c>
      <c r="EH51" s="30">
        <f t="shared" si="37"/>
        <v>1.0535561600462096</v>
      </c>
      <c r="EI51" s="30">
        <f t="shared" si="38"/>
        <v>2.051390737889816</v>
      </c>
      <c r="EJ51" s="30">
        <f t="shared" si="39"/>
        <v>0.4989172889218032</v>
      </c>
      <c r="EK51" s="56">
        <f t="shared" si="40"/>
        <v>0.32136928928056852</v>
      </c>
      <c r="EL51" s="30">
        <f t="shared" si="41"/>
        <v>0.35920959590600332</v>
      </c>
      <c r="EM51" s="30">
        <f t="shared" si="42"/>
        <v>2.7321906253014197</v>
      </c>
      <c r="EN51" s="30">
        <f t="shared" si="43"/>
        <v>1.1864905146977081</v>
      </c>
      <c r="EO51" s="56">
        <f t="shared" si="44"/>
        <v>0.76760718755095048</v>
      </c>
      <c r="EP51" s="66"/>
      <c r="EQ51" s="60"/>
    </row>
    <row r="52" spans="2:147" s="12" customFormat="1" ht="21.95" customHeight="1" x14ac:dyDescent="0.25"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T52" s="24"/>
      <c r="U52" s="129">
        <f>'RAW DATA'!AJ47</f>
        <v>86.96</v>
      </c>
      <c r="V52" s="129">
        <f>'RAW DATA'!AK47</f>
        <v>18.411309903400962</v>
      </c>
      <c r="W52" s="129">
        <f>'RAW DATA'!AL47</f>
        <v>1.3</v>
      </c>
      <c r="X52" s="160"/>
      <c r="Y52" s="83"/>
      <c r="Z52" s="84"/>
      <c r="AA52" s="30">
        <f t="shared" si="0"/>
        <v>1.059704819799737</v>
      </c>
      <c r="AB52" s="30">
        <f t="shared" si="1"/>
        <v>1.4337182856114088</v>
      </c>
      <c r="AC52" s="85">
        <f t="shared" si="2"/>
        <v>1.0106032033226162</v>
      </c>
      <c r="AD52" s="85">
        <f t="shared" si="3"/>
        <v>1.3672866868482454</v>
      </c>
      <c r="AE52" s="30">
        <f t="shared" si="4"/>
        <v>1.2669672636521432</v>
      </c>
      <c r="AF52" s="30">
        <f t="shared" si="5"/>
        <v>1.7141321802352525</v>
      </c>
      <c r="AG52" s="84"/>
      <c r="AH52" s="77"/>
      <c r="AI52" s="45"/>
      <c r="AJ52" s="30">
        <f t="shared" si="6"/>
        <v>1.246711552705573</v>
      </c>
      <c r="AK52" s="30">
        <f t="shared" si="7"/>
        <v>1.1889449450854308</v>
      </c>
      <c r="AL52" s="30">
        <f t="shared" si="8"/>
        <v>1.4905497219436978</v>
      </c>
      <c r="AM52" s="85">
        <f t="shared" si="9"/>
        <v>1.4234601277782222</v>
      </c>
      <c r="AN52" s="30">
        <f t="shared" si="48"/>
        <v>2.83965861505093E-3</v>
      </c>
      <c r="AO52" s="30">
        <f t="shared" si="45"/>
        <v>1.2333225222077989E-2</v>
      </c>
      <c r="AP52" s="30">
        <f t="shared" si="46"/>
        <v>3.6309196532820547E-2</v>
      </c>
      <c r="AQ52" s="85">
        <f t="shared" si="47"/>
        <v>1.5242403151014935E-2</v>
      </c>
      <c r="AR52" s="94"/>
      <c r="AS52" s="95"/>
      <c r="AT52" s="93"/>
      <c r="AU52" s="30">
        <f t="shared" si="49"/>
        <v>338.97633235907034</v>
      </c>
      <c r="AV52" s="30">
        <f t="shared" si="49"/>
        <v>1.6900000000000002</v>
      </c>
      <c r="AW52" s="30">
        <f t="shared" si="11"/>
        <v>23.934702874421252</v>
      </c>
      <c r="AX52" s="85">
        <f t="shared" si="12"/>
        <v>784.48012877689689</v>
      </c>
      <c r="AY52" s="92"/>
      <c r="AZ52" s="30">
        <f t="shared" si="13"/>
        <v>1.1487038170372625</v>
      </c>
      <c r="BA52" s="30">
        <f t="shared" si="14"/>
        <v>1.3447192883738834</v>
      </c>
      <c r="BB52" s="30">
        <f t="shared" si="15"/>
        <v>9.8007735668310406E-2</v>
      </c>
      <c r="BC52" s="56">
        <f t="shared" si="16"/>
        <v>7.8613000301166081E-2</v>
      </c>
      <c r="BD52" s="30">
        <f t="shared" si="17"/>
        <v>1.0701615252477643</v>
      </c>
      <c r="BE52" s="30">
        <f t="shared" si="18"/>
        <v>1.3077283649230973</v>
      </c>
      <c r="BF52" s="30">
        <f t="shared" si="19"/>
        <v>0.11878341983766649</v>
      </c>
      <c r="BG52" s="56">
        <f t="shared" si="20"/>
        <v>9.9906577111635225E-2</v>
      </c>
      <c r="BH52" s="30">
        <f t="shared" si="21"/>
        <v>1.3887872780398236</v>
      </c>
      <c r="BI52" s="30">
        <f t="shared" si="22"/>
        <v>1.5923121658475721</v>
      </c>
      <c r="BJ52" s="30">
        <f t="shared" si="23"/>
        <v>0.10176244390387415</v>
      </c>
      <c r="BK52" s="56">
        <f t="shared" si="24"/>
        <v>6.8271753974885566E-2</v>
      </c>
      <c r="BL52" s="30">
        <f t="shared" si="25"/>
        <v>1.1814557372201546</v>
      </c>
      <c r="BM52" s="30">
        <f t="shared" si="26"/>
        <v>1.6654645183362897</v>
      </c>
      <c r="BN52" s="30">
        <f t="shared" si="27"/>
        <v>0.24200439055806752</v>
      </c>
      <c r="BO52" s="56">
        <f t="shared" si="28"/>
        <v>0.17001135882590193</v>
      </c>
      <c r="BP52" s="59"/>
      <c r="DZ52" s="30">
        <f t="shared" si="29"/>
        <v>0.76454256853509384</v>
      </c>
      <c r="EA52" s="30">
        <f t="shared" si="30"/>
        <v>1.7288805368760523</v>
      </c>
      <c r="EB52" s="30">
        <f t="shared" si="31"/>
        <v>0.48216898417047915</v>
      </c>
      <c r="EC52" s="56">
        <f t="shared" si="32"/>
        <v>0.38675263987414871</v>
      </c>
      <c r="ED52" s="30">
        <f t="shared" si="33"/>
        <v>0.6045657581888404</v>
      </c>
      <c r="EE52" s="30">
        <f t="shared" si="34"/>
        <v>1.7733241319820212</v>
      </c>
      <c r="EF52" s="30">
        <f t="shared" si="35"/>
        <v>0.58437918689659041</v>
      </c>
      <c r="EG52" s="56">
        <f t="shared" si="36"/>
        <v>0.49151072075469421</v>
      </c>
      <c r="EH52" s="30">
        <f t="shared" si="37"/>
        <v>0.98990868713912095</v>
      </c>
      <c r="EI52" s="30">
        <f t="shared" si="38"/>
        <v>1.9911907567482747</v>
      </c>
      <c r="EJ52" s="30">
        <f t="shared" si="39"/>
        <v>0.50064103480457689</v>
      </c>
      <c r="EK52" s="56">
        <f t="shared" si="40"/>
        <v>0.33587677581914804</v>
      </c>
      <c r="EL52" s="30">
        <f t="shared" si="41"/>
        <v>0.23287032010135111</v>
      </c>
      <c r="EM52" s="30">
        <f t="shared" si="42"/>
        <v>2.6140499354550935</v>
      </c>
      <c r="EN52" s="30">
        <f t="shared" si="43"/>
        <v>1.1905898076768711</v>
      </c>
      <c r="EO52" s="56">
        <f t="shared" si="44"/>
        <v>0.83640544925917826</v>
      </c>
      <c r="EP52" s="66"/>
      <c r="EQ52" s="60"/>
    </row>
    <row r="53" spans="2:147" s="12" customFormat="1" ht="21.95" customHeight="1" x14ac:dyDescent="0.25"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T53" s="24"/>
      <c r="U53" s="129">
        <f>'RAW DATA'!AJ48</f>
        <v>80</v>
      </c>
      <c r="V53" s="129">
        <f>'RAW DATA'!AK48</f>
        <v>16.112976948919126</v>
      </c>
      <c r="W53" s="129">
        <f>'RAW DATA'!AL48</f>
        <v>1.39</v>
      </c>
      <c r="X53" s="160"/>
      <c r="Y53" s="83"/>
      <c r="Z53" s="84"/>
      <c r="AA53" s="30">
        <f t="shared" si="0"/>
        <v>1.0335268074481889</v>
      </c>
      <c r="AB53" s="30">
        <f t="shared" si="1"/>
        <v>1.3983009747828437</v>
      </c>
      <c r="AC53" s="85">
        <f t="shared" si="2"/>
        <v>0.98900395717640999</v>
      </c>
      <c r="AD53" s="85">
        <f t="shared" si="3"/>
        <v>1.3380641773563193</v>
      </c>
      <c r="AE53" s="30">
        <f t="shared" si="4"/>
        <v>1.2401408540733283</v>
      </c>
      <c r="AF53" s="30">
        <f t="shared" si="5"/>
        <v>1.6778376260992089</v>
      </c>
      <c r="AG53" s="84"/>
      <c r="AH53" s="77"/>
      <c r="AI53" s="45"/>
      <c r="AJ53" s="30">
        <f t="shared" si="6"/>
        <v>1.2159138911155163</v>
      </c>
      <c r="AK53" s="30">
        <f t="shared" si="7"/>
        <v>1.1635340672663648</v>
      </c>
      <c r="AL53" s="30">
        <f t="shared" si="8"/>
        <v>1.4589892400862687</v>
      </c>
      <c r="AM53" s="85">
        <f t="shared" si="9"/>
        <v>1.3705984698251399</v>
      </c>
      <c r="AN53" s="30">
        <f t="shared" si="48"/>
        <v>3.0305973306540286E-2</v>
      </c>
      <c r="AO53" s="30">
        <f t="shared" si="45"/>
        <v>5.1286818688915353E-2</v>
      </c>
      <c r="AP53" s="30">
        <f t="shared" si="46"/>
        <v>4.7595152476808426E-3</v>
      </c>
      <c r="AQ53" s="85">
        <f t="shared" si="47"/>
        <v>3.7641937312600369E-4</v>
      </c>
      <c r="AR53" s="94"/>
      <c r="AS53" s="95"/>
      <c r="AT53" s="93"/>
      <c r="AU53" s="30">
        <f t="shared" si="49"/>
        <v>259.62802615639913</v>
      </c>
      <c r="AV53" s="30">
        <f t="shared" si="49"/>
        <v>1.9320999999999997</v>
      </c>
      <c r="AW53" s="30">
        <f t="shared" si="11"/>
        <v>22.397037958997583</v>
      </c>
      <c r="AX53" s="85">
        <f t="shared" si="12"/>
        <v>918.50851312947691</v>
      </c>
      <c r="AY53" s="92"/>
      <c r="AZ53" s="30">
        <f t="shared" si="13"/>
        <v>1.113931480867373</v>
      </c>
      <c r="BA53" s="30">
        <f t="shared" si="14"/>
        <v>1.3178963013636595</v>
      </c>
      <c r="BB53" s="30">
        <f t="shared" si="15"/>
        <v>0.10198241024814328</v>
      </c>
      <c r="BC53" s="56">
        <f t="shared" si="16"/>
        <v>8.3873053012480589E-2</v>
      </c>
      <c r="BD53" s="30">
        <f t="shared" si="17"/>
        <v>1.039933421154517</v>
      </c>
      <c r="BE53" s="30">
        <f t="shared" si="18"/>
        <v>1.2871347133782125</v>
      </c>
      <c r="BF53" s="30">
        <f t="shared" si="19"/>
        <v>0.12360064611184766</v>
      </c>
      <c r="BG53" s="56">
        <f t="shared" si="20"/>
        <v>0.10622864391262569</v>
      </c>
      <c r="BH53" s="30">
        <f t="shared" si="21"/>
        <v>1.3530998505264389</v>
      </c>
      <c r="BI53" s="30">
        <f t="shared" si="22"/>
        <v>1.5648786296460986</v>
      </c>
      <c r="BJ53" s="30">
        <f t="shared" si="23"/>
        <v>0.10588938955982993</v>
      </c>
      <c r="BK53" s="56">
        <f t="shared" si="24"/>
        <v>7.2577224458193201E-2</v>
      </c>
      <c r="BL53" s="30">
        <f t="shared" si="25"/>
        <v>1.1187796631620577</v>
      </c>
      <c r="BM53" s="30">
        <f t="shared" si="26"/>
        <v>1.6224172764882221</v>
      </c>
      <c r="BN53" s="30">
        <f t="shared" si="27"/>
        <v>0.25181880666308232</v>
      </c>
      <c r="BO53" s="56">
        <f t="shared" si="28"/>
        <v>0.1837290878452601</v>
      </c>
      <c r="BP53" s="59"/>
      <c r="DZ53" s="30">
        <f t="shared" si="29"/>
        <v>0.7329213186620851</v>
      </c>
      <c r="EA53" s="30">
        <f t="shared" si="30"/>
        <v>1.6989064635689475</v>
      </c>
      <c r="EB53" s="30">
        <f t="shared" si="31"/>
        <v>0.48299257245343113</v>
      </c>
      <c r="EC53" s="56">
        <f t="shared" si="32"/>
        <v>0.39722596804146976</v>
      </c>
      <c r="ED53" s="30">
        <f t="shared" si="33"/>
        <v>0.57815670780594375</v>
      </c>
      <c r="EE53" s="30">
        <f t="shared" si="34"/>
        <v>1.7489114267267858</v>
      </c>
      <c r="EF53" s="30">
        <f t="shared" si="35"/>
        <v>0.58537735946042102</v>
      </c>
      <c r="EG53" s="56">
        <f t="shared" si="36"/>
        <v>0.50310289653634366</v>
      </c>
      <c r="EH53" s="30">
        <f t="shared" si="37"/>
        <v>0.95749306506370502</v>
      </c>
      <c r="EI53" s="30">
        <f t="shared" si="38"/>
        <v>1.9604854151088325</v>
      </c>
      <c r="EJ53" s="30">
        <f t="shared" si="39"/>
        <v>0.50149617502256372</v>
      </c>
      <c r="EK53" s="56">
        <f t="shared" si="40"/>
        <v>0.34372849452468252</v>
      </c>
      <c r="EL53" s="30">
        <f t="shared" si="41"/>
        <v>0.17797502695480705</v>
      </c>
      <c r="EM53" s="30">
        <f t="shared" si="42"/>
        <v>2.5632219126954725</v>
      </c>
      <c r="EN53" s="30">
        <f t="shared" si="43"/>
        <v>1.1926234428703328</v>
      </c>
      <c r="EO53" s="56">
        <f t="shared" si="44"/>
        <v>0.87014794567988007</v>
      </c>
      <c r="EP53" s="66"/>
      <c r="EQ53" s="60"/>
    </row>
    <row r="54" spans="2:147" s="12" customFormat="1" ht="21.95" customHeight="1" x14ac:dyDescent="0.25"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T54" s="24"/>
      <c r="U54" s="129">
        <f>'RAW DATA'!AJ49</f>
        <v>145.22</v>
      </c>
      <c r="V54" s="129">
        <f>'RAW DATA'!AK49</f>
        <v>36.467201086153601</v>
      </c>
      <c r="W54" s="129">
        <f>'RAW DATA'!AL49</f>
        <v>1.59</v>
      </c>
      <c r="X54" s="160"/>
      <c r="Y54" s="83"/>
      <c r="Z54" s="84"/>
      <c r="AA54" s="30">
        <f t="shared" si="0"/>
        <v>1.2653614203712893</v>
      </c>
      <c r="AB54" s="30">
        <f t="shared" si="1"/>
        <v>1.7119595687376268</v>
      </c>
      <c r="AC54" s="85">
        <f t="shared" si="2"/>
        <v>1.1975439615218577</v>
      </c>
      <c r="AD54" s="85">
        <f t="shared" si="3"/>
        <v>1.6202065361766309</v>
      </c>
      <c r="AE54" s="30">
        <f t="shared" si="4"/>
        <v>1.4138542492611366</v>
      </c>
      <c r="AF54" s="30">
        <f t="shared" si="5"/>
        <v>1.9128616313533024</v>
      </c>
      <c r="AG54" s="84"/>
      <c r="AH54" s="77"/>
      <c r="AI54" s="45"/>
      <c r="AJ54" s="30">
        <f t="shared" si="6"/>
        <v>1.4886604945544581</v>
      </c>
      <c r="AK54" s="30">
        <f t="shared" si="7"/>
        <v>1.4088752488492444</v>
      </c>
      <c r="AL54" s="30">
        <f t="shared" si="8"/>
        <v>1.6633579403072196</v>
      </c>
      <c r="AM54" s="85">
        <f t="shared" si="9"/>
        <v>1.8387456249815328</v>
      </c>
      <c r="AN54" s="30">
        <f t="shared" si="48"/>
        <v>1.0269695363947022E-2</v>
      </c>
      <c r="AO54" s="30">
        <f t="shared" si="45"/>
        <v>3.2806175479423161E-2</v>
      </c>
      <c r="AP54" s="30">
        <f t="shared" si="46"/>
        <v>5.3813874061175854E-3</v>
      </c>
      <c r="AQ54" s="85">
        <f t="shared" si="47"/>
        <v>6.1874385947453328E-2</v>
      </c>
      <c r="AR54" s="94"/>
      <c r="AS54" s="95"/>
      <c r="AT54" s="93"/>
      <c r="AU54" s="30">
        <f t="shared" si="49"/>
        <v>1329.8567550579623</v>
      </c>
      <c r="AV54" s="30">
        <f t="shared" si="49"/>
        <v>2.5281000000000002</v>
      </c>
      <c r="AW54" s="30">
        <f t="shared" si="11"/>
        <v>57.982849726984227</v>
      </c>
      <c r="AX54" s="85">
        <f t="shared" si="12"/>
        <v>99.055863728708559</v>
      </c>
      <c r="AY54" s="92"/>
      <c r="AZ54" s="30">
        <f t="shared" si="13"/>
        <v>1.4142266248466218</v>
      </c>
      <c r="BA54" s="30">
        <f t="shared" si="14"/>
        <v>1.5630943642622945</v>
      </c>
      <c r="BB54" s="30">
        <f t="shared" si="15"/>
        <v>7.4433869707836275E-2</v>
      </c>
      <c r="BC54" s="56">
        <f t="shared" si="16"/>
        <v>5.0000567611027884E-2</v>
      </c>
      <c r="BD54" s="30">
        <f t="shared" si="17"/>
        <v>1.3186628841276413</v>
      </c>
      <c r="BE54" s="30">
        <f t="shared" si="18"/>
        <v>1.4990876135708475</v>
      </c>
      <c r="BF54" s="30">
        <f t="shared" si="19"/>
        <v>9.0212364721603031E-2</v>
      </c>
      <c r="BG54" s="56">
        <f t="shared" si="20"/>
        <v>6.4031478156272303E-2</v>
      </c>
      <c r="BH54" s="30">
        <f t="shared" si="21"/>
        <v>1.5860724848373908</v>
      </c>
      <c r="BI54" s="30">
        <f t="shared" si="22"/>
        <v>1.7406433957770484</v>
      </c>
      <c r="BJ54" s="30">
        <f t="shared" si="23"/>
        <v>7.7285455469828901E-2</v>
      </c>
      <c r="BK54" s="56">
        <f t="shared" si="24"/>
        <v>4.6463514314636502E-2</v>
      </c>
      <c r="BL54" s="30">
        <f t="shared" si="25"/>
        <v>1.6549507117260487</v>
      </c>
      <c r="BM54" s="30">
        <f t="shared" si="26"/>
        <v>2.022540538237017</v>
      </c>
      <c r="BN54" s="30">
        <f t="shared" si="27"/>
        <v>0.18379491325548405</v>
      </c>
      <c r="BO54" s="56">
        <f t="shared" si="28"/>
        <v>9.9956682837698152E-2</v>
      </c>
      <c r="BP54" s="59"/>
      <c r="DZ54" s="30">
        <f t="shared" si="29"/>
        <v>1.0107255470931478</v>
      </c>
      <c r="EA54" s="30">
        <f t="shared" si="30"/>
        <v>1.9665954420157685</v>
      </c>
      <c r="EB54" s="30">
        <f t="shared" si="31"/>
        <v>0.47793494746131038</v>
      </c>
      <c r="EC54" s="56">
        <f t="shared" si="32"/>
        <v>0.3210503329735715</v>
      </c>
      <c r="ED54" s="30">
        <f t="shared" si="33"/>
        <v>0.8296276299518921</v>
      </c>
      <c r="EE54" s="30">
        <f t="shared" si="34"/>
        <v>1.9881228677465967</v>
      </c>
      <c r="EF54" s="30">
        <f t="shared" si="35"/>
        <v>0.57924761889735232</v>
      </c>
      <c r="EG54" s="56">
        <f t="shared" si="36"/>
        <v>0.41114188028391879</v>
      </c>
      <c r="EH54" s="30">
        <f t="shared" si="37"/>
        <v>1.1671131495354803</v>
      </c>
      <c r="EI54" s="30">
        <f t="shared" si="38"/>
        <v>2.1596027310789587</v>
      </c>
      <c r="EJ54" s="30">
        <f t="shared" si="39"/>
        <v>0.49624479077173933</v>
      </c>
      <c r="EK54" s="56">
        <f t="shared" si="40"/>
        <v>0.29833914802491857</v>
      </c>
      <c r="EL54" s="30">
        <f t="shared" si="41"/>
        <v>0.65861066014350267</v>
      </c>
      <c r="EM54" s="30">
        <f t="shared" si="42"/>
        <v>3.0188805898195632</v>
      </c>
      <c r="EN54" s="30">
        <f t="shared" si="43"/>
        <v>1.1801349648380302</v>
      </c>
      <c r="EO54" s="56">
        <f t="shared" si="44"/>
        <v>0.64181524013137092</v>
      </c>
      <c r="EP54" s="66"/>
      <c r="EQ54" s="60"/>
    </row>
    <row r="55" spans="2:147" s="12" customFormat="1" ht="21.95" customHeight="1" x14ac:dyDescent="0.25"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T55" s="24"/>
      <c r="U55" s="129">
        <f>'RAW DATA'!AJ50</f>
        <v>162.61000000000001</v>
      </c>
      <c r="V55" s="129">
        <f>'RAW DATA'!AK50</f>
        <v>41.548665380463916</v>
      </c>
      <c r="W55" s="129">
        <f>'RAW DATA'!AL50</f>
        <v>1.56</v>
      </c>
      <c r="X55" s="160"/>
      <c r="Y55" s="83"/>
      <c r="Z55" s="84"/>
      <c r="AA55" s="30">
        <f t="shared" si="0"/>
        <v>1.323239298683484</v>
      </c>
      <c r="AB55" s="30">
        <f t="shared" si="1"/>
        <v>1.7902649335129488</v>
      </c>
      <c r="AC55" s="85">
        <f t="shared" si="2"/>
        <v>1.2561337171503584</v>
      </c>
      <c r="AD55" s="85">
        <f t="shared" si="3"/>
        <v>1.699475029085779</v>
      </c>
      <c r="AE55" s="30">
        <f t="shared" si="4"/>
        <v>1.4437689984952584</v>
      </c>
      <c r="AF55" s="30">
        <f t="shared" si="5"/>
        <v>1.9533345273759377</v>
      </c>
      <c r="AG55" s="84"/>
      <c r="AH55" s="77"/>
      <c r="AI55" s="45"/>
      <c r="AJ55" s="30">
        <f t="shared" si="6"/>
        <v>1.5567521160982165</v>
      </c>
      <c r="AK55" s="30">
        <f t="shared" si="7"/>
        <v>1.4778043731180688</v>
      </c>
      <c r="AL55" s="30">
        <f t="shared" si="8"/>
        <v>1.6985517629355982</v>
      </c>
      <c r="AM55" s="85">
        <f t="shared" si="9"/>
        <v>1.9556193037506699</v>
      </c>
      <c r="AN55" s="30">
        <f t="shared" si="48"/>
        <v>1.0548749839464696E-5</v>
      </c>
      <c r="AO55" s="30">
        <f t="shared" si="45"/>
        <v>6.7561210785136629E-3</v>
      </c>
      <c r="AP55" s="30">
        <f t="shared" si="46"/>
        <v>1.9196591012562183E-2</v>
      </c>
      <c r="AQ55" s="85">
        <f t="shared" si="47"/>
        <v>0.15651463350016481</v>
      </c>
      <c r="AR55" s="94"/>
      <c r="AS55" s="95"/>
      <c r="AT55" s="93"/>
      <c r="AU55" s="30">
        <f t="shared" si="49"/>
        <v>1726.2915948977607</v>
      </c>
      <c r="AV55" s="30">
        <f t="shared" si="49"/>
        <v>2.4336000000000002</v>
      </c>
      <c r="AW55" s="30">
        <f t="shared" si="11"/>
        <v>64.815917993523712</v>
      </c>
      <c r="AX55" s="85">
        <f t="shared" si="12"/>
        <v>23.728754465244716</v>
      </c>
      <c r="AY55" s="92"/>
      <c r="AZ55" s="30">
        <f t="shared" si="13"/>
        <v>1.4853822987832539</v>
      </c>
      <c r="BA55" s="30">
        <f t="shared" si="14"/>
        <v>1.6281219334131791</v>
      </c>
      <c r="BB55" s="30">
        <f t="shared" si="15"/>
        <v>7.1369817314962614E-2</v>
      </c>
      <c r="BC55" s="56">
        <f t="shared" si="16"/>
        <v>4.5845331814188359E-2</v>
      </c>
      <c r="BD55" s="30">
        <f t="shared" si="17"/>
        <v>1.3913055787519637</v>
      </c>
      <c r="BE55" s="30">
        <f t="shared" si="18"/>
        <v>1.5643031674841739</v>
      </c>
      <c r="BF55" s="30">
        <f t="shared" si="19"/>
        <v>8.6498794366105067E-2</v>
      </c>
      <c r="BG55" s="56">
        <f t="shared" si="20"/>
        <v>5.853196535316673E-2</v>
      </c>
      <c r="BH55" s="30">
        <f t="shared" si="21"/>
        <v>1.6244477447025563</v>
      </c>
      <c r="BI55" s="30">
        <f t="shared" si="22"/>
        <v>1.7726557811686401</v>
      </c>
      <c r="BJ55" s="30">
        <f t="shared" si="23"/>
        <v>7.4104018233041927E-2</v>
      </c>
      <c r="BK55" s="56">
        <f t="shared" si="24"/>
        <v>4.3627765635454244E-2</v>
      </c>
      <c r="BL55" s="30">
        <f t="shared" si="25"/>
        <v>1.7793902640144446</v>
      </c>
      <c r="BM55" s="30">
        <f t="shared" si="26"/>
        <v>2.1318483434868951</v>
      </c>
      <c r="BN55" s="30">
        <f t="shared" si="27"/>
        <v>0.17622903973622531</v>
      </c>
      <c r="BO55" s="56">
        <f t="shared" si="28"/>
        <v>9.0114185004329175E-2</v>
      </c>
      <c r="BP55" s="59"/>
      <c r="DZ55" s="30">
        <f t="shared" si="29"/>
        <v>1.0792847728497661</v>
      </c>
      <c r="EA55" s="30">
        <f t="shared" si="30"/>
        <v>2.0342194593466667</v>
      </c>
      <c r="EB55" s="30">
        <f t="shared" si="31"/>
        <v>0.47746734324845036</v>
      </c>
      <c r="EC55" s="56">
        <f t="shared" si="32"/>
        <v>0.30670736741643623</v>
      </c>
      <c r="ED55" s="30">
        <f t="shared" si="33"/>
        <v>0.89912348119543195</v>
      </c>
      <c r="EE55" s="30">
        <f t="shared" si="34"/>
        <v>2.0564852650407057</v>
      </c>
      <c r="EF55" s="30">
        <f t="shared" si="35"/>
        <v>0.57868089192263683</v>
      </c>
      <c r="EG55" s="56">
        <f t="shared" si="36"/>
        <v>0.39158152624874076</v>
      </c>
      <c r="EH55" s="30">
        <f t="shared" si="37"/>
        <v>1.2027924904462262</v>
      </c>
      <c r="EI55" s="30">
        <f t="shared" si="38"/>
        <v>2.1943110354249704</v>
      </c>
      <c r="EJ55" s="30">
        <f t="shared" si="39"/>
        <v>0.49575927248937207</v>
      </c>
      <c r="EK55" s="56">
        <f t="shared" si="40"/>
        <v>0.29187174821952672</v>
      </c>
      <c r="EL55" s="30">
        <f t="shared" si="41"/>
        <v>0.77663896483868466</v>
      </c>
      <c r="EM55" s="30">
        <f t="shared" si="42"/>
        <v>3.1345996426626552</v>
      </c>
      <c r="EN55" s="30">
        <f t="shared" si="43"/>
        <v>1.1789803389119853</v>
      </c>
      <c r="EO55" s="56">
        <f t="shared" si="44"/>
        <v>0.60286802070874757</v>
      </c>
      <c r="EP55" s="66"/>
      <c r="EQ55" s="60"/>
    </row>
    <row r="56" spans="2:147" s="12" customFormat="1" ht="21.95" customHeight="1" x14ac:dyDescent="0.25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T56" s="24"/>
      <c r="U56" s="129">
        <f>'RAW DATA'!AJ51</f>
        <v>215.65</v>
      </c>
      <c r="V56" s="129">
        <f>'RAW DATA'!AK51</f>
        <v>56.431485507190885</v>
      </c>
      <c r="W56" s="129">
        <f>'RAW DATA'!AL51</f>
        <v>1.61</v>
      </c>
      <c r="X56" s="160"/>
      <c r="Y56" s="83"/>
      <c r="Z56" s="84"/>
      <c r="AA56" s="30">
        <f t="shared" si="0"/>
        <v>1.4927546199269042</v>
      </c>
      <c r="AB56" s="30">
        <f t="shared" si="1"/>
        <v>2.0196091916658117</v>
      </c>
      <c r="AC56" s="85">
        <f t="shared" si="2"/>
        <v>1.4447510663040097</v>
      </c>
      <c r="AD56" s="85">
        <f t="shared" si="3"/>
        <v>1.9546632073524837</v>
      </c>
      <c r="AE56" s="30">
        <f t="shared" si="4"/>
        <v>1.5164863275150811</v>
      </c>
      <c r="AF56" s="30">
        <f t="shared" si="5"/>
        <v>2.0517167960498153</v>
      </c>
      <c r="AG56" s="84"/>
      <c r="AH56" s="77"/>
      <c r="AI56" s="45"/>
      <c r="AJ56" s="30">
        <f t="shared" si="6"/>
        <v>1.7561819057963579</v>
      </c>
      <c r="AK56" s="30">
        <f t="shared" si="7"/>
        <v>1.6997071368282468</v>
      </c>
      <c r="AL56" s="30">
        <f t="shared" si="8"/>
        <v>1.7841015617824483</v>
      </c>
      <c r="AM56" s="85">
        <f t="shared" si="9"/>
        <v>2.29792416666539</v>
      </c>
      <c r="AN56" s="30">
        <f t="shared" si="48"/>
        <v>2.1369149582255231E-2</v>
      </c>
      <c r="AO56" s="30">
        <f t="shared" si="45"/>
        <v>8.0473703979217787E-3</v>
      </c>
      <c r="AP56" s="30">
        <f t="shared" si="46"/>
        <v>3.0311353815087618E-2</v>
      </c>
      <c r="AQ56" s="85">
        <f t="shared" si="47"/>
        <v>0.47323965908227117</v>
      </c>
      <c r="AR56" s="94"/>
      <c r="AS56" s="95"/>
      <c r="AT56" s="93"/>
      <c r="AU56" s="30">
        <f t="shared" si="49"/>
        <v>3184.5125565482949</v>
      </c>
      <c r="AV56" s="30">
        <f t="shared" si="49"/>
        <v>2.5921000000000003</v>
      </c>
      <c r="AW56" s="30">
        <f t="shared" si="11"/>
        <v>90.854691666577324</v>
      </c>
      <c r="AX56" s="85">
        <f t="shared" si="12"/>
        <v>100.23219839170241</v>
      </c>
      <c r="AY56" s="92"/>
      <c r="AZ56" s="30">
        <f t="shared" si="13"/>
        <v>1.6817011863642686</v>
      </c>
      <c r="BA56" s="30">
        <f t="shared" si="14"/>
        <v>1.8306626252284472</v>
      </c>
      <c r="BB56" s="30">
        <f t="shared" si="15"/>
        <v>7.4480719432089351E-2</v>
      </c>
      <c r="BC56" s="56">
        <f t="shared" si="16"/>
        <v>4.2410594931118664E-2</v>
      </c>
      <c r="BD56" s="30">
        <f t="shared" si="17"/>
        <v>1.6094379911757581</v>
      </c>
      <c r="BE56" s="30">
        <f t="shared" si="18"/>
        <v>1.7899762824807355</v>
      </c>
      <c r="BF56" s="30">
        <f t="shared" si="19"/>
        <v>9.0269145652488614E-2</v>
      </c>
      <c r="BG56" s="56">
        <f t="shared" si="20"/>
        <v>5.3108646599517251E-2</v>
      </c>
      <c r="BH56" s="30">
        <f t="shared" si="21"/>
        <v>1.7067674617601898</v>
      </c>
      <c r="BI56" s="30">
        <f t="shared" si="22"/>
        <v>1.8614356618047068</v>
      </c>
      <c r="BJ56" s="30">
        <f t="shared" si="23"/>
        <v>7.7334100022258434E-2</v>
      </c>
      <c r="BK56" s="56">
        <f t="shared" si="24"/>
        <v>4.3346243105687354E-2</v>
      </c>
      <c r="BL56" s="30">
        <f t="shared" si="25"/>
        <v>2.1140135703070531</v>
      </c>
      <c r="BM56" s="30">
        <f t="shared" si="26"/>
        <v>2.481834763023727</v>
      </c>
      <c r="BN56" s="30">
        <f t="shared" si="27"/>
        <v>0.18391059635833679</v>
      </c>
      <c r="BO56" s="56">
        <f t="shared" si="28"/>
        <v>8.0033361860333718E-2</v>
      </c>
      <c r="BP56" s="59"/>
      <c r="DZ56" s="30">
        <f t="shared" si="29"/>
        <v>1.2782396596909482</v>
      </c>
      <c r="EA56" s="30">
        <f t="shared" si="30"/>
        <v>2.2341241519017676</v>
      </c>
      <c r="EB56" s="30">
        <f t="shared" si="31"/>
        <v>0.47794224610540964</v>
      </c>
      <c r="EC56" s="56">
        <f t="shared" si="32"/>
        <v>0.27214848560273835</v>
      </c>
      <c r="ED56" s="30">
        <f t="shared" si="33"/>
        <v>1.1204506721198941</v>
      </c>
      <c r="EE56" s="30">
        <f t="shared" si="34"/>
        <v>2.2789636015365993</v>
      </c>
      <c r="EF56" s="30">
        <f t="shared" si="35"/>
        <v>0.57925646470835268</v>
      </c>
      <c r="EG56" s="56">
        <f t="shared" si="36"/>
        <v>0.34079780696177997</v>
      </c>
      <c r="EH56" s="30">
        <f t="shared" si="37"/>
        <v>1.2878491927531799</v>
      </c>
      <c r="EI56" s="30">
        <f t="shared" si="38"/>
        <v>2.2803539308117164</v>
      </c>
      <c r="EJ56" s="30">
        <f t="shared" si="39"/>
        <v>0.49625236902926834</v>
      </c>
      <c r="EK56" s="56">
        <f t="shared" si="40"/>
        <v>0.27815253327477374</v>
      </c>
      <c r="EL56" s="30">
        <f t="shared" si="41"/>
        <v>1.1177711797405818</v>
      </c>
      <c r="EM56" s="30">
        <f t="shared" si="42"/>
        <v>3.4780771535901982</v>
      </c>
      <c r="EN56" s="30">
        <f t="shared" si="43"/>
        <v>1.1801529869248082</v>
      </c>
      <c r="EO56" s="56">
        <f t="shared" si="44"/>
        <v>0.51357351301865439</v>
      </c>
      <c r="EP56" s="66"/>
      <c r="EQ56" s="60"/>
    </row>
    <row r="57" spans="2:147" s="12" customFormat="1" ht="21.95" customHeight="1" x14ac:dyDescent="0.25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T57" s="24"/>
      <c r="U57" s="129">
        <f>'RAW DATA'!AJ52</f>
        <v>260.87</v>
      </c>
      <c r="V57" s="129">
        <f>'RAW DATA'!AK52</f>
        <v>68.542129165671099</v>
      </c>
      <c r="W57" s="129">
        <f>'RAW DATA'!AL52</f>
        <v>1.84</v>
      </c>
      <c r="X57" s="160"/>
      <c r="Y57" s="83"/>
      <c r="Z57" s="84"/>
      <c r="AA57" s="30">
        <f t="shared" si="0"/>
        <v>1.6306948511969939</v>
      </c>
      <c r="AB57" s="30">
        <f t="shared" si="1"/>
        <v>2.2062342104429917</v>
      </c>
      <c r="AC57" s="85">
        <f t="shared" si="2"/>
        <v>1.6189488565395891</v>
      </c>
      <c r="AD57" s="85">
        <f t="shared" si="3"/>
        <v>2.1903425706123851</v>
      </c>
      <c r="AE57" s="30">
        <f t="shared" si="4"/>
        <v>1.56455377386043</v>
      </c>
      <c r="AF57" s="30">
        <f t="shared" si="5"/>
        <v>2.1167492234582288</v>
      </c>
      <c r="AG57" s="84"/>
      <c r="AH57" s="77"/>
      <c r="AI57" s="45"/>
      <c r="AJ57" s="30">
        <f t="shared" si="6"/>
        <v>1.9184645308199928</v>
      </c>
      <c r="AK57" s="30">
        <f t="shared" si="7"/>
        <v>1.9046457135759873</v>
      </c>
      <c r="AL57" s="30">
        <f t="shared" si="8"/>
        <v>1.8406514986593294</v>
      </c>
      <c r="AM57" s="85">
        <f t="shared" si="9"/>
        <v>2.5764689708104354</v>
      </c>
      <c r="AN57" s="30">
        <f t="shared" si="48"/>
        <v>6.1566825968015866E-3</v>
      </c>
      <c r="AO57" s="30">
        <f t="shared" si="45"/>
        <v>4.1790682837485821E-3</v>
      </c>
      <c r="AP57" s="30">
        <f t="shared" si="46"/>
        <v>4.2445050310792935E-7</v>
      </c>
      <c r="AQ57" s="85">
        <f t="shared" si="47"/>
        <v>0.54238654496658179</v>
      </c>
      <c r="AR57" s="94"/>
      <c r="AS57" s="95"/>
      <c r="AT57" s="93"/>
      <c r="AU57" s="30">
        <f t="shared" si="49"/>
        <v>4698.0234705635403</v>
      </c>
      <c r="AV57" s="30">
        <f t="shared" si="49"/>
        <v>3.3856000000000002</v>
      </c>
      <c r="AW57" s="30">
        <f t="shared" si="11"/>
        <v>126.11751766483482</v>
      </c>
      <c r="AX57" s="85">
        <f t="shared" si="12"/>
        <v>489.39380553158924</v>
      </c>
      <c r="AY57" s="92"/>
      <c r="AZ57" s="30">
        <f t="shared" si="13"/>
        <v>1.8298337357847483</v>
      </c>
      <c r="BA57" s="30">
        <f t="shared" si="14"/>
        <v>2.0070953258552371</v>
      </c>
      <c r="BB57" s="30">
        <f t="shared" si="15"/>
        <v>8.8630795035244445E-2</v>
      </c>
      <c r="BC57" s="56">
        <f t="shared" si="16"/>
        <v>4.6198818696617606E-2</v>
      </c>
      <c r="BD57" s="30">
        <f t="shared" si="17"/>
        <v>1.7972269586641578</v>
      </c>
      <c r="BE57" s="30">
        <f t="shared" si="18"/>
        <v>2.0120644684878171</v>
      </c>
      <c r="BF57" s="30">
        <f t="shared" si="19"/>
        <v>0.10741875491182953</v>
      </c>
      <c r="BG57" s="56">
        <f t="shared" si="20"/>
        <v>5.6398286645210287E-2</v>
      </c>
      <c r="BH57" s="30">
        <f t="shared" si="21"/>
        <v>1.7486252290345115</v>
      </c>
      <c r="BI57" s="30">
        <f t="shared" si="22"/>
        <v>1.9326777682841474</v>
      </c>
      <c r="BJ57" s="30">
        <f t="shared" si="23"/>
        <v>9.2026269624818052E-2</v>
      </c>
      <c r="BK57" s="56">
        <f t="shared" si="24"/>
        <v>4.9996574415008439E-2</v>
      </c>
      <c r="BL57" s="30">
        <f t="shared" si="25"/>
        <v>2.3576184750723055</v>
      </c>
      <c r="BM57" s="30">
        <f t="shared" si="26"/>
        <v>2.7953194665485652</v>
      </c>
      <c r="BN57" s="30">
        <f t="shared" si="27"/>
        <v>0.21885049573812992</v>
      </c>
      <c r="BO57" s="56">
        <f t="shared" si="28"/>
        <v>8.4942026555549721E-2</v>
      </c>
      <c r="BP57" s="59"/>
      <c r="DZ57" s="30">
        <f t="shared" si="29"/>
        <v>1.4381137934688966</v>
      </c>
      <c r="EA57" s="30">
        <f t="shared" si="30"/>
        <v>2.3988152681710893</v>
      </c>
      <c r="EB57" s="30">
        <f t="shared" si="31"/>
        <v>0.48035073735109629</v>
      </c>
      <c r="EC57" s="56">
        <f t="shared" si="32"/>
        <v>0.25038291281089475</v>
      </c>
      <c r="ED57" s="30">
        <f t="shared" si="33"/>
        <v>1.322470205540484</v>
      </c>
      <c r="EE57" s="30">
        <f t="shared" si="34"/>
        <v>2.4868212216114909</v>
      </c>
      <c r="EF57" s="30">
        <f t="shared" si="35"/>
        <v>0.58217550803550333</v>
      </c>
      <c r="EG57" s="56">
        <f t="shared" si="36"/>
        <v>0.30566078714054612</v>
      </c>
      <c r="EH57" s="30">
        <f t="shared" si="37"/>
        <v>1.3418983683012653</v>
      </c>
      <c r="EI57" s="30">
        <f t="shared" si="38"/>
        <v>2.3394046290173938</v>
      </c>
      <c r="EJ57" s="30">
        <f t="shared" si="39"/>
        <v>0.49875313035806418</v>
      </c>
      <c r="EK57" s="56">
        <f t="shared" si="40"/>
        <v>0.27096554166899045</v>
      </c>
      <c r="EL57" s="30">
        <f t="shared" si="41"/>
        <v>1.3903688466305699</v>
      </c>
      <c r="EM57" s="30">
        <f t="shared" si="42"/>
        <v>3.762569094990301</v>
      </c>
      <c r="EN57" s="30">
        <f t="shared" si="43"/>
        <v>1.1861001241798654</v>
      </c>
      <c r="EO57" s="56">
        <f t="shared" si="44"/>
        <v>0.46035878468459668</v>
      </c>
      <c r="EP57" s="66"/>
      <c r="EQ57" s="60"/>
    </row>
    <row r="58" spans="2:147" s="12" customFormat="1" ht="21.95" customHeight="1" x14ac:dyDescent="0.25"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T58" s="24"/>
      <c r="U58" s="129">
        <f>'RAW DATA'!AJ53</f>
        <v>312.17</v>
      </c>
      <c r="V58" s="129">
        <f>'RAW DATA'!AK53</f>
        <v>81.782981980509746</v>
      </c>
      <c r="W58" s="129">
        <f>'RAW DATA'!AL53</f>
        <v>1.92</v>
      </c>
      <c r="X58" s="160"/>
      <c r="Y58" s="83"/>
      <c r="Z58" s="84"/>
      <c r="AA58" s="30">
        <f t="shared" si="0"/>
        <v>1.7815081647580058</v>
      </c>
      <c r="AB58" s="30">
        <f t="shared" si="1"/>
        <v>2.410275752319655</v>
      </c>
      <c r="AC58" s="85">
        <f t="shared" si="2"/>
        <v>1.8335263890032516</v>
      </c>
      <c r="AD58" s="85">
        <f t="shared" si="3"/>
        <v>2.4806533498279286</v>
      </c>
      <c r="AE58" s="30">
        <f t="shared" si="4"/>
        <v>1.6095397372791456</v>
      </c>
      <c r="AF58" s="30">
        <f t="shared" si="5"/>
        <v>2.1776125857306088</v>
      </c>
      <c r="AG58" s="84"/>
      <c r="AH58" s="77"/>
      <c r="AI58" s="45"/>
      <c r="AJ58" s="30">
        <f t="shared" si="6"/>
        <v>2.0958919585388305</v>
      </c>
      <c r="AK58" s="30">
        <f t="shared" si="7"/>
        <v>2.1570898694155902</v>
      </c>
      <c r="AL58" s="30">
        <f t="shared" si="8"/>
        <v>1.8935761615048772</v>
      </c>
      <c r="AM58" s="85">
        <f t="shared" si="9"/>
        <v>2.881008585551724</v>
      </c>
      <c r="AN58" s="30">
        <f t="shared" si="48"/>
        <v>3.0937981078625686E-2</v>
      </c>
      <c r="AO58" s="30">
        <f t="shared" si="45"/>
        <v>5.6211606179501661E-2</v>
      </c>
      <c r="AP58" s="30">
        <f t="shared" si="46"/>
        <v>6.982192408163311E-4</v>
      </c>
      <c r="AQ58" s="85">
        <f t="shared" si="47"/>
        <v>0.92353750150412539</v>
      </c>
      <c r="AR58" s="94"/>
      <c r="AS58" s="95"/>
      <c r="AT58" s="93"/>
      <c r="AU58" s="30">
        <f t="shared" si="49"/>
        <v>6688.4561416243814</v>
      </c>
      <c r="AV58" s="30">
        <f t="shared" si="49"/>
        <v>3.6863999999999999</v>
      </c>
      <c r="AW58" s="30">
        <f t="shared" si="11"/>
        <v>157.02332540257871</v>
      </c>
      <c r="AX58" s="85">
        <f t="shared" si="12"/>
        <v>1250.5488176483543</v>
      </c>
      <c r="AY58" s="92"/>
      <c r="AZ58" s="30">
        <f t="shared" si="13"/>
        <v>1.984672908230187</v>
      </c>
      <c r="BA58" s="30">
        <f t="shared" si="14"/>
        <v>2.2071110088474741</v>
      </c>
      <c r="BB58" s="30">
        <f t="shared" si="15"/>
        <v>0.11121905030864347</v>
      </c>
      <c r="BC58" s="56">
        <f t="shared" si="16"/>
        <v>5.3065259330533854E-2</v>
      </c>
      <c r="BD58" s="30">
        <f t="shared" si="17"/>
        <v>2.0222945998720889</v>
      </c>
      <c r="BE58" s="30">
        <f t="shared" si="18"/>
        <v>2.2918851389590915</v>
      </c>
      <c r="BF58" s="30">
        <f t="shared" si="19"/>
        <v>0.13479526954350149</v>
      </c>
      <c r="BG58" s="56">
        <f t="shared" si="20"/>
        <v>6.2489408278580773E-2</v>
      </c>
      <c r="BH58" s="30">
        <f t="shared" si="21"/>
        <v>1.7780962731991319</v>
      </c>
      <c r="BI58" s="30">
        <f t="shared" si="22"/>
        <v>2.0090560498106225</v>
      </c>
      <c r="BJ58" s="30">
        <f t="shared" si="23"/>
        <v>0.11547988830574521</v>
      </c>
      <c r="BK58" s="56">
        <f t="shared" si="24"/>
        <v>6.0985077153680602E-2</v>
      </c>
      <c r="BL58" s="30">
        <f t="shared" si="25"/>
        <v>2.6063823195243057</v>
      </c>
      <c r="BM58" s="30">
        <f t="shared" si="26"/>
        <v>3.1556348515791424</v>
      </c>
      <c r="BN58" s="30">
        <f t="shared" si="27"/>
        <v>0.27462626602741835</v>
      </c>
      <c r="BO58" s="56">
        <f t="shared" si="28"/>
        <v>9.5322959953910158E-2</v>
      </c>
      <c r="BP58" s="59"/>
      <c r="DZ58" s="30">
        <f t="shared" si="29"/>
        <v>1.610865062174599</v>
      </c>
      <c r="EA58" s="30">
        <f t="shared" si="30"/>
        <v>2.5809188549030617</v>
      </c>
      <c r="EB58" s="30">
        <f t="shared" si="31"/>
        <v>0.48502689636423146</v>
      </c>
      <c r="EC58" s="56">
        <f t="shared" si="32"/>
        <v>0.23141789078783057</v>
      </c>
      <c r="ED58" s="30">
        <f t="shared" si="33"/>
        <v>1.5692469499712085</v>
      </c>
      <c r="EE58" s="30">
        <f t="shared" si="34"/>
        <v>2.7449327888599719</v>
      </c>
      <c r="EF58" s="30">
        <f t="shared" si="35"/>
        <v>0.58784291944438183</v>
      </c>
      <c r="EG58" s="56">
        <f t="shared" si="36"/>
        <v>0.27251665671381747</v>
      </c>
      <c r="EH58" s="30">
        <f t="shared" si="37"/>
        <v>1.3899677269607209</v>
      </c>
      <c r="EI58" s="30">
        <f t="shared" si="38"/>
        <v>2.3971845960490334</v>
      </c>
      <c r="EJ58" s="30">
        <f t="shared" si="39"/>
        <v>0.50360843454415638</v>
      </c>
      <c r="EK58" s="56">
        <f t="shared" si="40"/>
        <v>0.26595626031958747</v>
      </c>
      <c r="EL58" s="30">
        <f t="shared" si="41"/>
        <v>1.6833619134957165</v>
      </c>
      <c r="EM58" s="30">
        <f t="shared" si="42"/>
        <v>4.078655257607732</v>
      </c>
      <c r="EN58" s="30">
        <f t="shared" si="43"/>
        <v>1.1976466720560075</v>
      </c>
      <c r="EO58" s="56">
        <f t="shared" si="44"/>
        <v>0.41570395800353155</v>
      </c>
      <c r="EP58" s="66"/>
      <c r="EQ58" s="60"/>
    </row>
    <row r="59" spans="2:147" s="12" customFormat="1" ht="21.95" customHeight="1" x14ac:dyDescent="0.25"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T59" s="24"/>
      <c r="U59" s="129">
        <f>'RAW DATA'!AJ54</f>
        <v>387.83</v>
      </c>
      <c r="V59" s="129">
        <f>'RAW DATA'!AK54</f>
        <v>100.54789056951806</v>
      </c>
      <c r="W59" s="129">
        <f>'RAW DATA'!AL54</f>
        <v>1.84</v>
      </c>
      <c r="X59" s="160"/>
      <c r="Y59" s="83"/>
      <c r="Z59" s="84"/>
      <c r="AA59" s="30">
        <f t="shared" si="0"/>
        <v>1.995240473586811</v>
      </c>
      <c r="AB59" s="30">
        <f t="shared" si="1"/>
        <v>2.6994429936762736</v>
      </c>
      <c r="AC59" s="85">
        <f t="shared" si="2"/>
        <v>2.1872198048972757</v>
      </c>
      <c r="AD59" s="85">
        <f t="shared" si="3"/>
        <v>2.9591797360374907</v>
      </c>
      <c r="AE59" s="30">
        <f t="shared" si="4"/>
        <v>1.6637963292770845</v>
      </c>
      <c r="AF59" s="30">
        <f t="shared" si="5"/>
        <v>2.2510185631395849</v>
      </c>
      <c r="AG59" s="84"/>
      <c r="AH59" s="77"/>
      <c r="AI59" s="45"/>
      <c r="AJ59" s="30">
        <f t="shared" si="6"/>
        <v>2.3473417336315423</v>
      </c>
      <c r="AK59" s="30">
        <f t="shared" si="7"/>
        <v>2.5731997704673835</v>
      </c>
      <c r="AL59" s="30">
        <f t="shared" si="8"/>
        <v>1.9574074462083348</v>
      </c>
      <c r="AM59" s="85">
        <f t="shared" si="9"/>
        <v>3.3126014830989154</v>
      </c>
      <c r="AN59" s="30">
        <f t="shared" si="48"/>
        <v>0.25739563468425875</v>
      </c>
      <c r="AO59" s="30">
        <f t="shared" si="45"/>
        <v>0.53758190341342371</v>
      </c>
      <c r="AP59" s="30">
        <f t="shared" si="46"/>
        <v>1.3784508425163022E-2</v>
      </c>
      <c r="AQ59" s="85">
        <f t="shared" si="47"/>
        <v>2.1685551280251252</v>
      </c>
      <c r="AR59" s="94"/>
      <c r="AS59" s="95"/>
      <c r="AT59" s="93"/>
      <c r="AU59" s="30">
        <f t="shared" si="49"/>
        <v>10109.878297979778</v>
      </c>
      <c r="AV59" s="30">
        <f t="shared" si="49"/>
        <v>3.3856000000000002</v>
      </c>
      <c r="AW59" s="30">
        <f t="shared" si="11"/>
        <v>185.00811864791325</v>
      </c>
      <c r="AX59" s="85">
        <f t="shared" si="12"/>
        <v>2929.8412771352173</v>
      </c>
      <c r="AY59" s="92"/>
      <c r="AZ59" s="30">
        <f t="shared" si="13"/>
        <v>2.1979120596464794</v>
      </c>
      <c r="BA59" s="30">
        <f t="shared" si="14"/>
        <v>2.4967714076166052</v>
      </c>
      <c r="BB59" s="30">
        <f t="shared" si="15"/>
        <v>0.14942967398506277</v>
      </c>
      <c r="BC59" s="56">
        <f t="shared" si="16"/>
        <v>6.3659105039589686E-2</v>
      </c>
      <c r="BD59" s="30">
        <f t="shared" si="17"/>
        <v>2.3920939875397558</v>
      </c>
      <c r="BE59" s="30">
        <f t="shared" si="18"/>
        <v>2.7543055533950112</v>
      </c>
      <c r="BF59" s="30">
        <f t="shared" si="19"/>
        <v>0.18110578292762772</v>
      </c>
      <c r="BG59" s="56">
        <f t="shared" si="20"/>
        <v>7.0381547910185194E-2</v>
      </c>
      <c r="BH59" s="30">
        <f t="shared" si="21"/>
        <v>1.802253072803135</v>
      </c>
      <c r="BI59" s="30">
        <f t="shared" si="22"/>
        <v>2.1125618196135347</v>
      </c>
      <c r="BJ59" s="30">
        <f t="shared" si="23"/>
        <v>0.1551543734051998</v>
      </c>
      <c r="BK59" s="56">
        <f t="shared" si="24"/>
        <v>7.926524122800653E-2</v>
      </c>
      <c r="BL59" s="30">
        <f t="shared" si="25"/>
        <v>2.9436241065943527</v>
      </c>
      <c r="BM59" s="30">
        <f t="shared" si="26"/>
        <v>3.6815788596034782</v>
      </c>
      <c r="BN59" s="30">
        <f t="shared" si="27"/>
        <v>0.36897737650456275</v>
      </c>
      <c r="BO59" s="56">
        <f t="shared" si="28"/>
        <v>0.11138598421425175</v>
      </c>
      <c r="BP59" s="59"/>
      <c r="DZ59" s="30">
        <f t="shared" si="29"/>
        <v>1.8521542534662574</v>
      </c>
      <c r="EA59" s="30">
        <f t="shared" si="30"/>
        <v>2.8425292137968272</v>
      </c>
      <c r="EB59" s="30">
        <f t="shared" si="31"/>
        <v>0.49518748016528497</v>
      </c>
      <c r="EC59" s="56">
        <f t="shared" si="32"/>
        <v>0.21095670607755382</v>
      </c>
      <c r="ED59" s="30">
        <f t="shared" si="33"/>
        <v>1.9730424262155466</v>
      </c>
      <c r="EE59" s="30">
        <f t="shared" si="34"/>
        <v>3.1733571147192201</v>
      </c>
      <c r="EF59" s="30">
        <f t="shared" si="35"/>
        <v>0.60015734425183687</v>
      </c>
      <c r="EG59" s="56">
        <f t="shared" si="36"/>
        <v>0.23323387136119134</v>
      </c>
      <c r="EH59" s="30">
        <f t="shared" si="37"/>
        <v>1.4432491725924486</v>
      </c>
      <c r="EI59" s="30">
        <f t="shared" si="38"/>
        <v>2.4715657198242211</v>
      </c>
      <c r="EJ59" s="30">
        <f t="shared" si="39"/>
        <v>0.51415827361588629</v>
      </c>
      <c r="EK59" s="56">
        <f t="shared" si="40"/>
        <v>0.26267309578895021</v>
      </c>
      <c r="EL59" s="30">
        <f t="shared" si="41"/>
        <v>2.0898659150111718</v>
      </c>
      <c r="EM59" s="30">
        <f t="shared" si="42"/>
        <v>4.5353370511866586</v>
      </c>
      <c r="EN59" s="30">
        <f t="shared" si="43"/>
        <v>1.2227355680877436</v>
      </c>
      <c r="EO59" s="56">
        <f t="shared" si="44"/>
        <v>0.36911641026734154</v>
      </c>
      <c r="EP59" s="66"/>
      <c r="EQ59" s="60"/>
    </row>
    <row r="60" spans="2:147" s="12" customFormat="1" ht="21.95" customHeight="1" x14ac:dyDescent="0.25"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T60" s="24"/>
      <c r="U60" s="129">
        <f>'RAW DATA'!AJ55</f>
        <v>395.65</v>
      </c>
      <c r="V60" s="129">
        <f>'RAW DATA'!AK55</f>
        <v>102.44328188735069</v>
      </c>
      <c r="W60" s="129">
        <f>'RAW DATA'!AL55</f>
        <v>1.88</v>
      </c>
      <c r="X60" s="160"/>
      <c r="Y60" s="83"/>
      <c r="Z60" s="84"/>
      <c r="AA60" s="30">
        <f t="shared" si="0"/>
        <v>2.0168289806969244</v>
      </c>
      <c r="AB60" s="30">
        <f t="shared" si="1"/>
        <v>2.7286509738840738</v>
      </c>
      <c r="AC60" s="85">
        <f t="shared" si="2"/>
        <v>2.2265380166179871</v>
      </c>
      <c r="AD60" s="85">
        <f t="shared" si="3"/>
        <v>3.0123749636596298</v>
      </c>
      <c r="AE60" s="30">
        <f t="shared" si="4"/>
        <v>1.668790812777224</v>
      </c>
      <c r="AF60" s="30">
        <f t="shared" si="5"/>
        <v>2.2577758055221264</v>
      </c>
      <c r="AG60" s="84"/>
      <c r="AH60" s="77"/>
      <c r="AI60" s="45"/>
      <c r="AJ60" s="30">
        <f t="shared" si="6"/>
        <v>2.3727399772904993</v>
      </c>
      <c r="AK60" s="30">
        <f t="shared" si="7"/>
        <v>2.6194564901388087</v>
      </c>
      <c r="AL60" s="30">
        <f t="shared" si="8"/>
        <v>1.9632833091496753</v>
      </c>
      <c r="AM60" s="85">
        <f t="shared" si="9"/>
        <v>3.3561954834090657</v>
      </c>
      <c r="AN60" s="30">
        <f t="shared" si="48"/>
        <v>0.24279268522024192</v>
      </c>
      <c r="AO60" s="30">
        <f t="shared" si="45"/>
        <v>0.54679590080840623</v>
      </c>
      <c r="AP60" s="30">
        <f t="shared" si="46"/>
        <v>6.9361095829204083E-3</v>
      </c>
      <c r="AQ60" s="85">
        <f t="shared" si="47"/>
        <v>2.1791531052373254</v>
      </c>
      <c r="AR60" s="94"/>
      <c r="AS60" s="95"/>
      <c r="AT60" s="93"/>
      <c r="AU60" s="30">
        <f t="shared" si="49"/>
        <v>10494.626003851195</v>
      </c>
      <c r="AV60" s="30">
        <f t="shared" si="49"/>
        <v>3.5343999999999998</v>
      </c>
      <c r="AW60" s="30">
        <f t="shared" si="11"/>
        <v>192.5933699482193</v>
      </c>
      <c r="AX60" s="85">
        <f t="shared" si="12"/>
        <v>3138.6212991609896</v>
      </c>
      <c r="AY60" s="92"/>
      <c r="AZ60" s="30">
        <f t="shared" si="13"/>
        <v>2.2192230064215175</v>
      </c>
      <c r="BA60" s="30">
        <f t="shared" si="14"/>
        <v>2.5262569481594812</v>
      </c>
      <c r="BB60" s="30">
        <f t="shared" si="15"/>
        <v>0.15351697086898178</v>
      </c>
      <c r="BC60" s="56">
        <f t="shared" si="16"/>
        <v>6.4700292631427458E-2</v>
      </c>
      <c r="BD60" s="30">
        <f t="shared" si="17"/>
        <v>2.4333969849518806</v>
      </c>
      <c r="BE60" s="30">
        <f t="shared" si="18"/>
        <v>2.8055159953257367</v>
      </c>
      <c r="BF60" s="30">
        <f t="shared" si="19"/>
        <v>0.18605950518692813</v>
      </c>
      <c r="BG60" s="56">
        <f t="shared" si="20"/>
        <v>7.1029813202611536E-2</v>
      </c>
      <c r="BH60" s="30">
        <f t="shared" si="21"/>
        <v>1.8038850531873278</v>
      </c>
      <c r="BI60" s="30">
        <f t="shared" si="22"/>
        <v>2.122681565112023</v>
      </c>
      <c r="BJ60" s="30">
        <f t="shared" si="23"/>
        <v>0.15939825596234755</v>
      </c>
      <c r="BK60" s="56">
        <f t="shared" si="24"/>
        <v>8.1189635351907069E-2</v>
      </c>
      <c r="BL60" s="30">
        <f t="shared" si="25"/>
        <v>2.9771255995664059</v>
      </c>
      <c r="BM60" s="30">
        <f t="shared" si="26"/>
        <v>3.7352653672517255</v>
      </c>
      <c r="BN60" s="30">
        <f t="shared" si="27"/>
        <v>0.37906988384265994</v>
      </c>
      <c r="BO60" s="56">
        <f t="shared" si="28"/>
        <v>0.11294630652968356</v>
      </c>
      <c r="BP60" s="59"/>
      <c r="DZ60" s="30">
        <f t="shared" si="29"/>
        <v>1.8763038047668301</v>
      </c>
      <c r="EA60" s="30">
        <f t="shared" si="30"/>
        <v>2.8691761498141686</v>
      </c>
      <c r="EB60" s="30">
        <f t="shared" si="31"/>
        <v>0.49643617252366912</v>
      </c>
      <c r="EC60" s="56">
        <f t="shared" si="32"/>
        <v>0.20922485281786507</v>
      </c>
      <c r="ED60" s="30">
        <f t="shared" si="33"/>
        <v>2.0177857556668775</v>
      </c>
      <c r="EE60" s="30">
        <f t="shared" si="34"/>
        <v>3.2211272246107399</v>
      </c>
      <c r="EF60" s="30">
        <f t="shared" si="35"/>
        <v>0.60167073447193131</v>
      </c>
      <c r="EG60" s="56">
        <f t="shared" si="36"/>
        <v>0.22969296750565527</v>
      </c>
      <c r="EH60" s="30">
        <f t="shared" si="37"/>
        <v>1.4478285053649531</v>
      </c>
      <c r="EI60" s="30">
        <f t="shared" si="38"/>
        <v>2.4787381129343977</v>
      </c>
      <c r="EJ60" s="30">
        <f t="shared" si="39"/>
        <v>0.51545480378472219</v>
      </c>
      <c r="EK60" s="56">
        <f t="shared" si="40"/>
        <v>0.26254733658789814</v>
      </c>
      <c r="EL60" s="30">
        <f t="shared" si="41"/>
        <v>2.130376597141133</v>
      </c>
      <c r="EM60" s="30">
        <f t="shared" si="42"/>
        <v>4.5820143696769984</v>
      </c>
      <c r="EN60" s="30">
        <f t="shared" si="43"/>
        <v>1.2258188862679329</v>
      </c>
      <c r="EO60" s="56">
        <f t="shared" si="44"/>
        <v>0.36524061018722409</v>
      </c>
      <c r="EP60" s="66"/>
      <c r="EQ60" s="60"/>
    </row>
    <row r="61" spans="2:147" s="12" customFormat="1" ht="21.95" customHeight="1" x14ac:dyDescent="0.25"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T61" s="24"/>
      <c r="U61" s="27"/>
      <c r="V61" s="170">
        <f>AVERAGE(V16:V60)</f>
        <v>46.419882319304222</v>
      </c>
      <c r="W61" s="27"/>
      <c r="X61" s="160"/>
      <c r="Y61" s="83"/>
      <c r="Z61" s="84"/>
      <c r="AA61" s="160"/>
      <c r="AB61" s="160"/>
      <c r="AC61" s="160"/>
      <c r="AD61" s="160"/>
      <c r="AE61" s="160"/>
      <c r="AF61" s="160"/>
      <c r="AG61" s="84"/>
      <c r="AH61" s="77"/>
      <c r="AI61" s="45"/>
      <c r="AJ61" s="160"/>
      <c r="AK61" s="160"/>
      <c r="AL61" s="160"/>
      <c r="AM61" s="160"/>
      <c r="AN61" s="160"/>
      <c r="AO61" s="160"/>
      <c r="AP61" s="160"/>
      <c r="AQ61" s="160"/>
      <c r="AR61" s="106"/>
      <c r="AS61" s="107"/>
      <c r="AT61" s="68"/>
      <c r="AU61" s="92"/>
      <c r="AV61" s="92"/>
      <c r="AW61" s="92"/>
      <c r="AX61" s="92"/>
      <c r="AY61" s="63"/>
      <c r="AZ61" s="92"/>
      <c r="BA61" s="92"/>
      <c r="BB61" s="92"/>
      <c r="BC61" s="59"/>
      <c r="BD61" s="92"/>
      <c r="BE61" s="92"/>
      <c r="BF61" s="92"/>
      <c r="BG61" s="59"/>
      <c r="BH61" s="92"/>
      <c r="BI61" s="92"/>
      <c r="BJ61" s="92"/>
      <c r="BK61" s="59"/>
      <c r="BL61" s="92"/>
      <c r="BM61" s="92"/>
      <c r="BN61" s="92"/>
      <c r="BO61" s="59"/>
      <c r="BP61" s="59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DZ61" s="30">
        <f t="shared" si="29"/>
        <v>-0.47731994860371679</v>
      </c>
      <c r="EA61" s="30">
        <f t="shared" si="30"/>
        <v>0.47731994860371679</v>
      </c>
      <c r="EB61" s="30">
        <f t="shared" si="31"/>
        <v>0.47731994860371679</v>
      </c>
      <c r="EC61" s="56" t="e">
        <f t="shared" si="32"/>
        <v>#DIV/0!</v>
      </c>
      <c r="ED61" s="30">
        <f t="shared" si="33"/>
        <v>-0.57850225255455212</v>
      </c>
      <c r="EE61" s="30">
        <f t="shared" si="34"/>
        <v>0.57850225255455212</v>
      </c>
      <c r="EF61" s="30">
        <f t="shared" si="35"/>
        <v>0.57850225255455212</v>
      </c>
      <c r="EG61" s="56" t="e">
        <f t="shared" si="36"/>
        <v>#DIV/0!</v>
      </c>
      <c r="EH61" s="30">
        <f t="shared" si="37"/>
        <v>-0.49560623110785101</v>
      </c>
      <c r="EI61" s="30">
        <f t="shared" si="38"/>
        <v>0.49560623110785101</v>
      </c>
      <c r="EJ61" s="30">
        <f t="shared" si="39"/>
        <v>0.49560623110785101</v>
      </c>
      <c r="EK61" s="56" t="e">
        <f t="shared" si="40"/>
        <v>#DIV/0!</v>
      </c>
      <c r="EL61" s="30">
        <f t="shared" si="41"/>
        <v>-1.1786163865063199</v>
      </c>
      <c r="EM61" s="30">
        <f t="shared" si="42"/>
        <v>1.1786163865063199</v>
      </c>
      <c r="EN61" s="30">
        <f t="shared" si="43"/>
        <v>1.1786163865063199</v>
      </c>
      <c r="EO61" s="56" t="e">
        <f t="shared" si="44"/>
        <v>#DIV/0!</v>
      </c>
      <c r="EP61" s="66"/>
      <c r="EQ61" s="60"/>
    </row>
    <row r="62" spans="2:147" s="12" customFormat="1" ht="21.95" customHeight="1" x14ac:dyDescent="0.25"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T62" s="24"/>
      <c r="U62" s="160"/>
      <c r="V62" s="160"/>
      <c r="W62" s="160"/>
      <c r="X62" s="160"/>
      <c r="Y62" s="83"/>
      <c r="Z62" s="84"/>
      <c r="AA62" s="160"/>
      <c r="AB62" s="160"/>
      <c r="AC62" s="160"/>
      <c r="AD62" s="160"/>
      <c r="AE62" s="160"/>
      <c r="AF62" s="160"/>
      <c r="AG62" s="84"/>
      <c r="AH62" s="77"/>
      <c r="AI62" s="45"/>
      <c r="AJ62" s="160"/>
      <c r="AK62" s="160"/>
      <c r="AL62" s="160"/>
      <c r="AM62" s="160"/>
      <c r="AN62" s="160"/>
      <c r="AO62" s="160"/>
      <c r="AP62" s="160"/>
      <c r="AQ62" s="160"/>
      <c r="AR62" s="106"/>
      <c r="AS62" s="107"/>
      <c r="AT62" s="68"/>
      <c r="AU62" s="92"/>
      <c r="AV62" s="92"/>
      <c r="AW62" s="92"/>
      <c r="AX62" s="92"/>
      <c r="AY62" s="63"/>
      <c r="AZ62" s="92"/>
      <c r="BA62" s="92"/>
      <c r="BB62" s="92"/>
      <c r="BC62" s="59"/>
      <c r="BD62" s="92"/>
      <c r="BE62" s="92"/>
      <c r="BF62" s="92"/>
      <c r="BG62" s="59"/>
      <c r="BH62" s="92"/>
      <c r="BI62" s="92"/>
      <c r="BJ62" s="92"/>
      <c r="BK62" s="59"/>
      <c r="BL62" s="92"/>
      <c r="BM62" s="92"/>
      <c r="BN62" s="92"/>
      <c r="BO62" s="59"/>
      <c r="BP62" s="59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DZ62" s="30">
        <f t="shared" si="29"/>
        <v>-0.47731994860371679</v>
      </c>
      <c r="EA62" s="30">
        <f t="shared" si="30"/>
        <v>0.47731994860371679</v>
      </c>
      <c r="EB62" s="30">
        <f t="shared" si="31"/>
        <v>0.47731994860371679</v>
      </c>
      <c r="EC62" s="56" t="e">
        <f t="shared" si="32"/>
        <v>#DIV/0!</v>
      </c>
      <c r="ED62" s="30">
        <f t="shared" si="33"/>
        <v>-0.57850225255455212</v>
      </c>
      <c r="EE62" s="30">
        <f t="shared" si="34"/>
        <v>0.57850225255455212</v>
      </c>
      <c r="EF62" s="30">
        <f t="shared" si="35"/>
        <v>0.57850225255455212</v>
      </c>
      <c r="EG62" s="56" t="e">
        <f t="shared" si="36"/>
        <v>#DIV/0!</v>
      </c>
      <c r="EH62" s="30">
        <f t="shared" si="37"/>
        <v>-0.49560623110785101</v>
      </c>
      <c r="EI62" s="30">
        <f t="shared" si="38"/>
        <v>0.49560623110785101</v>
      </c>
      <c r="EJ62" s="30">
        <f t="shared" si="39"/>
        <v>0.49560623110785101</v>
      </c>
      <c r="EK62" s="56" t="e">
        <f t="shared" si="40"/>
        <v>#DIV/0!</v>
      </c>
      <c r="EL62" s="30">
        <f t="shared" si="41"/>
        <v>-1.1786163865063199</v>
      </c>
      <c r="EM62" s="30">
        <f t="shared" si="42"/>
        <v>1.1786163865063199</v>
      </c>
      <c r="EN62" s="30">
        <f t="shared" si="43"/>
        <v>1.1786163865063199</v>
      </c>
      <c r="EO62" s="56" t="e">
        <f t="shared" si="44"/>
        <v>#DIV/0!</v>
      </c>
      <c r="EP62" s="66"/>
      <c r="EQ62" s="60"/>
    </row>
    <row r="63" spans="2:147" s="12" customFormat="1" ht="21.95" customHeight="1" x14ac:dyDescent="0.25"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DZ63" s="30">
        <f t="shared" si="29"/>
        <v>-0.47731994860371679</v>
      </c>
      <c r="EA63" s="30">
        <f t="shared" si="30"/>
        <v>0.47731994860371679</v>
      </c>
      <c r="EB63" s="30">
        <f t="shared" si="31"/>
        <v>0.47731994860371679</v>
      </c>
      <c r="EC63" s="56" t="e">
        <f t="shared" si="32"/>
        <v>#DIV/0!</v>
      </c>
      <c r="ED63" s="30">
        <f t="shared" si="33"/>
        <v>-0.57850225255455212</v>
      </c>
      <c r="EE63" s="30">
        <f t="shared" si="34"/>
        <v>0.57850225255455212</v>
      </c>
      <c r="EF63" s="30">
        <f t="shared" si="35"/>
        <v>0.57850225255455212</v>
      </c>
      <c r="EG63" s="56" t="e">
        <f t="shared" si="36"/>
        <v>#DIV/0!</v>
      </c>
      <c r="EH63" s="30">
        <f t="shared" si="37"/>
        <v>-0.49560623110785101</v>
      </c>
      <c r="EI63" s="30">
        <f t="shared" si="38"/>
        <v>0.49560623110785101</v>
      </c>
      <c r="EJ63" s="30">
        <f t="shared" si="39"/>
        <v>0.49560623110785101</v>
      </c>
      <c r="EK63" s="56" t="e">
        <f t="shared" si="40"/>
        <v>#DIV/0!</v>
      </c>
      <c r="EL63" s="30">
        <f t="shared" si="41"/>
        <v>-1.1786163865063199</v>
      </c>
      <c r="EM63" s="30">
        <f t="shared" si="42"/>
        <v>1.1786163865063199</v>
      </c>
      <c r="EN63" s="30">
        <f t="shared" si="43"/>
        <v>1.1786163865063199</v>
      </c>
      <c r="EO63" s="56" t="e">
        <f t="shared" si="44"/>
        <v>#DIV/0!</v>
      </c>
      <c r="EP63" s="66"/>
      <c r="EQ63" s="60"/>
    </row>
    <row r="64" spans="2:147" s="12" customFormat="1" ht="21.95" customHeight="1" x14ac:dyDescent="0.25"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DZ64" s="30">
        <f t="shared" si="29"/>
        <v>-0.47731994860371679</v>
      </c>
      <c r="EA64" s="30">
        <f t="shared" si="30"/>
        <v>0.47731994860371679</v>
      </c>
      <c r="EB64" s="30">
        <f t="shared" si="31"/>
        <v>0.47731994860371679</v>
      </c>
      <c r="EC64" s="56" t="e">
        <f t="shared" si="32"/>
        <v>#DIV/0!</v>
      </c>
      <c r="ED64" s="30">
        <f t="shared" si="33"/>
        <v>-0.57850225255455212</v>
      </c>
      <c r="EE64" s="30">
        <f t="shared" si="34"/>
        <v>0.57850225255455212</v>
      </c>
      <c r="EF64" s="30">
        <f t="shared" si="35"/>
        <v>0.57850225255455212</v>
      </c>
      <c r="EG64" s="56" t="e">
        <f t="shared" si="36"/>
        <v>#DIV/0!</v>
      </c>
      <c r="EH64" s="30">
        <f t="shared" si="37"/>
        <v>-0.49560623110785101</v>
      </c>
      <c r="EI64" s="30">
        <f t="shared" si="38"/>
        <v>0.49560623110785101</v>
      </c>
      <c r="EJ64" s="30">
        <f t="shared" si="39"/>
        <v>0.49560623110785101</v>
      </c>
      <c r="EK64" s="56" t="e">
        <f t="shared" si="40"/>
        <v>#DIV/0!</v>
      </c>
      <c r="EL64" s="30">
        <f t="shared" si="41"/>
        <v>-1.1786163865063199</v>
      </c>
      <c r="EM64" s="30">
        <f t="shared" si="42"/>
        <v>1.1786163865063199</v>
      </c>
      <c r="EN64" s="30">
        <f t="shared" si="43"/>
        <v>1.1786163865063199</v>
      </c>
      <c r="EO64" s="56" t="e">
        <f t="shared" si="44"/>
        <v>#DIV/0!</v>
      </c>
      <c r="EP64" s="66"/>
      <c r="EQ64" s="60"/>
    </row>
    <row r="65" spans="2:147" s="12" customFormat="1" ht="21.95" customHeight="1" x14ac:dyDescent="0.25"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DZ65" s="30">
        <f t="shared" si="29"/>
        <v>-0.47731994860371679</v>
      </c>
      <c r="EA65" s="30">
        <f t="shared" si="30"/>
        <v>0.47731994860371679</v>
      </c>
      <c r="EB65" s="30">
        <f t="shared" si="31"/>
        <v>0.47731994860371679</v>
      </c>
      <c r="EC65" s="56" t="e">
        <f t="shared" si="32"/>
        <v>#DIV/0!</v>
      </c>
      <c r="ED65" s="30">
        <f t="shared" si="33"/>
        <v>-0.57850225255455212</v>
      </c>
      <c r="EE65" s="30">
        <f t="shared" si="34"/>
        <v>0.57850225255455212</v>
      </c>
      <c r="EF65" s="30">
        <f t="shared" si="35"/>
        <v>0.57850225255455212</v>
      </c>
      <c r="EG65" s="56" t="e">
        <f t="shared" si="36"/>
        <v>#DIV/0!</v>
      </c>
      <c r="EH65" s="30">
        <f t="shared" si="37"/>
        <v>-0.49560623110785101</v>
      </c>
      <c r="EI65" s="30">
        <f t="shared" si="38"/>
        <v>0.49560623110785101</v>
      </c>
      <c r="EJ65" s="30">
        <f t="shared" si="39"/>
        <v>0.49560623110785101</v>
      </c>
      <c r="EK65" s="56" t="e">
        <f t="shared" si="40"/>
        <v>#DIV/0!</v>
      </c>
      <c r="EL65" s="30">
        <f t="shared" si="41"/>
        <v>-1.1786163865063199</v>
      </c>
      <c r="EM65" s="30">
        <f t="shared" si="42"/>
        <v>1.1786163865063199</v>
      </c>
      <c r="EN65" s="30">
        <f t="shared" si="43"/>
        <v>1.1786163865063199</v>
      </c>
      <c r="EO65" s="56" t="e">
        <f t="shared" si="44"/>
        <v>#DIV/0!</v>
      </c>
      <c r="EP65" s="66"/>
      <c r="EQ65" s="60"/>
    </row>
    <row r="66" spans="2:147" s="12" customFormat="1" ht="21.95" customHeight="1" x14ac:dyDescent="0.25"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DZ66" s="30">
        <f t="shared" si="29"/>
        <v>-0.47731994860371679</v>
      </c>
      <c r="EA66" s="30">
        <f t="shared" si="30"/>
        <v>0.47731994860371679</v>
      </c>
      <c r="EB66" s="30">
        <f t="shared" si="31"/>
        <v>0.47731994860371679</v>
      </c>
      <c r="EC66" s="56" t="e">
        <f t="shared" si="32"/>
        <v>#DIV/0!</v>
      </c>
      <c r="ED66" s="30">
        <f t="shared" si="33"/>
        <v>-0.57850225255455212</v>
      </c>
      <c r="EE66" s="30">
        <f t="shared" si="34"/>
        <v>0.57850225255455212</v>
      </c>
      <c r="EF66" s="30">
        <f t="shared" si="35"/>
        <v>0.57850225255455212</v>
      </c>
      <c r="EG66" s="56" t="e">
        <f t="shared" si="36"/>
        <v>#DIV/0!</v>
      </c>
      <c r="EH66" s="30">
        <f t="shared" si="37"/>
        <v>-0.49560623110785101</v>
      </c>
      <c r="EI66" s="30">
        <f t="shared" si="38"/>
        <v>0.49560623110785101</v>
      </c>
      <c r="EJ66" s="30">
        <f t="shared" si="39"/>
        <v>0.49560623110785101</v>
      </c>
      <c r="EK66" s="56" t="e">
        <f t="shared" si="40"/>
        <v>#DIV/0!</v>
      </c>
      <c r="EL66" s="30">
        <f t="shared" si="41"/>
        <v>-1.1786163865063199</v>
      </c>
      <c r="EM66" s="30">
        <f t="shared" si="42"/>
        <v>1.1786163865063199</v>
      </c>
      <c r="EN66" s="30">
        <f t="shared" si="43"/>
        <v>1.1786163865063199</v>
      </c>
      <c r="EO66" s="56" t="e">
        <f t="shared" si="44"/>
        <v>#DIV/0!</v>
      </c>
      <c r="EP66" s="66"/>
      <c r="EQ66" s="60"/>
    </row>
    <row r="67" spans="2:147" s="12" customFormat="1" ht="21.95" customHeight="1" x14ac:dyDescent="0.25"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DZ67" s="30">
        <f t="shared" si="29"/>
        <v>-0.47731994860371679</v>
      </c>
      <c r="EA67" s="30">
        <f t="shared" si="30"/>
        <v>0.47731994860371679</v>
      </c>
      <c r="EB67" s="30">
        <f t="shared" si="31"/>
        <v>0.47731994860371679</v>
      </c>
      <c r="EC67" s="56" t="e">
        <f t="shared" si="32"/>
        <v>#DIV/0!</v>
      </c>
      <c r="ED67" s="30">
        <f t="shared" si="33"/>
        <v>-0.57850225255455212</v>
      </c>
      <c r="EE67" s="30">
        <f t="shared" si="34"/>
        <v>0.57850225255455212</v>
      </c>
      <c r="EF67" s="30">
        <f t="shared" si="35"/>
        <v>0.57850225255455212</v>
      </c>
      <c r="EG67" s="56" t="e">
        <f t="shared" si="36"/>
        <v>#DIV/0!</v>
      </c>
      <c r="EH67" s="30">
        <f t="shared" si="37"/>
        <v>-0.49560623110785101</v>
      </c>
      <c r="EI67" s="30">
        <f t="shared" si="38"/>
        <v>0.49560623110785101</v>
      </c>
      <c r="EJ67" s="30">
        <f t="shared" si="39"/>
        <v>0.49560623110785101</v>
      </c>
      <c r="EK67" s="56" t="e">
        <f t="shared" si="40"/>
        <v>#DIV/0!</v>
      </c>
      <c r="EL67" s="30">
        <f t="shared" si="41"/>
        <v>-1.1786163865063199</v>
      </c>
      <c r="EM67" s="30">
        <f t="shared" si="42"/>
        <v>1.1786163865063199</v>
      </c>
      <c r="EN67" s="30">
        <f t="shared" si="43"/>
        <v>1.1786163865063199</v>
      </c>
      <c r="EO67" s="56" t="e">
        <f t="shared" si="44"/>
        <v>#DIV/0!</v>
      </c>
      <c r="EP67" s="66"/>
      <c r="EQ67" s="60"/>
    </row>
    <row r="68" spans="2:147" s="12" customFormat="1" ht="21.95" customHeight="1" x14ac:dyDescent="0.25"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DZ68" s="30">
        <f t="shared" si="29"/>
        <v>-0.47731994860371679</v>
      </c>
      <c r="EA68" s="30">
        <f t="shared" si="30"/>
        <v>0.47731994860371679</v>
      </c>
      <c r="EB68" s="30">
        <f t="shared" si="31"/>
        <v>0.47731994860371679</v>
      </c>
      <c r="EC68" s="56" t="e">
        <f t="shared" si="32"/>
        <v>#DIV/0!</v>
      </c>
      <c r="ED68" s="30">
        <f t="shared" si="33"/>
        <v>-0.57850225255455212</v>
      </c>
      <c r="EE68" s="30">
        <f t="shared" si="34"/>
        <v>0.57850225255455212</v>
      </c>
      <c r="EF68" s="30">
        <f t="shared" si="35"/>
        <v>0.57850225255455212</v>
      </c>
      <c r="EG68" s="56" t="e">
        <f t="shared" si="36"/>
        <v>#DIV/0!</v>
      </c>
      <c r="EH68" s="30">
        <f t="shared" si="37"/>
        <v>-0.49560623110785101</v>
      </c>
      <c r="EI68" s="30">
        <f t="shared" si="38"/>
        <v>0.49560623110785101</v>
      </c>
      <c r="EJ68" s="30">
        <f t="shared" si="39"/>
        <v>0.49560623110785101</v>
      </c>
      <c r="EK68" s="56" t="e">
        <f t="shared" si="40"/>
        <v>#DIV/0!</v>
      </c>
      <c r="EL68" s="30">
        <f t="shared" si="41"/>
        <v>-1.1786163865063199</v>
      </c>
      <c r="EM68" s="30">
        <f t="shared" si="42"/>
        <v>1.1786163865063199</v>
      </c>
      <c r="EN68" s="30">
        <f t="shared" si="43"/>
        <v>1.1786163865063199</v>
      </c>
      <c r="EO68" s="56" t="e">
        <f t="shared" si="44"/>
        <v>#DIV/0!</v>
      </c>
      <c r="EP68" s="66"/>
      <c r="EQ68" s="60"/>
    </row>
    <row r="69" spans="2:147" s="12" customFormat="1" ht="21.95" customHeight="1" x14ac:dyDescent="0.25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DZ69" s="30">
        <f t="shared" si="29"/>
        <v>-0.47731994860371679</v>
      </c>
      <c r="EA69" s="30">
        <f t="shared" si="30"/>
        <v>0.47731994860371679</v>
      </c>
      <c r="EB69" s="30">
        <f t="shared" si="31"/>
        <v>0.47731994860371679</v>
      </c>
      <c r="EC69" s="56" t="e">
        <f t="shared" si="32"/>
        <v>#DIV/0!</v>
      </c>
      <c r="ED69" s="30">
        <f t="shared" si="33"/>
        <v>-0.57850225255455212</v>
      </c>
      <c r="EE69" s="30">
        <f t="shared" si="34"/>
        <v>0.57850225255455212</v>
      </c>
      <c r="EF69" s="30">
        <f t="shared" si="35"/>
        <v>0.57850225255455212</v>
      </c>
      <c r="EG69" s="56" t="e">
        <f t="shared" si="36"/>
        <v>#DIV/0!</v>
      </c>
      <c r="EH69" s="30">
        <f t="shared" si="37"/>
        <v>-0.49560623110785101</v>
      </c>
      <c r="EI69" s="30">
        <f t="shared" si="38"/>
        <v>0.49560623110785101</v>
      </c>
      <c r="EJ69" s="30">
        <f t="shared" si="39"/>
        <v>0.49560623110785101</v>
      </c>
      <c r="EK69" s="56" t="e">
        <f t="shared" si="40"/>
        <v>#DIV/0!</v>
      </c>
      <c r="EL69" s="30">
        <f t="shared" si="41"/>
        <v>-1.1786163865063199</v>
      </c>
      <c r="EM69" s="30">
        <f t="shared" si="42"/>
        <v>1.1786163865063199</v>
      </c>
      <c r="EN69" s="30">
        <f t="shared" si="43"/>
        <v>1.1786163865063199</v>
      </c>
      <c r="EO69" s="56" t="e">
        <f t="shared" si="44"/>
        <v>#DIV/0!</v>
      </c>
      <c r="EP69" s="66"/>
      <c r="EQ69" s="60"/>
    </row>
    <row r="70" spans="2:147" s="12" customFormat="1" ht="21.95" customHeight="1" x14ac:dyDescent="0.25"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87"/>
      <c r="AS70" s="87"/>
      <c r="AT70" s="83"/>
      <c r="AU70" s="132"/>
      <c r="AV70" s="132"/>
      <c r="AW70" s="132"/>
      <c r="AX70" s="132"/>
      <c r="AY70" s="132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DZ70" s="30">
        <f t="shared" si="29"/>
        <v>-0.47731994860371679</v>
      </c>
      <c r="EA70" s="30">
        <f t="shared" si="30"/>
        <v>0.47731994860371679</v>
      </c>
      <c r="EB70" s="30">
        <f t="shared" si="31"/>
        <v>0.47731994860371679</v>
      </c>
      <c r="EC70" s="56" t="e">
        <f t="shared" si="32"/>
        <v>#DIV/0!</v>
      </c>
      <c r="ED70" s="30">
        <f t="shared" si="33"/>
        <v>-0.57850225255455212</v>
      </c>
      <c r="EE70" s="30">
        <f t="shared" si="34"/>
        <v>0.57850225255455212</v>
      </c>
      <c r="EF70" s="30">
        <f t="shared" si="35"/>
        <v>0.57850225255455212</v>
      </c>
      <c r="EG70" s="56" t="e">
        <f t="shared" si="36"/>
        <v>#DIV/0!</v>
      </c>
      <c r="EH70" s="30">
        <f t="shared" si="37"/>
        <v>-0.49560623110785101</v>
      </c>
      <c r="EI70" s="30">
        <f t="shared" si="38"/>
        <v>0.49560623110785101</v>
      </c>
      <c r="EJ70" s="30">
        <f t="shared" si="39"/>
        <v>0.49560623110785101</v>
      </c>
      <c r="EK70" s="56" t="e">
        <f t="shared" si="40"/>
        <v>#DIV/0!</v>
      </c>
      <c r="EL70" s="30">
        <f t="shared" si="41"/>
        <v>-1.1786163865063199</v>
      </c>
      <c r="EM70" s="30">
        <f t="shared" si="42"/>
        <v>1.1786163865063199</v>
      </c>
      <c r="EN70" s="30">
        <f t="shared" si="43"/>
        <v>1.1786163865063199</v>
      </c>
      <c r="EO70" s="56" t="e">
        <f t="shared" si="44"/>
        <v>#DIV/0!</v>
      </c>
      <c r="EP70" s="66"/>
      <c r="EQ70" s="60"/>
    </row>
    <row r="71" spans="2:147" s="12" customFormat="1" ht="21.95" customHeight="1" x14ac:dyDescent="0.25"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87"/>
      <c r="AS71" s="87"/>
      <c r="AT71" s="83"/>
      <c r="AU71" s="132"/>
      <c r="AV71" s="132"/>
      <c r="AW71" s="132"/>
      <c r="AX71" s="132"/>
      <c r="AY71" s="132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DZ71" s="30">
        <f t="shared" ref="DZ71:DZ90" si="50">AJ71-EB71</f>
        <v>-0.47731994860371679</v>
      </c>
      <c r="EA71" s="30">
        <f t="shared" ref="EA71:EA90" si="51">AJ71+EB71</f>
        <v>0.47731994860371679</v>
      </c>
      <c r="EB71" s="30">
        <f t="shared" ref="EB71:EB90" si="52">$N$22*SQRT(($N$20^2)+((($N$20*SQRT((1/$H$26)+(AX71/$M$26))))^2))</f>
        <v>0.47731994860371679</v>
      </c>
      <c r="EC71" s="56" t="e">
        <f t="shared" ref="EC71:EC90" si="53">(EA71-DZ71)/(2*AJ71)</f>
        <v>#DIV/0!</v>
      </c>
      <c r="ED71" s="30">
        <f t="shared" ref="ED71:ED90" si="54">AK71-EF71</f>
        <v>-0.57850225255455212</v>
      </c>
      <c r="EE71" s="30">
        <f t="shared" ref="EE71:EE90" si="55">AK71+EF71</f>
        <v>0.57850225255455212</v>
      </c>
      <c r="EF71" s="30">
        <f t="shared" ref="EF71:EF90" si="56">$O$22*SQRT(($O$20^2)+((($O$20*SQRT((1/$H$26)+(AX71/$M$26))))^2))</f>
        <v>0.57850225255455212</v>
      </c>
      <c r="EG71" s="56" t="e">
        <f t="shared" ref="EG71:EG90" si="57">(EE71-ED71)/(2*AK71)</f>
        <v>#DIV/0!</v>
      </c>
      <c r="EH71" s="30">
        <f t="shared" ref="EH71:EH90" si="58">AL71-EJ71</f>
        <v>-0.49560623110785101</v>
      </c>
      <c r="EI71" s="30">
        <f t="shared" ref="EI71:EI90" si="59">AL71+EJ71</f>
        <v>0.49560623110785101</v>
      </c>
      <c r="EJ71" s="30">
        <f t="shared" ref="EJ71:EJ90" si="60">$P$22*SQRT(($P$20^2)+((($P$20*SQRT((1/$H$26)+(AX71/$M$26))))^2))</f>
        <v>0.49560623110785101</v>
      </c>
      <c r="EK71" s="56" t="e">
        <f t="shared" ref="EK71:EK90" si="61">(EI71-EH71)/(2*AL71)</f>
        <v>#DIV/0!</v>
      </c>
      <c r="EL71" s="30">
        <f t="shared" ref="EL71:EL90" si="62">AM71-EN71</f>
        <v>-1.1786163865063199</v>
      </c>
      <c r="EM71" s="30">
        <f t="shared" ref="EM71:EM90" si="63">AM71+EN71</f>
        <v>1.1786163865063199</v>
      </c>
      <c r="EN71" s="30">
        <f t="shared" ref="EN71:EN90" si="64">$Q$22*SQRT(($Q$20^2)+((($Q$20*SQRT((1/$H$26)+(AX71/$M$26))))^2))</f>
        <v>1.1786163865063199</v>
      </c>
      <c r="EO71" s="56" t="e">
        <f t="shared" ref="EO71:EO90" si="65">(EM71-EL71)/(2*AM71)</f>
        <v>#DIV/0!</v>
      </c>
      <c r="EP71" s="66"/>
      <c r="EQ71" s="60"/>
    </row>
    <row r="72" spans="2:147" s="12" customFormat="1" ht="21.95" customHeight="1" x14ac:dyDescent="0.25"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DZ72" s="30">
        <f t="shared" si="50"/>
        <v>-0.47731994860371679</v>
      </c>
      <c r="EA72" s="30">
        <f t="shared" si="51"/>
        <v>0.47731994860371679</v>
      </c>
      <c r="EB72" s="30">
        <f t="shared" si="52"/>
        <v>0.47731994860371679</v>
      </c>
      <c r="EC72" s="56" t="e">
        <f t="shared" si="53"/>
        <v>#DIV/0!</v>
      </c>
      <c r="ED72" s="30">
        <f t="shared" si="54"/>
        <v>-0.57850225255455212</v>
      </c>
      <c r="EE72" s="30">
        <f t="shared" si="55"/>
        <v>0.57850225255455212</v>
      </c>
      <c r="EF72" s="30">
        <f t="shared" si="56"/>
        <v>0.57850225255455212</v>
      </c>
      <c r="EG72" s="56" t="e">
        <f t="shared" si="57"/>
        <v>#DIV/0!</v>
      </c>
      <c r="EH72" s="30">
        <f t="shared" si="58"/>
        <v>-0.49560623110785101</v>
      </c>
      <c r="EI72" s="30">
        <f t="shared" si="59"/>
        <v>0.49560623110785101</v>
      </c>
      <c r="EJ72" s="30">
        <f t="shared" si="60"/>
        <v>0.49560623110785101</v>
      </c>
      <c r="EK72" s="56" t="e">
        <f t="shared" si="61"/>
        <v>#DIV/0!</v>
      </c>
      <c r="EL72" s="30">
        <f t="shared" si="62"/>
        <v>-1.1786163865063199</v>
      </c>
      <c r="EM72" s="30">
        <f t="shared" si="63"/>
        <v>1.1786163865063199</v>
      </c>
      <c r="EN72" s="30">
        <f t="shared" si="64"/>
        <v>1.1786163865063199</v>
      </c>
      <c r="EO72" s="56" t="e">
        <f t="shared" si="65"/>
        <v>#DIV/0!</v>
      </c>
      <c r="EP72" s="66"/>
      <c r="EQ72" s="60"/>
    </row>
    <row r="73" spans="2:147" s="12" customFormat="1" ht="21.95" customHeight="1" x14ac:dyDescent="0.25"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DZ73" s="30">
        <f t="shared" si="50"/>
        <v>-0.47731994860371679</v>
      </c>
      <c r="EA73" s="30">
        <f t="shared" si="51"/>
        <v>0.47731994860371679</v>
      </c>
      <c r="EB73" s="30">
        <f t="shared" si="52"/>
        <v>0.47731994860371679</v>
      </c>
      <c r="EC73" s="56" t="e">
        <f t="shared" si="53"/>
        <v>#DIV/0!</v>
      </c>
      <c r="ED73" s="30">
        <f t="shared" si="54"/>
        <v>-0.57850225255455212</v>
      </c>
      <c r="EE73" s="30">
        <f t="shared" si="55"/>
        <v>0.57850225255455212</v>
      </c>
      <c r="EF73" s="30">
        <f t="shared" si="56"/>
        <v>0.57850225255455212</v>
      </c>
      <c r="EG73" s="56" t="e">
        <f t="shared" si="57"/>
        <v>#DIV/0!</v>
      </c>
      <c r="EH73" s="30">
        <f t="shared" si="58"/>
        <v>-0.49560623110785101</v>
      </c>
      <c r="EI73" s="30">
        <f t="shared" si="59"/>
        <v>0.49560623110785101</v>
      </c>
      <c r="EJ73" s="30">
        <f t="shared" si="60"/>
        <v>0.49560623110785101</v>
      </c>
      <c r="EK73" s="56" t="e">
        <f t="shared" si="61"/>
        <v>#DIV/0!</v>
      </c>
      <c r="EL73" s="30">
        <f t="shared" si="62"/>
        <v>-1.1786163865063199</v>
      </c>
      <c r="EM73" s="30">
        <f t="shared" si="63"/>
        <v>1.1786163865063199</v>
      </c>
      <c r="EN73" s="30">
        <f t="shared" si="64"/>
        <v>1.1786163865063199</v>
      </c>
      <c r="EO73" s="56" t="e">
        <f t="shared" si="65"/>
        <v>#DIV/0!</v>
      </c>
      <c r="EP73" s="66"/>
      <c r="EQ73" s="60"/>
    </row>
    <row r="74" spans="2:147" s="12" customFormat="1" ht="21.95" customHeight="1" x14ac:dyDescent="0.25"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DZ74" s="30">
        <f t="shared" si="50"/>
        <v>-0.47731994860371679</v>
      </c>
      <c r="EA74" s="30">
        <f t="shared" si="51"/>
        <v>0.47731994860371679</v>
      </c>
      <c r="EB74" s="30">
        <f t="shared" si="52"/>
        <v>0.47731994860371679</v>
      </c>
      <c r="EC74" s="56" t="e">
        <f t="shared" si="53"/>
        <v>#DIV/0!</v>
      </c>
      <c r="ED74" s="30">
        <f t="shared" si="54"/>
        <v>-0.57850225255455212</v>
      </c>
      <c r="EE74" s="30">
        <f t="shared" si="55"/>
        <v>0.57850225255455212</v>
      </c>
      <c r="EF74" s="30">
        <f t="shared" si="56"/>
        <v>0.57850225255455212</v>
      </c>
      <c r="EG74" s="56" t="e">
        <f t="shared" si="57"/>
        <v>#DIV/0!</v>
      </c>
      <c r="EH74" s="30">
        <f t="shared" si="58"/>
        <v>-0.49560623110785101</v>
      </c>
      <c r="EI74" s="30">
        <f t="shared" si="59"/>
        <v>0.49560623110785101</v>
      </c>
      <c r="EJ74" s="30">
        <f t="shared" si="60"/>
        <v>0.49560623110785101</v>
      </c>
      <c r="EK74" s="56" t="e">
        <f t="shared" si="61"/>
        <v>#DIV/0!</v>
      </c>
      <c r="EL74" s="30">
        <f t="shared" si="62"/>
        <v>-1.1786163865063199</v>
      </c>
      <c r="EM74" s="30">
        <f t="shared" si="63"/>
        <v>1.1786163865063199</v>
      </c>
      <c r="EN74" s="30">
        <f t="shared" si="64"/>
        <v>1.1786163865063199</v>
      </c>
      <c r="EO74" s="56" t="e">
        <f t="shared" si="65"/>
        <v>#DIV/0!</v>
      </c>
      <c r="EP74" s="66"/>
      <c r="EQ74" s="60"/>
    </row>
    <row r="75" spans="2:147" s="12" customFormat="1" ht="21.95" customHeight="1" x14ac:dyDescent="0.25"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DZ75" s="30">
        <f t="shared" si="50"/>
        <v>-0.47731994860371679</v>
      </c>
      <c r="EA75" s="30">
        <f t="shared" si="51"/>
        <v>0.47731994860371679</v>
      </c>
      <c r="EB75" s="30">
        <f t="shared" si="52"/>
        <v>0.47731994860371679</v>
      </c>
      <c r="EC75" s="56" t="e">
        <f t="shared" si="53"/>
        <v>#DIV/0!</v>
      </c>
      <c r="ED75" s="30">
        <f t="shared" si="54"/>
        <v>-0.57850225255455212</v>
      </c>
      <c r="EE75" s="30">
        <f t="shared" si="55"/>
        <v>0.57850225255455212</v>
      </c>
      <c r="EF75" s="30">
        <f t="shared" si="56"/>
        <v>0.57850225255455212</v>
      </c>
      <c r="EG75" s="56" t="e">
        <f t="shared" si="57"/>
        <v>#DIV/0!</v>
      </c>
      <c r="EH75" s="30">
        <f t="shared" si="58"/>
        <v>-0.49560623110785101</v>
      </c>
      <c r="EI75" s="30">
        <f t="shared" si="59"/>
        <v>0.49560623110785101</v>
      </c>
      <c r="EJ75" s="30">
        <f t="shared" si="60"/>
        <v>0.49560623110785101</v>
      </c>
      <c r="EK75" s="56" t="e">
        <f t="shared" si="61"/>
        <v>#DIV/0!</v>
      </c>
      <c r="EL75" s="30">
        <f t="shared" si="62"/>
        <v>-1.1786163865063199</v>
      </c>
      <c r="EM75" s="30">
        <f t="shared" si="63"/>
        <v>1.1786163865063199</v>
      </c>
      <c r="EN75" s="30">
        <f t="shared" si="64"/>
        <v>1.1786163865063199</v>
      </c>
      <c r="EO75" s="56" t="e">
        <f t="shared" si="65"/>
        <v>#DIV/0!</v>
      </c>
      <c r="EP75" s="66"/>
      <c r="EQ75" s="60"/>
    </row>
    <row r="76" spans="2:147" s="12" customFormat="1" ht="21.95" customHeight="1" x14ac:dyDescent="0.25"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DZ76" s="30">
        <f t="shared" si="50"/>
        <v>-0.47731994860371679</v>
      </c>
      <c r="EA76" s="30">
        <f t="shared" si="51"/>
        <v>0.47731994860371679</v>
      </c>
      <c r="EB76" s="30">
        <f t="shared" si="52"/>
        <v>0.47731994860371679</v>
      </c>
      <c r="EC76" s="56" t="e">
        <f t="shared" si="53"/>
        <v>#DIV/0!</v>
      </c>
      <c r="ED76" s="30">
        <f t="shared" si="54"/>
        <v>-0.57850225255455212</v>
      </c>
      <c r="EE76" s="30">
        <f t="shared" si="55"/>
        <v>0.57850225255455212</v>
      </c>
      <c r="EF76" s="30">
        <f t="shared" si="56"/>
        <v>0.57850225255455212</v>
      </c>
      <c r="EG76" s="56" t="e">
        <f t="shared" si="57"/>
        <v>#DIV/0!</v>
      </c>
      <c r="EH76" s="30">
        <f t="shared" si="58"/>
        <v>-0.49560623110785101</v>
      </c>
      <c r="EI76" s="30">
        <f t="shared" si="59"/>
        <v>0.49560623110785101</v>
      </c>
      <c r="EJ76" s="30">
        <f t="shared" si="60"/>
        <v>0.49560623110785101</v>
      </c>
      <c r="EK76" s="56" t="e">
        <f t="shared" si="61"/>
        <v>#DIV/0!</v>
      </c>
      <c r="EL76" s="30">
        <f t="shared" si="62"/>
        <v>-1.1786163865063199</v>
      </c>
      <c r="EM76" s="30">
        <f t="shared" si="63"/>
        <v>1.1786163865063199</v>
      </c>
      <c r="EN76" s="30">
        <f t="shared" si="64"/>
        <v>1.1786163865063199</v>
      </c>
      <c r="EO76" s="56" t="e">
        <f t="shared" si="65"/>
        <v>#DIV/0!</v>
      </c>
      <c r="EP76" s="66"/>
      <c r="EQ76" s="60"/>
    </row>
    <row r="77" spans="2:147" s="12" customFormat="1" ht="21.95" customHeight="1" x14ac:dyDescent="0.25"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DZ77" s="30">
        <f t="shared" si="50"/>
        <v>-0.47731994860371679</v>
      </c>
      <c r="EA77" s="30">
        <f t="shared" si="51"/>
        <v>0.47731994860371679</v>
      </c>
      <c r="EB77" s="30">
        <f t="shared" si="52"/>
        <v>0.47731994860371679</v>
      </c>
      <c r="EC77" s="56" t="e">
        <f t="shared" si="53"/>
        <v>#DIV/0!</v>
      </c>
      <c r="ED77" s="30">
        <f t="shared" si="54"/>
        <v>-0.57850225255455212</v>
      </c>
      <c r="EE77" s="30">
        <f t="shared" si="55"/>
        <v>0.57850225255455212</v>
      </c>
      <c r="EF77" s="30">
        <f t="shared" si="56"/>
        <v>0.57850225255455212</v>
      </c>
      <c r="EG77" s="56" t="e">
        <f t="shared" si="57"/>
        <v>#DIV/0!</v>
      </c>
      <c r="EH77" s="30">
        <f t="shared" si="58"/>
        <v>-0.49560623110785101</v>
      </c>
      <c r="EI77" s="30">
        <f t="shared" si="59"/>
        <v>0.49560623110785101</v>
      </c>
      <c r="EJ77" s="30">
        <f t="shared" si="60"/>
        <v>0.49560623110785101</v>
      </c>
      <c r="EK77" s="56" t="e">
        <f t="shared" si="61"/>
        <v>#DIV/0!</v>
      </c>
      <c r="EL77" s="30">
        <f t="shared" si="62"/>
        <v>-1.1786163865063199</v>
      </c>
      <c r="EM77" s="30">
        <f t="shared" si="63"/>
        <v>1.1786163865063199</v>
      </c>
      <c r="EN77" s="30">
        <f t="shared" si="64"/>
        <v>1.1786163865063199</v>
      </c>
      <c r="EO77" s="56" t="e">
        <f t="shared" si="65"/>
        <v>#DIV/0!</v>
      </c>
      <c r="EP77" s="66"/>
      <c r="EQ77" s="60"/>
    </row>
    <row r="78" spans="2:147" s="12" customFormat="1" ht="21.95" customHeight="1" x14ac:dyDescent="0.25"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DZ78" s="30">
        <f t="shared" si="50"/>
        <v>-0.47731994860371679</v>
      </c>
      <c r="EA78" s="30">
        <f t="shared" si="51"/>
        <v>0.47731994860371679</v>
      </c>
      <c r="EB78" s="30">
        <f t="shared" si="52"/>
        <v>0.47731994860371679</v>
      </c>
      <c r="EC78" s="56" t="e">
        <f t="shared" si="53"/>
        <v>#DIV/0!</v>
      </c>
      <c r="ED78" s="30">
        <f t="shared" si="54"/>
        <v>-0.57850225255455212</v>
      </c>
      <c r="EE78" s="30">
        <f t="shared" si="55"/>
        <v>0.57850225255455212</v>
      </c>
      <c r="EF78" s="30">
        <f t="shared" si="56"/>
        <v>0.57850225255455212</v>
      </c>
      <c r="EG78" s="56" t="e">
        <f t="shared" si="57"/>
        <v>#DIV/0!</v>
      </c>
      <c r="EH78" s="30">
        <f t="shared" si="58"/>
        <v>-0.49560623110785101</v>
      </c>
      <c r="EI78" s="30">
        <f t="shared" si="59"/>
        <v>0.49560623110785101</v>
      </c>
      <c r="EJ78" s="30">
        <f t="shared" si="60"/>
        <v>0.49560623110785101</v>
      </c>
      <c r="EK78" s="56" t="e">
        <f t="shared" si="61"/>
        <v>#DIV/0!</v>
      </c>
      <c r="EL78" s="30">
        <f t="shared" si="62"/>
        <v>-1.1786163865063199</v>
      </c>
      <c r="EM78" s="30">
        <f t="shared" si="63"/>
        <v>1.1786163865063199</v>
      </c>
      <c r="EN78" s="30">
        <f t="shared" si="64"/>
        <v>1.1786163865063199</v>
      </c>
      <c r="EO78" s="56" t="e">
        <f t="shared" si="65"/>
        <v>#DIV/0!</v>
      </c>
      <c r="EP78" s="66"/>
      <c r="EQ78" s="60"/>
    </row>
    <row r="79" spans="2:147" s="12" customFormat="1" ht="21.95" customHeight="1" x14ac:dyDescent="0.25"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DZ79" s="30">
        <f t="shared" si="50"/>
        <v>-0.47731994860371679</v>
      </c>
      <c r="EA79" s="30">
        <f t="shared" si="51"/>
        <v>0.47731994860371679</v>
      </c>
      <c r="EB79" s="30">
        <f t="shared" si="52"/>
        <v>0.47731994860371679</v>
      </c>
      <c r="EC79" s="56" t="e">
        <f t="shared" si="53"/>
        <v>#DIV/0!</v>
      </c>
      <c r="ED79" s="30">
        <f t="shared" si="54"/>
        <v>-0.57850225255455212</v>
      </c>
      <c r="EE79" s="30">
        <f t="shared" si="55"/>
        <v>0.57850225255455212</v>
      </c>
      <c r="EF79" s="30">
        <f t="shared" si="56"/>
        <v>0.57850225255455212</v>
      </c>
      <c r="EG79" s="56" t="e">
        <f t="shared" si="57"/>
        <v>#DIV/0!</v>
      </c>
      <c r="EH79" s="30">
        <f t="shared" si="58"/>
        <v>-0.49560623110785101</v>
      </c>
      <c r="EI79" s="30">
        <f t="shared" si="59"/>
        <v>0.49560623110785101</v>
      </c>
      <c r="EJ79" s="30">
        <f t="shared" si="60"/>
        <v>0.49560623110785101</v>
      </c>
      <c r="EK79" s="56" t="e">
        <f t="shared" si="61"/>
        <v>#DIV/0!</v>
      </c>
      <c r="EL79" s="30">
        <f t="shared" si="62"/>
        <v>-1.1786163865063199</v>
      </c>
      <c r="EM79" s="30">
        <f t="shared" si="63"/>
        <v>1.1786163865063199</v>
      </c>
      <c r="EN79" s="30">
        <f t="shared" si="64"/>
        <v>1.1786163865063199</v>
      </c>
      <c r="EO79" s="56" t="e">
        <f t="shared" si="65"/>
        <v>#DIV/0!</v>
      </c>
      <c r="EP79" s="66"/>
      <c r="EQ79" s="60"/>
    </row>
    <row r="80" spans="2:147" s="12" customFormat="1" ht="21.95" customHeight="1" x14ac:dyDescent="0.25"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DZ80" s="30">
        <f t="shared" si="50"/>
        <v>-0.47731994860371679</v>
      </c>
      <c r="EA80" s="30">
        <f t="shared" si="51"/>
        <v>0.47731994860371679</v>
      </c>
      <c r="EB80" s="30">
        <f t="shared" si="52"/>
        <v>0.47731994860371679</v>
      </c>
      <c r="EC80" s="56" t="e">
        <f t="shared" si="53"/>
        <v>#DIV/0!</v>
      </c>
      <c r="ED80" s="30">
        <f t="shared" si="54"/>
        <v>-0.57850225255455212</v>
      </c>
      <c r="EE80" s="30">
        <f t="shared" si="55"/>
        <v>0.57850225255455212</v>
      </c>
      <c r="EF80" s="30">
        <f t="shared" si="56"/>
        <v>0.57850225255455212</v>
      </c>
      <c r="EG80" s="56" t="e">
        <f t="shared" si="57"/>
        <v>#DIV/0!</v>
      </c>
      <c r="EH80" s="30">
        <f t="shared" si="58"/>
        <v>-0.49560623110785101</v>
      </c>
      <c r="EI80" s="30">
        <f t="shared" si="59"/>
        <v>0.49560623110785101</v>
      </c>
      <c r="EJ80" s="30">
        <f t="shared" si="60"/>
        <v>0.49560623110785101</v>
      </c>
      <c r="EK80" s="56" t="e">
        <f t="shared" si="61"/>
        <v>#DIV/0!</v>
      </c>
      <c r="EL80" s="30">
        <f t="shared" si="62"/>
        <v>-1.1786163865063199</v>
      </c>
      <c r="EM80" s="30">
        <f t="shared" si="63"/>
        <v>1.1786163865063199</v>
      </c>
      <c r="EN80" s="30">
        <f t="shared" si="64"/>
        <v>1.1786163865063199</v>
      </c>
      <c r="EO80" s="56" t="e">
        <f t="shared" si="65"/>
        <v>#DIV/0!</v>
      </c>
      <c r="EP80" s="66"/>
      <c r="EQ80" s="60"/>
    </row>
    <row r="81" spans="2:147" s="12" customFormat="1" ht="21.95" customHeight="1" x14ac:dyDescent="0.25"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DZ81" s="30">
        <f t="shared" si="50"/>
        <v>-0.47731994860371679</v>
      </c>
      <c r="EA81" s="30">
        <f t="shared" si="51"/>
        <v>0.47731994860371679</v>
      </c>
      <c r="EB81" s="30">
        <f t="shared" si="52"/>
        <v>0.47731994860371679</v>
      </c>
      <c r="EC81" s="56" t="e">
        <f t="shared" si="53"/>
        <v>#DIV/0!</v>
      </c>
      <c r="ED81" s="30">
        <f t="shared" si="54"/>
        <v>-0.57850225255455212</v>
      </c>
      <c r="EE81" s="30">
        <f t="shared" si="55"/>
        <v>0.57850225255455212</v>
      </c>
      <c r="EF81" s="30">
        <f t="shared" si="56"/>
        <v>0.57850225255455212</v>
      </c>
      <c r="EG81" s="56" t="e">
        <f t="shared" si="57"/>
        <v>#DIV/0!</v>
      </c>
      <c r="EH81" s="30">
        <f t="shared" si="58"/>
        <v>-0.49560623110785101</v>
      </c>
      <c r="EI81" s="30">
        <f t="shared" si="59"/>
        <v>0.49560623110785101</v>
      </c>
      <c r="EJ81" s="30">
        <f t="shared" si="60"/>
        <v>0.49560623110785101</v>
      </c>
      <c r="EK81" s="56" t="e">
        <f t="shared" si="61"/>
        <v>#DIV/0!</v>
      </c>
      <c r="EL81" s="30">
        <f t="shared" si="62"/>
        <v>-1.1786163865063199</v>
      </c>
      <c r="EM81" s="30">
        <f t="shared" si="63"/>
        <v>1.1786163865063199</v>
      </c>
      <c r="EN81" s="30">
        <f t="shared" si="64"/>
        <v>1.1786163865063199</v>
      </c>
      <c r="EO81" s="56" t="e">
        <f t="shared" si="65"/>
        <v>#DIV/0!</v>
      </c>
      <c r="EP81" s="66"/>
      <c r="EQ81" s="60"/>
    </row>
    <row r="82" spans="2:147" s="12" customFormat="1" ht="21.9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DZ82" s="30">
        <f t="shared" si="50"/>
        <v>-0.47731994860371679</v>
      </c>
      <c r="EA82" s="30">
        <f t="shared" si="51"/>
        <v>0.47731994860371679</v>
      </c>
      <c r="EB82" s="30">
        <f t="shared" si="52"/>
        <v>0.47731994860371679</v>
      </c>
      <c r="EC82" s="56" t="e">
        <f t="shared" si="53"/>
        <v>#DIV/0!</v>
      </c>
      <c r="ED82" s="30">
        <f t="shared" si="54"/>
        <v>-0.57850225255455212</v>
      </c>
      <c r="EE82" s="30">
        <f t="shared" si="55"/>
        <v>0.57850225255455212</v>
      </c>
      <c r="EF82" s="30">
        <f t="shared" si="56"/>
        <v>0.57850225255455212</v>
      </c>
      <c r="EG82" s="56" t="e">
        <f t="shared" si="57"/>
        <v>#DIV/0!</v>
      </c>
      <c r="EH82" s="30">
        <f t="shared" si="58"/>
        <v>-0.49560623110785101</v>
      </c>
      <c r="EI82" s="30">
        <f t="shared" si="59"/>
        <v>0.49560623110785101</v>
      </c>
      <c r="EJ82" s="30">
        <f t="shared" si="60"/>
        <v>0.49560623110785101</v>
      </c>
      <c r="EK82" s="56" t="e">
        <f t="shared" si="61"/>
        <v>#DIV/0!</v>
      </c>
      <c r="EL82" s="30">
        <f t="shared" si="62"/>
        <v>-1.1786163865063199</v>
      </c>
      <c r="EM82" s="30">
        <f t="shared" si="63"/>
        <v>1.1786163865063199</v>
      </c>
      <c r="EN82" s="30">
        <f t="shared" si="64"/>
        <v>1.1786163865063199</v>
      </c>
      <c r="EO82" s="56" t="e">
        <f t="shared" si="65"/>
        <v>#DIV/0!</v>
      </c>
      <c r="EP82" s="66"/>
      <c r="EQ82" s="60"/>
    </row>
    <row r="83" spans="2:147" s="12" customFormat="1" ht="21.95" customHeight="1" x14ac:dyDescent="0.25"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DZ83" s="30">
        <f t="shared" si="50"/>
        <v>-0.47731994860371679</v>
      </c>
      <c r="EA83" s="30">
        <f t="shared" si="51"/>
        <v>0.47731994860371679</v>
      </c>
      <c r="EB83" s="30">
        <f t="shared" si="52"/>
        <v>0.47731994860371679</v>
      </c>
      <c r="EC83" s="56" t="e">
        <f t="shared" si="53"/>
        <v>#DIV/0!</v>
      </c>
      <c r="ED83" s="30">
        <f t="shared" si="54"/>
        <v>-0.57850225255455212</v>
      </c>
      <c r="EE83" s="30">
        <f t="shared" si="55"/>
        <v>0.57850225255455212</v>
      </c>
      <c r="EF83" s="30">
        <f t="shared" si="56"/>
        <v>0.57850225255455212</v>
      </c>
      <c r="EG83" s="56" t="e">
        <f t="shared" si="57"/>
        <v>#DIV/0!</v>
      </c>
      <c r="EH83" s="30">
        <f t="shared" si="58"/>
        <v>-0.49560623110785101</v>
      </c>
      <c r="EI83" s="30">
        <f t="shared" si="59"/>
        <v>0.49560623110785101</v>
      </c>
      <c r="EJ83" s="30">
        <f t="shared" si="60"/>
        <v>0.49560623110785101</v>
      </c>
      <c r="EK83" s="56" t="e">
        <f t="shared" si="61"/>
        <v>#DIV/0!</v>
      </c>
      <c r="EL83" s="30">
        <f t="shared" si="62"/>
        <v>-1.1786163865063199</v>
      </c>
      <c r="EM83" s="30">
        <f t="shared" si="63"/>
        <v>1.1786163865063199</v>
      </c>
      <c r="EN83" s="30">
        <f t="shared" si="64"/>
        <v>1.1786163865063199</v>
      </c>
      <c r="EO83" s="56" t="e">
        <f t="shared" si="65"/>
        <v>#DIV/0!</v>
      </c>
      <c r="EP83" s="66"/>
      <c r="EQ83" s="60"/>
    </row>
    <row r="84" spans="2:147" s="12" customFormat="1" ht="21.95" customHeight="1" x14ac:dyDescent="0.25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DZ84" s="30">
        <f t="shared" si="50"/>
        <v>-0.47731994860371679</v>
      </c>
      <c r="EA84" s="30">
        <f t="shared" si="51"/>
        <v>0.47731994860371679</v>
      </c>
      <c r="EB84" s="30">
        <f t="shared" si="52"/>
        <v>0.47731994860371679</v>
      </c>
      <c r="EC84" s="56" t="e">
        <f t="shared" si="53"/>
        <v>#DIV/0!</v>
      </c>
      <c r="ED84" s="30">
        <f t="shared" si="54"/>
        <v>-0.57850225255455212</v>
      </c>
      <c r="EE84" s="30">
        <f t="shared" si="55"/>
        <v>0.57850225255455212</v>
      </c>
      <c r="EF84" s="30">
        <f t="shared" si="56"/>
        <v>0.57850225255455212</v>
      </c>
      <c r="EG84" s="56" t="e">
        <f t="shared" si="57"/>
        <v>#DIV/0!</v>
      </c>
      <c r="EH84" s="30">
        <f t="shared" si="58"/>
        <v>-0.49560623110785101</v>
      </c>
      <c r="EI84" s="30">
        <f t="shared" si="59"/>
        <v>0.49560623110785101</v>
      </c>
      <c r="EJ84" s="30">
        <f t="shared" si="60"/>
        <v>0.49560623110785101</v>
      </c>
      <c r="EK84" s="56" t="e">
        <f t="shared" si="61"/>
        <v>#DIV/0!</v>
      </c>
      <c r="EL84" s="30">
        <f t="shared" si="62"/>
        <v>-1.1786163865063199</v>
      </c>
      <c r="EM84" s="30">
        <f t="shared" si="63"/>
        <v>1.1786163865063199</v>
      </c>
      <c r="EN84" s="30">
        <f t="shared" si="64"/>
        <v>1.1786163865063199</v>
      </c>
      <c r="EO84" s="56" t="e">
        <f t="shared" si="65"/>
        <v>#DIV/0!</v>
      </c>
      <c r="EP84" s="66"/>
      <c r="EQ84" s="60"/>
    </row>
    <row r="85" spans="2:147" s="12" customFormat="1" ht="21.95" customHeight="1" x14ac:dyDescent="0.25"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DZ85" s="30">
        <f t="shared" si="50"/>
        <v>-0.47731994860371679</v>
      </c>
      <c r="EA85" s="30">
        <f t="shared" si="51"/>
        <v>0.47731994860371679</v>
      </c>
      <c r="EB85" s="30">
        <f t="shared" si="52"/>
        <v>0.47731994860371679</v>
      </c>
      <c r="EC85" s="56" t="e">
        <f t="shared" si="53"/>
        <v>#DIV/0!</v>
      </c>
      <c r="ED85" s="30">
        <f t="shared" si="54"/>
        <v>-0.57850225255455212</v>
      </c>
      <c r="EE85" s="30">
        <f t="shared" si="55"/>
        <v>0.57850225255455212</v>
      </c>
      <c r="EF85" s="30">
        <f t="shared" si="56"/>
        <v>0.57850225255455212</v>
      </c>
      <c r="EG85" s="56" t="e">
        <f t="shared" si="57"/>
        <v>#DIV/0!</v>
      </c>
      <c r="EH85" s="30">
        <f t="shared" si="58"/>
        <v>-0.49560623110785101</v>
      </c>
      <c r="EI85" s="30">
        <f t="shared" si="59"/>
        <v>0.49560623110785101</v>
      </c>
      <c r="EJ85" s="30">
        <f t="shared" si="60"/>
        <v>0.49560623110785101</v>
      </c>
      <c r="EK85" s="56" t="e">
        <f t="shared" si="61"/>
        <v>#DIV/0!</v>
      </c>
      <c r="EL85" s="30">
        <f t="shared" si="62"/>
        <v>-1.1786163865063199</v>
      </c>
      <c r="EM85" s="30">
        <f t="shared" si="63"/>
        <v>1.1786163865063199</v>
      </c>
      <c r="EN85" s="30">
        <f t="shared" si="64"/>
        <v>1.1786163865063199</v>
      </c>
      <c r="EO85" s="56" t="e">
        <f t="shared" si="65"/>
        <v>#DIV/0!</v>
      </c>
      <c r="EP85" s="66"/>
      <c r="EQ85" s="60"/>
    </row>
    <row r="86" spans="2:147" s="12" customFormat="1" ht="21.95" customHeight="1" x14ac:dyDescent="0.25"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DZ86" s="30">
        <f t="shared" si="50"/>
        <v>-0.47731994860371679</v>
      </c>
      <c r="EA86" s="30">
        <f t="shared" si="51"/>
        <v>0.47731994860371679</v>
      </c>
      <c r="EB86" s="30">
        <f t="shared" si="52"/>
        <v>0.47731994860371679</v>
      </c>
      <c r="EC86" s="56" t="e">
        <f t="shared" si="53"/>
        <v>#DIV/0!</v>
      </c>
      <c r="ED86" s="30">
        <f t="shared" si="54"/>
        <v>-0.57850225255455212</v>
      </c>
      <c r="EE86" s="30">
        <f t="shared" si="55"/>
        <v>0.57850225255455212</v>
      </c>
      <c r="EF86" s="30">
        <f t="shared" si="56"/>
        <v>0.57850225255455212</v>
      </c>
      <c r="EG86" s="56" t="e">
        <f t="shared" si="57"/>
        <v>#DIV/0!</v>
      </c>
      <c r="EH86" s="30">
        <f t="shared" si="58"/>
        <v>-0.49560623110785101</v>
      </c>
      <c r="EI86" s="30">
        <f t="shared" si="59"/>
        <v>0.49560623110785101</v>
      </c>
      <c r="EJ86" s="30">
        <f t="shared" si="60"/>
        <v>0.49560623110785101</v>
      </c>
      <c r="EK86" s="56" t="e">
        <f t="shared" si="61"/>
        <v>#DIV/0!</v>
      </c>
      <c r="EL86" s="30">
        <f t="shared" si="62"/>
        <v>-1.1786163865063199</v>
      </c>
      <c r="EM86" s="30">
        <f t="shared" si="63"/>
        <v>1.1786163865063199</v>
      </c>
      <c r="EN86" s="30">
        <f t="shared" si="64"/>
        <v>1.1786163865063199</v>
      </c>
      <c r="EO86" s="56" t="e">
        <f t="shared" si="65"/>
        <v>#DIV/0!</v>
      </c>
      <c r="EP86" s="66"/>
      <c r="EQ86" s="60"/>
    </row>
    <row r="87" spans="2:147" s="12" customFormat="1" ht="21.95" customHeight="1" x14ac:dyDescent="0.25"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DZ87" s="30">
        <f t="shared" si="50"/>
        <v>-0.47731994860371679</v>
      </c>
      <c r="EA87" s="30">
        <f t="shared" si="51"/>
        <v>0.47731994860371679</v>
      </c>
      <c r="EB87" s="30">
        <f t="shared" si="52"/>
        <v>0.47731994860371679</v>
      </c>
      <c r="EC87" s="56" t="e">
        <f t="shared" si="53"/>
        <v>#DIV/0!</v>
      </c>
      <c r="ED87" s="30">
        <f t="shared" si="54"/>
        <v>-0.57850225255455212</v>
      </c>
      <c r="EE87" s="30">
        <f t="shared" si="55"/>
        <v>0.57850225255455212</v>
      </c>
      <c r="EF87" s="30">
        <f t="shared" si="56"/>
        <v>0.57850225255455212</v>
      </c>
      <c r="EG87" s="56" t="e">
        <f t="shared" si="57"/>
        <v>#DIV/0!</v>
      </c>
      <c r="EH87" s="30">
        <f t="shared" si="58"/>
        <v>-0.49560623110785101</v>
      </c>
      <c r="EI87" s="30">
        <f t="shared" si="59"/>
        <v>0.49560623110785101</v>
      </c>
      <c r="EJ87" s="30">
        <f t="shared" si="60"/>
        <v>0.49560623110785101</v>
      </c>
      <c r="EK87" s="56" t="e">
        <f t="shared" si="61"/>
        <v>#DIV/0!</v>
      </c>
      <c r="EL87" s="30">
        <f t="shared" si="62"/>
        <v>-1.1786163865063199</v>
      </c>
      <c r="EM87" s="30">
        <f t="shared" si="63"/>
        <v>1.1786163865063199</v>
      </c>
      <c r="EN87" s="30">
        <f t="shared" si="64"/>
        <v>1.1786163865063199</v>
      </c>
      <c r="EO87" s="56" t="e">
        <f t="shared" si="65"/>
        <v>#DIV/0!</v>
      </c>
      <c r="EP87" s="66"/>
      <c r="EQ87" s="60"/>
    </row>
    <row r="88" spans="2:147" s="12" customFormat="1" ht="21.95" customHeight="1" x14ac:dyDescent="0.25"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DZ88" s="30">
        <f t="shared" si="50"/>
        <v>-0.47731994860371679</v>
      </c>
      <c r="EA88" s="30">
        <f t="shared" si="51"/>
        <v>0.47731994860371679</v>
      </c>
      <c r="EB88" s="30">
        <f t="shared" si="52"/>
        <v>0.47731994860371679</v>
      </c>
      <c r="EC88" s="56" t="e">
        <f t="shared" si="53"/>
        <v>#DIV/0!</v>
      </c>
      <c r="ED88" s="30">
        <f t="shared" si="54"/>
        <v>-0.57850225255455212</v>
      </c>
      <c r="EE88" s="30">
        <f t="shared" si="55"/>
        <v>0.57850225255455212</v>
      </c>
      <c r="EF88" s="30">
        <f t="shared" si="56"/>
        <v>0.57850225255455212</v>
      </c>
      <c r="EG88" s="56" t="e">
        <f t="shared" si="57"/>
        <v>#DIV/0!</v>
      </c>
      <c r="EH88" s="30">
        <f t="shared" si="58"/>
        <v>-0.49560623110785101</v>
      </c>
      <c r="EI88" s="30">
        <f t="shared" si="59"/>
        <v>0.49560623110785101</v>
      </c>
      <c r="EJ88" s="30">
        <f t="shared" si="60"/>
        <v>0.49560623110785101</v>
      </c>
      <c r="EK88" s="56" t="e">
        <f t="shared" si="61"/>
        <v>#DIV/0!</v>
      </c>
      <c r="EL88" s="30">
        <f t="shared" si="62"/>
        <v>-1.1786163865063199</v>
      </c>
      <c r="EM88" s="30">
        <f t="shared" si="63"/>
        <v>1.1786163865063199</v>
      </c>
      <c r="EN88" s="30">
        <f t="shared" si="64"/>
        <v>1.1786163865063199</v>
      </c>
      <c r="EO88" s="56" t="e">
        <f t="shared" si="65"/>
        <v>#DIV/0!</v>
      </c>
      <c r="EP88" s="66"/>
      <c r="EQ88" s="60"/>
    </row>
    <row r="89" spans="2:147" s="12" customFormat="1" ht="21.95" customHeight="1" x14ac:dyDescent="0.25"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DZ89" s="30">
        <f t="shared" si="50"/>
        <v>-0.47731994860371679</v>
      </c>
      <c r="EA89" s="30">
        <f t="shared" si="51"/>
        <v>0.47731994860371679</v>
      </c>
      <c r="EB89" s="30">
        <f t="shared" si="52"/>
        <v>0.47731994860371679</v>
      </c>
      <c r="EC89" s="56" t="e">
        <f t="shared" si="53"/>
        <v>#DIV/0!</v>
      </c>
      <c r="ED89" s="30">
        <f t="shared" si="54"/>
        <v>-0.57850225255455212</v>
      </c>
      <c r="EE89" s="30">
        <f t="shared" si="55"/>
        <v>0.57850225255455212</v>
      </c>
      <c r="EF89" s="30">
        <f t="shared" si="56"/>
        <v>0.57850225255455212</v>
      </c>
      <c r="EG89" s="56" t="e">
        <f t="shared" si="57"/>
        <v>#DIV/0!</v>
      </c>
      <c r="EH89" s="30">
        <f t="shared" si="58"/>
        <v>-0.49560623110785101</v>
      </c>
      <c r="EI89" s="30">
        <f t="shared" si="59"/>
        <v>0.49560623110785101</v>
      </c>
      <c r="EJ89" s="30">
        <f t="shared" si="60"/>
        <v>0.49560623110785101</v>
      </c>
      <c r="EK89" s="56" t="e">
        <f t="shared" si="61"/>
        <v>#DIV/0!</v>
      </c>
      <c r="EL89" s="30">
        <f t="shared" si="62"/>
        <v>-1.1786163865063199</v>
      </c>
      <c r="EM89" s="30">
        <f t="shared" si="63"/>
        <v>1.1786163865063199</v>
      </c>
      <c r="EN89" s="30">
        <f t="shared" si="64"/>
        <v>1.1786163865063199</v>
      </c>
      <c r="EO89" s="56" t="e">
        <f t="shared" si="65"/>
        <v>#DIV/0!</v>
      </c>
      <c r="EP89" s="66"/>
      <c r="EQ89" s="60"/>
    </row>
    <row r="90" spans="2:147" s="12" customFormat="1" ht="21.95" customHeight="1" x14ac:dyDescent="0.25"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DZ90" s="30">
        <f t="shared" si="50"/>
        <v>-0.47731994860371679</v>
      </c>
      <c r="EA90" s="30">
        <f t="shared" si="51"/>
        <v>0.47731994860371679</v>
      </c>
      <c r="EB90" s="30">
        <f t="shared" si="52"/>
        <v>0.47731994860371679</v>
      </c>
      <c r="EC90" s="56" t="e">
        <f t="shared" si="53"/>
        <v>#DIV/0!</v>
      </c>
      <c r="ED90" s="30">
        <f t="shared" si="54"/>
        <v>-0.57850225255455212</v>
      </c>
      <c r="EE90" s="30">
        <f t="shared" si="55"/>
        <v>0.57850225255455212</v>
      </c>
      <c r="EF90" s="30">
        <f t="shared" si="56"/>
        <v>0.57850225255455212</v>
      </c>
      <c r="EG90" s="56" t="e">
        <f t="shared" si="57"/>
        <v>#DIV/0!</v>
      </c>
      <c r="EH90" s="30">
        <f t="shared" si="58"/>
        <v>-0.49560623110785101</v>
      </c>
      <c r="EI90" s="30">
        <f t="shared" si="59"/>
        <v>0.49560623110785101</v>
      </c>
      <c r="EJ90" s="30">
        <f t="shared" si="60"/>
        <v>0.49560623110785101</v>
      </c>
      <c r="EK90" s="56" t="e">
        <f t="shared" si="61"/>
        <v>#DIV/0!</v>
      </c>
      <c r="EL90" s="30">
        <f t="shared" si="62"/>
        <v>-1.1786163865063199</v>
      </c>
      <c r="EM90" s="30">
        <f t="shared" si="63"/>
        <v>1.1786163865063199</v>
      </c>
      <c r="EN90" s="30">
        <f t="shared" si="64"/>
        <v>1.1786163865063199</v>
      </c>
      <c r="EO90" s="56" t="e">
        <f t="shared" si="65"/>
        <v>#DIV/0!</v>
      </c>
      <c r="EP90" s="66"/>
      <c r="EQ90" s="60"/>
    </row>
    <row r="91" spans="2:147" s="12" customFormat="1" ht="21.95" customHeight="1" x14ac:dyDescent="0.25">
      <c r="T91" s="34"/>
      <c r="X91" s="34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34"/>
      <c r="AK91" s="254"/>
      <c r="AL91" s="254"/>
      <c r="AM91" s="108"/>
      <c r="AN91" s="108"/>
      <c r="AO91" s="108"/>
      <c r="AP91" s="108"/>
      <c r="AQ91" s="108"/>
      <c r="AR91" s="101"/>
      <c r="AS91" s="101"/>
      <c r="AT91" s="136"/>
      <c r="AU91" s="135"/>
      <c r="AV91" s="135"/>
      <c r="AW91" s="135"/>
      <c r="AX91" s="135"/>
      <c r="AY91" s="135"/>
      <c r="AZ91" s="135"/>
      <c r="BA91" s="135"/>
      <c r="BB91" s="135"/>
      <c r="BC91" s="34"/>
      <c r="BD91" s="135"/>
      <c r="BE91" s="135"/>
      <c r="BF91" s="135"/>
      <c r="BG91" s="34"/>
      <c r="BH91" s="133"/>
      <c r="BI91" s="133"/>
      <c r="BJ91" s="133"/>
      <c r="BK91" s="34"/>
      <c r="BL91" s="133"/>
      <c r="BM91" s="133"/>
      <c r="BN91" s="133"/>
      <c r="BO91" s="34"/>
      <c r="BP91" s="133"/>
      <c r="DZ91" s="63"/>
      <c r="EA91" s="63"/>
      <c r="EB91" s="63"/>
      <c r="EC91" s="59" t="e">
        <f>AVERAGE(EC16:EC90)</f>
        <v>#DIV/0!</v>
      </c>
      <c r="ED91" s="63"/>
      <c r="EE91" s="63"/>
      <c r="EF91" s="63"/>
      <c r="EG91" s="59" t="e">
        <f>AVERAGE(EG16:EG90)</f>
        <v>#DIV/0!</v>
      </c>
      <c r="EH91" s="59"/>
      <c r="EI91" s="59"/>
      <c r="EJ91" s="59"/>
      <c r="EK91" s="59" t="e">
        <f>AVERAGE(EK16:EK90)</f>
        <v>#DIV/0!</v>
      </c>
      <c r="EL91" s="59"/>
      <c r="EM91" s="59"/>
      <c r="EN91" s="59"/>
      <c r="EO91" s="59" t="e">
        <f>AVERAGE(EO16:EO90)</f>
        <v>#DIV/0!</v>
      </c>
      <c r="EP91" s="66"/>
      <c r="EQ91" s="60"/>
    </row>
    <row r="92" spans="2:147" s="12" customFormat="1" ht="21.95" customHeight="1" x14ac:dyDescent="0.25">
      <c r="T92" s="34"/>
      <c r="U92" s="34"/>
      <c r="V92" s="34"/>
      <c r="W92" s="34"/>
      <c r="X92" s="34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34"/>
      <c r="AK92" s="164"/>
      <c r="AL92" s="138"/>
      <c r="AM92" s="108"/>
      <c r="AN92" s="108"/>
      <c r="AO92" s="108"/>
      <c r="AP92" s="108"/>
      <c r="AQ92" s="108"/>
      <c r="AR92" s="107"/>
      <c r="AS92" s="107"/>
      <c r="AT92" s="136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8"/>
      <c r="EQ92" s="60"/>
    </row>
    <row r="93" spans="2:147" s="12" customFormat="1" ht="21.95" customHeight="1" x14ac:dyDescent="0.25">
      <c r="CL93" s="91"/>
      <c r="CM93" s="91"/>
      <c r="CN93" s="91"/>
      <c r="CO93" s="91"/>
      <c r="CP93" s="11"/>
      <c r="CQ93" s="11"/>
      <c r="CR93" s="11"/>
      <c r="CS93" s="108"/>
      <c r="CT93" s="108"/>
      <c r="CU93" s="108"/>
      <c r="CV93" s="108"/>
      <c r="CW93" s="108"/>
      <c r="CX93" s="108"/>
      <c r="CY93" s="108"/>
      <c r="CZ93" s="108"/>
      <c r="DC93" s="11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1"/>
      <c r="EQ93" s="11"/>
    </row>
    <row r="94" spans="2:147" s="12" customFormat="1" ht="21.95" customHeight="1" x14ac:dyDescent="0.25">
      <c r="CL94" s="91"/>
      <c r="CM94" s="91"/>
      <c r="CN94" s="91"/>
      <c r="CO94" s="91"/>
      <c r="CP94" s="11"/>
      <c r="CQ94" s="11"/>
      <c r="CR94" s="11"/>
      <c r="CS94" s="108"/>
      <c r="CT94" s="108"/>
      <c r="CU94" s="108"/>
      <c r="CV94" s="108"/>
      <c r="CW94" s="108"/>
      <c r="CX94" s="108"/>
      <c r="CY94" s="108"/>
      <c r="CZ94" s="108"/>
      <c r="DC94" s="11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1"/>
      <c r="EQ94" s="11"/>
    </row>
    <row r="95" spans="2:147" s="12" customFormat="1" ht="21.95" customHeight="1" x14ac:dyDescent="0.25">
      <c r="CL95" s="110"/>
      <c r="CM95" s="110"/>
      <c r="CN95" s="110"/>
      <c r="CO95" s="110"/>
      <c r="CQ95" s="11"/>
      <c r="CR95" s="11"/>
      <c r="CS95" s="108"/>
      <c r="CT95" s="108"/>
      <c r="CU95" s="108"/>
      <c r="CV95" s="108"/>
      <c r="CW95" s="108"/>
      <c r="CX95" s="108"/>
      <c r="CY95" s="108"/>
      <c r="CZ95" s="108"/>
      <c r="DC95" s="11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1"/>
      <c r="EQ95" s="11"/>
    </row>
    <row r="96" spans="2:147" s="12" customFormat="1" ht="21.95" customHeight="1" x14ac:dyDescent="0.25">
      <c r="CL96" s="110"/>
      <c r="CM96" s="110"/>
      <c r="CN96" s="110"/>
      <c r="CO96" s="110"/>
      <c r="CQ96" s="11"/>
      <c r="CR96" s="11"/>
      <c r="CS96" s="108"/>
      <c r="CT96" s="108"/>
      <c r="CU96" s="108"/>
      <c r="CV96" s="108"/>
      <c r="CW96" s="108"/>
      <c r="CX96" s="108"/>
      <c r="CY96" s="108"/>
      <c r="CZ96" s="108"/>
      <c r="DC96" s="11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1"/>
      <c r="EQ96" s="11"/>
    </row>
    <row r="97" spans="90:147" s="12" customFormat="1" ht="21.95" customHeight="1" x14ac:dyDescent="0.25">
      <c r="CL97" s="110"/>
      <c r="CM97" s="110"/>
      <c r="CN97" s="110"/>
      <c r="CO97" s="110"/>
      <c r="CQ97" s="11"/>
      <c r="CR97" s="11"/>
      <c r="CS97" s="108"/>
      <c r="CT97" s="108"/>
      <c r="CU97" s="108"/>
      <c r="CV97" s="108"/>
      <c r="CW97" s="108"/>
      <c r="CX97" s="108"/>
      <c r="CY97" s="108"/>
      <c r="CZ97" s="108"/>
      <c r="DC97" s="11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1"/>
      <c r="EQ97" s="11"/>
    </row>
    <row r="98" spans="90:147" s="12" customFormat="1" ht="21.95" customHeight="1" x14ac:dyDescent="0.25">
      <c r="CL98" s="110"/>
      <c r="CM98" s="110"/>
      <c r="CN98" s="110"/>
      <c r="CO98" s="110"/>
      <c r="CQ98" s="11"/>
      <c r="CR98" s="11"/>
      <c r="CS98" s="108"/>
      <c r="CT98" s="108"/>
      <c r="CU98" s="108"/>
      <c r="CV98" s="108"/>
      <c r="CW98" s="108"/>
      <c r="CX98" s="108"/>
      <c r="CY98" s="108"/>
      <c r="CZ98" s="108"/>
      <c r="DC98" s="11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1"/>
      <c r="EQ98" s="11"/>
    </row>
    <row r="99" spans="90:147" s="12" customFormat="1" ht="21.95" customHeight="1" x14ac:dyDescent="0.25">
      <c r="CL99" s="110"/>
      <c r="CM99" s="110"/>
      <c r="CN99" s="110"/>
      <c r="CO99" s="110"/>
      <c r="CQ99" s="11"/>
      <c r="CR99" s="11"/>
      <c r="CS99" s="108"/>
      <c r="CT99" s="108"/>
      <c r="CU99" s="108"/>
      <c r="CV99" s="108"/>
      <c r="CW99" s="108"/>
      <c r="CX99" s="108"/>
      <c r="CY99" s="108"/>
      <c r="CZ99" s="108"/>
      <c r="DC99" s="11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1"/>
      <c r="EQ99" s="11"/>
    </row>
    <row r="100" spans="90:147" s="12" customFormat="1" ht="21.95" customHeight="1" x14ac:dyDescent="0.25">
      <c r="CL100" s="110"/>
      <c r="CM100" s="110"/>
      <c r="CN100" s="110"/>
      <c r="CO100" s="110"/>
      <c r="CQ100" s="11"/>
      <c r="CR100" s="11"/>
      <c r="CS100" s="108"/>
      <c r="CT100" s="108"/>
      <c r="CU100" s="108"/>
      <c r="CV100" s="108"/>
      <c r="CW100" s="108"/>
      <c r="CX100" s="108"/>
      <c r="CY100" s="108"/>
      <c r="CZ100" s="108"/>
      <c r="DC100" s="11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1"/>
      <c r="EQ100" s="11"/>
    </row>
    <row r="101" spans="90:147" s="12" customFormat="1" ht="21.95" customHeight="1" x14ac:dyDescent="0.25">
      <c r="CL101" s="110"/>
      <c r="CM101" s="110"/>
      <c r="CN101" s="110"/>
      <c r="CO101" s="110"/>
      <c r="CQ101" s="11"/>
      <c r="CR101" s="11"/>
      <c r="CS101" s="108"/>
      <c r="CT101" s="108"/>
      <c r="CU101" s="108"/>
      <c r="CV101" s="108"/>
      <c r="CW101" s="108"/>
      <c r="CX101" s="108"/>
      <c r="CY101" s="108"/>
      <c r="CZ101" s="108"/>
      <c r="DC101" s="11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1"/>
      <c r="EQ101" s="11"/>
    </row>
    <row r="102" spans="90:147" s="12" customFormat="1" ht="21.95" customHeight="1" x14ac:dyDescent="0.25">
      <c r="CL102" s="110"/>
      <c r="CM102" s="110"/>
      <c r="CN102" s="110"/>
      <c r="CO102" s="110"/>
      <c r="CQ102" s="11"/>
      <c r="CR102" s="11"/>
      <c r="CS102" s="108"/>
      <c r="CT102" s="108"/>
      <c r="CU102" s="108"/>
      <c r="CV102" s="108"/>
      <c r="CW102" s="108"/>
      <c r="CX102" s="108"/>
      <c r="CY102" s="108"/>
      <c r="CZ102" s="108"/>
      <c r="DC102" s="11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1"/>
      <c r="EQ102" s="11"/>
    </row>
    <row r="103" spans="90:147" s="12" customFormat="1" ht="21.95" customHeight="1" x14ac:dyDescent="0.25">
      <c r="CL103" s="110"/>
      <c r="CM103" s="110"/>
      <c r="CN103" s="110"/>
      <c r="CO103" s="110"/>
      <c r="CQ103" s="11"/>
      <c r="CR103" s="11"/>
      <c r="CS103" s="108"/>
      <c r="CT103" s="108"/>
      <c r="CU103" s="108"/>
      <c r="CV103" s="108"/>
      <c r="CW103" s="108"/>
      <c r="CX103" s="108"/>
      <c r="CY103" s="108"/>
      <c r="CZ103" s="108"/>
      <c r="DC103" s="11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1"/>
      <c r="EQ103" s="11"/>
    </row>
    <row r="104" spans="90:147" s="12" customFormat="1" ht="21.95" customHeight="1" x14ac:dyDescent="0.25">
      <c r="CL104" s="110"/>
      <c r="CM104" s="110"/>
      <c r="CN104" s="110"/>
      <c r="CO104" s="110"/>
      <c r="CQ104" s="11"/>
      <c r="CR104" s="11"/>
      <c r="CS104" s="108"/>
      <c r="CT104" s="108"/>
      <c r="CU104" s="108"/>
      <c r="CV104" s="108"/>
      <c r="CW104" s="108"/>
      <c r="CX104" s="108"/>
      <c r="CY104" s="108"/>
      <c r="CZ104" s="108"/>
      <c r="DC104" s="11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1"/>
      <c r="EQ104" s="11"/>
    </row>
    <row r="105" spans="90:147" s="12" customFormat="1" ht="21.95" customHeight="1" x14ac:dyDescent="0.25">
      <c r="CL105" s="110"/>
      <c r="CM105" s="110"/>
      <c r="CN105" s="110"/>
      <c r="CO105" s="110"/>
      <c r="CQ105" s="11"/>
      <c r="CR105" s="11"/>
      <c r="CS105" s="108"/>
      <c r="CT105" s="108"/>
      <c r="CU105" s="108"/>
      <c r="CV105" s="108"/>
      <c r="CW105" s="108"/>
      <c r="CX105" s="108"/>
      <c r="CY105" s="108"/>
      <c r="CZ105" s="108"/>
      <c r="DC105" s="11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1"/>
      <c r="EQ105" s="11"/>
    </row>
    <row r="106" spans="90:147" s="12" customFormat="1" ht="21.95" customHeight="1" x14ac:dyDescent="0.25">
      <c r="CL106" s="110"/>
      <c r="CM106" s="110"/>
      <c r="CN106" s="110"/>
      <c r="CO106" s="110"/>
      <c r="CQ106" s="11"/>
      <c r="CR106" s="11"/>
      <c r="CS106" s="108"/>
      <c r="CT106" s="108"/>
      <c r="CU106" s="108"/>
      <c r="CV106" s="108"/>
      <c r="CW106" s="108"/>
      <c r="CX106" s="108"/>
      <c r="CY106" s="108"/>
      <c r="CZ106" s="108"/>
      <c r="DC106" s="11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1"/>
      <c r="EQ106" s="11"/>
    </row>
    <row r="107" spans="90:147" s="12" customFormat="1" ht="21.95" customHeight="1" x14ac:dyDescent="0.25">
      <c r="CL107" s="110"/>
      <c r="CM107" s="110"/>
      <c r="CN107" s="110"/>
      <c r="CO107" s="110"/>
      <c r="CQ107" s="11"/>
      <c r="CR107" s="11"/>
      <c r="CS107" s="108"/>
      <c r="CT107" s="108"/>
      <c r="CU107" s="108"/>
      <c r="CV107" s="108"/>
      <c r="CW107" s="108"/>
      <c r="CX107" s="108"/>
      <c r="CY107" s="108"/>
      <c r="CZ107" s="108"/>
      <c r="DC107" s="11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1"/>
      <c r="EQ107" s="11"/>
    </row>
    <row r="108" spans="90:147" s="12" customFormat="1" ht="21.95" customHeight="1" x14ac:dyDescent="0.25">
      <c r="CL108" s="110"/>
      <c r="CM108" s="110"/>
      <c r="CN108" s="110"/>
      <c r="CO108" s="110"/>
      <c r="CQ108" s="11"/>
      <c r="CR108" s="11"/>
      <c r="CS108" s="108"/>
      <c r="CT108" s="108"/>
      <c r="CU108" s="108"/>
      <c r="CV108" s="108"/>
      <c r="CW108" s="108"/>
      <c r="CX108" s="108"/>
      <c r="CY108" s="108"/>
      <c r="CZ108" s="108"/>
      <c r="DC108" s="11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1"/>
      <c r="EQ108" s="11"/>
    </row>
    <row r="109" spans="90:147" s="12" customFormat="1" ht="21.95" customHeight="1" x14ac:dyDescent="0.25">
      <c r="CL109" s="110"/>
      <c r="CM109" s="110"/>
      <c r="CN109" s="110"/>
      <c r="CO109" s="110"/>
      <c r="CQ109" s="11"/>
      <c r="CR109" s="11"/>
      <c r="CS109" s="108"/>
      <c r="CT109" s="108"/>
      <c r="CU109" s="108"/>
      <c r="CV109" s="108"/>
      <c r="CW109" s="108"/>
      <c r="CX109" s="108"/>
      <c r="CY109" s="108"/>
      <c r="CZ109" s="108"/>
      <c r="DC109" s="11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1"/>
      <c r="EQ109" s="11"/>
    </row>
    <row r="110" spans="90:147" s="12" customFormat="1" ht="21.95" customHeight="1" x14ac:dyDescent="0.25">
      <c r="CL110" s="110"/>
      <c r="CM110" s="110"/>
      <c r="CN110" s="110"/>
      <c r="CO110" s="110"/>
      <c r="CQ110" s="11"/>
      <c r="CR110" s="11"/>
      <c r="CS110" s="108"/>
      <c r="CT110" s="108"/>
      <c r="CU110" s="108"/>
      <c r="CV110" s="108"/>
      <c r="CW110" s="108"/>
      <c r="CX110" s="108"/>
      <c r="CY110" s="108"/>
      <c r="CZ110" s="108"/>
      <c r="DC110" s="11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1"/>
      <c r="EQ110" s="11"/>
    </row>
    <row r="111" spans="90:147" s="12" customFormat="1" ht="21.95" customHeight="1" x14ac:dyDescent="0.25">
      <c r="CL111" s="110"/>
      <c r="CM111" s="110"/>
      <c r="CN111" s="110"/>
      <c r="CO111" s="110"/>
      <c r="CQ111" s="11"/>
      <c r="CR111" s="11"/>
      <c r="CS111" s="108"/>
      <c r="CT111" s="108"/>
      <c r="CU111" s="108"/>
      <c r="CV111" s="108"/>
      <c r="CW111" s="108"/>
      <c r="CX111" s="108"/>
      <c r="CY111" s="108"/>
      <c r="CZ111" s="108"/>
      <c r="DC111" s="11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1"/>
      <c r="EQ111" s="11"/>
    </row>
    <row r="112" spans="90:147" s="12" customFormat="1" ht="21.95" customHeight="1" x14ac:dyDescent="0.25">
      <c r="CL112" s="110"/>
      <c r="CM112" s="110"/>
      <c r="CN112" s="110"/>
      <c r="CO112" s="110"/>
      <c r="CQ112" s="11"/>
      <c r="CR112" s="11"/>
      <c r="CS112" s="108"/>
      <c r="CT112" s="108"/>
      <c r="CU112" s="108"/>
      <c r="CV112" s="108"/>
      <c r="CW112" s="108"/>
      <c r="CX112" s="108"/>
      <c r="CY112" s="108"/>
      <c r="CZ112" s="108"/>
      <c r="DC112" s="11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1"/>
      <c r="EQ112" s="11"/>
    </row>
    <row r="113" spans="81:147" s="12" customFormat="1" ht="21.95" customHeight="1" x14ac:dyDescent="0.25">
      <c r="CL113" s="110"/>
      <c r="CM113" s="110"/>
      <c r="CN113" s="110"/>
      <c r="CO113" s="110"/>
      <c r="CQ113" s="11"/>
      <c r="CR113" s="11"/>
      <c r="CS113" s="108"/>
      <c r="CT113" s="108"/>
      <c r="CU113" s="108"/>
      <c r="CV113" s="108"/>
      <c r="CW113" s="108"/>
      <c r="CX113" s="108"/>
      <c r="CY113" s="108"/>
      <c r="CZ113" s="108"/>
      <c r="DC113" s="11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1"/>
      <c r="EQ113" s="11"/>
    </row>
    <row r="114" spans="81:147" s="12" customFormat="1" ht="21.95" customHeight="1" x14ac:dyDescent="0.25">
      <c r="CL114" s="110"/>
      <c r="CM114" s="110"/>
      <c r="CN114" s="110"/>
      <c r="CO114" s="110"/>
      <c r="CQ114" s="11"/>
      <c r="CR114" s="11"/>
      <c r="CS114" s="108"/>
      <c r="CT114" s="108"/>
      <c r="CU114" s="108"/>
      <c r="CV114" s="108"/>
      <c r="CW114" s="108"/>
      <c r="CX114" s="108"/>
      <c r="CY114" s="108"/>
      <c r="CZ114" s="108"/>
      <c r="DC114" s="11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1"/>
      <c r="EQ114" s="11"/>
    </row>
    <row r="115" spans="81:147" s="12" customFormat="1" ht="21.95" customHeight="1" x14ac:dyDescent="0.25">
      <c r="CL115" s="110"/>
      <c r="CM115" s="110"/>
      <c r="CN115" s="110"/>
      <c r="CO115" s="110"/>
      <c r="CQ115" s="11"/>
      <c r="CR115" s="11"/>
      <c r="CS115" s="108"/>
      <c r="CT115" s="108"/>
      <c r="CU115" s="108"/>
      <c r="CV115" s="108"/>
      <c r="CW115" s="108"/>
      <c r="CX115" s="108"/>
      <c r="CY115" s="108"/>
      <c r="CZ115" s="108"/>
      <c r="DC115" s="11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1"/>
      <c r="EQ115" s="11"/>
    </row>
    <row r="116" spans="81:147" s="12" customFormat="1" ht="21.95" customHeight="1" x14ac:dyDescent="0.25">
      <c r="CL116" s="110"/>
      <c r="CM116" s="110"/>
      <c r="CN116" s="110"/>
      <c r="CO116" s="110"/>
      <c r="CQ116" s="11"/>
      <c r="CR116" s="11"/>
      <c r="CS116" s="108"/>
      <c r="CT116" s="108"/>
      <c r="CU116" s="108"/>
      <c r="CV116" s="108"/>
      <c r="CW116" s="108"/>
      <c r="CX116" s="108"/>
      <c r="CY116" s="108"/>
      <c r="CZ116" s="108"/>
      <c r="DC116" s="11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1"/>
      <c r="EQ116" s="11"/>
    </row>
    <row r="117" spans="81:147" s="12" customFormat="1" ht="21.95" customHeight="1" x14ac:dyDescent="0.25">
      <c r="CL117" s="110"/>
      <c r="CM117" s="110"/>
      <c r="CN117" s="110"/>
      <c r="CO117" s="110"/>
      <c r="CQ117" s="11"/>
      <c r="CR117" s="11"/>
      <c r="CS117" s="108"/>
      <c r="CT117" s="108"/>
      <c r="CU117" s="108"/>
      <c r="CV117" s="108"/>
      <c r="CW117" s="108"/>
      <c r="CX117" s="108"/>
      <c r="CY117" s="108"/>
      <c r="CZ117" s="108"/>
      <c r="DC117" s="11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1"/>
      <c r="EQ117" s="11"/>
    </row>
    <row r="118" spans="81:147" s="12" customFormat="1" ht="21.95" customHeight="1" x14ac:dyDescent="0.25">
      <c r="CL118" s="110"/>
      <c r="CM118" s="110"/>
      <c r="CN118" s="110"/>
      <c r="CO118" s="110"/>
      <c r="CQ118" s="11"/>
      <c r="CR118" s="11"/>
      <c r="CS118" s="108"/>
      <c r="CT118" s="108"/>
      <c r="CU118" s="108"/>
      <c r="CV118" s="108"/>
      <c r="CW118" s="108"/>
      <c r="CX118" s="108"/>
      <c r="CY118" s="108"/>
      <c r="CZ118" s="108"/>
      <c r="DC118" s="11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1"/>
      <c r="EQ118" s="11"/>
    </row>
    <row r="119" spans="81:147" s="12" customFormat="1" ht="21.95" customHeight="1" x14ac:dyDescent="0.25">
      <c r="CL119" s="110"/>
      <c r="CM119" s="110"/>
      <c r="CN119" s="110"/>
      <c r="CO119" s="110"/>
      <c r="CQ119" s="11"/>
      <c r="CR119" s="11"/>
      <c r="CS119" s="108"/>
      <c r="CT119" s="108"/>
      <c r="CU119" s="108"/>
      <c r="CV119" s="108"/>
      <c r="CW119" s="108"/>
      <c r="CX119" s="108"/>
      <c r="CY119" s="108"/>
      <c r="CZ119" s="108"/>
      <c r="DC119" s="11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1"/>
      <c r="EQ119" s="11"/>
    </row>
    <row r="120" spans="81:147" s="12" customFormat="1" ht="21.95" customHeight="1" x14ac:dyDescent="0.25">
      <c r="CL120" s="110"/>
      <c r="CM120" s="110"/>
      <c r="CN120" s="110"/>
      <c r="CO120" s="110"/>
      <c r="CQ120" s="11"/>
      <c r="CR120" s="11"/>
      <c r="CS120" s="108"/>
      <c r="CT120" s="108"/>
      <c r="CU120" s="108"/>
      <c r="CV120" s="108"/>
      <c r="CW120" s="108"/>
      <c r="CX120" s="108"/>
      <c r="CY120" s="108"/>
      <c r="CZ120" s="108"/>
      <c r="DC120" s="11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1"/>
      <c r="EQ120" s="11"/>
    </row>
    <row r="121" spans="81:147" s="12" customFormat="1" ht="21.95" customHeight="1" x14ac:dyDescent="0.25">
      <c r="CL121" s="110"/>
      <c r="CM121" s="110"/>
      <c r="CN121" s="110"/>
      <c r="CO121" s="110"/>
      <c r="CQ121" s="11"/>
      <c r="CR121" s="11"/>
      <c r="CS121" s="108"/>
      <c r="CT121" s="108"/>
      <c r="CU121" s="108"/>
      <c r="CV121" s="108"/>
      <c r="CW121" s="108"/>
      <c r="CX121" s="108"/>
      <c r="CY121" s="108"/>
      <c r="CZ121" s="108"/>
      <c r="DC121" s="11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1"/>
      <c r="EQ121" s="11"/>
    </row>
    <row r="122" spans="81:147" s="12" customFormat="1" ht="21.95" customHeight="1" x14ac:dyDescent="0.25">
      <c r="CC122" s="108"/>
      <c r="CD122" s="109"/>
      <c r="CE122" s="109"/>
      <c r="CF122" s="109"/>
      <c r="CG122" s="109"/>
      <c r="CJ122" s="110"/>
      <c r="CK122" s="110"/>
      <c r="CL122" s="110"/>
      <c r="CM122" s="110"/>
      <c r="CN122" s="110"/>
      <c r="CO122" s="110"/>
      <c r="CQ122" s="11"/>
      <c r="CR122" s="11"/>
      <c r="CS122" s="108"/>
      <c r="CT122" s="108"/>
      <c r="CU122" s="108"/>
      <c r="CV122" s="108"/>
      <c r="CW122" s="108"/>
      <c r="CX122" s="108"/>
      <c r="CY122" s="108"/>
      <c r="CZ122" s="108"/>
      <c r="DC122" s="11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1"/>
      <c r="EQ122" s="11"/>
    </row>
    <row r="123" spans="81:147" s="12" customFormat="1" ht="21.95" customHeight="1" x14ac:dyDescent="0.25">
      <c r="CC123" s="108"/>
      <c r="CD123" s="109"/>
      <c r="CE123" s="109"/>
      <c r="CF123" s="109"/>
      <c r="CG123" s="109"/>
      <c r="CJ123" s="110"/>
      <c r="CK123" s="110"/>
      <c r="CL123" s="110"/>
      <c r="CM123" s="110"/>
      <c r="CN123" s="110"/>
      <c r="CO123" s="110"/>
      <c r="CQ123" s="11"/>
      <c r="CR123" s="11"/>
      <c r="CS123" s="108"/>
      <c r="CT123" s="108"/>
      <c r="CU123" s="108"/>
      <c r="CV123" s="108"/>
      <c r="CW123" s="108"/>
      <c r="CX123" s="108"/>
      <c r="CY123" s="108"/>
      <c r="CZ123" s="108"/>
      <c r="DC123" s="11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1"/>
      <c r="EQ123" s="11"/>
    </row>
    <row r="124" spans="81:147" s="12" customFormat="1" ht="21.95" customHeight="1" x14ac:dyDescent="0.25">
      <c r="CC124" s="108"/>
      <c r="CD124" s="109"/>
      <c r="CE124" s="109"/>
      <c r="CF124" s="109"/>
      <c r="CG124" s="109"/>
      <c r="CJ124" s="110"/>
      <c r="CK124" s="110"/>
      <c r="CL124" s="110"/>
      <c r="CM124" s="110"/>
      <c r="CN124" s="110"/>
      <c r="CO124" s="110"/>
      <c r="CQ124" s="11"/>
      <c r="CR124" s="11"/>
      <c r="CS124" s="108"/>
      <c r="CT124" s="108"/>
      <c r="CU124" s="108"/>
      <c r="CV124" s="108"/>
      <c r="CW124" s="108"/>
      <c r="CX124" s="108"/>
      <c r="CY124" s="108"/>
      <c r="CZ124" s="108"/>
      <c r="DC124" s="11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1"/>
      <c r="EQ124" s="11"/>
    </row>
    <row r="125" spans="81:147" s="12" customFormat="1" ht="21.95" customHeight="1" x14ac:dyDescent="0.25">
      <c r="CC125" s="108"/>
      <c r="CD125" s="109"/>
      <c r="CE125" s="109"/>
      <c r="CF125" s="109"/>
      <c r="CG125" s="109"/>
      <c r="CJ125" s="110"/>
      <c r="CK125" s="110"/>
      <c r="CL125" s="110"/>
      <c r="CM125" s="110"/>
      <c r="CN125" s="110"/>
      <c r="CO125" s="110"/>
      <c r="CQ125" s="11"/>
      <c r="CR125" s="11"/>
      <c r="CS125" s="108"/>
      <c r="CT125" s="108"/>
      <c r="CU125" s="108"/>
      <c r="CV125" s="108"/>
      <c r="CW125" s="108"/>
      <c r="CX125" s="108"/>
      <c r="CY125" s="108"/>
      <c r="CZ125" s="108"/>
      <c r="DC125" s="11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1"/>
      <c r="EQ125" s="11"/>
    </row>
    <row r="126" spans="81:147" s="12" customFormat="1" ht="21.95" customHeight="1" x14ac:dyDescent="0.25">
      <c r="CC126" s="108"/>
      <c r="CD126" s="109"/>
      <c r="CE126" s="109"/>
      <c r="CF126" s="109"/>
      <c r="CG126" s="109"/>
      <c r="CJ126" s="110"/>
      <c r="CK126" s="110"/>
      <c r="CL126" s="110"/>
      <c r="CM126" s="110"/>
      <c r="CN126" s="110"/>
      <c r="CO126" s="110"/>
      <c r="CQ126" s="11"/>
      <c r="CR126" s="11"/>
      <c r="CS126" s="108"/>
      <c r="CT126" s="108"/>
      <c r="CU126" s="108"/>
      <c r="CV126" s="108"/>
      <c r="CW126" s="108"/>
      <c r="CX126" s="108"/>
      <c r="CY126" s="108"/>
      <c r="CZ126" s="108"/>
      <c r="DC126" s="11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1"/>
      <c r="EQ126" s="11"/>
    </row>
    <row r="127" spans="81:147" s="12" customFormat="1" ht="21.95" customHeight="1" x14ac:dyDescent="0.25">
      <c r="CC127" s="108"/>
      <c r="CD127" s="109"/>
      <c r="CE127" s="109"/>
      <c r="CF127" s="109"/>
      <c r="CG127" s="109"/>
      <c r="CJ127" s="110"/>
      <c r="CK127" s="110"/>
      <c r="CL127" s="110"/>
      <c r="CM127" s="110"/>
      <c r="CN127" s="110"/>
      <c r="CO127" s="110"/>
      <c r="CQ127" s="11"/>
      <c r="CR127" s="11"/>
      <c r="CS127" s="108"/>
      <c r="CT127" s="108"/>
      <c r="CU127" s="108"/>
      <c r="CV127" s="108"/>
      <c r="CW127" s="108"/>
      <c r="CX127" s="108"/>
      <c r="CY127" s="108"/>
      <c r="CZ127" s="108"/>
      <c r="DC127" s="11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1"/>
      <c r="EQ127" s="11"/>
    </row>
    <row r="128" spans="81:147" s="12" customFormat="1" ht="21.95" customHeight="1" x14ac:dyDescent="0.25">
      <c r="CC128" s="108"/>
      <c r="CD128" s="109"/>
      <c r="CE128" s="109"/>
      <c r="CF128" s="109"/>
      <c r="CG128" s="109"/>
      <c r="CJ128" s="110"/>
      <c r="CK128" s="110"/>
      <c r="CL128" s="110"/>
      <c r="CM128" s="110"/>
      <c r="CN128" s="110"/>
      <c r="CO128" s="110"/>
      <c r="CQ128" s="11"/>
      <c r="CR128" s="11"/>
      <c r="CS128" s="108"/>
      <c r="CT128" s="108"/>
      <c r="CU128" s="108"/>
      <c r="CV128" s="108"/>
      <c r="CW128" s="108"/>
      <c r="CX128" s="108"/>
      <c r="CY128" s="108"/>
      <c r="CZ128" s="108"/>
      <c r="DC128" s="11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1"/>
      <c r="EQ128" s="11"/>
    </row>
    <row r="129" spans="81:147" s="12" customFormat="1" ht="21.95" customHeight="1" x14ac:dyDescent="0.25">
      <c r="CC129" s="108"/>
      <c r="CD129" s="109"/>
      <c r="CE129" s="109"/>
      <c r="CF129" s="109"/>
      <c r="CG129" s="109"/>
      <c r="CJ129" s="110"/>
      <c r="CK129" s="110"/>
      <c r="CL129" s="110"/>
      <c r="CM129" s="110"/>
      <c r="CN129" s="110"/>
      <c r="CO129" s="110"/>
      <c r="CQ129" s="11"/>
      <c r="CR129" s="11"/>
      <c r="CS129" s="108"/>
      <c r="CT129" s="108"/>
      <c r="CU129" s="108"/>
      <c r="CV129" s="108"/>
      <c r="CW129" s="108"/>
      <c r="CX129" s="108"/>
      <c r="CY129" s="108"/>
      <c r="CZ129" s="108"/>
      <c r="DC129" s="11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1"/>
      <c r="EQ129" s="11"/>
    </row>
    <row r="130" spans="81:147" s="12" customFormat="1" ht="21.95" customHeight="1" x14ac:dyDescent="0.25">
      <c r="CC130" s="108"/>
      <c r="CD130" s="109"/>
      <c r="CE130" s="109"/>
      <c r="CF130" s="109"/>
      <c r="CG130" s="109"/>
      <c r="CJ130" s="110"/>
      <c r="CK130" s="110"/>
      <c r="CL130" s="110"/>
      <c r="CM130" s="110"/>
      <c r="CN130" s="110"/>
      <c r="CO130" s="110"/>
      <c r="CQ130" s="11"/>
      <c r="CR130" s="11"/>
      <c r="CS130" s="108"/>
      <c r="CT130" s="108"/>
      <c r="CU130" s="108"/>
      <c r="CV130" s="108"/>
      <c r="CW130" s="108"/>
      <c r="CX130" s="108"/>
      <c r="CY130" s="108"/>
      <c r="CZ130" s="108"/>
      <c r="DC130" s="11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1"/>
      <c r="EQ130" s="11"/>
    </row>
    <row r="131" spans="81:147" s="12" customFormat="1" ht="21.95" customHeight="1" x14ac:dyDescent="0.25">
      <c r="CC131" s="108"/>
      <c r="CD131" s="109"/>
      <c r="CE131" s="109"/>
      <c r="CF131" s="109"/>
      <c r="CG131" s="109"/>
      <c r="CJ131" s="110"/>
      <c r="CK131" s="110"/>
      <c r="CL131" s="110"/>
      <c r="CM131" s="110"/>
      <c r="CN131" s="110"/>
      <c r="CO131" s="110"/>
      <c r="CQ131" s="11"/>
      <c r="CR131" s="11"/>
      <c r="CS131" s="108"/>
      <c r="CT131" s="108"/>
      <c r="CU131" s="108"/>
      <c r="CV131" s="108"/>
      <c r="CW131" s="108"/>
      <c r="CX131" s="108"/>
      <c r="CY131" s="108"/>
      <c r="CZ131" s="108"/>
      <c r="DC131" s="11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1"/>
      <c r="EQ131" s="11"/>
    </row>
    <row r="132" spans="81:147" s="12" customFormat="1" ht="21.95" customHeight="1" x14ac:dyDescent="0.25">
      <c r="CC132" s="108"/>
      <c r="CD132" s="109"/>
      <c r="CE132" s="109"/>
      <c r="CF132" s="109"/>
      <c r="CG132" s="109"/>
      <c r="CJ132" s="110"/>
      <c r="CK132" s="110"/>
      <c r="CL132" s="110"/>
      <c r="CM132" s="110"/>
      <c r="CN132" s="110"/>
      <c r="CO132" s="110"/>
      <c r="CQ132" s="11"/>
      <c r="CR132" s="11"/>
      <c r="CS132" s="108"/>
      <c r="CT132" s="108"/>
      <c r="CU132" s="108"/>
      <c r="CV132" s="108"/>
      <c r="CW132" s="108"/>
      <c r="CX132" s="108"/>
      <c r="CY132" s="108"/>
      <c r="CZ132" s="108"/>
      <c r="DC132" s="11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1"/>
      <c r="EQ132" s="11"/>
    </row>
    <row r="133" spans="81:147" s="12" customFormat="1" ht="21.95" customHeight="1" x14ac:dyDescent="0.25">
      <c r="CC133" s="108"/>
      <c r="CD133" s="109"/>
      <c r="CE133" s="109"/>
      <c r="CF133" s="109"/>
      <c r="CG133" s="109"/>
      <c r="CJ133" s="110"/>
      <c r="CK133" s="110"/>
      <c r="CL133" s="110"/>
      <c r="CM133" s="110"/>
      <c r="CN133" s="110"/>
      <c r="CO133" s="110"/>
      <c r="CQ133" s="11"/>
      <c r="CR133" s="11"/>
      <c r="CS133" s="108"/>
      <c r="CT133" s="108"/>
      <c r="CU133" s="108"/>
      <c r="CV133" s="108"/>
      <c r="CW133" s="108"/>
      <c r="CX133" s="108"/>
      <c r="CY133" s="108"/>
      <c r="CZ133" s="108"/>
      <c r="DC133" s="11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1"/>
      <c r="EQ133" s="11"/>
    </row>
    <row r="134" spans="81:147" s="12" customFormat="1" ht="21.95" customHeight="1" x14ac:dyDescent="0.25">
      <c r="CC134" s="108"/>
      <c r="CD134" s="109"/>
      <c r="CE134" s="109"/>
      <c r="CF134" s="109"/>
      <c r="CG134" s="109"/>
      <c r="CJ134" s="110"/>
      <c r="CK134" s="110"/>
      <c r="CL134" s="110"/>
      <c r="CM134" s="110"/>
      <c r="CN134" s="110"/>
      <c r="CO134" s="110"/>
      <c r="CQ134" s="11"/>
      <c r="CR134" s="11"/>
      <c r="CS134" s="108"/>
      <c r="CT134" s="108"/>
      <c r="CU134" s="108"/>
      <c r="CV134" s="108"/>
      <c r="CW134" s="108"/>
      <c r="CX134" s="108"/>
      <c r="CY134" s="108"/>
      <c r="CZ134" s="108"/>
      <c r="DC134" s="11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1"/>
      <c r="EQ134" s="11"/>
    </row>
    <row r="135" spans="81:147" s="12" customFormat="1" ht="21.95" customHeight="1" x14ac:dyDescent="0.25">
      <c r="CC135" s="108"/>
      <c r="CD135" s="109"/>
      <c r="CE135" s="109"/>
      <c r="CF135" s="109"/>
      <c r="CG135" s="109"/>
      <c r="CJ135" s="110"/>
      <c r="CK135" s="110"/>
      <c r="CL135" s="110"/>
      <c r="CM135" s="110"/>
      <c r="CN135" s="110"/>
      <c r="CO135" s="110"/>
      <c r="CQ135" s="11"/>
      <c r="CR135" s="11"/>
      <c r="CS135" s="108"/>
      <c r="CT135" s="108"/>
      <c r="CU135" s="108"/>
      <c r="CV135" s="108"/>
      <c r="CW135" s="108"/>
      <c r="CX135" s="108"/>
      <c r="CY135" s="108"/>
      <c r="CZ135" s="108"/>
      <c r="DC135" s="11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1"/>
      <c r="EQ135" s="11"/>
    </row>
    <row r="136" spans="81:147" s="12" customFormat="1" ht="21.95" customHeight="1" x14ac:dyDescent="0.25">
      <c r="CC136" s="108"/>
      <c r="CD136" s="109"/>
      <c r="CE136" s="109"/>
      <c r="CF136" s="109"/>
      <c r="CG136" s="109"/>
      <c r="CJ136" s="110"/>
      <c r="CK136" s="110"/>
      <c r="CL136" s="110"/>
      <c r="CM136" s="110"/>
      <c r="CN136" s="110"/>
      <c r="CO136" s="110"/>
      <c r="CQ136" s="11"/>
      <c r="CR136" s="11"/>
      <c r="CS136" s="108"/>
      <c r="CT136" s="108"/>
      <c r="CU136" s="108"/>
      <c r="CV136" s="108"/>
      <c r="CW136" s="108"/>
      <c r="CX136" s="108"/>
      <c r="CY136" s="108"/>
      <c r="CZ136" s="108"/>
      <c r="DC136" s="11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1"/>
      <c r="EQ136" s="11"/>
    </row>
    <row r="137" spans="81:147" s="12" customFormat="1" ht="21.95" customHeight="1" x14ac:dyDescent="0.25">
      <c r="CC137" s="108"/>
      <c r="CD137" s="109"/>
      <c r="CE137" s="109"/>
      <c r="CF137" s="109"/>
      <c r="CG137" s="109"/>
      <c r="CJ137" s="110"/>
      <c r="CK137" s="110"/>
      <c r="CL137" s="110"/>
      <c r="CM137" s="110"/>
      <c r="CN137" s="110"/>
      <c r="CO137" s="110"/>
      <c r="CQ137" s="11"/>
      <c r="CR137" s="11"/>
      <c r="CS137" s="108"/>
      <c r="CT137" s="108"/>
      <c r="CU137" s="108"/>
      <c r="CV137" s="108"/>
      <c r="CW137" s="108"/>
      <c r="CX137" s="108"/>
      <c r="CY137" s="108"/>
      <c r="CZ137" s="108"/>
      <c r="DC137" s="11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1"/>
      <c r="EQ137" s="11"/>
    </row>
    <row r="138" spans="81:147" s="12" customFormat="1" ht="21.95" customHeight="1" x14ac:dyDescent="0.25">
      <c r="CC138" s="108"/>
      <c r="CD138" s="109"/>
      <c r="CE138" s="109"/>
      <c r="CF138" s="109"/>
      <c r="CG138" s="109"/>
      <c r="CJ138" s="110"/>
      <c r="CK138" s="110"/>
      <c r="CL138" s="110"/>
      <c r="CM138" s="110"/>
      <c r="CN138" s="110"/>
      <c r="CO138" s="110"/>
      <c r="CQ138" s="11"/>
      <c r="CR138" s="11"/>
      <c r="CS138" s="108"/>
      <c r="CT138" s="108"/>
      <c r="CU138" s="108"/>
      <c r="CV138" s="108"/>
      <c r="CW138" s="108"/>
      <c r="CX138" s="108"/>
      <c r="CY138" s="108"/>
      <c r="CZ138" s="108"/>
      <c r="DC138" s="11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1"/>
      <c r="EQ138" s="11"/>
    </row>
    <row r="139" spans="81:147" s="12" customFormat="1" ht="21.95" customHeight="1" x14ac:dyDescent="0.25">
      <c r="CC139" s="108"/>
      <c r="CD139" s="109"/>
      <c r="CE139" s="109"/>
      <c r="CF139" s="109"/>
      <c r="CG139" s="109"/>
      <c r="CJ139" s="110"/>
      <c r="CK139" s="110"/>
      <c r="CL139" s="110"/>
      <c r="CM139" s="110"/>
      <c r="CN139" s="110"/>
      <c r="CO139" s="110"/>
      <c r="CQ139" s="11"/>
      <c r="CR139" s="11"/>
      <c r="CS139" s="108"/>
      <c r="CT139" s="108"/>
      <c r="CU139" s="108"/>
      <c r="CV139" s="108"/>
      <c r="CW139" s="108"/>
      <c r="CX139" s="108"/>
      <c r="CY139" s="108"/>
      <c r="CZ139" s="108"/>
      <c r="DC139" s="11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1"/>
      <c r="EQ139" s="11"/>
    </row>
    <row r="140" spans="81:147" s="12" customFormat="1" ht="21.95" customHeight="1" x14ac:dyDescent="0.25">
      <c r="CC140" s="108"/>
      <c r="CD140" s="109"/>
      <c r="CE140" s="109"/>
      <c r="CF140" s="109"/>
      <c r="CG140" s="109"/>
      <c r="CJ140" s="110"/>
      <c r="CK140" s="110"/>
      <c r="CL140" s="110"/>
      <c r="CM140" s="110"/>
      <c r="CN140" s="110"/>
      <c r="CO140" s="110"/>
      <c r="CQ140" s="11"/>
      <c r="CR140" s="11"/>
      <c r="CS140" s="108"/>
      <c r="CT140" s="108"/>
      <c r="CU140" s="108"/>
      <c r="CV140" s="108"/>
      <c r="CW140" s="108"/>
      <c r="CX140" s="108"/>
      <c r="CY140" s="108"/>
      <c r="CZ140" s="108"/>
      <c r="DC140" s="11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1"/>
      <c r="EQ140" s="11"/>
    </row>
    <row r="141" spans="81:147" s="12" customFormat="1" ht="21.95" customHeight="1" x14ac:dyDescent="0.25">
      <c r="CC141" s="108"/>
      <c r="CD141" s="109"/>
      <c r="CE141" s="109"/>
      <c r="CF141" s="109"/>
      <c r="CG141" s="109"/>
      <c r="CJ141" s="110"/>
      <c r="CK141" s="110"/>
      <c r="CL141" s="110"/>
      <c r="CM141" s="110"/>
      <c r="CN141" s="110"/>
      <c r="CO141" s="110"/>
      <c r="CQ141" s="11"/>
      <c r="CR141" s="11"/>
      <c r="CS141" s="108"/>
      <c r="CT141" s="108"/>
      <c r="CU141" s="108"/>
      <c r="CV141" s="108"/>
      <c r="CW141" s="108"/>
      <c r="CX141" s="108"/>
      <c r="CY141" s="108"/>
      <c r="CZ141" s="108"/>
      <c r="DC141" s="11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1"/>
      <c r="EQ141" s="11"/>
    </row>
    <row r="142" spans="81:147" s="12" customFormat="1" ht="21.95" customHeight="1" x14ac:dyDescent="0.25">
      <c r="CC142" s="108"/>
      <c r="CD142" s="109"/>
      <c r="CE142" s="109"/>
      <c r="CF142" s="109"/>
      <c r="CG142" s="109"/>
      <c r="CJ142" s="110"/>
      <c r="CK142" s="110"/>
      <c r="CL142" s="110"/>
      <c r="CM142" s="110"/>
      <c r="CN142" s="110"/>
      <c r="CO142" s="110"/>
      <c r="CQ142" s="11"/>
      <c r="CR142" s="11"/>
      <c r="CS142" s="108"/>
      <c r="CT142" s="108"/>
      <c r="CU142" s="108"/>
      <c r="CV142" s="108"/>
      <c r="CW142" s="108"/>
      <c r="CX142" s="108"/>
      <c r="CY142" s="108"/>
      <c r="CZ142" s="108"/>
      <c r="DC142" s="11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1"/>
      <c r="EQ142" s="11"/>
    </row>
    <row r="143" spans="81:147" s="12" customFormat="1" ht="21.95" customHeight="1" x14ac:dyDescent="0.25">
      <c r="CC143" s="108"/>
      <c r="CD143" s="109"/>
      <c r="CE143" s="109"/>
      <c r="CF143" s="109"/>
      <c r="CG143" s="109"/>
      <c r="CJ143" s="110"/>
      <c r="CK143" s="110"/>
      <c r="CL143" s="110"/>
      <c r="CM143" s="110"/>
      <c r="CN143" s="110"/>
      <c r="CO143" s="110"/>
      <c r="CQ143" s="11"/>
      <c r="CR143" s="11"/>
      <c r="CS143" s="108"/>
      <c r="CT143" s="108"/>
      <c r="CU143" s="108"/>
      <c r="CV143" s="108"/>
      <c r="CW143" s="108"/>
      <c r="CX143" s="108"/>
      <c r="CY143" s="108"/>
      <c r="CZ143" s="108"/>
      <c r="DC143" s="11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1"/>
      <c r="EQ143" s="11"/>
    </row>
    <row r="144" spans="81:147" s="12" customFormat="1" ht="21.95" customHeight="1" x14ac:dyDescent="0.25">
      <c r="CC144" s="108"/>
      <c r="CD144" s="109"/>
      <c r="CE144" s="109"/>
      <c r="CF144" s="109"/>
      <c r="CG144" s="109"/>
      <c r="CJ144" s="110"/>
      <c r="CK144" s="110"/>
      <c r="CL144" s="110"/>
      <c r="CM144" s="110"/>
      <c r="CN144" s="110"/>
      <c r="CO144" s="110"/>
      <c r="CQ144" s="11"/>
      <c r="CR144" s="11"/>
      <c r="CS144" s="108"/>
      <c r="CT144" s="108"/>
      <c r="CU144" s="108"/>
      <c r="CV144" s="108"/>
      <c r="CW144" s="108"/>
      <c r="CX144" s="108"/>
      <c r="CY144" s="108"/>
      <c r="CZ144" s="108"/>
      <c r="DC144" s="11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1"/>
      <c r="EQ144" s="11"/>
    </row>
    <row r="145" spans="81:147" s="12" customFormat="1" ht="21.95" customHeight="1" x14ac:dyDescent="0.25">
      <c r="CC145" s="108"/>
      <c r="CD145" s="109"/>
      <c r="CE145" s="109"/>
      <c r="CF145" s="109"/>
      <c r="CG145" s="109"/>
      <c r="CJ145" s="110"/>
      <c r="CK145" s="110"/>
      <c r="CL145" s="110"/>
      <c r="CM145" s="110"/>
      <c r="CN145" s="110"/>
      <c r="CO145" s="110"/>
      <c r="CQ145" s="11"/>
      <c r="CR145" s="11"/>
      <c r="CS145" s="108"/>
      <c r="CT145" s="108"/>
      <c r="CU145" s="108"/>
      <c r="CV145" s="108"/>
      <c r="CW145" s="108"/>
      <c r="CX145" s="108"/>
      <c r="CY145" s="108"/>
      <c r="CZ145" s="108"/>
      <c r="DC145" s="11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1"/>
      <c r="EQ145" s="11"/>
    </row>
    <row r="146" spans="81:147" s="12" customFormat="1" ht="21.95" customHeight="1" x14ac:dyDescent="0.25">
      <c r="CC146" s="108"/>
      <c r="CD146" s="109"/>
      <c r="CE146" s="109"/>
      <c r="CF146" s="109"/>
      <c r="CG146" s="109"/>
      <c r="CJ146" s="110"/>
      <c r="CK146" s="110"/>
      <c r="CL146" s="110"/>
      <c r="CM146" s="110"/>
      <c r="CN146" s="110"/>
      <c r="CO146" s="110"/>
      <c r="CQ146" s="11"/>
      <c r="CR146" s="11"/>
      <c r="CS146" s="108"/>
      <c r="CT146" s="108"/>
      <c r="CU146" s="108"/>
      <c r="CV146" s="108"/>
      <c r="CW146" s="108"/>
      <c r="CX146" s="108"/>
      <c r="CY146" s="108"/>
      <c r="CZ146" s="108"/>
      <c r="DC146" s="11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1"/>
      <c r="EQ146" s="11"/>
    </row>
    <row r="147" spans="81:147" s="12" customFormat="1" ht="21.95" customHeight="1" x14ac:dyDescent="0.25">
      <c r="CC147" s="108"/>
      <c r="CD147" s="109"/>
      <c r="CE147" s="109"/>
      <c r="CF147" s="109"/>
      <c r="CG147" s="109"/>
      <c r="CJ147" s="110"/>
      <c r="CK147" s="110"/>
      <c r="CL147" s="110"/>
      <c r="CM147" s="110"/>
      <c r="CN147" s="110"/>
      <c r="CO147" s="110"/>
      <c r="CQ147" s="11"/>
      <c r="CR147" s="11"/>
      <c r="CS147" s="108"/>
      <c r="CT147" s="108"/>
      <c r="CU147" s="108"/>
      <c r="CV147" s="108"/>
      <c r="CW147" s="108"/>
      <c r="CX147" s="108"/>
      <c r="CY147" s="108"/>
      <c r="CZ147" s="108"/>
      <c r="DC147" s="11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1"/>
      <c r="EQ147" s="11"/>
    </row>
    <row r="148" spans="81:147" s="12" customFormat="1" ht="21.95" customHeight="1" x14ac:dyDescent="0.25">
      <c r="CC148" s="108"/>
      <c r="CD148" s="109"/>
      <c r="CE148" s="109"/>
      <c r="CF148" s="109"/>
      <c r="CG148" s="109"/>
      <c r="CJ148" s="110"/>
      <c r="CK148" s="110"/>
      <c r="CL148" s="110"/>
      <c r="CM148" s="110"/>
      <c r="CN148" s="110"/>
      <c r="CO148" s="110"/>
      <c r="CQ148" s="11"/>
      <c r="CR148" s="11"/>
      <c r="CS148" s="108"/>
      <c r="CT148" s="108"/>
      <c r="CU148" s="108"/>
      <c r="CV148" s="108"/>
      <c r="CW148" s="108"/>
      <c r="CX148" s="108"/>
      <c r="CY148" s="108"/>
      <c r="CZ148" s="108"/>
      <c r="DC148" s="11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1"/>
      <c r="EQ148" s="11"/>
    </row>
    <row r="149" spans="81:147" s="12" customFormat="1" ht="21.95" customHeight="1" x14ac:dyDescent="0.25">
      <c r="CC149" s="108"/>
      <c r="CD149" s="109"/>
      <c r="CE149" s="109"/>
      <c r="CF149" s="109"/>
      <c r="CG149" s="109"/>
      <c r="CJ149" s="110"/>
      <c r="CK149" s="110"/>
      <c r="CL149" s="110"/>
      <c r="CM149" s="110"/>
      <c r="CN149" s="110"/>
      <c r="CO149" s="110"/>
      <c r="CQ149" s="11"/>
      <c r="CR149" s="11"/>
      <c r="CS149" s="108"/>
      <c r="CT149" s="108"/>
      <c r="CU149" s="108"/>
      <c r="CV149" s="108"/>
      <c r="CW149" s="108"/>
      <c r="CX149" s="108"/>
      <c r="CY149" s="108"/>
      <c r="CZ149" s="108"/>
      <c r="DC149" s="11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1"/>
      <c r="EQ149" s="11"/>
    </row>
    <row r="150" spans="81:147" s="12" customFormat="1" ht="21.95" customHeight="1" x14ac:dyDescent="0.25">
      <c r="CC150" s="108"/>
      <c r="CD150" s="109"/>
      <c r="CE150" s="109"/>
      <c r="CF150" s="109"/>
      <c r="CG150" s="109"/>
      <c r="CJ150" s="110"/>
      <c r="CK150" s="110"/>
      <c r="CL150" s="110"/>
      <c r="CM150" s="110"/>
      <c r="CN150" s="110"/>
      <c r="CO150" s="110"/>
      <c r="CQ150" s="11"/>
      <c r="CR150" s="11"/>
      <c r="CS150" s="108"/>
      <c r="CT150" s="108"/>
      <c r="CU150" s="108"/>
      <c r="CV150" s="108"/>
      <c r="CW150" s="108"/>
      <c r="CX150" s="108"/>
      <c r="CY150" s="108"/>
      <c r="CZ150" s="108"/>
      <c r="DC150" s="11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1"/>
      <c r="EQ150" s="11"/>
    </row>
    <row r="151" spans="81:147" s="12" customFormat="1" ht="21.95" customHeight="1" x14ac:dyDescent="0.25">
      <c r="CC151" s="108"/>
      <c r="CD151" s="109"/>
      <c r="CE151" s="109"/>
      <c r="CF151" s="109"/>
      <c r="CG151" s="109"/>
      <c r="CJ151" s="110"/>
      <c r="CK151" s="110"/>
      <c r="CL151" s="110"/>
      <c r="CM151" s="110"/>
      <c r="CN151" s="110"/>
      <c r="CO151" s="110"/>
      <c r="CQ151" s="11"/>
      <c r="CR151" s="11"/>
      <c r="CS151" s="108"/>
      <c r="CT151" s="108"/>
      <c r="CU151" s="108"/>
      <c r="CV151" s="108"/>
      <c r="CW151" s="108"/>
      <c r="CX151" s="108"/>
      <c r="CY151" s="108"/>
      <c r="CZ151" s="108"/>
      <c r="DC151" s="11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1"/>
      <c r="EQ151" s="11"/>
    </row>
    <row r="152" spans="81:147" s="12" customFormat="1" ht="21.95" customHeight="1" x14ac:dyDescent="0.25">
      <c r="CC152" s="108"/>
      <c r="CD152" s="109"/>
      <c r="CE152" s="109"/>
      <c r="CF152" s="109"/>
      <c r="CG152" s="109"/>
      <c r="CJ152" s="110"/>
      <c r="CK152" s="110"/>
      <c r="CL152" s="110"/>
      <c r="CM152" s="110"/>
      <c r="CN152" s="110"/>
      <c r="CO152" s="110"/>
      <c r="CQ152" s="11"/>
      <c r="CR152" s="11"/>
      <c r="CS152" s="108"/>
      <c r="CT152" s="108"/>
      <c r="CU152" s="108"/>
      <c r="CV152" s="108"/>
      <c r="CW152" s="108"/>
      <c r="CX152" s="108"/>
      <c r="CY152" s="108"/>
      <c r="CZ152" s="108"/>
      <c r="DC152" s="11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1"/>
      <c r="EQ152" s="11"/>
    </row>
    <row r="153" spans="81:147" s="12" customFormat="1" ht="21.95" customHeight="1" x14ac:dyDescent="0.25">
      <c r="CC153" s="108"/>
      <c r="CD153" s="109"/>
      <c r="CE153" s="109"/>
      <c r="CF153" s="109"/>
      <c r="CG153" s="109"/>
      <c r="CJ153" s="110"/>
      <c r="CK153" s="110"/>
      <c r="CL153" s="110"/>
      <c r="CM153" s="110"/>
      <c r="CN153" s="110"/>
      <c r="CO153" s="110"/>
      <c r="CQ153" s="11"/>
      <c r="CR153" s="11"/>
      <c r="CS153" s="108"/>
      <c r="CT153" s="108"/>
      <c r="CU153" s="108"/>
      <c r="CV153" s="108"/>
      <c r="CW153" s="108"/>
      <c r="CX153" s="108"/>
      <c r="CY153" s="108"/>
      <c r="CZ153" s="108"/>
      <c r="DC153" s="11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1"/>
      <c r="EQ153" s="11"/>
    </row>
    <row r="154" spans="81:147" s="12" customFormat="1" ht="21.95" customHeight="1" x14ac:dyDescent="0.25">
      <c r="CC154" s="108"/>
      <c r="CD154" s="109"/>
      <c r="CE154" s="109"/>
      <c r="CF154" s="109"/>
      <c r="CG154" s="109"/>
      <c r="CJ154" s="110"/>
      <c r="CK154" s="110"/>
      <c r="CL154" s="110"/>
      <c r="CM154" s="110"/>
      <c r="CN154" s="110"/>
      <c r="CO154" s="110"/>
      <c r="CQ154" s="11"/>
      <c r="CR154" s="11"/>
      <c r="CS154" s="108"/>
      <c r="CT154" s="108"/>
      <c r="CU154" s="108"/>
      <c r="CV154" s="108"/>
      <c r="CW154" s="108"/>
      <c r="CX154" s="108"/>
      <c r="CY154" s="108"/>
      <c r="CZ154" s="108"/>
      <c r="DC154" s="11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1"/>
      <c r="EQ154" s="11"/>
    </row>
    <row r="155" spans="81:147" s="12" customFormat="1" ht="21.95" customHeight="1" x14ac:dyDescent="0.25">
      <c r="CC155" s="108"/>
      <c r="CD155" s="109"/>
      <c r="CE155" s="109"/>
      <c r="CF155" s="109"/>
      <c r="CG155" s="109"/>
      <c r="CJ155" s="110"/>
      <c r="CK155" s="110"/>
      <c r="CL155" s="110"/>
      <c r="CM155" s="110"/>
      <c r="CN155" s="110"/>
      <c r="CO155" s="110"/>
      <c r="CQ155" s="11"/>
      <c r="CR155" s="11"/>
      <c r="CS155" s="108"/>
      <c r="CT155" s="108"/>
      <c r="CU155" s="108"/>
      <c r="CV155" s="108"/>
      <c r="CW155" s="108"/>
      <c r="CX155" s="108"/>
      <c r="CY155" s="108"/>
      <c r="CZ155" s="108"/>
      <c r="DC155" s="11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1"/>
      <c r="EQ155" s="11"/>
    </row>
    <row r="156" spans="81:147" s="12" customFormat="1" ht="21.95" customHeight="1" x14ac:dyDescent="0.25">
      <c r="CC156" s="108"/>
      <c r="CD156" s="109"/>
      <c r="CE156" s="109"/>
      <c r="CF156" s="109"/>
      <c r="CG156" s="109"/>
      <c r="CJ156" s="110"/>
      <c r="CK156" s="110"/>
      <c r="CL156" s="110"/>
      <c r="CM156" s="110"/>
      <c r="CN156" s="110"/>
      <c r="CO156" s="110"/>
      <c r="CQ156" s="11"/>
      <c r="CR156" s="11"/>
      <c r="CS156" s="108"/>
      <c r="CT156" s="108"/>
      <c r="CU156" s="108"/>
      <c r="CV156" s="108"/>
      <c r="CW156" s="108"/>
      <c r="CX156" s="108"/>
      <c r="CY156" s="108"/>
      <c r="CZ156" s="108"/>
      <c r="DC156" s="11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1"/>
      <c r="EQ156" s="11"/>
    </row>
    <row r="157" spans="81:147" s="12" customFormat="1" ht="21.95" customHeight="1" x14ac:dyDescent="0.25">
      <c r="CC157" s="108"/>
      <c r="CD157" s="109"/>
      <c r="CE157" s="109"/>
      <c r="CF157" s="109"/>
      <c r="CG157" s="109"/>
      <c r="CJ157" s="110"/>
      <c r="CK157" s="110"/>
      <c r="CL157" s="110"/>
      <c r="CM157" s="110"/>
      <c r="CN157" s="110"/>
      <c r="CO157" s="110"/>
      <c r="CQ157" s="11"/>
      <c r="CR157" s="11"/>
      <c r="CS157" s="108"/>
      <c r="CT157" s="108"/>
      <c r="CU157" s="108"/>
      <c r="CV157" s="108"/>
      <c r="CW157" s="108"/>
      <c r="CX157" s="108"/>
      <c r="CY157" s="108"/>
      <c r="CZ157" s="108"/>
      <c r="DC157" s="11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1"/>
      <c r="EQ157" s="11"/>
    </row>
    <row r="158" spans="81:147" s="12" customFormat="1" ht="21.95" customHeight="1" x14ac:dyDescent="0.25">
      <c r="CC158" s="108"/>
      <c r="CD158" s="109"/>
      <c r="CE158" s="109"/>
      <c r="CF158" s="109"/>
      <c r="CG158" s="109"/>
      <c r="CJ158" s="110"/>
      <c r="CK158" s="110"/>
      <c r="CL158" s="110"/>
      <c r="CM158" s="110"/>
      <c r="CN158" s="110"/>
      <c r="CO158" s="110"/>
      <c r="CQ158" s="11"/>
      <c r="CR158" s="11"/>
      <c r="CS158" s="108"/>
      <c r="CT158" s="108"/>
      <c r="CU158" s="108"/>
      <c r="CV158" s="108"/>
      <c r="CW158" s="108"/>
      <c r="CX158" s="108"/>
      <c r="CY158" s="108"/>
      <c r="CZ158" s="108"/>
      <c r="DC158" s="11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1"/>
      <c r="EQ158" s="11"/>
    </row>
    <row r="159" spans="81:147" s="12" customFormat="1" ht="21.95" customHeight="1" x14ac:dyDescent="0.25">
      <c r="CC159" s="108"/>
      <c r="CD159" s="109"/>
      <c r="CE159" s="109"/>
      <c r="CF159" s="109"/>
      <c r="CG159" s="109"/>
      <c r="CJ159" s="110"/>
      <c r="CK159" s="110"/>
      <c r="CL159" s="110"/>
      <c r="CM159" s="110"/>
      <c r="CN159" s="110"/>
      <c r="CO159" s="110"/>
      <c r="CQ159" s="11"/>
      <c r="CR159" s="11"/>
      <c r="CS159" s="108"/>
      <c r="CT159" s="108"/>
      <c r="CU159" s="108"/>
      <c r="CV159" s="108"/>
      <c r="CW159" s="108"/>
      <c r="CX159" s="108"/>
      <c r="CY159" s="108"/>
      <c r="CZ159" s="108"/>
      <c r="DC159" s="11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1"/>
      <c r="EQ159" s="11"/>
    </row>
    <row r="160" spans="81:147" s="12" customFormat="1" ht="21.95" customHeight="1" x14ac:dyDescent="0.25">
      <c r="CC160" s="108"/>
      <c r="CD160" s="109"/>
      <c r="CE160" s="109"/>
      <c r="CF160" s="109"/>
      <c r="CG160" s="109"/>
      <c r="CJ160" s="110"/>
      <c r="CK160" s="110"/>
      <c r="CL160" s="110"/>
      <c r="CM160" s="110"/>
      <c r="CN160" s="110"/>
      <c r="CO160" s="110"/>
      <c r="CQ160" s="11"/>
      <c r="CR160" s="11"/>
      <c r="CS160" s="108"/>
      <c r="CT160" s="108"/>
      <c r="CU160" s="108"/>
      <c r="CV160" s="108"/>
      <c r="CW160" s="108"/>
      <c r="CX160" s="108"/>
      <c r="CY160" s="108"/>
      <c r="CZ160" s="108"/>
      <c r="DC160" s="11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1"/>
      <c r="EQ160" s="11"/>
    </row>
    <row r="161" spans="81:147" s="12" customFormat="1" ht="21.95" customHeight="1" x14ac:dyDescent="0.25">
      <c r="CC161" s="108"/>
      <c r="CD161" s="109"/>
      <c r="CE161" s="109"/>
      <c r="CF161" s="109"/>
      <c r="CG161" s="109"/>
      <c r="CJ161" s="110"/>
      <c r="CK161" s="110"/>
      <c r="CL161" s="110"/>
      <c r="CM161" s="110"/>
      <c r="CN161" s="110"/>
      <c r="CO161" s="110"/>
      <c r="CQ161" s="11"/>
      <c r="CR161" s="11"/>
      <c r="CS161" s="108"/>
      <c r="CT161" s="108"/>
      <c r="CU161" s="108"/>
      <c r="CV161" s="108"/>
      <c r="CW161" s="108"/>
      <c r="CX161" s="108"/>
      <c r="CY161" s="108"/>
      <c r="CZ161" s="108"/>
      <c r="DC161" s="11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1"/>
      <c r="EQ161" s="11"/>
    </row>
    <row r="162" spans="81:147" s="12" customFormat="1" ht="21.95" customHeight="1" x14ac:dyDescent="0.25">
      <c r="CC162" s="108"/>
      <c r="CD162" s="109"/>
      <c r="CE162" s="109"/>
      <c r="CF162" s="109"/>
      <c r="CG162" s="109"/>
      <c r="CJ162" s="110"/>
      <c r="CK162" s="110"/>
      <c r="CL162" s="110"/>
      <c r="CM162" s="110"/>
      <c r="CN162" s="110"/>
      <c r="CO162" s="110"/>
      <c r="CQ162" s="11"/>
      <c r="CR162" s="11"/>
      <c r="CS162" s="108"/>
      <c r="CT162" s="108"/>
      <c r="CU162" s="108"/>
      <c r="CV162" s="108"/>
      <c r="CW162" s="108"/>
      <c r="CX162" s="108"/>
      <c r="CY162" s="108"/>
      <c r="CZ162" s="108"/>
      <c r="DC162" s="11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1"/>
      <c r="EQ162" s="11"/>
    </row>
    <row r="163" spans="81:147" s="12" customFormat="1" ht="21.95" customHeight="1" x14ac:dyDescent="0.25">
      <c r="CC163" s="108"/>
      <c r="CD163" s="109"/>
      <c r="CE163" s="109"/>
      <c r="CF163" s="109"/>
      <c r="CG163" s="109"/>
      <c r="CJ163" s="110"/>
      <c r="CK163" s="110"/>
      <c r="CL163" s="110"/>
      <c r="CM163" s="110"/>
      <c r="CN163" s="110"/>
      <c r="CO163" s="110"/>
      <c r="CQ163" s="11"/>
      <c r="CR163" s="11"/>
      <c r="CS163" s="108"/>
      <c r="CT163" s="108"/>
      <c r="CU163" s="108"/>
      <c r="CV163" s="108"/>
      <c r="CW163" s="108"/>
      <c r="CX163" s="108"/>
      <c r="CY163" s="108"/>
      <c r="CZ163" s="108"/>
      <c r="DC163" s="11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1"/>
      <c r="EQ163" s="11"/>
    </row>
    <row r="164" spans="81:147" s="12" customFormat="1" ht="21.95" customHeight="1" x14ac:dyDescent="0.25">
      <c r="CC164" s="108"/>
      <c r="CD164" s="109"/>
      <c r="CE164" s="109"/>
      <c r="CF164" s="109"/>
      <c r="CG164" s="109"/>
      <c r="CJ164" s="110"/>
      <c r="CK164" s="110"/>
      <c r="CL164" s="110"/>
      <c r="CM164" s="110"/>
      <c r="CN164" s="110"/>
      <c r="CO164" s="110"/>
      <c r="CQ164" s="11"/>
      <c r="CR164" s="11"/>
      <c r="CS164" s="108"/>
      <c r="CT164" s="108"/>
      <c r="CU164" s="108"/>
      <c r="CV164" s="108"/>
      <c r="CW164" s="108"/>
      <c r="CX164" s="108"/>
      <c r="CY164" s="108"/>
      <c r="CZ164" s="108"/>
      <c r="DC164" s="11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1"/>
      <c r="EQ164" s="11"/>
    </row>
    <row r="165" spans="81:147" s="12" customFormat="1" ht="21.95" customHeight="1" x14ac:dyDescent="0.25">
      <c r="CC165" s="108"/>
      <c r="CD165" s="109"/>
      <c r="CE165" s="109"/>
      <c r="CF165" s="109"/>
      <c r="CG165" s="109"/>
      <c r="CJ165" s="110"/>
      <c r="CK165" s="110"/>
      <c r="CL165" s="110"/>
      <c r="CM165" s="110"/>
      <c r="CN165" s="110"/>
      <c r="CO165" s="110"/>
      <c r="CQ165" s="11"/>
      <c r="CR165" s="11"/>
      <c r="CS165" s="108"/>
      <c r="CT165" s="108"/>
      <c r="CU165" s="108"/>
      <c r="CV165" s="108"/>
      <c r="CW165" s="108"/>
      <c r="CX165" s="108"/>
      <c r="CY165" s="108"/>
      <c r="CZ165" s="108"/>
      <c r="DC165" s="11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1"/>
      <c r="EQ165" s="11"/>
    </row>
    <row r="166" spans="81:147" s="12" customFormat="1" ht="21.95" customHeight="1" x14ac:dyDescent="0.25">
      <c r="CC166" s="108"/>
      <c r="CD166" s="109"/>
      <c r="CE166" s="109"/>
      <c r="CF166" s="109"/>
      <c r="CG166" s="109"/>
      <c r="CJ166" s="110"/>
      <c r="CK166" s="110"/>
      <c r="CL166" s="110"/>
      <c r="CM166" s="110"/>
      <c r="CN166" s="110"/>
      <c r="CO166" s="110"/>
      <c r="CQ166" s="11"/>
      <c r="CR166" s="11"/>
      <c r="CS166" s="108"/>
      <c r="CT166" s="108"/>
      <c r="CU166" s="108"/>
      <c r="CV166" s="108"/>
      <c r="CW166" s="108"/>
      <c r="CX166" s="108"/>
      <c r="CY166" s="108"/>
      <c r="CZ166" s="108"/>
      <c r="DC166" s="11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1"/>
      <c r="EQ166" s="11"/>
    </row>
    <row r="167" spans="81:147" s="12" customFormat="1" ht="21.95" customHeight="1" x14ac:dyDescent="0.25">
      <c r="CC167" s="108"/>
      <c r="CD167" s="109"/>
      <c r="CE167" s="109"/>
      <c r="CF167" s="109"/>
      <c r="CG167" s="109"/>
      <c r="CJ167" s="110"/>
      <c r="CK167" s="110"/>
      <c r="CL167" s="110"/>
      <c r="CM167" s="110"/>
      <c r="CN167" s="110"/>
      <c r="CO167" s="110"/>
      <c r="CQ167" s="11"/>
      <c r="CR167" s="11"/>
      <c r="CS167" s="108"/>
      <c r="CT167" s="108"/>
      <c r="CU167" s="108"/>
      <c r="CV167" s="108"/>
      <c r="CW167" s="108"/>
      <c r="CX167" s="108"/>
      <c r="CY167" s="108"/>
      <c r="CZ167" s="108"/>
      <c r="DC167" s="11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1"/>
      <c r="EQ167" s="11"/>
    </row>
    <row r="168" spans="81:147" s="12" customFormat="1" ht="21.95" customHeight="1" x14ac:dyDescent="0.25">
      <c r="CC168" s="108"/>
      <c r="CD168" s="109"/>
      <c r="CE168" s="109"/>
      <c r="CF168" s="109"/>
      <c r="CG168" s="109"/>
      <c r="CJ168" s="110"/>
      <c r="CK168" s="110"/>
      <c r="CL168" s="110"/>
      <c r="CM168" s="110"/>
      <c r="CN168" s="110"/>
      <c r="CO168" s="110"/>
      <c r="CQ168" s="11"/>
      <c r="CR168" s="11"/>
      <c r="CS168" s="108"/>
      <c r="CT168" s="108"/>
      <c r="CU168" s="108"/>
      <c r="CV168" s="108"/>
      <c r="CW168" s="108"/>
      <c r="CX168" s="108"/>
      <c r="CY168" s="108"/>
      <c r="CZ168" s="108"/>
      <c r="DC168" s="11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1"/>
      <c r="EQ168" s="11"/>
    </row>
    <row r="169" spans="81:147" s="12" customFormat="1" ht="21.95" customHeight="1" x14ac:dyDescent="0.25">
      <c r="CC169" s="108"/>
      <c r="CD169" s="109"/>
      <c r="CE169" s="109"/>
      <c r="CF169" s="109"/>
      <c r="CG169" s="109"/>
      <c r="CJ169" s="110"/>
      <c r="CK169" s="110"/>
      <c r="CL169" s="110"/>
      <c r="CM169" s="110"/>
      <c r="CN169" s="110"/>
      <c r="CO169" s="110"/>
      <c r="CQ169" s="11"/>
      <c r="CR169" s="11"/>
      <c r="CS169" s="108"/>
      <c r="CT169" s="108"/>
      <c r="CU169" s="108"/>
      <c r="CV169" s="108"/>
      <c r="CW169" s="108"/>
      <c r="CX169" s="108"/>
      <c r="CY169" s="108"/>
      <c r="CZ169" s="108"/>
      <c r="DC169" s="11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1"/>
      <c r="EQ169" s="11"/>
    </row>
    <row r="170" spans="81:147" s="12" customFormat="1" ht="21.95" customHeight="1" x14ac:dyDescent="0.25">
      <c r="CC170" s="108"/>
      <c r="CD170" s="109"/>
      <c r="CE170" s="109"/>
      <c r="CF170" s="109"/>
      <c r="CG170" s="109"/>
      <c r="CJ170" s="110"/>
      <c r="CK170" s="110"/>
      <c r="CL170" s="110"/>
      <c r="CM170" s="110"/>
      <c r="CN170" s="110"/>
      <c r="CO170" s="110"/>
      <c r="CQ170" s="11"/>
      <c r="CR170" s="11"/>
      <c r="CS170" s="108"/>
      <c r="CT170" s="108"/>
      <c r="CU170" s="108"/>
      <c r="CV170" s="108"/>
      <c r="CW170" s="108"/>
      <c r="CX170" s="108"/>
      <c r="CY170" s="108"/>
      <c r="CZ170" s="108"/>
      <c r="DC170" s="11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1"/>
      <c r="EQ170" s="11"/>
    </row>
    <row r="171" spans="81:147" s="12" customFormat="1" ht="21.95" customHeight="1" x14ac:dyDescent="0.25">
      <c r="CC171" s="108"/>
      <c r="CD171" s="109"/>
      <c r="CE171" s="109"/>
      <c r="CF171" s="109"/>
      <c r="CG171" s="109"/>
      <c r="CJ171" s="110"/>
      <c r="CK171" s="110"/>
      <c r="CL171" s="110"/>
      <c r="CM171" s="110"/>
      <c r="CN171" s="110"/>
      <c r="CO171" s="110"/>
      <c r="CQ171" s="11"/>
      <c r="CR171" s="11"/>
      <c r="CS171" s="108"/>
      <c r="CT171" s="108"/>
      <c r="CU171" s="108"/>
      <c r="CV171" s="108"/>
      <c r="CW171" s="108"/>
      <c r="CX171" s="108"/>
      <c r="CY171" s="108"/>
      <c r="CZ171" s="108"/>
      <c r="DC171" s="11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1"/>
      <c r="EQ171" s="11"/>
    </row>
    <row r="172" spans="81:147" s="12" customFormat="1" ht="21.95" customHeight="1" x14ac:dyDescent="0.25">
      <c r="CC172" s="108"/>
      <c r="CD172" s="109"/>
      <c r="CE172" s="109"/>
      <c r="CF172" s="109"/>
      <c r="CG172" s="109"/>
      <c r="CJ172" s="110"/>
      <c r="CK172" s="110"/>
      <c r="CL172" s="110"/>
      <c r="CM172" s="110"/>
      <c r="CN172" s="110"/>
      <c r="CO172" s="110"/>
      <c r="CQ172" s="11"/>
      <c r="CR172" s="11"/>
      <c r="CS172" s="108"/>
      <c r="CT172" s="108"/>
      <c r="CU172" s="108"/>
      <c r="CV172" s="108"/>
      <c r="CW172" s="108"/>
      <c r="CX172" s="108"/>
      <c r="CY172" s="108"/>
      <c r="CZ172" s="108"/>
      <c r="DC172" s="11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1"/>
      <c r="EQ172" s="11"/>
    </row>
    <row r="173" spans="81:147" s="12" customFormat="1" ht="21.95" customHeight="1" x14ac:dyDescent="0.25">
      <c r="CC173" s="108"/>
      <c r="CD173" s="109"/>
      <c r="CE173" s="109"/>
      <c r="CF173" s="109"/>
      <c r="CG173" s="109"/>
      <c r="CJ173" s="110"/>
      <c r="CK173" s="110"/>
      <c r="CL173" s="110"/>
      <c r="CM173" s="110"/>
      <c r="CN173" s="110"/>
      <c r="CO173" s="110"/>
      <c r="CQ173" s="11"/>
      <c r="CR173" s="11"/>
      <c r="CS173" s="108"/>
      <c r="CT173" s="108"/>
      <c r="CU173" s="108"/>
      <c r="CV173" s="108"/>
      <c r="CW173" s="108"/>
      <c r="CX173" s="108"/>
      <c r="CY173" s="108"/>
      <c r="CZ173" s="108"/>
      <c r="DC173" s="11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1"/>
      <c r="EQ173" s="11"/>
    </row>
    <row r="174" spans="81:147" s="12" customFormat="1" ht="21.95" customHeight="1" x14ac:dyDescent="0.25">
      <c r="CC174" s="108"/>
      <c r="CD174" s="109"/>
      <c r="CE174" s="109"/>
      <c r="CF174" s="109"/>
      <c r="CG174" s="109"/>
      <c r="CJ174" s="110"/>
      <c r="CK174" s="110"/>
      <c r="CL174" s="110"/>
      <c r="CM174" s="110"/>
      <c r="CN174" s="110"/>
      <c r="CO174" s="110"/>
      <c r="CQ174" s="11"/>
      <c r="CR174" s="11"/>
      <c r="CS174" s="108"/>
      <c r="CT174" s="108"/>
      <c r="CU174" s="108"/>
      <c r="CV174" s="108"/>
      <c r="CW174" s="108"/>
      <c r="CX174" s="108"/>
      <c r="CY174" s="108"/>
      <c r="CZ174" s="108"/>
      <c r="DC174" s="11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1"/>
      <c r="EQ174" s="11"/>
    </row>
    <row r="175" spans="81:147" s="12" customFormat="1" ht="21.95" customHeight="1" x14ac:dyDescent="0.25">
      <c r="CC175" s="108"/>
      <c r="CD175" s="109"/>
      <c r="CE175" s="109"/>
      <c r="CF175" s="109"/>
      <c r="CG175" s="109"/>
      <c r="CJ175" s="110"/>
      <c r="CK175" s="110"/>
      <c r="CL175" s="110"/>
      <c r="CM175" s="110"/>
      <c r="CN175" s="110"/>
      <c r="CO175" s="110"/>
      <c r="CQ175" s="11"/>
      <c r="CR175" s="11"/>
      <c r="CS175" s="108"/>
      <c r="CT175" s="108"/>
      <c r="CU175" s="108"/>
      <c r="CV175" s="108"/>
      <c r="CW175" s="108"/>
      <c r="CX175" s="108"/>
      <c r="CY175" s="108"/>
      <c r="CZ175" s="108"/>
      <c r="DC175" s="11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1"/>
      <c r="EQ175" s="11"/>
    </row>
    <row r="176" spans="81:147" s="12" customFormat="1" ht="21.95" customHeight="1" x14ac:dyDescent="0.25">
      <c r="CC176" s="108"/>
      <c r="CD176" s="109"/>
      <c r="CE176" s="109"/>
      <c r="CF176" s="109"/>
      <c r="CG176" s="109"/>
      <c r="CJ176" s="110"/>
      <c r="CK176" s="110"/>
      <c r="CL176" s="110"/>
      <c r="CM176" s="110"/>
      <c r="CN176" s="110"/>
      <c r="CO176" s="110"/>
      <c r="CQ176" s="11"/>
      <c r="CR176" s="11"/>
      <c r="CS176" s="108"/>
      <c r="CT176" s="108"/>
      <c r="CU176" s="108"/>
      <c r="CV176" s="108"/>
      <c r="CW176" s="108"/>
      <c r="CX176" s="108"/>
      <c r="CY176" s="108"/>
      <c r="CZ176" s="108"/>
      <c r="DC176" s="11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1"/>
      <c r="EQ176" s="11"/>
    </row>
    <row r="177" spans="81:147" s="12" customFormat="1" ht="21.95" customHeight="1" x14ac:dyDescent="0.25">
      <c r="CC177" s="108"/>
      <c r="CD177" s="109"/>
      <c r="CE177" s="109"/>
      <c r="CF177" s="109"/>
      <c r="CG177" s="109"/>
      <c r="CJ177" s="110"/>
      <c r="CK177" s="110"/>
      <c r="CL177" s="110"/>
      <c r="CM177" s="110"/>
      <c r="CN177" s="110"/>
      <c r="CO177" s="110"/>
      <c r="CQ177" s="11"/>
      <c r="CR177" s="11"/>
      <c r="CS177" s="108"/>
      <c r="CT177" s="108"/>
      <c r="CU177" s="108"/>
      <c r="CV177" s="108"/>
      <c r="CW177" s="108"/>
      <c r="CX177" s="108"/>
      <c r="CY177" s="108"/>
      <c r="CZ177" s="108"/>
      <c r="DC177" s="11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1"/>
      <c r="EQ177" s="11"/>
    </row>
    <row r="178" spans="81:147" s="12" customFormat="1" ht="21.95" customHeight="1" x14ac:dyDescent="0.25">
      <c r="CC178" s="108"/>
      <c r="CD178" s="109"/>
      <c r="CE178" s="109"/>
      <c r="CF178" s="109"/>
      <c r="CG178" s="109"/>
      <c r="CJ178" s="110"/>
      <c r="CK178" s="110"/>
      <c r="CL178" s="110"/>
      <c r="CM178" s="110"/>
      <c r="CN178" s="110"/>
      <c r="CO178" s="110"/>
      <c r="CQ178" s="11"/>
      <c r="CR178" s="11"/>
      <c r="CS178" s="108"/>
      <c r="CT178" s="108"/>
      <c r="CU178" s="108"/>
      <c r="CV178" s="108"/>
      <c r="CW178" s="108"/>
      <c r="CX178" s="108"/>
      <c r="CY178" s="108"/>
      <c r="CZ178" s="108"/>
      <c r="DC178" s="11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1"/>
      <c r="EQ178" s="11"/>
    </row>
    <row r="179" spans="81:147" s="12" customFormat="1" ht="21.95" customHeight="1" x14ac:dyDescent="0.25">
      <c r="CC179" s="108"/>
      <c r="CD179" s="109"/>
      <c r="CE179" s="109"/>
      <c r="CF179" s="109"/>
      <c r="CG179" s="109"/>
      <c r="CJ179" s="110"/>
      <c r="CK179" s="110"/>
      <c r="CL179" s="110"/>
      <c r="CM179" s="110"/>
      <c r="CN179" s="110"/>
      <c r="CO179" s="110"/>
      <c r="CQ179" s="11"/>
      <c r="CR179" s="11"/>
      <c r="CS179" s="108"/>
      <c r="CT179" s="108"/>
      <c r="CU179" s="108"/>
      <c r="CV179" s="108"/>
      <c r="CW179" s="108"/>
      <c r="CX179" s="108"/>
      <c r="CY179" s="108"/>
      <c r="CZ179" s="108"/>
      <c r="DC179" s="11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1"/>
      <c r="EQ179" s="11"/>
    </row>
    <row r="180" spans="81:147" s="12" customFormat="1" ht="21.95" customHeight="1" x14ac:dyDescent="0.25">
      <c r="CC180" s="108"/>
      <c r="CD180" s="109"/>
      <c r="CE180" s="109"/>
      <c r="CF180" s="109"/>
      <c r="CG180" s="109"/>
      <c r="CJ180" s="110"/>
      <c r="CK180" s="110"/>
      <c r="CL180" s="110"/>
      <c r="CM180" s="110"/>
      <c r="CN180" s="110"/>
      <c r="CO180" s="110"/>
      <c r="CQ180" s="11"/>
      <c r="CR180" s="11"/>
      <c r="CS180" s="108"/>
      <c r="CT180" s="108"/>
      <c r="CU180" s="108"/>
      <c r="CV180" s="108"/>
      <c r="CW180" s="108"/>
      <c r="CX180" s="108"/>
      <c r="CY180" s="108"/>
      <c r="CZ180" s="108"/>
      <c r="DC180" s="11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1"/>
      <c r="EQ180" s="11"/>
    </row>
    <row r="181" spans="81:147" s="12" customFormat="1" ht="21.95" customHeight="1" x14ac:dyDescent="0.25">
      <c r="CC181" s="108"/>
      <c r="CD181" s="109"/>
      <c r="CE181" s="109"/>
      <c r="CF181" s="109"/>
      <c r="CG181" s="109"/>
      <c r="CJ181" s="110"/>
      <c r="CK181" s="110"/>
      <c r="CL181" s="110"/>
      <c r="CM181" s="110"/>
      <c r="CN181" s="110"/>
      <c r="CO181" s="110"/>
      <c r="CQ181" s="11"/>
      <c r="CR181" s="11"/>
      <c r="CS181" s="108"/>
      <c r="CT181" s="108"/>
      <c r="CU181" s="108"/>
      <c r="CV181" s="108"/>
      <c r="CW181" s="108"/>
      <c r="CX181" s="108"/>
      <c r="CY181" s="108"/>
      <c r="CZ181" s="108"/>
      <c r="DC181" s="11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1"/>
      <c r="EQ181" s="11"/>
    </row>
    <row r="182" spans="81:147" s="12" customFormat="1" ht="21.95" customHeight="1" x14ac:dyDescent="0.25">
      <c r="CC182" s="108"/>
      <c r="CD182" s="109"/>
      <c r="CE182" s="109"/>
      <c r="CF182" s="109"/>
      <c r="CG182" s="109"/>
      <c r="CJ182" s="110"/>
      <c r="CK182" s="110"/>
      <c r="CL182" s="110"/>
      <c r="CM182" s="110"/>
      <c r="CN182" s="110"/>
      <c r="CO182" s="110"/>
      <c r="CQ182" s="11"/>
      <c r="CR182" s="11"/>
      <c r="CS182" s="108"/>
      <c r="CT182" s="108"/>
      <c r="CU182" s="108"/>
      <c r="CV182" s="108"/>
      <c r="CW182" s="108"/>
      <c r="CX182" s="108"/>
      <c r="CY182" s="108"/>
      <c r="CZ182" s="108"/>
      <c r="DC182" s="11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1"/>
      <c r="EQ182" s="11"/>
    </row>
    <row r="183" spans="81:147" s="12" customFormat="1" ht="21.95" customHeight="1" x14ac:dyDescent="0.25">
      <c r="CC183" s="108"/>
      <c r="CD183" s="109"/>
      <c r="CE183" s="109"/>
      <c r="CF183" s="109"/>
      <c r="CG183" s="109"/>
      <c r="CJ183" s="110"/>
      <c r="CK183" s="110"/>
      <c r="CL183" s="110"/>
      <c r="CM183" s="110"/>
      <c r="CN183" s="110"/>
      <c r="CO183" s="110"/>
      <c r="CQ183" s="11"/>
      <c r="CR183" s="11"/>
      <c r="CS183" s="108"/>
      <c r="CT183" s="108"/>
      <c r="CU183" s="108"/>
      <c r="CV183" s="108"/>
      <c r="CW183" s="108"/>
      <c r="CX183" s="108"/>
      <c r="CY183" s="108"/>
      <c r="CZ183" s="108"/>
      <c r="DC183" s="11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1"/>
      <c r="EQ183" s="11"/>
    </row>
    <row r="184" spans="81:147" s="12" customFormat="1" ht="21.95" customHeight="1" x14ac:dyDescent="0.25">
      <c r="CC184" s="108"/>
      <c r="CD184" s="109"/>
      <c r="CE184" s="109"/>
      <c r="CF184" s="109"/>
      <c r="CG184" s="109"/>
      <c r="CJ184" s="110"/>
      <c r="CK184" s="110"/>
      <c r="CL184" s="110"/>
      <c r="CM184" s="110"/>
      <c r="CN184" s="110"/>
      <c r="CO184" s="110"/>
      <c r="CQ184" s="11"/>
      <c r="CR184" s="11"/>
      <c r="CS184" s="108"/>
      <c r="CT184" s="108"/>
      <c r="CU184" s="108"/>
      <c r="CV184" s="108"/>
      <c r="CW184" s="108"/>
      <c r="CX184" s="108"/>
      <c r="CY184" s="108"/>
      <c r="CZ184" s="108"/>
      <c r="DC184" s="11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1"/>
      <c r="EQ184" s="11"/>
    </row>
    <row r="185" spans="81:147" s="12" customFormat="1" ht="21.95" customHeight="1" x14ac:dyDescent="0.25">
      <c r="CC185" s="108"/>
      <c r="CD185" s="109"/>
      <c r="CE185" s="109"/>
      <c r="CF185" s="109"/>
      <c r="CG185" s="109"/>
      <c r="CJ185" s="110"/>
      <c r="CK185" s="110"/>
      <c r="CL185" s="110"/>
      <c r="CM185" s="110"/>
      <c r="CN185" s="110"/>
      <c r="CO185" s="110"/>
      <c r="CQ185" s="11"/>
      <c r="CR185" s="11"/>
      <c r="CS185" s="108"/>
      <c r="CT185" s="108"/>
      <c r="CU185" s="108"/>
      <c r="CV185" s="108"/>
      <c r="CW185" s="108"/>
      <c r="CX185" s="108"/>
      <c r="CY185" s="108"/>
      <c r="CZ185" s="108"/>
      <c r="DC185" s="11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1"/>
      <c r="EQ185" s="11"/>
    </row>
    <row r="186" spans="81:147" s="12" customFormat="1" ht="21.95" customHeight="1" x14ac:dyDescent="0.25">
      <c r="CC186" s="108"/>
      <c r="CD186" s="109"/>
      <c r="CE186" s="109"/>
      <c r="CF186" s="109"/>
      <c r="CG186" s="109"/>
      <c r="CJ186" s="110"/>
      <c r="CK186" s="110"/>
      <c r="CL186" s="110"/>
      <c r="CM186" s="110"/>
      <c r="CN186" s="110"/>
      <c r="CO186" s="110"/>
      <c r="CQ186" s="11"/>
      <c r="CR186" s="11"/>
      <c r="CS186" s="108"/>
      <c r="CT186" s="108"/>
      <c r="CU186" s="108"/>
      <c r="CV186" s="108"/>
      <c r="CW186" s="108"/>
      <c r="CX186" s="108"/>
      <c r="CY186" s="108"/>
      <c r="CZ186" s="108"/>
      <c r="DC186" s="11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1"/>
      <c r="EQ186" s="11"/>
    </row>
    <row r="187" spans="81:147" s="12" customFormat="1" ht="21.95" customHeight="1" x14ac:dyDescent="0.25">
      <c r="CC187" s="108"/>
      <c r="CD187" s="109"/>
      <c r="CE187" s="109"/>
      <c r="CF187" s="109"/>
      <c r="CG187" s="109"/>
      <c r="CJ187" s="110"/>
      <c r="CK187" s="110"/>
      <c r="CL187" s="110"/>
      <c r="CM187" s="110"/>
      <c r="CN187" s="110"/>
      <c r="CO187" s="110"/>
      <c r="CQ187" s="11"/>
      <c r="CR187" s="11"/>
      <c r="CS187" s="108"/>
      <c r="CT187" s="108"/>
      <c r="CU187" s="108"/>
      <c r="CV187" s="108"/>
      <c r="CW187" s="108"/>
      <c r="CX187" s="108"/>
      <c r="CY187" s="108"/>
      <c r="CZ187" s="108"/>
      <c r="DC187" s="11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1"/>
      <c r="EQ187" s="11"/>
    </row>
    <row r="188" spans="81:147" s="12" customFormat="1" ht="21.95" customHeight="1" x14ac:dyDescent="0.25">
      <c r="CC188" s="108"/>
      <c r="CD188" s="109"/>
      <c r="CE188" s="109"/>
      <c r="CF188" s="109"/>
      <c r="CG188" s="109"/>
      <c r="CJ188" s="110"/>
      <c r="CK188" s="110"/>
      <c r="CL188" s="110"/>
      <c r="CM188" s="110"/>
      <c r="CN188" s="110"/>
      <c r="CO188" s="110"/>
      <c r="CQ188" s="11"/>
      <c r="CR188" s="11"/>
      <c r="CS188" s="108"/>
      <c r="CT188" s="108"/>
      <c r="CU188" s="108"/>
      <c r="CV188" s="108"/>
      <c r="CW188" s="108"/>
      <c r="CX188" s="108"/>
      <c r="CY188" s="108"/>
      <c r="CZ188" s="108"/>
      <c r="DC188" s="11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1"/>
      <c r="EQ188" s="11"/>
    </row>
    <row r="189" spans="81:147" s="12" customFormat="1" ht="21.95" customHeight="1" x14ac:dyDescent="0.25">
      <c r="CC189" s="108"/>
      <c r="CD189" s="109"/>
      <c r="CE189" s="109"/>
      <c r="CF189" s="109"/>
      <c r="CG189" s="109"/>
      <c r="CJ189" s="110"/>
      <c r="CK189" s="110"/>
      <c r="CL189" s="110"/>
      <c r="CM189" s="110"/>
      <c r="CN189" s="110"/>
      <c r="CO189" s="110"/>
      <c r="CQ189" s="11"/>
      <c r="CR189" s="11"/>
      <c r="CS189" s="108"/>
      <c r="CT189" s="108"/>
      <c r="CU189" s="108"/>
      <c r="CV189" s="108"/>
      <c r="CW189" s="108"/>
      <c r="CX189" s="108"/>
      <c r="CY189" s="108"/>
      <c r="CZ189" s="108"/>
      <c r="DC189" s="11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1"/>
      <c r="EQ189" s="11"/>
    </row>
    <row r="190" spans="81:147" s="12" customFormat="1" ht="21.95" customHeight="1" x14ac:dyDescent="0.25">
      <c r="CC190" s="108"/>
      <c r="CD190" s="109"/>
      <c r="CE190" s="109"/>
      <c r="CF190" s="109"/>
      <c r="CG190" s="109"/>
      <c r="CJ190" s="110"/>
      <c r="CK190" s="110"/>
      <c r="CL190" s="110"/>
      <c r="CM190" s="110"/>
      <c r="CN190" s="110"/>
      <c r="CO190" s="110"/>
      <c r="CQ190" s="11"/>
      <c r="CR190" s="11"/>
      <c r="CS190" s="108"/>
      <c r="CT190" s="108"/>
      <c r="CU190" s="108"/>
      <c r="CV190" s="108"/>
      <c r="CW190" s="108"/>
      <c r="CX190" s="108"/>
      <c r="CY190" s="108"/>
      <c r="CZ190" s="108"/>
      <c r="DC190" s="11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1"/>
      <c r="EQ190" s="11"/>
    </row>
    <row r="191" spans="81:147" s="12" customFormat="1" ht="21.95" customHeight="1" x14ac:dyDescent="0.25">
      <c r="CC191" s="108"/>
      <c r="CD191" s="109"/>
      <c r="CE191" s="109"/>
      <c r="CF191" s="109"/>
      <c r="CG191" s="109"/>
      <c r="CJ191" s="110"/>
      <c r="CK191" s="110"/>
      <c r="CL191" s="110"/>
      <c r="CM191" s="110"/>
      <c r="CN191" s="110"/>
      <c r="CO191" s="110"/>
      <c r="CQ191" s="11"/>
      <c r="CR191" s="11"/>
      <c r="CS191" s="108"/>
      <c r="CT191" s="108"/>
      <c r="CU191" s="108"/>
      <c r="CV191" s="108"/>
      <c r="CW191" s="108"/>
      <c r="CX191" s="108"/>
      <c r="CY191" s="108"/>
      <c r="CZ191" s="108"/>
      <c r="DC191" s="11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1"/>
      <c r="EQ191" s="11"/>
    </row>
    <row r="192" spans="81:147" s="12" customFormat="1" ht="21.95" customHeight="1" x14ac:dyDescent="0.25">
      <c r="CC192" s="108"/>
      <c r="CD192" s="109"/>
      <c r="CE192" s="109"/>
      <c r="CF192" s="109"/>
      <c r="CG192" s="109"/>
      <c r="CJ192" s="110"/>
      <c r="CK192" s="110"/>
      <c r="CL192" s="110"/>
      <c r="CM192" s="110"/>
      <c r="CN192" s="110"/>
      <c r="CO192" s="110"/>
      <c r="CQ192" s="11"/>
      <c r="CR192" s="11"/>
      <c r="CS192" s="108"/>
      <c r="CT192" s="108"/>
      <c r="CU192" s="108"/>
      <c r="CV192" s="108"/>
      <c r="CW192" s="108"/>
      <c r="CX192" s="108"/>
      <c r="CY192" s="108"/>
      <c r="CZ192" s="108"/>
      <c r="DC192" s="11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1"/>
      <c r="EQ192" s="11"/>
    </row>
    <row r="193" spans="81:147" s="12" customFormat="1" ht="21.95" customHeight="1" x14ac:dyDescent="0.25">
      <c r="CC193" s="108"/>
      <c r="CD193" s="109"/>
      <c r="CE193" s="109"/>
      <c r="CF193" s="109"/>
      <c r="CG193" s="109"/>
      <c r="CJ193" s="110"/>
      <c r="CK193" s="110"/>
      <c r="CL193" s="110"/>
      <c r="CM193" s="110"/>
      <c r="CN193" s="110"/>
      <c r="CO193" s="110"/>
      <c r="CQ193" s="11"/>
      <c r="CR193" s="11"/>
      <c r="CS193" s="108"/>
      <c r="CT193" s="108"/>
      <c r="CU193" s="108"/>
      <c r="CV193" s="108"/>
      <c r="CW193" s="108"/>
      <c r="CX193" s="108"/>
      <c r="CY193" s="108"/>
      <c r="CZ193" s="108"/>
      <c r="DC193" s="11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1"/>
      <c r="EQ193" s="11"/>
    </row>
    <row r="194" spans="81:147" s="12" customFormat="1" ht="21.95" customHeight="1" x14ac:dyDescent="0.25">
      <c r="CC194" s="108"/>
      <c r="CD194" s="109"/>
      <c r="CE194" s="109"/>
      <c r="CF194" s="109"/>
      <c r="CG194" s="109"/>
      <c r="CJ194" s="110"/>
      <c r="CK194" s="110"/>
      <c r="CL194" s="110"/>
      <c r="CM194" s="110"/>
      <c r="CN194" s="110"/>
      <c r="CO194" s="110"/>
      <c r="CQ194" s="11"/>
      <c r="CR194" s="11"/>
      <c r="CS194" s="108"/>
      <c r="CT194" s="108"/>
      <c r="CU194" s="108"/>
      <c r="CV194" s="108"/>
      <c r="CW194" s="108"/>
      <c r="CX194" s="108"/>
      <c r="CY194" s="108"/>
      <c r="CZ194" s="108"/>
      <c r="DC194" s="11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1"/>
      <c r="EQ194" s="11"/>
    </row>
    <row r="195" spans="81:147" s="12" customFormat="1" ht="21.95" customHeight="1" x14ac:dyDescent="0.25">
      <c r="CC195" s="108"/>
      <c r="CD195" s="109"/>
      <c r="CE195" s="109"/>
      <c r="CF195" s="109"/>
      <c r="CG195" s="109"/>
      <c r="CJ195" s="110"/>
      <c r="CK195" s="110"/>
      <c r="CL195" s="110"/>
      <c r="CM195" s="110"/>
      <c r="CN195" s="110"/>
      <c r="CO195" s="110"/>
      <c r="CQ195" s="11"/>
      <c r="CR195" s="11"/>
      <c r="CS195" s="108"/>
      <c r="CT195" s="108"/>
      <c r="CU195" s="108"/>
      <c r="CV195" s="108"/>
      <c r="CW195" s="108"/>
      <c r="CX195" s="108"/>
      <c r="CY195" s="108"/>
      <c r="CZ195" s="108"/>
      <c r="DC195" s="11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1"/>
      <c r="EQ195" s="11"/>
    </row>
    <row r="196" spans="81:147" s="12" customFormat="1" ht="21.95" customHeight="1" x14ac:dyDescent="0.25">
      <c r="CC196" s="108"/>
      <c r="CD196" s="109"/>
      <c r="CE196" s="109"/>
      <c r="CF196" s="109"/>
      <c r="CG196" s="109"/>
      <c r="CJ196" s="110"/>
      <c r="CK196" s="110"/>
      <c r="CL196" s="110"/>
      <c r="CM196" s="110"/>
      <c r="CN196" s="110"/>
      <c r="CO196" s="110"/>
      <c r="CQ196" s="11"/>
      <c r="CR196" s="11"/>
      <c r="CS196" s="108"/>
      <c r="CT196" s="108"/>
      <c r="CU196" s="108"/>
      <c r="CV196" s="108"/>
      <c r="CW196" s="108"/>
      <c r="CX196" s="108"/>
      <c r="CY196" s="108"/>
      <c r="CZ196" s="108"/>
      <c r="DC196" s="11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1"/>
      <c r="EQ196" s="11"/>
    </row>
    <row r="197" spans="81:147" s="12" customFormat="1" ht="21.95" customHeight="1" x14ac:dyDescent="0.25">
      <c r="CC197" s="108"/>
      <c r="CD197" s="109"/>
      <c r="CE197" s="109"/>
      <c r="CF197" s="109"/>
      <c r="CG197" s="109"/>
      <c r="CJ197" s="110"/>
      <c r="CK197" s="110"/>
      <c r="CL197" s="110"/>
      <c r="CM197" s="110"/>
      <c r="CN197" s="110"/>
      <c r="CO197" s="110"/>
      <c r="CQ197" s="11"/>
      <c r="CR197" s="11"/>
      <c r="CS197" s="108"/>
      <c r="CT197" s="108"/>
      <c r="CU197" s="108"/>
      <c r="CV197" s="108"/>
      <c r="CW197" s="108"/>
      <c r="CX197" s="108"/>
      <c r="CY197" s="108"/>
      <c r="CZ197" s="108"/>
      <c r="DC197" s="11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1"/>
      <c r="EQ197" s="11"/>
    </row>
    <row r="198" spans="81:147" s="12" customFormat="1" ht="21.95" customHeight="1" x14ac:dyDescent="0.25">
      <c r="CC198" s="108"/>
      <c r="CD198" s="109"/>
      <c r="CE198" s="109"/>
      <c r="CF198" s="109"/>
      <c r="CG198" s="109"/>
      <c r="CJ198" s="110"/>
      <c r="CK198" s="110"/>
      <c r="CL198" s="110"/>
      <c r="CM198" s="110"/>
      <c r="CN198" s="110"/>
      <c r="CO198" s="110"/>
      <c r="CQ198" s="11"/>
      <c r="CR198" s="11"/>
      <c r="CS198" s="108"/>
      <c r="CT198" s="108"/>
      <c r="CU198" s="108"/>
      <c r="CV198" s="108"/>
      <c r="CW198" s="108"/>
      <c r="CX198" s="108"/>
      <c r="CY198" s="108"/>
      <c r="CZ198" s="108"/>
      <c r="DC198" s="11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1"/>
      <c r="EQ198" s="11"/>
    </row>
    <row r="199" spans="81:147" s="12" customFormat="1" ht="21.95" customHeight="1" x14ac:dyDescent="0.25">
      <c r="CC199" s="108"/>
      <c r="CD199" s="109"/>
      <c r="CE199" s="109"/>
      <c r="CF199" s="109"/>
      <c r="CG199" s="109"/>
      <c r="CJ199" s="110"/>
      <c r="CK199" s="110"/>
      <c r="CL199" s="110"/>
      <c r="CM199" s="110"/>
      <c r="CN199" s="110"/>
      <c r="CO199" s="110"/>
      <c r="CQ199" s="11"/>
      <c r="CR199" s="11"/>
      <c r="CS199" s="108"/>
      <c r="CT199" s="108"/>
      <c r="CU199" s="108"/>
      <c r="CV199" s="108"/>
      <c r="CW199" s="108"/>
      <c r="CX199" s="108"/>
      <c r="CY199" s="108"/>
      <c r="CZ199" s="108"/>
      <c r="DC199" s="11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1"/>
      <c r="EQ199" s="11"/>
    </row>
    <row r="200" spans="81:147" s="12" customFormat="1" ht="21.95" customHeight="1" x14ac:dyDescent="0.25">
      <c r="CC200" s="108"/>
      <c r="CD200" s="109"/>
      <c r="CE200" s="109"/>
      <c r="CF200" s="109"/>
      <c r="CG200" s="109"/>
      <c r="CJ200" s="110"/>
      <c r="CK200" s="110"/>
      <c r="CL200" s="110"/>
      <c r="CM200" s="110"/>
      <c r="CN200" s="110"/>
      <c r="CO200" s="110"/>
      <c r="CQ200" s="11"/>
      <c r="CR200" s="11"/>
      <c r="CS200" s="108"/>
      <c r="CT200" s="108"/>
      <c r="CU200" s="108"/>
      <c r="CV200" s="108"/>
      <c r="CW200" s="108"/>
      <c r="CX200" s="108"/>
      <c r="CY200" s="108"/>
      <c r="CZ200" s="108"/>
      <c r="DC200" s="11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1"/>
      <c r="EQ200" s="11"/>
    </row>
    <row r="201" spans="81:147" s="12" customFormat="1" ht="21.95" customHeight="1" x14ac:dyDescent="0.25">
      <c r="CC201" s="108"/>
      <c r="CD201" s="109"/>
      <c r="CE201" s="109"/>
      <c r="CF201" s="109"/>
      <c r="CG201" s="109"/>
      <c r="CJ201" s="110"/>
      <c r="CK201" s="110"/>
      <c r="CL201" s="110"/>
      <c r="CM201" s="110"/>
      <c r="CN201" s="110"/>
      <c r="CO201" s="110"/>
      <c r="CQ201" s="11"/>
      <c r="CR201" s="11"/>
      <c r="CS201" s="108"/>
      <c r="CT201" s="108"/>
      <c r="CU201" s="108"/>
      <c r="CV201" s="108"/>
      <c r="CW201" s="108"/>
      <c r="CX201" s="108"/>
      <c r="CY201" s="108"/>
      <c r="CZ201" s="108"/>
      <c r="DC201" s="11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1"/>
      <c r="EQ201" s="11"/>
    </row>
    <row r="202" spans="81:147" s="12" customFormat="1" ht="21.95" customHeight="1" x14ac:dyDescent="0.25">
      <c r="CC202" s="108"/>
      <c r="CD202" s="109"/>
      <c r="CE202" s="109"/>
      <c r="CF202" s="109"/>
      <c r="CG202" s="109"/>
      <c r="CJ202" s="110"/>
      <c r="CK202" s="110"/>
      <c r="CL202" s="110"/>
      <c r="CM202" s="110"/>
      <c r="CN202" s="110"/>
      <c r="CO202" s="110"/>
      <c r="CQ202" s="11"/>
      <c r="CR202" s="11"/>
      <c r="CS202" s="108"/>
      <c r="CT202" s="108"/>
      <c r="CU202" s="108"/>
      <c r="CV202" s="108"/>
      <c r="CW202" s="108"/>
      <c r="CX202" s="108"/>
      <c r="CY202" s="108"/>
      <c r="CZ202" s="108"/>
      <c r="DC202" s="11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1"/>
      <c r="EQ202" s="11"/>
    </row>
    <row r="203" spans="81:147" s="12" customFormat="1" ht="21.95" customHeight="1" x14ac:dyDescent="0.25">
      <c r="CC203" s="108"/>
      <c r="CD203" s="109"/>
      <c r="CE203" s="109"/>
      <c r="CF203" s="109"/>
      <c r="CG203" s="109"/>
      <c r="CJ203" s="110"/>
      <c r="CK203" s="110"/>
      <c r="CL203" s="110"/>
      <c r="CM203" s="110"/>
      <c r="CN203" s="110"/>
      <c r="CO203" s="110"/>
      <c r="CQ203" s="11"/>
      <c r="CR203" s="11"/>
      <c r="CS203" s="108"/>
      <c r="CT203" s="108"/>
      <c r="CU203" s="108"/>
      <c r="CV203" s="108"/>
      <c r="CW203" s="108"/>
      <c r="CX203" s="108"/>
      <c r="CY203" s="108"/>
      <c r="CZ203" s="108"/>
      <c r="DC203" s="11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1"/>
      <c r="EQ203" s="11"/>
    </row>
    <row r="204" spans="81:147" s="12" customFormat="1" ht="21.95" customHeight="1" x14ac:dyDescent="0.25">
      <c r="CC204" s="108"/>
      <c r="CD204" s="109"/>
      <c r="CE204" s="109"/>
      <c r="CF204" s="109"/>
      <c r="CG204" s="109"/>
      <c r="CJ204" s="110"/>
      <c r="CK204" s="110"/>
      <c r="CL204" s="110"/>
      <c r="CM204" s="110"/>
      <c r="CN204" s="110"/>
      <c r="CO204" s="110"/>
      <c r="CQ204" s="11"/>
      <c r="CR204" s="11"/>
      <c r="CS204" s="108"/>
      <c r="CT204" s="108"/>
      <c r="CU204" s="108"/>
      <c r="CV204" s="108"/>
      <c r="CW204" s="108"/>
      <c r="CX204" s="108"/>
      <c r="CY204" s="108"/>
      <c r="CZ204" s="108"/>
      <c r="DC204" s="11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1"/>
      <c r="EQ204" s="11"/>
    </row>
    <row r="205" spans="81:147" s="12" customFormat="1" ht="21.95" customHeight="1" x14ac:dyDescent="0.25">
      <c r="CC205" s="108"/>
      <c r="CD205" s="109"/>
      <c r="CE205" s="109"/>
      <c r="CF205" s="109"/>
      <c r="CG205" s="109"/>
      <c r="CJ205" s="110"/>
      <c r="CK205" s="110"/>
      <c r="CL205" s="110"/>
      <c r="CM205" s="110"/>
      <c r="CN205" s="110"/>
      <c r="CO205" s="110"/>
      <c r="CQ205" s="11"/>
      <c r="CR205" s="11"/>
      <c r="CS205" s="108"/>
      <c r="CT205" s="108"/>
      <c r="CU205" s="108"/>
      <c r="CV205" s="108"/>
      <c r="CW205" s="108"/>
      <c r="CX205" s="108"/>
      <c r="CY205" s="108"/>
      <c r="CZ205" s="108"/>
      <c r="DC205" s="11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1"/>
      <c r="EQ205" s="11"/>
    </row>
    <row r="206" spans="81:147" s="12" customFormat="1" ht="21.95" customHeight="1" x14ac:dyDescent="0.25">
      <c r="CC206" s="108"/>
      <c r="CD206" s="109"/>
      <c r="CE206" s="109"/>
      <c r="CF206" s="109"/>
      <c r="CG206" s="109"/>
      <c r="CJ206" s="110"/>
      <c r="CK206" s="110"/>
      <c r="CL206" s="110"/>
      <c r="CM206" s="110"/>
      <c r="CN206" s="110"/>
      <c r="CO206" s="110"/>
      <c r="CQ206" s="11"/>
      <c r="CR206" s="11"/>
      <c r="CS206" s="108"/>
      <c r="CT206" s="108"/>
      <c r="CU206" s="108"/>
      <c r="CV206" s="108"/>
      <c r="CW206" s="108"/>
      <c r="CX206" s="108"/>
      <c r="CY206" s="108"/>
      <c r="CZ206" s="108"/>
      <c r="DC206" s="11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1"/>
      <c r="EQ206" s="11"/>
    </row>
    <row r="207" spans="81:147" s="12" customFormat="1" ht="21.95" customHeight="1" x14ac:dyDescent="0.25">
      <c r="CC207" s="108"/>
      <c r="CD207" s="109"/>
      <c r="CE207" s="109"/>
      <c r="CF207" s="109"/>
      <c r="CG207" s="109"/>
      <c r="CJ207" s="110"/>
      <c r="CK207" s="110"/>
      <c r="CL207" s="110"/>
      <c r="CM207" s="110"/>
      <c r="CN207" s="110"/>
      <c r="CO207" s="110"/>
      <c r="CQ207" s="11"/>
      <c r="CR207" s="11"/>
      <c r="CS207" s="108"/>
      <c r="CT207" s="108"/>
      <c r="CU207" s="108"/>
      <c r="CV207" s="108"/>
      <c r="CW207" s="108"/>
      <c r="CX207" s="108"/>
      <c r="CY207" s="108"/>
      <c r="CZ207" s="108"/>
      <c r="DC207" s="11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1"/>
      <c r="EQ207" s="11"/>
    </row>
    <row r="208" spans="81:147" s="12" customFormat="1" ht="21.95" customHeight="1" x14ac:dyDescent="0.25">
      <c r="CC208" s="108"/>
      <c r="CD208" s="109"/>
      <c r="CE208" s="109"/>
      <c r="CF208" s="109"/>
      <c r="CG208" s="109"/>
      <c r="CJ208" s="110"/>
      <c r="CK208" s="110"/>
      <c r="CL208" s="110"/>
      <c r="CM208" s="110"/>
      <c r="CN208" s="110"/>
      <c r="CO208" s="110"/>
      <c r="CQ208" s="11"/>
      <c r="CR208" s="11"/>
      <c r="CS208" s="108"/>
      <c r="CT208" s="108"/>
      <c r="CU208" s="108"/>
      <c r="CV208" s="108"/>
      <c r="CW208" s="108"/>
      <c r="CX208" s="108"/>
      <c r="CY208" s="108"/>
      <c r="CZ208" s="108"/>
      <c r="DC208" s="11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1"/>
      <c r="EQ208" s="11"/>
    </row>
    <row r="209" spans="81:147" s="12" customFormat="1" ht="21.95" customHeight="1" x14ac:dyDescent="0.25">
      <c r="CC209" s="108"/>
      <c r="CD209" s="109"/>
      <c r="CE209" s="109"/>
      <c r="CF209" s="109"/>
      <c r="CG209" s="109"/>
      <c r="CJ209" s="110"/>
      <c r="CK209" s="110"/>
      <c r="CL209" s="110"/>
      <c r="CM209" s="110"/>
      <c r="CN209" s="110"/>
      <c r="CO209" s="110"/>
      <c r="CQ209" s="11"/>
      <c r="CR209" s="11"/>
      <c r="CS209" s="108"/>
      <c r="CT209" s="108"/>
      <c r="CU209" s="108"/>
      <c r="CV209" s="108"/>
      <c r="CW209" s="108"/>
      <c r="CX209" s="108"/>
      <c r="CY209" s="108"/>
      <c r="CZ209" s="108"/>
      <c r="DC209" s="11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1"/>
      <c r="EQ209" s="11"/>
    </row>
    <row r="210" spans="81:147" s="12" customFormat="1" ht="21.95" customHeight="1" x14ac:dyDescent="0.25">
      <c r="CC210" s="108"/>
      <c r="CD210" s="109"/>
      <c r="CE210" s="109"/>
      <c r="CF210" s="109"/>
      <c r="CG210" s="109"/>
      <c r="CJ210" s="110"/>
      <c r="CK210" s="110"/>
      <c r="CL210" s="110"/>
      <c r="CM210" s="110"/>
      <c r="CN210" s="110"/>
      <c r="CO210" s="110"/>
      <c r="CQ210" s="11"/>
      <c r="CR210" s="11"/>
      <c r="CS210" s="108"/>
      <c r="CT210" s="108"/>
      <c r="CU210" s="108"/>
      <c r="CV210" s="108"/>
      <c r="CW210" s="108"/>
      <c r="CX210" s="108"/>
      <c r="CY210" s="108"/>
      <c r="CZ210" s="108"/>
      <c r="DC210" s="11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1"/>
      <c r="EQ210" s="11"/>
    </row>
    <row r="211" spans="81:147" s="12" customFormat="1" ht="21.95" customHeight="1" x14ac:dyDescent="0.25">
      <c r="CC211" s="108"/>
      <c r="CD211" s="109"/>
      <c r="CE211" s="109"/>
      <c r="CF211" s="109"/>
      <c r="CG211" s="109"/>
      <c r="CJ211" s="110"/>
      <c r="CK211" s="110"/>
      <c r="CL211" s="110"/>
      <c r="CM211" s="110"/>
      <c r="CN211" s="110"/>
      <c r="CO211" s="110"/>
      <c r="CQ211" s="11"/>
      <c r="CR211" s="11"/>
      <c r="CS211" s="108"/>
      <c r="CT211" s="108"/>
      <c r="CU211" s="108"/>
      <c r="CV211" s="108"/>
      <c r="CW211" s="108"/>
      <c r="CX211" s="108"/>
      <c r="CY211" s="108"/>
      <c r="CZ211" s="108"/>
      <c r="DC211" s="11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1"/>
      <c r="EQ211" s="11"/>
    </row>
    <row r="212" spans="81:147" s="12" customFormat="1" ht="21.95" customHeight="1" x14ac:dyDescent="0.25">
      <c r="CC212" s="108"/>
      <c r="CD212" s="109"/>
      <c r="CE212" s="109"/>
      <c r="CF212" s="109"/>
      <c r="CG212" s="109"/>
      <c r="CJ212" s="110"/>
      <c r="CK212" s="110"/>
      <c r="CL212" s="110"/>
      <c r="CM212" s="110"/>
      <c r="CN212" s="110"/>
      <c r="CO212" s="110"/>
      <c r="CQ212" s="11"/>
      <c r="CR212" s="11"/>
      <c r="CS212" s="108"/>
      <c r="CT212" s="108"/>
      <c r="CU212" s="108"/>
      <c r="CV212" s="108"/>
      <c r="CW212" s="108"/>
      <c r="CX212" s="108"/>
      <c r="CY212" s="108"/>
      <c r="CZ212" s="108"/>
      <c r="DC212" s="11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1"/>
      <c r="EQ212" s="11"/>
    </row>
    <row r="213" spans="81:147" s="12" customFormat="1" ht="21.95" customHeight="1" x14ac:dyDescent="0.25">
      <c r="CC213" s="108"/>
      <c r="CD213" s="109"/>
      <c r="CE213" s="109"/>
      <c r="CF213" s="109"/>
      <c r="CG213" s="109"/>
      <c r="CJ213" s="110"/>
      <c r="CK213" s="110"/>
      <c r="CL213" s="110"/>
      <c r="CM213" s="110"/>
      <c r="CN213" s="110"/>
      <c r="CO213" s="110"/>
      <c r="CQ213" s="11"/>
      <c r="CR213" s="11"/>
      <c r="CS213" s="108"/>
      <c r="CT213" s="108"/>
      <c r="CU213" s="108"/>
      <c r="CV213" s="108"/>
      <c r="CW213" s="108"/>
      <c r="CX213" s="108"/>
      <c r="CY213" s="108"/>
      <c r="CZ213" s="108"/>
      <c r="DC213" s="11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1"/>
      <c r="EQ213" s="11"/>
    </row>
    <row r="214" spans="81:147" s="12" customFormat="1" ht="21.95" customHeight="1" x14ac:dyDescent="0.25">
      <c r="CC214" s="108"/>
      <c r="CD214" s="109"/>
      <c r="CE214" s="109"/>
      <c r="CF214" s="109"/>
      <c r="CG214" s="109"/>
      <c r="CJ214" s="110"/>
      <c r="CK214" s="110"/>
      <c r="CL214" s="110"/>
      <c r="CM214" s="110"/>
      <c r="CN214" s="110"/>
      <c r="CO214" s="110"/>
      <c r="CQ214" s="11"/>
      <c r="CR214" s="11"/>
      <c r="CS214" s="108"/>
      <c r="CT214" s="108"/>
      <c r="CU214" s="108"/>
      <c r="CV214" s="108"/>
      <c r="CW214" s="108"/>
      <c r="CX214" s="108"/>
      <c r="CY214" s="108"/>
      <c r="CZ214" s="108"/>
      <c r="DC214" s="11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1"/>
      <c r="EQ214" s="11"/>
    </row>
    <row r="215" spans="81:147" s="12" customFormat="1" ht="21.95" customHeight="1" x14ac:dyDescent="0.25">
      <c r="CC215" s="108"/>
      <c r="CD215" s="109"/>
      <c r="CE215" s="109"/>
      <c r="CF215" s="109"/>
      <c r="CG215" s="109"/>
      <c r="CJ215" s="110"/>
      <c r="CK215" s="110"/>
      <c r="CL215" s="110"/>
      <c r="CM215" s="110"/>
      <c r="CN215" s="110"/>
      <c r="CO215" s="110"/>
      <c r="CQ215" s="11"/>
      <c r="CR215" s="11"/>
      <c r="CS215" s="108"/>
      <c r="CT215" s="108"/>
      <c r="CU215" s="108"/>
      <c r="CV215" s="108"/>
      <c r="CW215" s="108"/>
      <c r="CX215" s="108"/>
      <c r="CY215" s="108"/>
      <c r="CZ215" s="108"/>
      <c r="DC215" s="11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1"/>
      <c r="EQ215" s="11"/>
    </row>
    <row r="216" spans="81:147" s="12" customFormat="1" ht="21.95" customHeight="1" x14ac:dyDescent="0.25">
      <c r="CC216" s="108"/>
      <c r="CD216" s="109"/>
      <c r="CE216" s="109"/>
      <c r="CF216" s="109"/>
      <c r="CG216" s="109"/>
      <c r="CJ216" s="110"/>
      <c r="CK216" s="110"/>
      <c r="CL216" s="110"/>
      <c r="CM216" s="110"/>
      <c r="CN216" s="110"/>
      <c r="CO216" s="110"/>
      <c r="CQ216" s="11"/>
      <c r="CR216" s="11"/>
      <c r="CS216" s="108"/>
      <c r="CT216" s="108"/>
      <c r="CU216" s="108"/>
      <c r="CV216" s="108"/>
      <c r="CW216" s="108"/>
      <c r="CX216" s="108"/>
      <c r="CY216" s="108"/>
      <c r="CZ216" s="108"/>
      <c r="DC216" s="11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1"/>
      <c r="EQ216" s="11"/>
    </row>
    <row r="217" spans="81:147" s="12" customFormat="1" ht="21.95" customHeight="1" x14ac:dyDescent="0.25">
      <c r="CC217" s="108"/>
      <c r="CD217" s="109"/>
      <c r="CE217" s="109"/>
      <c r="CF217" s="109"/>
      <c r="CG217" s="109"/>
      <c r="CJ217" s="110"/>
      <c r="CK217" s="110"/>
      <c r="CL217" s="110"/>
      <c r="CM217" s="110"/>
      <c r="CN217" s="110"/>
      <c r="CO217" s="110"/>
      <c r="CQ217" s="11"/>
      <c r="CR217" s="11"/>
      <c r="CS217" s="108"/>
      <c r="CT217" s="108"/>
      <c r="CU217" s="108"/>
      <c r="CV217" s="108"/>
      <c r="CW217" s="108"/>
      <c r="CX217" s="108"/>
      <c r="CY217" s="108"/>
      <c r="CZ217" s="108"/>
      <c r="DC217" s="11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1"/>
      <c r="EQ217" s="11"/>
    </row>
    <row r="218" spans="81:147" s="12" customFormat="1" ht="21.95" customHeight="1" x14ac:dyDescent="0.25">
      <c r="CC218" s="108"/>
      <c r="CD218" s="109"/>
      <c r="CE218" s="109"/>
      <c r="CF218" s="109"/>
      <c r="CG218" s="109"/>
      <c r="CJ218" s="110"/>
      <c r="CK218" s="110"/>
      <c r="CL218" s="110"/>
      <c r="CM218" s="110"/>
      <c r="CN218" s="110"/>
      <c r="CO218" s="110"/>
      <c r="CQ218" s="11"/>
      <c r="CR218" s="11"/>
      <c r="CS218" s="108"/>
      <c r="CT218" s="108"/>
      <c r="CU218" s="108"/>
      <c r="CV218" s="108"/>
      <c r="CW218" s="108"/>
      <c r="CX218" s="108"/>
      <c r="CY218" s="108"/>
      <c r="CZ218" s="108"/>
      <c r="DC218" s="11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1"/>
      <c r="EQ218" s="11"/>
    </row>
    <row r="219" spans="81:147" s="12" customFormat="1" ht="21.95" customHeight="1" x14ac:dyDescent="0.25">
      <c r="CC219" s="108"/>
      <c r="CD219" s="109"/>
      <c r="CE219" s="109"/>
      <c r="CF219" s="109"/>
      <c r="CG219" s="109"/>
      <c r="CJ219" s="110"/>
      <c r="CK219" s="110"/>
      <c r="CL219" s="110"/>
      <c r="CM219" s="110"/>
      <c r="CN219" s="110"/>
      <c r="CO219" s="110"/>
      <c r="CQ219" s="11"/>
      <c r="CR219" s="11"/>
      <c r="CS219" s="108"/>
      <c r="CT219" s="108"/>
      <c r="CU219" s="108"/>
      <c r="CV219" s="108"/>
      <c r="CW219" s="108"/>
      <c r="CX219" s="108"/>
      <c r="CY219" s="108"/>
      <c r="CZ219" s="108"/>
      <c r="DC219" s="11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1"/>
      <c r="EQ219" s="11"/>
    </row>
    <row r="220" spans="81:147" s="12" customFormat="1" ht="21.95" customHeight="1" x14ac:dyDescent="0.25">
      <c r="CC220" s="108"/>
      <c r="CD220" s="109"/>
      <c r="CE220" s="109"/>
      <c r="CF220" s="109"/>
      <c r="CG220" s="109"/>
      <c r="CJ220" s="110"/>
      <c r="CK220" s="110"/>
      <c r="CL220" s="110"/>
      <c r="CM220" s="110"/>
      <c r="CN220" s="110"/>
      <c r="CO220" s="110"/>
      <c r="CQ220" s="11"/>
      <c r="CR220" s="11"/>
      <c r="CS220" s="108"/>
      <c r="CT220" s="108"/>
      <c r="CU220" s="108"/>
      <c r="CV220" s="108"/>
      <c r="CW220" s="108"/>
      <c r="CX220" s="108"/>
      <c r="CY220" s="108"/>
      <c r="CZ220" s="108"/>
      <c r="DC220" s="11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1"/>
      <c r="EQ220" s="11"/>
    </row>
    <row r="221" spans="81:147" s="12" customFormat="1" ht="21.95" customHeight="1" x14ac:dyDescent="0.25">
      <c r="CC221" s="108"/>
      <c r="CD221" s="109"/>
      <c r="CE221" s="109"/>
      <c r="CF221" s="109"/>
      <c r="CG221" s="109"/>
      <c r="CJ221" s="110"/>
      <c r="CK221" s="110"/>
      <c r="CL221" s="110"/>
      <c r="CM221" s="110"/>
      <c r="CN221" s="110"/>
      <c r="CO221" s="110"/>
      <c r="CQ221" s="11"/>
      <c r="CR221" s="11"/>
      <c r="CS221" s="108"/>
      <c r="CT221" s="108"/>
      <c r="CU221" s="108"/>
      <c r="CV221" s="108"/>
      <c r="CW221" s="108"/>
      <c r="CX221" s="108"/>
      <c r="CY221" s="108"/>
      <c r="CZ221" s="108"/>
      <c r="DC221" s="11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1"/>
      <c r="EQ221" s="11"/>
    </row>
    <row r="222" spans="81:147" s="12" customFormat="1" ht="21.95" customHeight="1" x14ac:dyDescent="0.25">
      <c r="CC222" s="108"/>
      <c r="CD222" s="109"/>
      <c r="CE222" s="109"/>
      <c r="CF222" s="109"/>
      <c r="CG222" s="109"/>
      <c r="CJ222" s="110"/>
      <c r="CK222" s="110"/>
      <c r="CL222" s="110"/>
      <c r="CM222" s="110"/>
      <c r="CN222" s="110"/>
      <c r="CO222" s="110"/>
      <c r="CQ222" s="11"/>
      <c r="CR222" s="11"/>
      <c r="CS222" s="108"/>
      <c r="CT222" s="108"/>
      <c r="CU222" s="108"/>
      <c r="CV222" s="108"/>
      <c r="CW222" s="108"/>
      <c r="CX222" s="108"/>
      <c r="CY222" s="108"/>
      <c r="CZ222" s="108"/>
      <c r="DC222" s="11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1"/>
      <c r="EQ222" s="11"/>
    </row>
    <row r="223" spans="81:147" s="12" customFormat="1" ht="21.95" customHeight="1" x14ac:dyDescent="0.25">
      <c r="CC223" s="108"/>
      <c r="CD223" s="109"/>
      <c r="CE223" s="109"/>
      <c r="CF223" s="109"/>
      <c r="CG223" s="109"/>
      <c r="CJ223" s="110"/>
      <c r="CK223" s="110"/>
      <c r="CL223" s="110"/>
      <c r="CM223" s="110"/>
      <c r="CN223" s="110"/>
      <c r="CO223" s="110"/>
      <c r="CQ223" s="11"/>
      <c r="CR223" s="11"/>
      <c r="CS223" s="108"/>
      <c r="CT223" s="108"/>
      <c r="CU223" s="108"/>
      <c r="CV223" s="108"/>
      <c r="CW223" s="108"/>
      <c r="CX223" s="108"/>
      <c r="CY223" s="108"/>
      <c r="CZ223" s="108"/>
      <c r="DC223" s="11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1"/>
      <c r="EQ223" s="11"/>
    </row>
    <row r="224" spans="81:147" s="12" customFormat="1" ht="21.95" customHeight="1" x14ac:dyDescent="0.25">
      <c r="CC224" s="108"/>
      <c r="CD224" s="109"/>
      <c r="CE224" s="109"/>
      <c r="CF224" s="109"/>
      <c r="CG224" s="109"/>
      <c r="CJ224" s="110"/>
      <c r="CK224" s="110"/>
      <c r="CL224" s="110"/>
      <c r="CM224" s="110"/>
      <c r="CN224" s="110"/>
      <c r="CO224" s="110"/>
      <c r="CQ224" s="11"/>
      <c r="CR224" s="11"/>
      <c r="CS224" s="108"/>
      <c r="CT224" s="108"/>
      <c r="CU224" s="108"/>
      <c r="CV224" s="108"/>
      <c r="CW224" s="108"/>
      <c r="CX224" s="108"/>
      <c r="CY224" s="108"/>
      <c r="CZ224" s="108"/>
      <c r="DC224" s="11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1"/>
      <c r="EQ224" s="11"/>
    </row>
    <row r="225" spans="81:147" s="12" customFormat="1" ht="21.95" customHeight="1" x14ac:dyDescent="0.25">
      <c r="CC225" s="108"/>
      <c r="CD225" s="109"/>
      <c r="CE225" s="109"/>
      <c r="CF225" s="109"/>
      <c r="CG225" s="109"/>
      <c r="CJ225" s="110"/>
      <c r="CK225" s="110"/>
      <c r="CL225" s="110"/>
      <c r="CM225" s="110"/>
      <c r="CN225" s="110"/>
      <c r="CO225" s="110"/>
      <c r="CQ225" s="11"/>
      <c r="CR225" s="11"/>
      <c r="CS225" s="108"/>
      <c r="CT225" s="108"/>
      <c r="CU225" s="108"/>
      <c r="CV225" s="108"/>
      <c r="CW225" s="108"/>
      <c r="CX225" s="108"/>
      <c r="CY225" s="108"/>
      <c r="CZ225" s="108"/>
      <c r="DC225" s="11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1"/>
      <c r="EQ225" s="11"/>
    </row>
    <row r="226" spans="81:147" s="12" customFormat="1" ht="21.95" customHeight="1" x14ac:dyDescent="0.25">
      <c r="CC226" s="108"/>
      <c r="CD226" s="109"/>
      <c r="CE226" s="109"/>
      <c r="CF226" s="109"/>
      <c r="CG226" s="109"/>
      <c r="CJ226" s="110"/>
      <c r="CK226" s="110"/>
      <c r="CL226" s="110"/>
      <c r="CM226" s="110"/>
      <c r="CN226" s="110"/>
      <c r="CO226" s="110"/>
      <c r="CQ226" s="11"/>
      <c r="CR226" s="11"/>
      <c r="CS226" s="108"/>
      <c r="CT226" s="108"/>
      <c r="CU226" s="108"/>
      <c r="CV226" s="108"/>
      <c r="CW226" s="108"/>
      <c r="CX226" s="108"/>
      <c r="CY226" s="108"/>
      <c r="CZ226" s="108"/>
      <c r="DC226" s="11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1"/>
      <c r="EQ226" s="11"/>
    </row>
    <row r="227" spans="81:147" s="12" customFormat="1" ht="21.95" customHeight="1" x14ac:dyDescent="0.25">
      <c r="CC227" s="108"/>
      <c r="CD227" s="109"/>
      <c r="CE227" s="109"/>
      <c r="CF227" s="109"/>
      <c r="CG227" s="109"/>
      <c r="CJ227" s="110"/>
      <c r="CK227" s="110"/>
      <c r="CL227" s="110"/>
      <c r="CM227" s="110"/>
      <c r="CN227" s="110"/>
      <c r="CO227" s="110"/>
      <c r="CQ227" s="11"/>
      <c r="CR227" s="11"/>
      <c r="CS227" s="108"/>
      <c r="CT227" s="108"/>
      <c r="CU227" s="108"/>
      <c r="CV227" s="108"/>
      <c r="CW227" s="108"/>
      <c r="CX227" s="108"/>
      <c r="CY227" s="108"/>
      <c r="CZ227" s="108"/>
      <c r="DC227" s="11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1"/>
      <c r="EQ227" s="11"/>
    </row>
    <row r="228" spans="81:147" s="12" customFormat="1" ht="21.95" customHeight="1" x14ac:dyDescent="0.25">
      <c r="CC228" s="108"/>
      <c r="CD228" s="109"/>
      <c r="CE228" s="109"/>
      <c r="CF228" s="109"/>
      <c r="CG228" s="109"/>
      <c r="CJ228" s="110"/>
      <c r="CK228" s="110"/>
      <c r="CL228" s="110"/>
      <c r="CM228" s="110"/>
      <c r="CN228" s="110"/>
      <c r="CO228" s="110"/>
      <c r="CQ228" s="11"/>
      <c r="CR228" s="11"/>
      <c r="CS228" s="108"/>
      <c r="CT228" s="108"/>
      <c r="CU228" s="108"/>
      <c r="CV228" s="108"/>
      <c r="CW228" s="108"/>
      <c r="CX228" s="108"/>
      <c r="CY228" s="108"/>
      <c r="CZ228" s="108"/>
      <c r="DC228" s="11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1"/>
      <c r="EQ228" s="11"/>
    </row>
    <row r="229" spans="81:147" s="12" customFormat="1" ht="21.95" customHeight="1" x14ac:dyDescent="0.25">
      <c r="CC229" s="108"/>
      <c r="CD229" s="109"/>
      <c r="CE229" s="109"/>
      <c r="CF229" s="109"/>
      <c r="CG229" s="109"/>
      <c r="CJ229" s="110"/>
      <c r="CK229" s="110"/>
      <c r="CL229" s="110"/>
      <c r="CM229" s="110"/>
      <c r="CN229" s="110"/>
      <c r="CO229" s="110"/>
      <c r="CQ229" s="11"/>
      <c r="CR229" s="11"/>
      <c r="CS229" s="108"/>
      <c r="CT229" s="108"/>
      <c r="CU229" s="108"/>
      <c r="CV229" s="108"/>
      <c r="CW229" s="108"/>
      <c r="CX229" s="108"/>
      <c r="CY229" s="108"/>
      <c r="CZ229" s="108"/>
      <c r="DC229" s="11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1"/>
      <c r="EQ229" s="11"/>
    </row>
    <row r="230" spans="81:147" s="12" customFormat="1" ht="21.95" customHeight="1" x14ac:dyDescent="0.25">
      <c r="CC230" s="108"/>
      <c r="CD230" s="109"/>
      <c r="CE230" s="109"/>
      <c r="CF230" s="109"/>
      <c r="CG230" s="109"/>
      <c r="CJ230" s="110"/>
      <c r="CK230" s="110"/>
      <c r="CL230" s="110"/>
      <c r="CM230" s="110"/>
      <c r="CN230" s="110"/>
      <c r="CO230" s="110"/>
      <c r="CQ230" s="11"/>
      <c r="CR230" s="11"/>
      <c r="CS230" s="108"/>
      <c r="CT230" s="108"/>
      <c r="CU230" s="108"/>
      <c r="CV230" s="108"/>
      <c r="CW230" s="108"/>
      <c r="CX230" s="108"/>
      <c r="CY230" s="108"/>
      <c r="CZ230" s="108"/>
      <c r="DC230" s="11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1"/>
      <c r="EQ230" s="11"/>
    </row>
    <row r="231" spans="81:147" s="12" customFormat="1" ht="21.95" customHeight="1" x14ac:dyDescent="0.25">
      <c r="CC231" s="108"/>
      <c r="CD231" s="109"/>
      <c r="CE231" s="109"/>
      <c r="CF231" s="109"/>
      <c r="CG231" s="109"/>
      <c r="CJ231" s="110"/>
      <c r="CK231" s="110"/>
      <c r="CL231" s="110"/>
      <c r="CM231" s="110"/>
      <c r="CN231" s="110"/>
      <c r="CO231" s="110"/>
      <c r="CQ231" s="11"/>
      <c r="CR231" s="11"/>
      <c r="CS231" s="108"/>
      <c r="CT231" s="108"/>
      <c r="CU231" s="108"/>
      <c r="CV231" s="108"/>
      <c r="CW231" s="108"/>
      <c r="CX231" s="108"/>
      <c r="CY231" s="108"/>
      <c r="CZ231" s="108"/>
      <c r="DC231" s="11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1"/>
      <c r="EQ231" s="11"/>
    </row>
    <row r="232" spans="81:147" s="12" customFormat="1" ht="21.95" customHeight="1" x14ac:dyDescent="0.25">
      <c r="CC232" s="108"/>
      <c r="CD232" s="109"/>
      <c r="CE232" s="109"/>
      <c r="CF232" s="109"/>
      <c r="CG232" s="109"/>
      <c r="CJ232" s="110"/>
      <c r="CK232" s="110"/>
      <c r="CL232" s="110"/>
      <c r="CM232" s="110"/>
      <c r="CN232" s="110"/>
      <c r="CO232" s="110"/>
      <c r="CQ232" s="11"/>
      <c r="CR232" s="11"/>
      <c r="CS232" s="108"/>
      <c r="CT232" s="108"/>
      <c r="CU232" s="108"/>
      <c r="CV232" s="108"/>
      <c r="CW232" s="108"/>
      <c r="CX232" s="108"/>
      <c r="CY232" s="108"/>
      <c r="CZ232" s="108"/>
      <c r="DC232" s="11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1"/>
      <c r="EQ232" s="11"/>
    </row>
    <row r="233" spans="81:147" s="12" customFormat="1" ht="21.95" customHeight="1" x14ac:dyDescent="0.25">
      <c r="CC233" s="108"/>
      <c r="CD233" s="109"/>
      <c r="CE233" s="109"/>
      <c r="CF233" s="109"/>
      <c r="CG233" s="109"/>
      <c r="CJ233" s="110"/>
      <c r="CK233" s="110"/>
      <c r="CL233" s="110"/>
      <c r="CM233" s="110"/>
      <c r="CN233" s="110"/>
      <c r="CO233" s="110"/>
      <c r="CQ233" s="11"/>
      <c r="CR233" s="11"/>
      <c r="CS233" s="108"/>
      <c r="CT233" s="108"/>
      <c r="CU233" s="108"/>
      <c r="CV233" s="108"/>
      <c r="CW233" s="108"/>
      <c r="CX233" s="108"/>
      <c r="CY233" s="108"/>
      <c r="CZ233" s="108"/>
      <c r="DC233" s="11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1"/>
      <c r="EQ233" s="11"/>
    </row>
    <row r="234" spans="81:147" s="12" customFormat="1" ht="21.95" customHeight="1" x14ac:dyDescent="0.25">
      <c r="CC234" s="108"/>
      <c r="CD234" s="109"/>
      <c r="CE234" s="109"/>
      <c r="CF234" s="109"/>
      <c r="CG234" s="109"/>
      <c r="CJ234" s="110"/>
      <c r="CK234" s="110"/>
      <c r="CL234" s="110"/>
      <c r="CM234" s="110"/>
      <c r="CN234" s="110"/>
      <c r="CO234" s="110"/>
      <c r="CQ234" s="11"/>
      <c r="CR234" s="11"/>
      <c r="CS234" s="108"/>
      <c r="CT234" s="108"/>
      <c r="CU234" s="108"/>
      <c r="CV234" s="108"/>
      <c r="CW234" s="108"/>
      <c r="CX234" s="108"/>
      <c r="CY234" s="108"/>
      <c r="CZ234" s="108"/>
      <c r="DC234" s="11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1"/>
      <c r="EQ234" s="11"/>
    </row>
    <row r="235" spans="81:147" s="12" customFormat="1" ht="21.95" customHeight="1" x14ac:dyDescent="0.25">
      <c r="CC235" s="108"/>
      <c r="CD235" s="109"/>
      <c r="CE235" s="109"/>
      <c r="CF235" s="109"/>
      <c r="CG235" s="109"/>
      <c r="CJ235" s="110"/>
      <c r="CK235" s="110"/>
      <c r="CL235" s="110"/>
      <c r="CM235" s="110"/>
      <c r="CN235" s="110"/>
      <c r="CO235" s="110"/>
      <c r="CQ235" s="11"/>
      <c r="CR235" s="11"/>
      <c r="CS235" s="108"/>
      <c r="CT235" s="108"/>
      <c r="CU235" s="108"/>
      <c r="CV235" s="108"/>
      <c r="CW235" s="108"/>
      <c r="CX235" s="108"/>
      <c r="CY235" s="108"/>
      <c r="CZ235" s="108"/>
      <c r="DC235" s="11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1"/>
      <c r="EQ235" s="11"/>
    </row>
    <row r="236" spans="81:147" s="12" customFormat="1" ht="21.95" customHeight="1" x14ac:dyDescent="0.25">
      <c r="CC236" s="108"/>
      <c r="CD236" s="109"/>
      <c r="CE236" s="109"/>
      <c r="CF236" s="109"/>
      <c r="CG236" s="109"/>
      <c r="CJ236" s="110"/>
      <c r="CK236" s="110"/>
      <c r="CL236" s="110"/>
      <c r="CM236" s="110"/>
      <c r="CN236" s="110"/>
      <c r="CO236" s="110"/>
      <c r="CQ236" s="11"/>
      <c r="CR236" s="11"/>
      <c r="CS236" s="108"/>
      <c r="CT236" s="108"/>
      <c r="CU236" s="108"/>
      <c r="CV236" s="108"/>
      <c r="CW236" s="108"/>
      <c r="CX236" s="108"/>
      <c r="CY236" s="108"/>
      <c r="CZ236" s="108"/>
      <c r="DC236" s="11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1"/>
      <c r="EQ236" s="11"/>
    </row>
    <row r="237" spans="81:147" s="12" customFormat="1" ht="21.95" customHeight="1" x14ac:dyDescent="0.25">
      <c r="CC237" s="108"/>
      <c r="CD237" s="109"/>
      <c r="CE237" s="109"/>
      <c r="CF237" s="109"/>
      <c r="CG237" s="109"/>
      <c r="CJ237" s="110"/>
      <c r="CK237" s="110"/>
      <c r="CL237" s="110"/>
      <c r="CM237" s="110"/>
      <c r="CN237" s="110"/>
      <c r="CO237" s="110"/>
      <c r="CQ237" s="11"/>
      <c r="CR237" s="11"/>
      <c r="CS237" s="108"/>
      <c r="CT237" s="108"/>
      <c r="CU237" s="108"/>
      <c r="CV237" s="108"/>
      <c r="CW237" s="108"/>
      <c r="CX237" s="108"/>
      <c r="CY237" s="108"/>
      <c r="CZ237" s="108"/>
      <c r="DC237" s="11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1"/>
      <c r="EQ237" s="11"/>
    </row>
    <row r="238" spans="81:147" s="12" customFormat="1" ht="21.95" customHeight="1" x14ac:dyDescent="0.25">
      <c r="CC238" s="108"/>
      <c r="CD238" s="109"/>
      <c r="CE238" s="109"/>
      <c r="CF238" s="109"/>
      <c r="CG238" s="109"/>
      <c r="CJ238" s="110"/>
      <c r="CK238" s="110"/>
      <c r="CL238" s="110"/>
      <c r="CM238" s="110"/>
      <c r="CN238" s="110"/>
      <c r="CO238" s="110"/>
      <c r="CQ238" s="11"/>
      <c r="CR238" s="11"/>
      <c r="CS238" s="108"/>
      <c r="CT238" s="108"/>
      <c r="CU238" s="108"/>
      <c r="CV238" s="108"/>
      <c r="CW238" s="108"/>
      <c r="CX238" s="108"/>
      <c r="CY238" s="108"/>
      <c r="CZ238" s="108"/>
      <c r="DC238" s="11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1"/>
      <c r="EQ238" s="11"/>
    </row>
    <row r="239" spans="81:147" s="12" customFormat="1" ht="21.95" customHeight="1" x14ac:dyDescent="0.25">
      <c r="CC239" s="108"/>
      <c r="CD239" s="109"/>
      <c r="CE239" s="109"/>
      <c r="CF239" s="109"/>
      <c r="CG239" s="109"/>
      <c r="CJ239" s="110"/>
      <c r="CK239" s="110"/>
      <c r="CL239" s="110"/>
      <c r="CM239" s="110"/>
      <c r="CN239" s="110"/>
      <c r="CO239" s="110"/>
      <c r="CQ239" s="11"/>
      <c r="CR239" s="11"/>
      <c r="CS239" s="108"/>
      <c r="CT239" s="108"/>
      <c r="CU239" s="108"/>
      <c r="CV239" s="108"/>
      <c r="CW239" s="108"/>
      <c r="CX239" s="108"/>
      <c r="CY239" s="108"/>
      <c r="CZ239" s="108"/>
      <c r="DC239" s="11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1"/>
      <c r="EQ239" s="11"/>
    </row>
    <row r="240" spans="81:147" s="12" customFormat="1" ht="21.95" customHeight="1" x14ac:dyDescent="0.25">
      <c r="CC240" s="108"/>
      <c r="CD240" s="109"/>
      <c r="CE240" s="109"/>
      <c r="CF240" s="109"/>
      <c r="CG240" s="109"/>
      <c r="CJ240" s="110"/>
      <c r="CK240" s="110"/>
      <c r="CL240" s="110"/>
      <c r="CM240" s="110"/>
      <c r="CN240" s="110"/>
      <c r="CO240" s="110"/>
      <c r="CQ240" s="11"/>
      <c r="CR240" s="11"/>
      <c r="CS240" s="108"/>
      <c r="CT240" s="108"/>
      <c r="CU240" s="108"/>
      <c r="CV240" s="108"/>
      <c r="CW240" s="108"/>
      <c r="CX240" s="108"/>
      <c r="CY240" s="108"/>
      <c r="CZ240" s="108"/>
      <c r="DC240" s="11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1"/>
      <c r="EQ240" s="11"/>
    </row>
    <row r="241" spans="81:147" s="12" customFormat="1" ht="21.95" customHeight="1" x14ac:dyDescent="0.25">
      <c r="CC241" s="108"/>
      <c r="CD241" s="109"/>
      <c r="CE241" s="109"/>
      <c r="CF241" s="109"/>
      <c r="CG241" s="109"/>
      <c r="CJ241" s="110"/>
      <c r="CK241" s="110"/>
      <c r="CL241" s="110"/>
      <c r="CM241" s="110"/>
      <c r="CN241" s="110"/>
      <c r="CO241" s="110"/>
      <c r="CQ241" s="11"/>
      <c r="CR241" s="11"/>
      <c r="CS241" s="108"/>
      <c r="CT241" s="108"/>
      <c r="CU241" s="108"/>
      <c r="CV241" s="108"/>
      <c r="CW241" s="108"/>
      <c r="CX241" s="108"/>
      <c r="CY241" s="108"/>
      <c r="CZ241" s="108"/>
      <c r="DC241" s="11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1"/>
      <c r="EQ241" s="11"/>
    </row>
    <row r="242" spans="81:147" s="12" customFormat="1" ht="21.95" customHeight="1" x14ac:dyDescent="0.25">
      <c r="CC242" s="108"/>
      <c r="CD242" s="109"/>
      <c r="CE242" s="109"/>
      <c r="CF242" s="109"/>
      <c r="CG242" s="109"/>
      <c r="CJ242" s="110"/>
      <c r="CK242" s="110"/>
      <c r="CL242" s="110"/>
      <c r="CM242" s="110"/>
      <c r="CN242" s="110"/>
      <c r="CO242" s="110"/>
      <c r="CQ242" s="11"/>
      <c r="CR242" s="11"/>
      <c r="CS242" s="108"/>
      <c r="CT242" s="108"/>
      <c r="CU242" s="108"/>
      <c r="CV242" s="108"/>
      <c r="CW242" s="108"/>
      <c r="CX242" s="108"/>
      <c r="CY242" s="108"/>
      <c r="CZ242" s="108"/>
      <c r="DC242" s="11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1"/>
      <c r="EQ242" s="11"/>
    </row>
    <row r="243" spans="81:147" s="12" customFormat="1" ht="21.95" customHeight="1" x14ac:dyDescent="0.25">
      <c r="CC243" s="108"/>
      <c r="CD243" s="109"/>
      <c r="CE243" s="109"/>
      <c r="CF243" s="109"/>
      <c r="CG243" s="109"/>
      <c r="CJ243" s="110"/>
      <c r="CK243" s="110"/>
      <c r="CL243" s="110"/>
      <c r="CM243" s="110"/>
      <c r="CN243" s="110"/>
      <c r="CO243" s="110"/>
      <c r="CQ243" s="11"/>
      <c r="CR243" s="11"/>
      <c r="CS243" s="108"/>
      <c r="CT243" s="108"/>
      <c r="CU243" s="108"/>
      <c r="CV243" s="108"/>
      <c r="CW243" s="108"/>
      <c r="CX243" s="108"/>
      <c r="CY243" s="108"/>
      <c r="CZ243" s="108"/>
      <c r="DC243" s="11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1"/>
      <c r="EQ243" s="11"/>
    </row>
    <row r="244" spans="81:147" s="12" customFormat="1" ht="21.95" customHeight="1" x14ac:dyDescent="0.25">
      <c r="CC244" s="108"/>
      <c r="CD244" s="109"/>
      <c r="CE244" s="109"/>
      <c r="CF244" s="109"/>
      <c r="CG244" s="109"/>
      <c r="CJ244" s="110"/>
      <c r="CK244" s="110"/>
      <c r="CL244" s="110"/>
      <c r="CM244" s="110"/>
      <c r="CN244" s="110"/>
      <c r="CO244" s="110"/>
      <c r="CQ244" s="11"/>
      <c r="CR244" s="11"/>
      <c r="CS244" s="108"/>
      <c r="CT244" s="108"/>
      <c r="CU244" s="108"/>
      <c r="CV244" s="108"/>
      <c r="CW244" s="108"/>
      <c r="CX244" s="108"/>
      <c r="CY244" s="108"/>
      <c r="CZ244" s="108"/>
      <c r="DC244" s="11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1"/>
      <c r="EQ244" s="11"/>
    </row>
    <row r="245" spans="81:147" s="12" customFormat="1" ht="21.95" customHeight="1" x14ac:dyDescent="0.25">
      <c r="CC245" s="108"/>
      <c r="CD245" s="109"/>
      <c r="CE245" s="109"/>
      <c r="CF245" s="109"/>
      <c r="CG245" s="109"/>
      <c r="CJ245" s="110"/>
      <c r="CK245" s="110"/>
      <c r="CL245" s="110"/>
      <c r="CM245" s="110"/>
      <c r="CN245" s="110"/>
      <c r="CO245" s="110"/>
      <c r="CQ245" s="11"/>
      <c r="CR245" s="11"/>
      <c r="CS245" s="108"/>
      <c r="CT245" s="108"/>
      <c r="CU245" s="108"/>
      <c r="CV245" s="108"/>
      <c r="CW245" s="108"/>
      <c r="CX245" s="108"/>
      <c r="CY245" s="108"/>
      <c r="CZ245" s="108"/>
      <c r="DC245" s="11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1"/>
      <c r="EQ245" s="11"/>
    </row>
    <row r="246" spans="81:147" s="12" customFormat="1" ht="21.95" customHeight="1" x14ac:dyDescent="0.25">
      <c r="CC246" s="108"/>
      <c r="CD246" s="109"/>
      <c r="CE246" s="109"/>
      <c r="CF246" s="109"/>
      <c r="CG246" s="109"/>
      <c r="CJ246" s="110"/>
      <c r="CK246" s="110"/>
      <c r="CL246" s="110"/>
      <c r="CM246" s="110"/>
      <c r="CN246" s="110"/>
      <c r="CO246" s="110"/>
      <c r="CQ246" s="11"/>
      <c r="CR246" s="11"/>
      <c r="CS246" s="108"/>
      <c r="CT246" s="108"/>
      <c r="CU246" s="108"/>
      <c r="CV246" s="108"/>
      <c r="CW246" s="108"/>
      <c r="CX246" s="108"/>
      <c r="CY246" s="108"/>
      <c r="CZ246" s="108"/>
      <c r="DC246" s="11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1"/>
      <c r="EQ246" s="11"/>
    </row>
    <row r="247" spans="81:147" s="12" customFormat="1" ht="21.95" customHeight="1" x14ac:dyDescent="0.25">
      <c r="CC247" s="108"/>
      <c r="CD247" s="109"/>
      <c r="CE247" s="109"/>
      <c r="CF247" s="109"/>
      <c r="CG247" s="109"/>
      <c r="CJ247" s="110"/>
      <c r="CK247" s="110"/>
      <c r="CL247" s="110"/>
      <c r="CM247" s="110"/>
      <c r="CN247" s="110"/>
      <c r="CO247" s="110"/>
      <c r="CQ247" s="11"/>
      <c r="CR247" s="11"/>
      <c r="CS247" s="108"/>
      <c r="CT247" s="108"/>
      <c r="CU247" s="108"/>
      <c r="CV247" s="108"/>
      <c r="CW247" s="108"/>
      <c r="CX247" s="108"/>
      <c r="CY247" s="108"/>
      <c r="CZ247" s="108"/>
      <c r="DC247" s="11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1"/>
      <c r="EQ247" s="11"/>
    </row>
    <row r="248" spans="81:147" s="12" customFormat="1" ht="21.95" customHeight="1" x14ac:dyDescent="0.25">
      <c r="CC248" s="108"/>
      <c r="CD248" s="109"/>
      <c r="CE248" s="109"/>
      <c r="CF248" s="109"/>
      <c r="CG248" s="109"/>
      <c r="CJ248" s="110"/>
      <c r="CK248" s="110"/>
      <c r="CL248" s="110"/>
      <c r="CM248" s="110"/>
      <c r="CN248" s="110"/>
      <c r="CO248" s="110"/>
      <c r="CQ248" s="11"/>
      <c r="CR248" s="11"/>
      <c r="CS248" s="108"/>
      <c r="CT248" s="108"/>
      <c r="CU248" s="108"/>
      <c r="CV248" s="108"/>
      <c r="CW248" s="108"/>
      <c r="CX248" s="108"/>
      <c r="CY248" s="108"/>
      <c r="CZ248" s="108"/>
      <c r="DC248" s="11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1"/>
      <c r="EQ248" s="11"/>
    </row>
    <row r="249" spans="81:147" s="12" customFormat="1" ht="21.95" customHeight="1" x14ac:dyDescent="0.25">
      <c r="CC249" s="108"/>
      <c r="CD249" s="109"/>
      <c r="CE249" s="109"/>
      <c r="CF249" s="109"/>
      <c r="CG249" s="109"/>
      <c r="CJ249" s="110"/>
      <c r="CK249" s="110"/>
      <c r="CL249" s="110"/>
      <c r="CM249" s="110"/>
      <c r="CN249" s="110"/>
      <c r="CO249" s="110"/>
      <c r="CQ249" s="11"/>
      <c r="CR249" s="11"/>
      <c r="CS249" s="108"/>
      <c r="CT249" s="108"/>
      <c r="CU249" s="108"/>
      <c r="CV249" s="108"/>
      <c r="CW249" s="108"/>
      <c r="CX249" s="108"/>
      <c r="CY249" s="108"/>
      <c r="CZ249" s="108"/>
      <c r="DC249" s="11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1"/>
      <c r="EQ249" s="11"/>
    </row>
    <row r="250" spans="81:147" s="12" customFormat="1" ht="21.95" customHeight="1" x14ac:dyDescent="0.25">
      <c r="CC250" s="108"/>
      <c r="CD250" s="109"/>
      <c r="CE250" s="109"/>
      <c r="CF250" s="109"/>
      <c r="CG250" s="109"/>
      <c r="CJ250" s="110"/>
      <c r="CK250" s="110"/>
      <c r="CL250" s="110"/>
      <c r="CM250" s="110"/>
      <c r="CN250" s="110"/>
      <c r="CO250" s="110"/>
      <c r="CQ250" s="11"/>
      <c r="CR250" s="11"/>
      <c r="CS250" s="108"/>
      <c r="CT250" s="108"/>
      <c r="CU250" s="108"/>
      <c r="CV250" s="108"/>
      <c r="CW250" s="108"/>
      <c r="CX250" s="108"/>
      <c r="CY250" s="108"/>
      <c r="CZ250" s="108"/>
      <c r="DC250" s="11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1"/>
      <c r="EQ250" s="11"/>
    </row>
    <row r="251" spans="81:147" s="12" customFormat="1" ht="21.95" customHeight="1" x14ac:dyDescent="0.25">
      <c r="CC251" s="108"/>
      <c r="CD251" s="109"/>
      <c r="CE251" s="109"/>
      <c r="CF251" s="109"/>
      <c r="CG251" s="109"/>
      <c r="CJ251" s="110"/>
      <c r="CK251" s="110"/>
      <c r="CL251" s="110"/>
      <c r="CM251" s="110"/>
      <c r="CN251" s="110"/>
      <c r="CO251" s="110"/>
      <c r="CQ251" s="11"/>
      <c r="CR251" s="11"/>
      <c r="CS251" s="108"/>
      <c r="CT251" s="108"/>
      <c r="CU251" s="108"/>
      <c r="CV251" s="108"/>
      <c r="CW251" s="108"/>
      <c r="CX251" s="108"/>
      <c r="CY251" s="108"/>
      <c r="CZ251" s="108"/>
      <c r="DC251" s="11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1"/>
      <c r="EQ251" s="11"/>
    </row>
    <row r="252" spans="81:147" s="12" customFormat="1" ht="21.95" customHeight="1" x14ac:dyDescent="0.25">
      <c r="CC252" s="108"/>
      <c r="CD252" s="109"/>
      <c r="CE252" s="109"/>
      <c r="CF252" s="109"/>
      <c r="CG252" s="109"/>
      <c r="CJ252" s="110"/>
      <c r="CK252" s="110"/>
      <c r="CL252" s="110"/>
      <c r="CM252" s="110"/>
      <c r="CN252" s="110"/>
      <c r="CO252" s="110"/>
      <c r="CQ252" s="11"/>
      <c r="CR252" s="11"/>
      <c r="CS252" s="108"/>
      <c r="CT252" s="108"/>
      <c r="CU252" s="108"/>
      <c r="CV252" s="108"/>
      <c r="CW252" s="108"/>
      <c r="CX252" s="108"/>
      <c r="CY252" s="108"/>
      <c r="CZ252" s="108"/>
      <c r="DC252" s="11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1"/>
      <c r="EQ252" s="11"/>
    </row>
    <row r="253" spans="81:147" s="12" customFormat="1" ht="21.95" customHeight="1" x14ac:dyDescent="0.25">
      <c r="CC253" s="108"/>
      <c r="CD253" s="109"/>
      <c r="CE253" s="109"/>
      <c r="CF253" s="109"/>
      <c r="CG253" s="109"/>
      <c r="CJ253" s="110"/>
      <c r="CK253" s="110"/>
      <c r="CL253" s="110"/>
      <c r="CM253" s="110"/>
      <c r="CN253" s="110"/>
      <c r="CO253" s="110"/>
      <c r="CQ253" s="11"/>
      <c r="CR253" s="11"/>
      <c r="CS253" s="108"/>
      <c r="CT253" s="108"/>
      <c r="CU253" s="108"/>
      <c r="CV253" s="108"/>
      <c r="CW253" s="108"/>
      <c r="CX253" s="108"/>
      <c r="CY253" s="108"/>
      <c r="CZ253" s="108"/>
      <c r="DC253" s="11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1"/>
      <c r="EQ253" s="11"/>
    </row>
    <row r="254" spans="81:147" s="12" customFormat="1" ht="21.95" customHeight="1" x14ac:dyDescent="0.25">
      <c r="CC254" s="108"/>
      <c r="CD254" s="109"/>
      <c r="CE254" s="109"/>
      <c r="CF254" s="109"/>
      <c r="CG254" s="109"/>
      <c r="CJ254" s="110"/>
      <c r="CK254" s="110"/>
      <c r="CL254" s="110"/>
      <c r="CM254" s="110"/>
      <c r="CN254" s="110"/>
      <c r="CO254" s="110"/>
      <c r="CQ254" s="11"/>
      <c r="CR254" s="11"/>
      <c r="CS254" s="108"/>
      <c r="CT254" s="108"/>
      <c r="CU254" s="108"/>
      <c r="CV254" s="108"/>
      <c r="CW254" s="108"/>
      <c r="CX254" s="108"/>
      <c r="CY254" s="108"/>
      <c r="CZ254" s="108"/>
      <c r="DC254" s="11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1"/>
      <c r="EQ254" s="11"/>
    </row>
    <row r="255" spans="81:147" s="12" customFormat="1" ht="21.95" customHeight="1" x14ac:dyDescent="0.25">
      <c r="CC255" s="108"/>
      <c r="CD255" s="109"/>
      <c r="CE255" s="109"/>
      <c r="CF255" s="109"/>
      <c r="CG255" s="109"/>
      <c r="CJ255" s="110"/>
      <c r="CK255" s="110"/>
      <c r="CL255" s="110"/>
      <c r="CM255" s="110"/>
      <c r="CN255" s="110"/>
      <c r="CO255" s="110"/>
      <c r="CQ255" s="11"/>
      <c r="CR255" s="11"/>
      <c r="CS255" s="108"/>
      <c r="CT255" s="108"/>
      <c r="CU255" s="108"/>
      <c r="CV255" s="108"/>
      <c r="CW255" s="108"/>
      <c r="CX255" s="108"/>
      <c r="CY255" s="108"/>
      <c r="CZ255" s="108"/>
      <c r="DC255" s="11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1"/>
      <c r="EQ255" s="11"/>
    </row>
    <row r="256" spans="81:147" s="12" customFormat="1" ht="21.95" customHeight="1" x14ac:dyDescent="0.25">
      <c r="CC256" s="108"/>
      <c r="CD256" s="109"/>
      <c r="CE256" s="109"/>
      <c r="CF256" s="109"/>
      <c r="CG256" s="109"/>
      <c r="CJ256" s="110"/>
      <c r="CK256" s="110"/>
      <c r="CL256" s="110"/>
      <c r="CM256" s="110"/>
      <c r="CN256" s="110"/>
      <c r="CO256" s="110"/>
      <c r="CQ256" s="11"/>
      <c r="CR256" s="11"/>
      <c r="CS256" s="108"/>
      <c r="CT256" s="108"/>
      <c r="CU256" s="108"/>
      <c r="CV256" s="108"/>
      <c r="CW256" s="108"/>
      <c r="CX256" s="108"/>
      <c r="CY256" s="108"/>
      <c r="CZ256" s="108"/>
      <c r="DC256" s="11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1"/>
      <c r="EQ256" s="11"/>
    </row>
    <row r="257" spans="81:147" s="12" customFormat="1" ht="21.95" customHeight="1" x14ac:dyDescent="0.25">
      <c r="CC257" s="108"/>
      <c r="CD257" s="109"/>
      <c r="CE257" s="109"/>
      <c r="CF257" s="109"/>
      <c r="CG257" s="109"/>
      <c r="CJ257" s="110"/>
      <c r="CK257" s="110"/>
      <c r="CL257" s="110"/>
      <c r="CM257" s="110"/>
      <c r="CN257" s="110"/>
      <c r="CO257" s="110"/>
      <c r="CQ257" s="11"/>
      <c r="CR257" s="11"/>
      <c r="CS257" s="108"/>
      <c r="CT257" s="108"/>
      <c r="CU257" s="108"/>
      <c r="CV257" s="108"/>
      <c r="CW257" s="108"/>
      <c r="CX257" s="108"/>
      <c r="CY257" s="108"/>
      <c r="CZ257" s="108"/>
      <c r="DC257" s="11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1"/>
      <c r="EQ257" s="11"/>
    </row>
    <row r="258" spans="81:147" s="12" customFormat="1" ht="21.95" customHeight="1" x14ac:dyDescent="0.25">
      <c r="CC258" s="108"/>
      <c r="CD258" s="109"/>
      <c r="CE258" s="109"/>
      <c r="CF258" s="109"/>
      <c r="CG258" s="109"/>
      <c r="CJ258" s="110"/>
      <c r="CK258" s="110"/>
      <c r="CL258" s="110"/>
      <c r="CM258" s="110"/>
      <c r="CN258" s="110"/>
      <c r="CO258" s="110"/>
      <c r="CQ258" s="11"/>
      <c r="CR258" s="11"/>
      <c r="CS258" s="108"/>
      <c r="CT258" s="108"/>
      <c r="CU258" s="108"/>
      <c r="CV258" s="108"/>
      <c r="CW258" s="108"/>
      <c r="CX258" s="108"/>
      <c r="CY258" s="108"/>
      <c r="CZ258" s="108"/>
      <c r="DC258" s="11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1"/>
      <c r="EQ258" s="11"/>
    </row>
    <row r="259" spans="81:147" s="12" customFormat="1" ht="21.95" customHeight="1" x14ac:dyDescent="0.25">
      <c r="CC259" s="108"/>
      <c r="CD259" s="109"/>
      <c r="CE259" s="109"/>
      <c r="CF259" s="109"/>
      <c r="CG259" s="109"/>
      <c r="CJ259" s="110"/>
      <c r="CK259" s="110"/>
      <c r="CL259" s="110"/>
      <c r="CM259" s="110"/>
      <c r="CN259" s="110"/>
      <c r="CO259" s="110"/>
      <c r="CQ259" s="11"/>
      <c r="CR259" s="11"/>
      <c r="CS259" s="108"/>
      <c r="CT259" s="108"/>
      <c r="CU259" s="108"/>
      <c r="CV259" s="108"/>
      <c r="CW259" s="108"/>
      <c r="CX259" s="108"/>
      <c r="CY259" s="108"/>
      <c r="CZ259" s="108"/>
      <c r="DC259" s="11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1"/>
      <c r="EQ259" s="11"/>
    </row>
    <row r="260" spans="81:147" s="12" customFormat="1" ht="21.95" customHeight="1" x14ac:dyDescent="0.25">
      <c r="CC260" s="108"/>
      <c r="CD260" s="109"/>
      <c r="CE260" s="109"/>
      <c r="CF260" s="109"/>
      <c r="CG260" s="109"/>
      <c r="CJ260" s="110"/>
      <c r="CK260" s="110"/>
      <c r="CL260" s="110"/>
      <c r="CM260" s="110"/>
      <c r="CN260" s="110"/>
      <c r="CO260" s="110"/>
      <c r="CQ260" s="11"/>
      <c r="CR260" s="11"/>
      <c r="CS260" s="108"/>
      <c r="CT260" s="108"/>
      <c r="CU260" s="108"/>
      <c r="CV260" s="108"/>
      <c r="CW260" s="108"/>
      <c r="CX260" s="108"/>
      <c r="CY260" s="108"/>
      <c r="CZ260" s="108"/>
      <c r="DC260" s="11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1"/>
      <c r="EQ260" s="11"/>
    </row>
    <row r="261" spans="81:147" s="12" customFormat="1" ht="21.95" customHeight="1" x14ac:dyDescent="0.25">
      <c r="CC261" s="108"/>
      <c r="CD261" s="109"/>
      <c r="CE261" s="109"/>
      <c r="CF261" s="109"/>
      <c r="CG261" s="109"/>
      <c r="CJ261" s="110"/>
      <c r="CK261" s="110"/>
      <c r="CL261" s="110"/>
      <c r="CM261" s="110"/>
      <c r="CN261" s="110"/>
      <c r="CO261" s="110"/>
      <c r="CQ261" s="11"/>
      <c r="CR261" s="11"/>
      <c r="CS261" s="108"/>
      <c r="CT261" s="108"/>
      <c r="CU261" s="108"/>
      <c r="CV261" s="108"/>
      <c r="CW261" s="108"/>
      <c r="CX261" s="108"/>
      <c r="CY261" s="108"/>
      <c r="CZ261" s="108"/>
      <c r="DC261" s="11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1"/>
      <c r="EQ261" s="11"/>
    </row>
    <row r="262" spans="81:147" s="12" customFormat="1" ht="21.95" customHeight="1" x14ac:dyDescent="0.25">
      <c r="CC262" s="108"/>
      <c r="CD262" s="109"/>
      <c r="CE262" s="109"/>
      <c r="CF262" s="109"/>
      <c r="CG262" s="109"/>
      <c r="CJ262" s="110"/>
      <c r="CK262" s="110"/>
      <c r="CL262" s="110"/>
      <c r="CM262" s="110"/>
      <c r="CN262" s="110"/>
      <c r="CO262" s="110"/>
      <c r="CQ262" s="11"/>
      <c r="CR262" s="11"/>
      <c r="CS262" s="108"/>
      <c r="CT262" s="108"/>
      <c r="CU262" s="108"/>
      <c r="CV262" s="108"/>
      <c r="CW262" s="108"/>
      <c r="CX262" s="108"/>
      <c r="CY262" s="108"/>
      <c r="CZ262" s="108"/>
      <c r="DC262" s="11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1"/>
      <c r="EQ262" s="11"/>
    </row>
    <row r="263" spans="81:147" s="12" customFormat="1" ht="21.95" customHeight="1" x14ac:dyDescent="0.25">
      <c r="CC263" s="108"/>
      <c r="CD263" s="109"/>
      <c r="CE263" s="109"/>
      <c r="CF263" s="109"/>
      <c r="CG263" s="109"/>
      <c r="CJ263" s="110"/>
      <c r="CK263" s="110"/>
      <c r="CL263" s="110"/>
      <c r="CM263" s="110"/>
      <c r="CN263" s="110"/>
      <c r="CO263" s="110"/>
      <c r="CQ263" s="11"/>
      <c r="CR263" s="11"/>
      <c r="CS263" s="108"/>
      <c r="CT263" s="108"/>
      <c r="CU263" s="108"/>
      <c r="CV263" s="108"/>
      <c r="CW263" s="108"/>
      <c r="CX263" s="108"/>
      <c r="CY263" s="108"/>
      <c r="CZ263" s="108"/>
      <c r="DC263" s="11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1"/>
      <c r="EQ263" s="11"/>
    </row>
    <row r="264" spans="81:147" s="12" customFormat="1" ht="21.95" customHeight="1" x14ac:dyDescent="0.25">
      <c r="CC264" s="108"/>
      <c r="CD264" s="109"/>
      <c r="CE264" s="109"/>
      <c r="CF264" s="109"/>
      <c r="CG264" s="109"/>
      <c r="CJ264" s="110"/>
      <c r="CK264" s="110"/>
      <c r="CL264" s="110"/>
      <c r="CM264" s="110"/>
      <c r="CN264" s="110"/>
      <c r="CO264" s="110"/>
      <c r="CQ264" s="11"/>
      <c r="CR264" s="11"/>
      <c r="CS264" s="108"/>
      <c r="CT264" s="108"/>
      <c r="CU264" s="108"/>
      <c r="CV264" s="108"/>
      <c r="CW264" s="108"/>
      <c r="CX264" s="108"/>
      <c r="CY264" s="108"/>
      <c r="CZ264" s="108"/>
      <c r="DC264" s="11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1"/>
      <c r="EQ264" s="11"/>
    </row>
    <row r="265" spans="81:147" s="12" customFormat="1" ht="21.95" customHeight="1" x14ac:dyDescent="0.25">
      <c r="CC265" s="108"/>
      <c r="CD265" s="109"/>
      <c r="CE265" s="109"/>
      <c r="CF265" s="109"/>
      <c r="CG265" s="109"/>
      <c r="CJ265" s="110"/>
      <c r="CK265" s="110"/>
      <c r="CL265" s="110"/>
      <c r="CM265" s="110"/>
      <c r="CN265" s="110"/>
      <c r="CO265" s="110"/>
      <c r="CQ265" s="11"/>
      <c r="CR265" s="11"/>
      <c r="CS265" s="108"/>
      <c r="CT265" s="108"/>
      <c r="CU265" s="108"/>
      <c r="CV265" s="108"/>
      <c r="CW265" s="108"/>
      <c r="CX265" s="108"/>
      <c r="CY265" s="108"/>
      <c r="CZ265" s="108"/>
      <c r="DC265" s="11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1"/>
      <c r="EQ265" s="11"/>
    </row>
    <row r="266" spans="81:147" s="12" customFormat="1" ht="21.95" customHeight="1" x14ac:dyDescent="0.25">
      <c r="CC266" s="108"/>
      <c r="CD266" s="109"/>
      <c r="CE266" s="109"/>
      <c r="CF266" s="109"/>
      <c r="CG266" s="109"/>
      <c r="CJ266" s="110"/>
      <c r="CK266" s="110"/>
      <c r="CL266" s="110"/>
      <c r="CM266" s="110"/>
      <c r="CN266" s="110"/>
      <c r="CO266" s="110"/>
      <c r="CQ266" s="11"/>
      <c r="CR266" s="11"/>
      <c r="CS266" s="108"/>
      <c r="CT266" s="108"/>
      <c r="CU266" s="108"/>
      <c r="CV266" s="108"/>
      <c r="CW266" s="108"/>
      <c r="CX266" s="108"/>
      <c r="CY266" s="108"/>
      <c r="CZ266" s="108"/>
      <c r="DC266" s="11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1"/>
      <c r="EQ266" s="11"/>
    </row>
    <row r="267" spans="81:147" s="12" customFormat="1" ht="21.95" customHeight="1" x14ac:dyDescent="0.25">
      <c r="CC267" s="108"/>
      <c r="CD267" s="109"/>
      <c r="CE267" s="109"/>
      <c r="CF267" s="109"/>
      <c r="CG267" s="109"/>
      <c r="CJ267" s="110"/>
      <c r="CK267" s="110"/>
      <c r="CL267" s="110"/>
      <c r="CM267" s="110"/>
      <c r="CN267" s="110"/>
      <c r="CO267" s="110"/>
      <c r="CQ267" s="11"/>
      <c r="CR267" s="11"/>
      <c r="CS267" s="108"/>
      <c r="CT267" s="108"/>
      <c r="CU267" s="108"/>
      <c r="CV267" s="108"/>
      <c r="CW267" s="108"/>
      <c r="CX267" s="108"/>
      <c r="CY267" s="108"/>
      <c r="CZ267" s="108"/>
      <c r="DC267" s="11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1"/>
      <c r="EQ267" s="11"/>
    </row>
    <row r="268" spans="81:147" s="12" customFormat="1" ht="21.95" customHeight="1" x14ac:dyDescent="0.25">
      <c r="CC268" s="108"/>
      <c r="CD268" s="109"/>
      <c r="CE268" s="109"/>
      <c r="CF268" s="109"/>
      <c r="CG268" s="109"/>
      <c r="CJ268" s="110"/>
      <c r="CK268" s="110"/>
      <c r="CL268" s="110"/>
      <c r="CM268" s="110"/>
      <c r="CN268" s="110"/>
      <c r="CO268" s="110"/>
      <c r="CQ268" s="11"/>
      <c r="CR268" s="11"/>
      <c r="CS268" s="108"/>
      <c r="CT268" s="108"/>
      <c r="CU268" s="108"/>
      <c r="CV268" s="108"/>
      <c r="CW268" s="108"/>
      <c r="CX268" s="108"/>
      <c r="CY268" s="108"/>
      <c r="CZ268" s="108"/>
      <c r="DC268" s="11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1"/>
      <c r="EQ268" s="11"/>
    </row>
    <row r="269" spans="81:147" s="12" customFormat="1" ht="21.95" customHeight="1" x14ac:dyDescent="0.25">
      <c r="CC269" s="108"/>
      <c r="CD269" s="109"/>
      <c r="CE269" s="109"/>
      <c r="CF269" s="109"/>
      <c r="CG269" s="109"/>
      <c r="CJ269" s="110"/>
      <c r="CK269" s="110"/>
      <c r="CL269" s="110"/>
      <c r="CM269" s="110"/>
      <c r="CN269" s="110"/>
      <c r="CO269" s="110"/>
      <c r="CQ269" s="11"/>
      <c r="CR269" s="11"/>
      <c r="CS269" s="108"/>
      <c r="CT269" s="108"/>
      <c r="CU269" s="108"/>
      <c r="CV269" s="108"/>
      <c r="CW269" s="108"/>
      <c r="CX269" s="108"/>
      <c r="CY269" s="108"/>
      <c r="CZ269" s="108"/>
      <c r="DC269" s="11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1"/>
      <c r="EQ269" s="11"/>
    </row>
    <row r="270" spans="81:147" s="12" customFormat="1" ht="21.95" customHeight="1" x14ac:dyDescent="0.25">
      <c r="CC270" s="108"/>
      <c r="CD270" s="109"/>
      <c r="CE270" s="109"/>
      <c r="CF270" s="109"/>
      <c r="CG270" s="109"/>
      <c r="CJ270" s="110"/>
      <c r="CK270" s="110"/>
      <c r="CL270" s="110"/>
      <c r="CM270" s="110"/>
      <c r="CN270" s="110"/>
      <c r="CO270" s="110"/>
      <c r="CQ270" s="11"/>
      <c r="CR270" s="11"/>
      <c r="CS270" s="108"/>
      <c r="CT270" s="108"/>
      <c r="CU270" s="108"/>
      <c r="CV270" s="108"/>
      <c r="CW270" s="108"/>
      <c r="CX270" s="108"/>
      <c r="CY270" s="108"/>
      <c r="CZ270" s="108"/>
      <c r="DC270" s="11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1"/>
      <c r="EQ270" s="11"/>
    </row>
    <row r="271" spans="81:147" s="12" customFormat="1" ht="21.95" customHeight="1" x14ac:dyDescent="0.25">
      <c r="CC271" s="108"/>
      <c r="CD271" s="109"/>
      <c r="CE271" s="109"/>
      <c r="CF271" s="109"/>
      <c r="CG271" s="109"/>
      <c r="CJ271" s="110"/>
      <c r="CK271" s="110"/>
      <c r="CL271" s="110"/>
      <c r="CM271" s="110"/>
      <c r="CN271" s="110"/>
      <c r="CO271" s="110"/>
      <c r="CQ271" s="11"/>
      <c r="CR271" s="11"/>
      <c r="CS271" s="108"/>
      <c r="CT271" s="108"/>
      <c r="CU271" s="108"/>
      <c r="CV271" s="108"/>
      <c r="CW271" s="108"/>
      <c r="CX271" s="108"/>
      <c r="CY271" s="108"/>
      <c r="CZ271" s="108"/>
      <c r="DC271" s="11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1"/>
      <c r="EQ271" s="11"/>
    </row>
    <row r="272" spans="81:147" s="12" customFormat="1" ht="21.95" customHeight="1" x14ac:dyDescent="0.25">
      <c r="CC272" s="108"/>
      <c r="CD272" s="109"/>
      <c r="CE272" s="109"/>
      <c r="CF272" s="109"/>
      <c r="CG272" s="109"/>
      <c r="CJ272" s="110"/>
      <c r="CK272" s="110"/>
      <c r="CL272" s="110"/>
      <c r="CM272" s="110"/>
      <c r="CN272" s="110"/>
      <c r="CO272" s="110"/>
      <c r="CQ272" s="11"/>
      <c r="CR272" s="11"/>
      <c r="CS272" s="108"/>
      <c r="CT272" s="108"/>
      <c r="CU272" s="108"/>
      <c r="CV272" s="108"/>
      <c r="CW272" s="108"/>
      <c r="CX272" s="108"/>
      <c r="CY272" s="108"/>
      <c r="CZ272" s="108"/>
      <c r="DC272" s="11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1"/>
      <c r="EQ272" s="11"/>
    </row>
    <row r="273" spans="81:147" s="12" customFormat="1" ht="21.95" customHeight="1" x14ac:dyDescent="0.25">
      <c r="CC273" s="108"/>
      <c r="CD273" s="109"/>
      <c r="CE273" s="109"/>
      <c r="CF273" s="109"/>
      <c r="CG273" s="109"/>
      <c r="CJ273" s="110"/>
      <c r="CK273" s="110"/>
      <c r="CL273" s="110"/>
      <c r="CM273" s="110"/>
      <c r="CN273" s="110"/>
      <c r="CO273" s="110"/>
      <c r="CQ273" s="11"/>
      <c r="CR273" s="11"/>
      <c r="CS273" s="108"/>
      <c r="CT273" s="108"/>
      <c r="CU273" s="108"/>
      <c r="CV273" s="108"/>
      <c r="CW273" s="108"/>
      <c r="CX273" s="108"/>
      <c r="CY273" s="108"/>
      <c r="CZ273" s="108"/>
      <c r="DC273" s="11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1"/>
      <c r="EQ273" s="11"/>
    </row>
    <row r="274" spans="81:147" s="12" customFormat="1" ht="21.95" customHeight="1" x14ac:dyDescent="0.25">
      <c r="CC274" s="108"/>
      <c r="CD274" s="109"/>
      <c r="CE274" s="109"/>
      <c r="CF274" s="109"/>
      <c r="CG274" s="109"/>
      <c r="CJ274" s="110"/>
      <c r="CK274" s="110"/>
      <c r="CL274" s="110"/>
      <c r="CM274" s="110"/>
      <c r="CN274" s="110"/>
      <c r="CO274" s="110"/>
      <c r="CQ274" s="11"/>
      <c r="CR274" s="11"/>
      <c r="CS274" s="108"/>
      <c r="CT274" s="108"/>
      <c r="CU274" s="108"/>
      <c r="CV274" s="108"/>
      <c r="CW274" s="108"/>
      <c r="CX274" s="108"/>
      <c r="CY274" s="108"/>
      <c r="CZ274" s="108"/>
      <c r="DC274" s="11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1"/>
      <c r="EQ274" s="11"/>
    </row>
    <row r="275" spans="81:147" s="12" customFormat="1" ht="21.95" customHeight="1" x14ac:dyDescent="0.25">
      <c r="CC275" s="108"/>
      <c r="CD275" s="109"/>
      <c r="CE275" s="109"/>
      <c r="CF275" s="109"/>
      <c r="CG275" s="109"/>
      <c r="CJ275" s="110"/>
      <c r="CK275" s="110"/>
      <c r="CL275" s="110"/>
      <c r="CM275" s="110"/>
      <c r="CN275" s="110"/>
      <c r="CO275" s="110"/>
      <c r="CQ275" s="11"/>
      <c r="CR275" s="11"/>
      <c r="CS275" s="108"/>
      <c r="CT275" s="108"/>
      <c r="CU275" s="108"/>
      <c r="CV275" s="108"/>
      <c r="CW275" s="108"/>
      <c r="CX275" s="108"/>
      <c r="CY275" s="108"/>
      <c r="CZ275" s="108"/>
      <c r="DC275" s="11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1"/>
      <c r="EQ275" s="11"/>
    </row>
    <row r="276" spans="81:147" s="12" customFormat="1" ht="21.95" customHeight="1" x14ac:dyDescent="0.25">
      <c r="CC276" s="108"/>
      <c r="CD276" s="109"/>
      <c r="CE276" s="109"/>
      <c r="CF276" s="109"/>
      <c r="CG276" s="109"/>
      <c r="CJ276" s="110"/>
      <c r="CK276" s="110"/>
      <c r="CL276" s="110"/>
      <c r="CM276" s="110"/>
      <c r="CN276" s="110"/>
      <c r="CO276" s="110"/>
      <c r="CQ276" s="11"/>
      <c r="CR276" s="11"/>
      <c r="CS276" s="108"/>
      <c r="CT276" s="108"/>
      <c r="CU276" s="108"/>
      <c r="CV276" s="108"/>
      <c r="CW276" s="108"/>
      <c r="CX276" s="108"/>
      <c r="CY276" s="108"/>
      <c r="CZ276" s="108"/>
      <c r="DC276" s="11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1"/>
      <c r="EQ276" s="11"/>
    </row>
    <row r="277" spans="81:147" s="12" customFormat="1" ht="21.95" customHeight="1" x14ac:dyDescent="0.25">
      <c r="CC277" s="108"/>
      <c r="CD277" s="109"/>
      <c r="CE277" s="109"/>
      <c r="CF277" s="109"/>
      <c r="CG277" s="109"/>
      <c r="CJ277" s="110"/>
      <c r="CK277" s="110"/>
      <c r="CL277" s="110"/>
      <c r="CM277" s="110"/>
      <c r="CN277" s="110"/>
      <c r="CO277" s="110"/>
      <c r="CQ277" s="11"/>
      <c r="CR277" s="11"/>
      <c r="CS277" s="108"/>
      <c r="CT277" s="108"/>
      <c r="CU277" s="108"/>
      <c r="CV277" s="108"/>
      <c r="CW277" s="108"/>
      <c r="CX277" s="108"/>
      <c r="CY277" s="108"/>
      <c r="CZ277" s="108"/>
      <c r="DC277" s="11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1"/>
      <c r="EQ277" s="11"/>
    </row>
    <row r="278" spans="81:147" s="12" customFormat="1" ht="21.95" customHeight="1" x14ac:dyDescent="0.25">
      <c r="CC278" s="108"/>
      <c r="CD278" s="109"/>
      <c r="CE278" s="109"/>
      <c r="CF278" s="109"/>
      <c r="CG278" s="109"/>
      <c r="CJ278" s="110"/>
      <c r="CK278" s="110"/>
      <c r="CL278" s="110"/>
      <c r="CM278" s="110"/>
      <c r="CN278" s="110"/>
      <c r="CO278" s="110"/>
      <c r="CQ278" s="11"/>
      <c r="CR278" s="11"/>
      <c r="CS278" s="108"/>
      <c r="CT278" s="108"/>
      <c r="CU278" s="108"/>
      <c r="CV278" s="108"/>
      <c r="CW278" s="108"/>
      <c r="CX278" s="108"/>
      <c r="CY278" s="108"/>
      <c r="CZ278" s="108"/>
      <c r="DC278" s="11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1"/>
      <c r="EQ278" s="11"/>
    </row>
    <row r="279" spans="81:147" s="12" customFormat="1" ht="21.95" customHeight="1" x14ac:dyDescent="0.25">
      <c r="CC279" s="108"/>
      <c r="CD279" s="109"/>
      <c r="CE279" s="109"/>
      <c r="CF279" s="109"/>
      <c r="CG279" s="109"/>
      <c r="CJ279" s="110"/>
      <c r="CK279" s="110"/>
      <c r="CL279" s="110"/>
      <c r="CM279" s="110"/>
      <c r="CN279" s="110"/>
      <c r="CO279" s="110"/>
      <c r="CQ279" s="11"/>
      <c r="CR279" s="11"/>
      <c r="CS279" s="108"/>
      <c r="CT279" s="108"/>
      <c r="CU279" s="108"/>
      <c r="CV279" s="108"/>
      <c r="CW279" s="108"/>
      <c r="CX279" s="108"/>
      <c r="CY279" s="108"/>
      <c r="CZ279" s="108"/>
      <c r="DC279" s="11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1"/>
      <c r="EQ279" s="11"/>
    </row>
    <row r="280" spans="81:147" s="12" customFormat="1" ht="21.95" customHeight="1" x14ac:dyDescent="0.25">
      <c r="CC280" s="108"/>
      <c r="CD280" s="109"/>
      <c r="CE280" s="109"/>
      <c r="CF280" s="109"/>
      <c r="CG280" s="109"/>
      <c r="CJ280" s="110"/>
      <c r="CK280" s="110"/>
      <c r="CL280" s="110"/>
      <c r="CM280" s="110"/>
      <c r="CN280" s="110"/>
      <c r="CO280" s="110"/>
      <c r="CQ280" s="11"/>
      <c r="CR280" s="11"/>
      <c r="CS280" s="108"/>
      <c r="CT280" s="108"/>
      <c r="CU280" s="108"/>
      <c r="CV280" s="108"/>
      <c r="CW280" s="108"/>
      <c r="CX280" s="108"/>
      <c r="CY280" s="108"/>
      <c r="CZ280" s="108"/>
      <c r="DC280" s="11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1"/>
      <c r="EQ280" s="11"/>
    </row>
    <row r="281" spans="81:147" s="12" customFormat="1" ht="21.95" customHeight="1" x14ac:dyDescent="0.25">
      <c r="CC281" s="108"/>
      <c r="CD281" s="109"/>
      <c r="CE281" s="109"/>
      <c r="CF281" s="109"/>
      <c r="CG281" s="109"/>
      <c r="CJ281" s="110"/>
      <c r="CK281" s="110"/>
      <c r="CL281" s="110"/>
      <c r="CM281" s="110"/>
      <c r="CN281" s="110"/>
      <c r="CO281" s="110"/>
      <c r="CQ281" s="11"/>
      <c r="CR281" s="11"/>
      <c r="CS281" s="108"/>
      <c r="CT281" s="108"/>
      <c r="CU281" s="108"/>
      <c r="CV281" s="108"/>
      <c r="CW281" s="108"/>
      <c r="CX281" s="108"/>
      <c r="CY281" s="108"/>
      <c r="CZ281" s="108"/>
      <c r="DC281" s="11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1"/>
      <c r="EQ281" s="11"/>
    </row>
    <row r="282" spans="81:147" ht="21.95" customHeight="1" x14ac:dyDescent="0.3"/>
    <row r="283" spans="81:147" ht="21.95" customHeight="1" x14ac:dyDescent="0.3"/>
    <row r="284" spans="81:147" ht="21.95" customHeight="1" x14ac:dyDescent="0.3"/>
    <row r="285" spans="81:147" ht="21.95" customHeight="1" x14ac:dyDescent="0.3"/>
  </sheetData>
  <mergeCells count="46">
    <mergeCell ref="C39:Q43"/>
    <mergeCell ref="F45:K55"/>
    <mergeCell ref="AK91:AL91"/>
    <mergeCell ref="F58:K68"/>
    <mergeCell ref="F71:K81"/>
    <mergeCell ref="C32:F32"/>
    <mergeCell ref="G32:H32"/>
    <mergeCell ref="P32:Q32"/>
    <mergeCell ref="C33:F33"/>
    <mergeCell ref="G33:H33"/>
    <mergeCell ref="P33:Q33"/>
    <mergeCell ref="EH14:EK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EL14:EO14"/>
    <mergeCell ref="AT10:BP13"/>
    <mergeCell ref="DZ13:EO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DZ14:EC14"/>
    <mergeCell ref="ED14:EG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DCBBD-5135-4882-A12A-512BFF69FCBC}">
  <sheetPr>
    <tabColor theme="4" tint="-0.249977111117893"/>
  </sheetPr>
  <dimension ref="A2:CI294"/>
  <sheetViews>
    <sheetView zoomScale="40" zoomScaleNormal="40" workbookViewId="0">
      <selection activeCell="CQ108" sqref="CQ108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116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162"/>
      <c r="V14" s="162"/>
      <c r="W14" s="162"/>
      <c r="X14" s="162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S16" s="34"/>
      <c r="T16" s="24"/>
      <c r="U16" s="129">
        <f>'RAW DATA'!AM11</f>
        <v>96.52</v>
      </c>
      <c r="V16" s="129">
        <f>'RAW DATA'!AN11</f>
        <v>21.509323615341827</v>
      </c>
      <c r="W16" s="129">
        <f>'RAW DATA'!AO11</f>
        <v>1.23</v>
      </c>
      <c r="X16" s="160"/>
      <c r="Y16" s="83"/>
      <c r="Z16" s="84"/>
      <c r="AA16" s="30">
        <f>(($D$18*V16)+1)*(1+$H$23)</f>
        <v>0.99626340058432439</v>
      </c>
      <c r="AB16" s="30">
        <f t="shared" ref="AB16:AB28" si="0">(($D$18*V16)+1)*(1+$H$24)</f>
        <v>1.3478857772611448</v>
      </c>
      <c r="AC16" s="85">
        <f t="shared" ref="AC16:AC28" si="1">(EXP($E$18*V16))*(1+$H$23)</f>
        <v>0.97544718840528699</v>
      </c>
      <c r="AD16" s="85">
        <f t="shared" ref="AD16:AD28" si="2">(EXP($E$18*V16))*(1+$H$24)</f>
        <v>1.3197226666659765</v>
      </c>
      <c r="AE16" s="30">
        <f t="shared" ref="AE16:AE28" si="3">($F$18*(V16^$G$18))*(1+$H$23)</f>
        <v>1.1208859697974467</v>
      </c>
      <c r="AF16" s="30">
        <f t="shared" ref="AF16:AF28" si="4">($F$18*(V16^$G$18))*(1+$H$24)</f>
        <v>1.5164927826671337</v>
      </c>
      <c r="AG16" s="84"/>
      <c r="AH16" s="77"/>
      <c r="AI16" s="45"/>
      <c r="AJ16" s="30">
        <f t="shared" ref="AJ16:AJ28" si="5">($D$18*V16)+1</f>
        <v>1.1720745889227346</v>
      </c>
      <c r="AK16" s="30">
        <f t="shared" ref="AK16:AK28" si="6">EXP($E$18*V16)</f>
        <v>1.1475849275356318</v>
      </c>
      <c r="AL16" s="30">
        <f t="shared" ref="AL16:AL26" si="7">$F$18*(V16^$G$18)</f>
        <v>1.3186893762322902</v>
      </c>
      <c r="AM16" s="85">
        <f t="shared" ref="AM16:AM28" si="8">V16*$H$21+1</f>
        <v>1.4947144431528621</v>
      </c>
      <c r="AN16" s="30">
        <f>(W16-AJ16)^2</f>
        <v>3.3553532484701747E-3</v>
      </c>
      <c r="AO16" s="30">
        <f>(W16-AK16)^2</f>
        <v>6.7922441693070599E-3</v>
      </c>
      <c r="AP16" s="30">
        <f>(W16-AL16)^2</f>
        <v>7.8658054564727277E-3</v>
      </c>
      <c r="AQ16" s="85">
        <f>(W16-AM16)^2</f>
        <v>7.0073736413729854E-2</v>
      </c>
      <c r="AR16" s="86"/>
      <c r="AS16" s="87"/>
      <c r="AT16" s="60"/>
      <c r="AU16" s="30">
        <f t="shared" ref="AU16:AV28" si="9">V16^2</f>
        <v>462.65100238950163</v>
      </c>
      <c r="AV16" s="30">
        <f t="shared" si="9"/>
        <v>1.5128999999999999</v>
      </c>
      <c r="AW16" s="30">
        <f t="shared" ref="AW16:AW28" si="10">V16*W16</f>
        <v>26.456468046870448</v>
      </c>
      <c r="AX16" s="85">
        <f t="shared" ref="AX16:AX28" si="11">(V16-$M$25)^2</f>
        <v>886.30505785713535</v>
      </c>
      <c r="AY16" s="62"/>
      <c r="AZ16" s="30">
        <f t="shared" ref="AZ16:AZ28" si="12">AJ16-BB16</f>
        <v>0.99829645768698339</v>
      </c>
      <c r="BA16" s="30">
        <f t="shared" ref="BA16:BA28" si="13">AJ16+BB16</f>
        <v>1.3458527201584858</v>
      </c>
      <c r="BB16" s="30">
        <f t="shared" ref="BB16:BB28" si="14">$N$22*($N$20*SQRT((1/$H$26)+(AX16/$M$26)))</f>
        <v>0.17377813123575123</v>
      </c>
      <c r="BC16" s="56">
        <f>(BA16-AZ16)/(2*AJ16)</f>
        <v>0.14826542003224591</v>
      </c>
      <c r="BD16" s="30">
        <f t="shared" ref="BD16:BD28" si="15">AK16-BF16</f>
        <v>0.96666437782652359</v>
      </c>
      <c r="BE16" s="30">
        <f t="shared" ref="BE16:BE28" si="16">AK16+BF16</f>
        <v>1.32850547724474</v>
      </c>
      <c r="BF16" s="30">
        <f t="shared" ref="BF16:BF28" si="17">$O$22*($O$20*SQRT((1/$H$26)+(AX16/$M$26)))</f>
        <v>0.18092054970910817</v>
      </c>
      <c r="BG16" s="56">
        <f t="shared" ref="BG16:BG28" si="18">(BE16-BD16)/(2*AK16)</f>
        <v>0.15765329900038333</v>
      </c>
      <c r="BH16" s="30">
        <f t="shared" ref="BH16:BH28" si="19">AL16-BJ16</f>
        <v>1.1622541427376605</v>
      </c>
      <c r="BI16" s="30">
        <f t="shared" ref="BI16:BI28" si="20">AL16+BJ16</f>
        <v>1.4751246097269199</v>
      </c>
      <c r="BJ16" s="30">
        <f t="shared" ref="BJ16:BJ28" si="21">$P$22*($P$20*SQRT((1/$H$26)+(AX16/$M$26)))</f>
        <v>0.15643523349462965</v>
      </c>
      <c r="BK16" s="56">
        <f t="shared" ref="BK16:BK28" si="22">(BI16-BH16)/(2*AL16)</f>
        <v>0.11862932720485746</v>
      </c>
      <c r="BL16" s="30">
        <f t="shared" ref="BL16:BL28" si="23">AM16-BN16</f>
        <v>0.5777504976427037</v>
      </c>
      <c r="BM16" s="30">
        <f t="shared" ref="BM16:BM28" si="24">AM16+BN16</f>
        <v>2.4116783886630202</v>
      </c>
      <c r="BN16" s="30">
        <f t="shared" ref="BN16:BN28" si="25">$Q$22*($Q$20*SQRT((1/$H$26)+(AX16/$M$26)))</f>
        <v>0.91696394551015836</v>
      </c>
      <c r="BO16" s="56">
        <f t="shared" ref="BO16:BO28" si="26">(BM16-BL16)/(2*AM16)</f>
        <v>0.61347098752586404</v>
      </c>
      <c r="BP16" s="59"/>
      <c r="BQ16" s="30">
        <f t="shared" ref="BQ16:BQ28" si="27">AJ16-BS16</f>
        <v>0.76760195847647772</v>
      </c>
      <c r="BR16" s="30">
        <f t="shared" ref="BR16:BR28" si="28">AJ16+BS16</f>
        <v>1.5765472193689916</v>
      </c>
      <c r="BS16" s="30">
        <f t="shared" ref="BS16:BS28" si="29">$N$22*SQRT(($N$20^2)+((($N$20*SQRT((1/$H$26)+(AX16/$M$26))))^2))</f>
        <v>0.40447263044625698</v>
      </c>
      <c r="BT16" s="56">
        <f t="shared" ref="BT16:BT28" si="30">(BR16-BQ16)/(2*AJ16)</f>
        <v>0.34509120346855376</v>
      </c>
      <c r="BU16" s="30">
        <f t="shared" ref="BU16:BU28" si="31">AK16-BW16</f>
        <v>0.72648815245665654</v>
      </c>
      <c r="BV16" s="30">
        <f t="shared" ref="BV16:BV28" si="32">AK16+BW16</f>
        <v>1.5686817026146072</v>
      </c>
      <c r="BW16" s="30">
        <f t="shared" ref="BW16:BW28" si="33">$O$22*SQRT(($O$20^2)+((($O$20*SQRT((1/$H$26)+(AX16/$M$26))))^2))</f>
        <v>0.42109677507897525</v>
      </c>
      <c r="BX16" s="56">
        <f t="shared" ref="BX16:BX28" si="34">(BV16-BU16)/(2*AK16)</f>
        <v>0.36694170947613852</v>
      </c>
      <c r="BY16" s="30">
        <f t="shared" ref="BY16:BY28" si="35">AL16-CA16</f>
        <v>0.95458274246829444</v>
      </c>
      <c r="BZ16" s="30">
        <f t="shared" ref="BZ16:BZ28" si="36">AL16+CA16</f>
        <v>1.682796009996286</v>
      </c>
      <c r="CA16" s="30">
        <f t="shared" ref="CA16:CA28" si="37">$P$22*SQRT(($P$20^2)+((($P$20*SQRT((1/$H$26)+(AX16/$M$26))))^2))</f>
        <v>0.36410663376399571</v>
      </c>
      <c r="CB16" s="56">
        <f t="shared" ref="CB16:CB28" si="38">(BZ16-BY16)/(2*AL16)</f>
        <v>0.27611251013814003</v>
      </c>
      <c r="CC16" s="30">
        <f t="shared" ref="CC16:CC28" si="39">AM16-CE16</f>
        <v>-0.63954040483902252</v>
      </c>
      <c r="CD16" s="30">
        <f t="shared" ref="CD16:CD32" si="40">AM16+CE16</f>
        <v>3.6289692911447466</v>
      </c>
      <c r="CE16" s="30">
        <f t="shared" ref="CE16:CE32" si="41">$Q$22*SQRT(($Q$20^2)+((($Q$20*SQRT((1/$H$26)+(AX16/$M$26))))^2))</f>
        <v>2.1342548479918846</v>
      </c>
      <c r="CF16" s="56">
        <f t="shared" ref="CF16:CF32" si="42">(CD16-CC16)/(2*AM16)</f>
        <v>1.42786795014171</v>
      </c>
      <c r="CG16" s="66"/>
      <c r="CH16" s="60"/>
    </row>
    <row r="17" spans="1:87" s="12" customFormat="1" ht="21.95" customHeight="1" x14ac:dyDescent="0.25">
      <c r="A17" s="11"/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INPUTS!J23</f>
        <v>0.313</v>
      </c>
      <c r="O17" s="128">
        <f>INPUTS!K23</f>
        <v>0.89810000000000001</v>
      </c>
      <c r="P17" s="128">
        <f>INPUTS!L23</f>
        <v>0.34549999999999997</v>
      </c>
      <c r="Q17" s="128" t="s">
        <v>7</v>
      </c>
      <c r="R17" s="24"/>
      <c r="S17" s="34"/>
      <c r="T17" s="24"/>
      <c r="U17" s="129">
        <f>'RAW DATA'!AM12</f>
        <v>66.959999999999994</v>
      </c>
      <c r="V17" s="129">
        <f>'RAW DATA'!AN12</f>
        <v>11.694517423315318</v>
      </c>
      <c r="W17" s="129">
        <f>'RAW DATA'!AO12</f>
        <v>1.19</v>
      </c>
      <c r="X17" s="160"/>
      <c r="Y17" s="83"/>
      <c r="Z17" s="84"/>
      <c r="AA17" s="30">
        <f t="shared" ref="AA17:AA28" si="43">(($D$18*V17)+1)*(1+$H$23)</f>
        <v>0.92952271847854406</v>
      </c>
      <c r="AB17" s="30">
        <f t="shared" si="0"/>
        <v>1.2575895602945009</v>
      </c>
      <c r="AC17" s="85">
        <f t="shared" si="1"/>
        <v>0.91605944695753949</v>
      </c>
      <c r="AD17" s="85">
        <f t="shared" si="2"/>
        <v>1.23937454588373</v>
      </c>
      <c r="AE17" s="30">
        <f t="shared" si="3"/>
        <v>1.0463009278066722</v>
      </c>
      <c r="AF17" s="30">
        <f t="shared" si="4"/>
        <v>1.415583608209027</v>
      </c>
      <c r="AG17" s="84"/>
      <c r="AH17" s="77"/>
      <c r="AI17" s="45"/>
      <c r="AJ17" s="30">
        <f t="shared" si="5"/>
        <v>1.0935561393865225</v>
      </c>
      <c r="AK17" s="30">
        <f t="shared" si="6"/>
        <v>1.0777169964206348</v>
      </c>
      <c r="AL17" s="30">
        <f t="shared" si="7"/>
        <v>1.2309422680078497</v>
      </c>
      <c r="AM17" s="85">
        <f t="shared" si="8"/>
        <v>1.2689739007362524</v>
      </c>
      <c r="AN17" s="30">
        <f>(W17-AJ17)^2</f>
        <v>9.3014182500318621E-3</v>
      </c>
      <c r="AO17" s="30">
        <f t="shared" ref="AO17:AO28" si="44">(W17-AK17)^2</f>
        <v>1.260747289280373E-2</v>
      </c>
      <c r="AP17" s="30">
        <f t="shared" ref="AP17:AP28" si="45">(W17-AL17)^2</f>
        <v>1.6762693096265952E-3</v>
      </c>
      <c r="AQ17" s="85">
        <f t="shared" ref="AQ17:AQ28" si="46">(W17-AM17)^2</f>
        <v>6.2368769974994525E-3</v>
      </c>
      <c r="AR17" s="86"/>
      <c r="AS17" s="87"/>
      <c r="AT17" s="60"/>
      <c r="AU17" s="30">
        <f t="shared" si="9"/>
        <v>136.76173776422556</v>
      </c>
      <c r="AV17" s="30">
        <f t="shared" si="9"/>
        <v>1.4160999999999999</v>
      </c>
      <c r="AW17" s="30">
        <f t="shared" si="10"/>
        <v>13.916475733745228</v>
      </c>
      <c r="AX17" s="85">
        <f t="shared" si="11"/>
        <v>1567.0262346742886</v>
      </c>
      <c r="AY17" s="63"/>
      <c r="AZ17" s="30">
        <f t="shared" si="12"/>
        <v>0.88022165168442923</v>
      </c>
      <c r="BA17" s="30">
        <f t="shared" si="13"/>
        <v>1.3068906270886158</v>
      </c>
      <c r="BB17" s="30">
        <f t="shared" si="14"/>
        <v>0.21333448770209326</v>
      </c>
      <c r="BC17" s="56">
        <f t="shared" ref="BC17:BC28" si="47">(BA17-AZ17)/(2*AJ17)</f>
        <v>0.19508325180431291</v>
      </c>
      <c r="BD17" s="30">
        <f>AK17-BF17</f>
        <v>0.85561429274606993</v>
      </c>
      <c r="BE17" s="30">
        <f t="shared" si="16"/>
        <v>1.2998197000951996</v>
      </c>
      <c r="BF17" s="30">
        <f t="shared" si="17"/>
        <v>0.22210270367456481</v>
      </c>
      <c r="BG17" s="56">
        <f t="shared" si="18"/>
        <v>0.20608629576430823</v>
      </c>
      <c r="BH17" s="30">
        <f t="shared" si="19"/>
        <v>1.0388983660576119</v>
      </c>
      <c r="BI17" s="30">
        <f t="shared" si="20"/>
        <v>1.4229861699580875</v>
      </c>
      <c r="BJ17" s="30">
        <f t="shared" si="21"/>
        <v>0.19204390195023774</v>
      </c>
      <c r="BK17" s="56">
        <f t="shared" si="22"/>
        <v>0.15601373593340051</v>
      </c>
      <c r="BL17" s="30">
        <f t="shared" si="23"/>
        <v>0.14328546016188959</v>
      </c>
      <c r="BM17" s="30">
        <f t="shared" si="24"/>
        <v>2.3946623413106152</v>
      </c>
      <c r="BN17" s="30">
        <f t="shared" si="25"/>
        <v>1.1256884405743628</v>
      </c>
      <c r="BO17" s="56">
        <f t="shared" si="26"/>
        <v>0.88708557356557449</v>
      </c>
      <c r="BP17" s="59"/>
      <c r="BQ17" s="30">
        <f t="shared" si="27"/>
        <v>0.67057756601969221</v>
      </c>
      <c r="BR17" s="30">
        <f t="shared" si="28"/>
        <v>1.5165347127533528</v>
      </c>
      <c r="BS17" s="30">
        <f t="shared" si="29"/>
        <v>0.42297857336683026</v>
      </c>
      <c r="BT17" s="56">
        <f t="shared" si="30"/>
        <v>0.38679182360415293</v>
      </c>
      <c r="BU17" s="30">
        <f t="shared" si="31"/>
        <v>0.63735366954790496</v>
      </c>
      <c r="BV17" s="30">
        <f t="shared" si="32"/>
        <v>1.5180803232933646</v>
      </c>
      <c r="BW17" s="30">
        <f t="shared" si="33"/>
        <v>0.44036332687272983</v>
      </c>
      <c r="BX17" s="56">
        <f t="shared" si="34"/>
        <v>0.40860757354229876</v>
      </c>
      <c r="BY17" s="30">
        <f t="shared" si="35"/>
        <v>0.8501765674140308</v>
      </c>
      <c r="BZ17" s="30">
        <f t="shared" si="36"/>
        <v>1.6117079686016687</v>
      </c>
      <c r="CA17" s="30">
        <f t="shared" si="37"/>
        <v>0.38076570059381887</v>
      </c>
      <c r="CB17" s="56">
        <f t="shared" si="38"/>
        <v>0.30932864236602103</v>
      </c>
      <c r="CC17" s="30">
        <f t="shared" si="39"/>
        <v>-0.96293007212056492</v>
      </c>
      <c r="CD17" s="30">
        <f t="shared" si="40"/>
        <v>3.5008778735930699</v>
      </c>
      <c r="CE17" s="30">
        <f t="shared" si="41"/>
        <v>2.2319039728568173</v>
      </c>
      <c r="CF17" s="56">
        <f t="shared" si="42"/>
        <v>1.7588257501292011</v>
      </c>
      <c r="CG17" s="66"/>
      <c r="CH17" s="60"/>
    </row>
    <row r="18" spans="1:87" s="12" customFormat="1" ht="21.95" customHeight="1" x14ac:dyDescent="0.25">
      <c r="A18" s="11"/>
      <c r="B18" s="79"/>
      <c r="C18" s="80"/>
      <c r="D18" s="88">
        <f>INPUTS!E23</f>
        <v>8.0000000000000002E-3</v>
      </c>
      <c r="E18" s="88">
        <f>INPUTS!F23</f>
        <v>6.4000000000000003E-3</v>
      </c>
      <c r="F18" s="88">
        <f>INPUTS!G23</f>
        <v>0.93230000000000002</v>
      </c>
      <c r="G18" s="88">
        <f>INPUTS!H23</f>
        <v>0.113</v>
      </c>
      <c r="H18" s="80"/>
      <c r="I18" s="80"/>
      <c r="K18" s="79"/>
      <c r="L18" s="31" t="s">
        <v>72</v>
      </c>
      <c r="M18" s="9" t="s">
        <v>71</v>
      </c>
      <c r="N18" s="30">
        <f>SUM(AN16:AN28)</f>
        <v>0.337205656292908</v>
      </c>
      <c r="O18" s="30">
        <f>SUM(AO16:AO28)</f>
        <v>0.36549412706862722</v>
      </c>
      <c r="P18" s="30">
        <f>SUM(AP16:AP28)</f>
        <v>0.24546569911478353</v>
      </c>
      <c r="Q18" s="30">
        <f>SUM(AQ16:AQ28)</f>
        <v>9.3887791900393474</v>
      </c>
      <c r="R18" s="24"/>
      <c r="S18" s="34"/>
      <c r="T18" s="24"/>
      <c r="U18" s="129">
        <f>'RAW DATA'!AM13</f>
        <v>103.48</v>
      </c>
      <c r="V18" s="129">
        <f>'RAW DATA'!AN13</f>
        <v>23.726091765378754</v>
      </c>
      <c r="W18" s="129">
        <f>'RAW DATA'!AO13</f>
        <v>1.38</v>
      </c>
      <c r="X18" s="160"/>
      <c r="Y18" s="83"/>
      <c r="Z18" s="84"/>
      <c r="AA18" s="30">
        <f t="shared" si="43"/>
        <v>1.0113374240045756</v>
      </c>
      <c r="AB18" s="30">
        <f t="shared" si="0"/>
        <v>1.3682800442414846</v>
      </c>
      <c r="AC18" s="85">
        <f t="shared" si="1"/>
        <v>0.989384800943237</v>
      </c>
      <c r="AD18" s="85">
        <f t="shared" si="2"/>
        <v>1.3385794365702617</v>
      </c>
      <c r="AE18" s="30">
        <f t="shared" si="3"/>
        <v>1.1333790253306646</v>
      </c>
      <c r="AF18" s="30">
        <f t="shared" si="4"/>
        <v>1.5333951519179578</v>
      </c>
      <c r="AG18" s="84"/>
      <c r="AH18" s="77"/>
      <c r="AI18" s="45"/>
      <c r="AJ18" s="30">
        <f t="shared" si="5"/>
        <v>1.1898087341230301</v>
      </c>
      <c r="AK18" s="30">
        <f t="shared" si="6"/>
        <v>1.1639821187567494</v>
      </c>
      <c r="AL18" s="30">
        <f t="shared" si="7"/>
        <v>1.3333870886243113</v>
      </c>
      <c r="AM18" s="85">
        <f t="shared" si="8"/>
        <v>1.5457001106037114</v>
      </c>
      <c r="AN18" s="30">
        <f t="shared" ref="AN18:AN28" si="48">(W18-AJ18)^2</f>
        <v>3.6172717615884205E-2</v>
      </c>
      <c r="AO18" s="30">
        <f t="shared" si="44"/>
        <v>4.6663725016823074E-2</v>
      </c>
      <c r="AP18" s="30">
        <f t="shared" si="45"/>
        <v>2.1727635069177971E-3</v>
      </c>
      <c r="AQ18" s="85">
        <f t="shared" si="46"/>
        <v>2.7456526654082217E-2</v>
      </c>
      <c r="AR18" s="86"/>
      <c r="AS18" s="87"/>
      <c r="AT18" s="60"/>
      <c r="AU18" s="30">
        <f t="shared" si="9"/>
        <v>562.92743045917359</v>
      </c>
      <c r="AV18" s="30">
        <f t="shared" si="9"/>
        <v>1.9043999999999996</v>
      </c>
      <c r="AW18" s="30">
        <f t="shared" si="10"/>
        <v>32.742006636222676</v>
      </c>
      <c r="AX18" s="85">
        <f t="shared" si="11"/>
        <v>759.22885945345092</v>
      </c>
      <c r="AY18" s="89"/>
      <c r="AZ18" s="30">
        <f t="shared" si="12"/>
        <v>1.0244597980410697</v>
      </c>
      <c r="BA18" s="30">
        <f t="shared" si="13"/>
        <v>1.3551576702049906</v>
      </c>
      <c r="BB18" s="30">
        <f t="shared" si="14"/>
        <v>0.1653489360819605</v>
      </c>
      <c r="BC18" s="56">
        <f t="shared" si="47"/>
        <v>0.13897102226588867</v>
      </c>
      <c r="BD18" s="30">
        <f t="shared" si="15"/>
        <v>0.9918372107810669</v>
      </c>
      <c r="BE18" s="30">
        <f t="shared" si="16"/>
        <v>1.3361270267324319</v>
      </c>
      <c r="BF18" s="30">
        <f t="shared" si="17"/>
        <v>0.17214490797568255</v>
      </c>
      <c r="BG18" s="56">
        <f t="shared" si="18"/>
        <v>0.14789308632984041</v>
      </c>
      <c r="BH18" s="30">
        <f t="shared" si="19"/>
        <v>1.1845398243561789</v>
      </c>
      <c r="BI18" s="30">
        <f t="shared" si="20"/>
        <v>1.4822343528924438</v>
      </c>
      <c r="BJ18" s="30">
        <f t="shared" si="21"/>
        <v>0.14884726426813252</v>
      </c>
      <c r="BK18" s="56">
        <f t="shared" si="22"/>
        <v>0.11163094763554511</v>
      </c>
      <c r="BL18" s="30">
        <f t="shared" si="23"/>
        <v>0.67321395980069831</v>
      </c>
      <c r="BM18" s="30">
        <f t="shared" si="24"/>
        <v>2.4181862614067242</v>
      </c>
      <c r="BN18" s="30">
        <f t="shared" si="25"/>
        <v>0.87248615080301306</v>
      </c>
      <c r="BO18" s="56">
        <f t="shared" si="26"/>
        <v>0.56446017233073875</v>
      </c>
      <c r="BP18" s="59"/>
      <c r="BQ18" s="30">
        <f t="shared" si="27"/>
        <v>0.78888537418030902</v>
      </c>
      <c r="BR18" s="30">
        <f t="shared" si="28"/>
        <v>1.5907320940657512</v>
      </c>
      <c r="BS18" s="30">
        <f t="shared" si="29"/>
        <v>0.40092335994272105</v>
      </c>
      <c r="BT18" s="56">
        <f t="shared" si="30"/>
        <v>0.33696454601859083</v>
      </c>
      <c r="BU18" s="30">
        <f t="shared" si="31"/>
        <v>0.74658049200282384</v>
      </c>
      <c r="BV18" s="30">
        <f t="shared" si="32"/>
        <v>1.581383745510675</v>
      </c>
      <c r="BW18" s="30">
        <f t="shared" si="33"/>
        <v>0.4174016267539255</v>
      </c>
      <c r="BX18" s="56">
        <f t="shared" si="34"/>
        <v>0.35859797159062262</v>
      </c>
      <c r="BY18" s="30">
        <f t="shared" si="35"/>
        <v>0.97247551143048327</v>
      </c>
      <c r="BZ18" s="30">
        <f t="shared" si="36"/>
        <v>1.6942986658181394</v>
      </c>
      <c r="CA18" s="30">
        <f t="shared" si="37"/>
        <v>0.36091157719382805</v>
      </c>
      <c r="CB18" s="56">
        <f t="shared" si="38"/>
        <v>0.27067277032522452</v>
      </c>
      <c r="CC18" s="30">
        <f t="shared" si="39"/>
        <v>-0.5698265288301585</v>
      </c>
      <c r="CD18" s="30">
        <f t="shared" si="40"/>
        <v>3.6612267500375815</v>
      </c>
      <c r="CE18" s="30">
        <f t="shared" si="41"/>
        <v>2.1155266394338699</v>
      </c>
      <c r="CF18" s="56">
        <f t="shared" si="42"/>
        <v>1.3686527062533487</v>
      </c>
      <c r="CG18" s="66"/>
      <c r="CH18" s="60"/>
    </row>
    <row r="19" spans="1:87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2.8100471357742334E-2</v>
      </c>
      <c r="O19" s="30">
        <f>O18/(H26-1)</f>
        <v>3.04578439223856E-2</v>
      </c>
      <c r="P19" s="30">
        <f>P18/(H26-2)</f>
        <v>2.231506355588941E-2</v>
      </c>
      <c r="Q19" s="30">
        <f>Q18/(H26-1)</f>
        <v>0.78239826583661232</v>
      </c>
      <c r="R19" s="24"/>
      <c r="S19" s="34"/>
      <c r="T19" s="24"/>
      <c r="U19" s="129">
        <f>'RAW DATA'!AM14</f>
        <v>227.83</v>
      </c>
      <c r="V19" s="129">
        <f>'RAW DATA'!AN14</f>
        <v>59.739607934111135</v>
      </c>
      <c r="W19" s="129">
        <f>'RAW DATA'!AO14</f>
        <v>1.5</v>
      </c>
      <c r="X19" s="160"/>
      <c r="Y19" s="83"/>
      <c r="Z19" s="84"/>
      <c r="AA19" s="30">
        <f t="shared" si="43"/>
        <v>1.2562293339519557</v>
      </c>
      <c r="AB19" s="30">
        <f t="shared" si="0"/>
        <v>1.6996043929938225</v>
      </c>
      <c r="AC19" s="85">
        <f t="shared" si="1"/>
        <v>1.2458456811375265</v>
      </c>
      <c r="AD19" s="85">
        <f t="shared" si="2"/>
        <v>1.6855559215390064</v>
      </c>
      <c r="AE19" s="30">
        <f t="shared" si="3"/>
        <v>1.2580336491606765</v>
      </c>
      <c r="AF19" s="30">
        <f t="shared" si="4"/>
        <v>1.7020455253350328</v>
      </c>
      <c r="AG19" s="84"/>
      <c r="AH19" s="77"/>
      <c r="AI19" s="45"/>
      <c r="AJ19" s="30">
        <f t="shared" si="5"/>
        <v>1.4779168634728892</v>
      </c>
      <c r="AK19" s="30">
        <f t="shared" si="6"/>
        <v>1.4657008013382664</v>
      </c>
      <c r="AL19" s="30">
        <f t="shared" si="7"/>
        <v>1.4800395872478547</v>
      </c>
      <c r="AM19" s="85">
        <f t="shared" si="8"/>
        <v>2.3740109824845561</v>
      </c>
      <c r="AN19" s="30">
        <f t="shared" si="48"/>
        <v>4.8766491887501537E-4</v>
      </c>
      <c r="AO19" s="30">
        <f t="shared" si="44"/>
        <v>1.176435028837067E-3</v>
      </c>
      <c r="AP19" s="30">
        <f t="shared" si="45"/>
        <v>3.9841807723600589E-4</v>
      </c>
      <c r="AQ19" s="85">
        <f t="shared" si="46"/>
        <v>0.76389519750361901</v>
      </c>
      <c r="AR19" s="86"/>
      <c r="AS19" s="87"/>
      <c r="AT19" s="60"/>
      <c r="AU19" s="30">
        <f t="shared" si="9"/>
        <v>3568.8207561213139</v>
      </c>
      <c r="AV19" s="30">
        <f t="shared" si="9"/>
        <v>2.25</v>
      </c>
      <c r="AW19" s="30">
        <f t="shared" si="10"/>
        <v>89.609411901166709</v>
      </c>
      <c r="AX19" s="85">
        <f t="shared" si="11"/>
        <v>71.56158908952419</v>
      </c>
      <c r="AY19" s="89"/>
      <c r="AZ19" s="30">
        <f t="shared" si="12"/>
        <v>1.3689615784478499</v>
      </c>
      <c r="BA19" s="30">
        <f t="shared" si="13"/>
        <v>1.5868721484979285</v>
      </c>
      <c r="BB19" s="30">
        <f t="shared" si="14"/>
        <v>0.10895528502503934</v>
      </c>
      <c r="BC19" s="56">
        <f t="shared" si="47"/>
        <v>7.3722201646045385E-2</v>
      </c>
      <c r="BD19" s="30">
        <f t="shared" si="15"/>
        <v>1.3522673680272557</v>
      </c>
      <c r="BE19" s="30">
        <f t="shared" si="16"/>
        <v>1.5791342346492772</v>
      </c>
      <c r="BF19" s="30">
        <f t="shared" si="17"/>
        <v>0.11343343331101084</v>
      </c>
      <c r="BG19" s="56">
        <f t="shared" si="18"/>
        <v>7.7391943299368951E-2</v>
      </c>
      <c r="BH19" s="30">
        <f t="shared" si="19"/>
        <v>1.3819579395044854</v>
      </c>
      <c r="BI19" s="30">
        <f t="shared" si="20"/>
        <v>1.5781212349912239</v>
      </c>
      <c r="BJ19" s="30">
        <f t="shared" si="21"/>
        <v>9.8081647743369291E-2</v>
      </c>
      <c r="BK19" s="56">
        <f t="shared" si="22"/>
        <v>6.6269611021521971E-2</v>
      </c>
      <c r="BL19" s="30">
        <f t="shared" si="23"/>
        <v>1.7990936017399879</v>
      </c>
      <c r="BM19" s="30">
        <f t="shared" si="24"/>
        <v>2.9489283632291245</v>
      </c>
      <c r="BN19" s="30">
        <f t="shared" si="25"/>
        <v>0.57491738074456822</v>
      </c>
      <c r="BO19" s="56">
        <f t="shared" si="26"/>
        <v>0.2421713231262646</v>
      </c>
      <c r="BP19" s="59"/>
      <c r="BQ19" s="30">
        <f t="shared" si="27"/>
        <v>1.0967731582655069</v>
      </c>
      <c r="BR19" s="30">
        <f t="shared" si="28"/>
        <v>1.8590605686802715</v>
      </c>
      <c r="BS19" s="30">
        <f t="shared" si="29"/>
        <v>0.38114370520738233</v>
      </c>
      <c r="BT19" s="56">
        <f t="shared" si="30"/>
        <v>0.25789252063323109</v>
      </c>
      <c r="BU19" s="30">
        <f t="shared" si="31"/>
        <v>1.0688917887546423</v>
      </c>
      <c r="BV19" s="30">
        <f t="shared" si="32"/>
        <v>1.8625098139218905</v>
      </c>
      <c r="BW19" s="30">
        <f t="shared" si="33"/>
        <v>0.39680901258362405</v>
      </c>
      <c r="BX19" s="56">
        <f t="shared" si="34"/>
        <v>0.27072988717841689</v>
      </c>
      <c r="BY19" s="30">
        <f t="shared" si="35"/>
        <v>1.1369336734304394</v>
      </c>
      <c r="BZ19" s="30">
        <f t="shared" si="36"/>
        <v>1.82314550106527</v>
      </c>
      <c r="CA19" s="30">
        <f t="shared" si="37"/>
        <v>0.34310591381741529</v>
      </c>
      <c r="CB19" s="56">
        <f t="shared" si="38"/>
        <v>0.23182211933629657</v>
      </c>
      <c r="CC19" s="30">
        <f t="shared" si="39"/>
        <v>0.3628543815472991</v>
      </c>
      <c r="CD19" s="30">
        <f t="shared" si="40"/>
        <v>4.3851675834218131</v>
      </c>
      <c r="CE19" s="30">
        <f t="shared" si="41"/>
        <v>2.011156600937257</v>
      </c>
      <c r="CF19" s="56">
        <f t="shared" si="42"/>
        <v>0.84715555899933181</v>
      </c>
      <c r="CG19" s="66"/>
      <c r="CH19" s="60"/>
    </row>
    <row r="20" spans="1:87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0.16763195207877982</v>
      </c>
      <c r="O20" s="30">
        <f>SQRT(O18/(H26-G31))</f>
        <v>0.17452175773348605</v>
      </c>
      <c r="P20" s="30">
        <f>SQRT(P18/(H26-G32))</f>
        <v>0.14938227323176406</v>
      </c>
      <c r="Q20" s="30">
        <f>SQRT(Q18/(H26-G33))</f>
        <v>0.88453279522955641</v>
      </c>
      <c r="R20" s="24"/>
      <c r="S20" s="34"/>
      <c r="T20" s="24"/>
      <c r="U20" s="129">
        <f>'RAW DATA'!AM15</f>
        <v>224.35</v>
      </c>
      <c r="V20" s="129">
        <f>'RAW DATA'!AN15</f>
        <v>58.798121668091653</v>
      </c>
      <c r="W20" s="129">
        <f>'RAW DATA'!AO15</f>
        <v>1.41</v>
      </c>
      <c r="X20" s="160"/>
      <c r="Y20" s="83"/>
      <c r="Z20" s="84"/>
      <c r="AA20" s="30">
        <f t="shared" si="43"/>
        <v>1.2498272273430231</v>
      </c>
      <c r="AB20" s="30">
        <f t="shared" si="0"/>
        <v>1.690942719346443</v>
      </c>
      <c r="AC20" s="85">
        <f t="shared" si="1"/>
        <v>1.2383613938838609</v>
      </c>
      <c r="AD20" s="85">
        <f t="shared" si="2"/>
        <v>1.6754301211369882</v>
      </c>
      <c r="AE20" s="30">
        <f t="shared" si="3"/>
        <v>1.2557774497415171</v>
      </c>
      <c r="AF20" s="30">
        <f t="shared" si="4"/>
        <v>1.6989930202385228</v>
      </c>
      <c r="AG20" s="84"/>
      <c r="AH20" s="77"/>
      <c r="AI20" s="45"/>
      <c r="AJ20" s="30">
        <f t="shared" si="5"/>
        <v>1.4703849733447332</v>
      </c>
      <c r="AK20" s="30">
        <f>EXP($E$18*V20)</f>
        <v>1.4568957575104247</v>
      </c>
      <c r="AL20" s="30">
        <f t="shared" si="7"/>
        <v>1.4773852349900201</v>
      </c>
      <c r="AM20" s="85">
        <f t="shared" si="8"/>
        <v>2.3523567983661078</v>
      </c>
      <c r="AN20" s="30">
        <f t="shared" si="48"/>
        <v>3.6463450058441451E-3</v>
      </c>
      <c r="AO20" s="30">
        <f t="shared" si="44"/>
        <v>2.1992120724765585E-3</v>
      </c>
      <c r="AP20" s="30">
        <f t="shared" si="45"/>
        <v>4.540769894660234E-3</v>
      </c>
      <c r="AQ20" s="85">
        <f t="shared" si="46"/>
        <v>0.88803633542682126</v>
      </c>
      <c r="AR20" s="86"/>
      <c r="AS20" s="87"/>
      <c r="AT20" s="60"/>
      <c r="AU20" s="30">
        <f t="shared" si="9"/>
        <v>3457.2191116957092</v>
      </c>
      <c r="AV20" s="30">
        <f t="shared" si="9"/>
        <v>1.9880999999999998</v>
      </c>
      <c r="AW20" s="30">
        <f t="shared" si="10"/>
        <v>82.905351552009222</v>
      </c>
      <c r="AX20" s="85">
        <f>(V20-$M$25)^2</f>
        <v>56.519151978656609</v>
      </c>
      <c r="AY20" s="63"/>
      <c r="AZ20" s="30">
        <f t="shared" si="12"/>
        <v>1.3629937456000201</v>
      </c>
      <c r="BA20" s="30">
        <f t="shared" si="13"/>
        <v>1.5777762010894463</v>
      </c>
      <c r="BB20" s="30">
        <f t="shared" si="14"/>
        <v>0.1073912277447132</v>
      </c>
      <c r="BC20" s="56">
        <f t="shared" si="47"/>
        <v>7.3036129783363296E-2</v>
      </c>
      <c r="BD20" s="30">
        <f t="shared" si="15"/>
        <v>1.3450906654695203</v>
      </c>
      <c r="BE20" s="30">
        <f t="shared" si="16"/>
        <v>1.568700849551329</v>
      </c>
      <c r="BF20" s="30">
        <f t="shared" si="17"/>
        <v>0.11180509204090446</v>
      </c>
      <c r="BG20" s="56">
        <f t="shared" si="18"/>
        <v>7.6741998502322065E-2</v>
      </c>
      <c r="BH20" s="30">
        <f t="shared" si="19"/>
        <v>1.3807115530482559</v>
      </c>
      <c r="BI20" s="30">
        <f t="shared" si="20"/>
        <v>1.5740589169317842</v>
      </c>
      <c r="BJ20" s="30">
        <f t="shared" si="21"/>
        <v>9.6673681941764122E-2</v>
      </c>
      <c r="BK20" s="56">
        <f t="shared" si="22"/>
        <v>6.5435662718273488E-2</v>
      </c>
      <c r="BL20" s="30">
        <f t="shared" si="23"/>
        <v>1.7856923785929411</v>
      </c>
      <c r="BM20" s="30">
        <f t="shared" si="24"/>
        <v>2.9190212181392745</v>
      </c>
      <c r="BN20" s="30">
        <f t="shared" si="25"/>
        <v>0.56666441977316673</v>
      </c>
      <c r="BO20" s="56">
        <f t="shared" si="26"/>
        <v>0.24089220655929347</v>
      </c>
      <c r="BP20" s="59"/>
      <c r="BQ20" s="30">
        <f t="shared" si="27"/>
        <v>1.0896854255634922</v>
      </c>
      <c r="BR20" s="30">
        <f t="shared" si="28"/>
        <v>1.8510845211259741</v>
      </c>
      <c r="BS20" s="30">
        <f t="shared" si="29"/>
        <v>0.38069954778124082</v>
      </c>
      <c r="BT20" s="56">
        <f t="shared" si="30"/>
        <v>0.25891147875052828</v>
      </c>
      <c r="BU20" s="30">
        <f t="shared" si="31"/>
        <v>1.0605491575740278</v>
      </c>
      <c r="BV20" s="30">
        <f t="shared" si="32"/>
        <v>1.8532423574468215</v>
      </c>
      <c r="BW20" s="30">
        <f t="shared" si="33"/>
        <v>0.39634659993639687</v>
      </c>
      <c r="BX20" s="56">
        <f t="shared" si="34"/>
        <v>0.27204870210733717</v>
      </c>
      <c r="BY20" s="30">
        <f t="shared" si="35"/>
        <v>1.1346791520959363</v>
      </c>
      <c r="BZ20" s="30">
        <f t="shared" si="36"/>
        <v>1.8200913178841038</v>
      </c>
      <c r="CA20" s="30">
        <f t="shared" si="37"/>
        <v>0.34270608289408372</v>
      </c>
      <c r="CB20" s="56">
        <f t="shared" si="38"/>
        <v>0.23196798964651816</v>
      </c>
      <c r="CC20" s="30">
        <f t="shared" si="39"/>
        <v>0.34354385449896752</v>
      </c>
      <c r="CD20" s="30">
        <f t="shared" si="40"/>
        <v>4.3611697422332476</v>
      </c>
      <c r="CE20" s="30">
        <f t="shared" si="41"/>
        <v>2.0088129438671403</v>
      </c>
      <c r="CF20" s="56">
        <f t="shared" si="42"/>
        <v>0.85395759064373844</v>
      </c>
      <c r="CG20" s="66"/>
      <c r="CH20" s="60"/>
    </row>
    <row r="21" spans="1:87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AVERAGE(BC16:BC28)</f>
        <v>0.10322188043353583</v>
      </c>
      <c r="O21" s="33">
        <f>AVERAGE(BG16:BG28)</f>
        <v>0.10853307020780194</v>
      </c>
      <c r="P21" s="33">
        <f>AVERAGE(BK16:BK28)</f>
        <v>8.9200847254614329E-2</v>
      </c>
      <c r="Q21" s="33">
        <f>AVERAGE(BO16:BO28)</f>
        <v>0.37992388540869465</v>
      </c>
      <c r="R21" s="24"/>
      <c r="S21" s="34"/>
      <c r="T21" s="24"/>
      <c r="U21" s="129">
        <f>'RAW DATA'!AM16</f>
        <v>228.7</v>
      </c>
      <c r="V21" s="129">
        <f>'RAW DATA'!AN16</f>
        <v>59.974528715925857</v>
      </c>
      <c r="W21" s="129">
        <f>'RAW DATA'!AO16</f>
        <v>1.36</v>
      </c>
      <c r="X21" s="160"/>
      <c r="Y21" s="83"/>
      <c r="Z21" s="84"/>
      <c r="AA21" s="30">
        <f t="shared" si="43"/>
        <v>1.2578267952682958</v>
      </c>
      <c r="AB21" s="30">
        <f t="shared" si="0"/>
        <v>1.7017656641865178</v>
      </c>
      <c r="AC21" s="85">
        <f t="shared" si="1"/>
        <v>1.2477202102202671</v>
      </c>
      <c r="AD21" s="85">
        <f t="shared" si="2"/>
        <v>1.6880920491215379</v>
      </c>
      <c r="AE21" s="30">
        <f t="shared" si="3"/>
        <v>1.2585916997360378</v>
      </c>
      <c r="AF21" s="30">
        <f t="shared" si="4"/>
        <v>1.7028005349369921</v>
      </c>
      <c r="AG21" s="84"/>
      <c r="AH21" s="77"/>
      <c r="AI21" s="45"/>
      <c r="AJ21" s="30">
        <f t="shared" si="5"/>
        <v>1.4797962297274068</v>
      </c>
      <c r="AK21" s="30">
        <f t="shared" si="6"/>
        <v>1.4679061296709026</v>
      </c>
      <c r="AL21" s="30">
        <f t="shared" si="7"/>
        <v>1.480696117336515</v>
      </c>
      <c r="AM21" s="85">
        <f t="shared" si="8"/>
        <v>2.3794141604662946</v>
      </c>
      <c r="AN21" s="30">
        <f t="shared" si="48"/>
        <v>1.4351136656901593E-2</v>
      </c>
      <c r="AO21" s="30">
        <f t="shared" si="44"/>
        <v>1.1643732820553629E-2</v>
      </c>
      <c r="AP21" s="30">
        <f t="shared" si="45"/>
        <v>1.4567552740109764E-2</v>
      </c>
      <c r="AQ21" s="85">
        <f t="shared" si="46"/>
        <v>1.0392052305592001</v>
      </c>
      <c r="AR21" s="86"/>
      <c r="AS21" s="87"/>
      <c r="AT21" s="60"/>
      <c r="AU21" s="30">
        <f t="shared" si="9"/>
        <v>3596.944094697415</v>
      </c>
      <c r="AV21" s="30">
        <f t="shared" si="9"/>
        <v>1.8496000000000004</v>
      </c>
      <c r="AW21" s="30">
        <f t="shared" si="10"/>
        <v>81.565359053659165</v>
      </c>
      <c r="AX21" s="85">
        <f t="shared" si="11"/>
        <v>75.591358494730486</v>
      </c>
      <c r="AY21" s="63"/>
      <c r="AZ21" s="30">
        <f t="shared" si="12"/>
        <v>1.3704257426042108</v>
      </c>
      <c r="BA21" s="30">
        <f t="shared" si="13"/>
        <v>1.5891667168506027</v>
      </c>
      <c r="BB21" s="30">
        <f t="shared" si="14"/>
        <v>0.10937048712319591</v>
      </c>
      <c r="BC21" s="56">
        <f t="shared" si="47"/>
        <v>7.3909153791629212E-2</v>
      </c>
      <c r="BD21" s="30">
        <f t="shared" si="15"/>
        <v>1.3540404291275037</v>
      </c>
      <c r="BE21" s="30">
        <f t="shared" si="16"/>
        <v>1.5817718302143016</v>
      </c>
      <c r="BF21" s="30">
        <f t="shared" si="17"/>
        <v>0.11386570054339899</v>
      </c>
      <c r="BG21" s="56">
        <f t="shared" si="18"/>
        <v>7.7570151279991645E-2</v>
      </c>
      <c r="BH21" s="30">
        <f t="shared" si="19"/>
        <v>1.3822407042826852</v>
      </c>
      <c r="BI21" s="30">
        <f t="shared" si="20"/>
        <v>1.5791515303903447</v>
      </c>
      <c r="BJ21" s="30">
        <f t="shared" si="21"/>
        <v>9.8455413053829849E-2</v>
      </c>
      <c r="BK21" s="56">
        <f t="shared" si="22"/>
        <v>6.6492652949568035E-2</v>
      </c>
      <c r="BL21" s="30">
        <f t="shared" si="23"/>
        <v>1.8023059093780165</v>
      </c>
      <c r="BM21" s="30">
        <f t="shared" si="24"/>
        <v>2.9565224115545727</v>
      </c>
      <c r="BN21" s="30">
        <f t="shared" si="25"/>
        <v>0.57710825108827823</v>
      </c>
      <c r="BO21" s="56">
        <f t="shared" si="26"/>
        <v>0.24254216045145416</v>
      </c>
      <c r="BP21" s="59"/>
      <c r="BQ21" s="30">
        <f t="shared" si="27"/>
        <v>1.0985336255581943</v>
      </c>
      <c r="BR21" s="30">
        <f t="shared" si="28"/>
        <v>1.8610588338966192</v>
      </c>
      <c r="BS21" s="30">
        <f t="shared" si="29"/>
        <v>0.38126260416921243</v>
      </c>
      <c r="BT21" s="56">
        <f t="shared" si="30"/>
        <v>0.25764534096660374</v>
      </c>
      <c r="BU21" s="30">
        <f t="shared" si="31"/>
        <v>1.0709733312841907</v>
      </c>
      <c r="BV21" s="30">
        <f t="shared" si="32"/>
        <v>1.8648389280576145</v>
      </c>
      <c r="BW21" s="30">
        <f t="shared" si="33"/>
        <v>0.39693279838671203</v>
      </c>
      <c r="BX21" s="56">
        <f t="shared" si="34"/>
        <v>0.27040748067160281</v>
      </c>
      <c r="BY21" s="30">
        <f t="shared" si="35"/>
        <v>1.1374831705643551</v>
      </c>
      <c r="BZ21" s="30">
        <f t="shared" si="36"/>
        <v>1.8239090641086748</v>
      </c>
      <c r="CA21" s="30">
        <f t="shared" si="37"/>
        <v>0.34321294677215985</v>
      </c>
      <c r="CB21" s="56">
        <f t="shared" si="38"/>
        <v>0.2317916166279502</v>
      </c>
      <c r="CC21" s="30">
        <f t="shared" si="39"/>
        <v>0.36763017298516409</v>
      </c>
      <c r="CD21" s="30">
        <f t="shared" si="40"/>
        <v>4.3911981479474251</v>
      </c>
      <c r="CE21" s="30">
        <f t="shared" si="41"/>
        <v>2.0117839874811305</v>
      </c>
      <c r="CF21" s="56">
        <f t="shared" si="42"/>
        <v>0.84549550931767192</v>
      </c>
      <c r="CG21" s="66"/>
      <c r="CH21" s="60"/>
    </row>
    <row r="22" spans="1:87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2.178812829667228</v>
      </c>
      <c r="O22" s="4">
        <f>TINV((1-H25),(H26-G31))</f>
        <v>2.178812829667228</v>
      </c>
      <c r="P22" s="4">
        <f>TINV((1-H25),(H26-G32))</f>
        <v>2.2009851600916384</v>
      </c>
      <c r="Q22" s="4">
        <f>TINV((1-H25),(H26-G33))</f>
        <v>2.178812829667228</v>
      </c>
      <c r="R22" s="79"/>
      <c r="S22" s="11"/>
      <c r="T22" s="24"/>
      <c r="U22" s="129">
        <f>'RAW DATA'!AM17</f>
        <v>239.13</v>
      </c>
      <c r="V22" s="129">
        <f>'RAW DATA'!AN17</f>
        <v>62.777194534575742</v>
      </c>
      <c r="W22" s="129">
        <f>'RAW DATA'!AO17</f>
        <v>1.32</v>
      </c>
      <c r="X22" s="160"/>
      <c r="Y22" s="83"/>
      <c r="Z22" s="84"/>
      <c r="AA22" s="30">
        <f t="shared" si="43"/>
        <v>1.2768849228351151</v>
      </c>
      <c r="AB22" s="30">
        <f t="shared" si="0"/>
        <v>1.7275501897180967</v>
      </c>
      <c r="AC22" s="85">
        <f t="shared" si="1"/>
        <v>1.2703025691541554</v>
      </c>
      <c r="AD22" s="85">
        <f t="shared" si="2"/>
        <v>1.7186446523850336</v>
      </c>
      <c r="AE22" s="30">
        <f t="shared" si="3"/>
        <v>1.2651039887681175</v>
      </c>
      <c r="AF22" s="30">
        <f t="shared" si="4"/>
        <v>1.7116112789215705</v>
      </c>
      <c r="AG22" s="84"/>
      <c r="AH22" s="77"/>
      <c r="AI22" s="45"/>
      <c r="AJ22" s="30">
        <f t="shared" si="5"/>
        <v>1.502217556276606</v>
      </c>
      <c r="AK22" s="30">
        <f t="shared" si="6"/>
        <v>1.4944736107695946</v>
      </c>
      <c r="AL22" s="30">
        <f t="shared" si="7"/>
        <v>1.4883576338448441</v>
      </c>
      <c r="AM22" s="85">
        <f t="shared" si="8"/>
        <v>2.443875474295242</v>
      </c>
      <c r="AN22" s="30">
        <f t="shared" si="48"/>
        <v>3.3203237815418063E-2</v>
      </c>
      <c r="AO22" s="30">
        <f t="shared" si="44"/>
        <v>3.0441040854979982E-2</v>
      </c>
      <c r="AP22" s="30">
        <f t="shared" si="45"/>
        <v>2.8344292873834574E-2</v>
      </c>
      <c r="AQ22" s="85">
        <f t="shared" si="46"/>
        <v>1.2630960817223551</v>
      </c>
      <c r="AR22" s="86"/>
      <c r="AS22" s="87"/>
      <c r="AT22" s="60"/>
      <c r="AU22" s="30">
        <f t="shared" si="9"/>
        <v>3940.9761536319666</v>
      </c>
      <c r="AV22" s="30">
        <f t="shared" si="9"/>
        <v>1.7424000000000002</v>
      </c>
      <c r="AW22" s="30">
        <f t="shared" si="10"/>
        <v>82.86589678563999</v>
      </c>
      <c r="AX22" s="85">
        <f t="shared" si="11"/>
        <v>132.18089215367422</v>
      </c>
      <c r="AY22" s="63"/>
      <c r="AZ22" s="30">
        <f t="shared" si="12"/>
        <v>1.3871746069873245</v>
      </c>
      <c r="BA22" s="30">
        <f t="shared" si="13"/>
        <v>1.6172605055658875</v>
      </c>
      <c r="BB22" s="30">
        <f t="shared" si="14"/>
        <v>0.1150429492892814</v>
      </c>
      <c r="BC22" s="56">
        <f t="shared" si="47"/>
        <v>7.6582082807251137E-2</v>
      </c>
      <c r="BD22" s="30">
        <f t="shared" si="15"/>
        <v>1.3747023053840073</v>
      </c>
      <c r="BE22" s="30">
        <f t="shared" si="16"/>
        <v>1.614244916155182</v>
      </c>
      <c r="BF22" s="30">
        <f t="shared" si="17"/>
        <v>0.11977130538558739</v>
      </c>
      <c r="BG22" s="56">
        <f t="shared" si="18"/>
        <v>8.0142803808967808E-2</v>
      </c>
      <c r="BH22" s="30">
        <f t="shared" si="19"/>
        <v>1.3847958651343453</v>
      </c>
      <c r="BI22" s="30">
        <f t="shared" si="20"/>
        <v>1.5919194025553429</v>
      </c>
      <c r="BJ22" s="30">
        <f t="shared" si="21"/>
        <v>0.10356176871049878</v>
      </c>
      <c r="BK22" s="56">
        <f t="shared" si="22"/>
        <v>6.958123931744134E-2</v>
      </c>
      <c r="BL22" s="30">
        <f t="shared" si="23"/>
        <v>1.8368357050603308</v>
      </c>
      <c r="BM22" s="30">
        <f t="shared" si="24"/>
        <v>3.0509152435301532</v>
      </c>
      <c r="BN22" s="30">
        <f t="shared" si="25"/>
        <v>0.6070397692349111</v>
      </c>
      <c r="BO22" s="56">
        <f t="shared" si="26"/>
        <v>0.24839226696277053</v>
      </c>
      <c r="BP22" s="59"/>
      <c r="BQ22" s="30">
        <f t="shared" si="27"/>
        <v>1.1192891686301683</v>
      </c>
      <c r="BR22" s="30">
        <f t="shared" si="28"/>
        <v>1.8851459439230438</v>
      </c>
      <c r="BS22" s="30">
        <f t="shared" si="29"/>
        <v>0.38292838764643783</v>
      </c>
      <c r="BT22" s="56">
        <f t="shared" si="30"/>
        <v>0.25490874211027292</v>
      </c>
      <c r="BU22" s="30">
        <f t="shared" si="31"/>
        <v>1.0958065638888237</v>
      </c>
      <c r="BV22" s="30">
        <f t="shared" si="32"/>
        <v>1.8931406576503655</v>
      </c>
      <c r="BW22" s="30">
        <f t="shared" si="33"/>
        <v>0.39866704688077093</v>
      </c>
      <c r="BX22" s="56">
        <f t="shared" si="34"/>
        <v>0.26676084743675949</v>
      </c>
      <c r="BY22" s="30">
        <f t="shared" si="35"/>
        <v>1.1436451472551123</v>
      </c>
      <c r="BZ22" s="30">
        <f t="shared" si="36"/>
        <v>1.8330701204345758</v>
      </c>
      <c r="CA22" s="30">
        <f t="shared" si="37"/>
        <v>0.3447124865897318</v>
      </c>
      <c r="CB22" s="56">
        <f t="shared" si="38"/>
        <v>0.23160595192382827</v>
      </c>
      <c r="CC22" s="30">
        <f t="shared" si="39"/>
        <v>0.4233017537287096</v>
      </c>
      <c r="CD22" s="30">
        <f t="shared" si="40"/>
        <v>4.4644491948617748</v>
      </c>
      <c r="CE22" s="30">
        <f t="shared" si="41"/>
        <v>2.0205737205665324</v>
      </c>
      <c r="CF22" s="56">
        <f t="shared" si="42"/>
        <v>0.82679078448103815</v>
      </c>
      <c r="CG22" s="66"/>
      <c r="CH22" s="60"/>
    </row>
    <row r="23" spans="1:87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0.96408418501836168</v>
      </c>
      <c r="O23" s="6">
        <f>(Q18-O18)/Q18</f>
        <v>0.96107117659595365</v>
      </c>
      <c r="P23" s="6">
        <f>(Q18-P18)/Q18</f>
        <v>0.97385541888393756</v>
      </c>
      <c r="Q23" s="6" t="s">
        <v>7</v>
      </c>
      <c r="R23" s="45"/>
      <c r="S23" s="91"/>
      <c r="T23" s="24"/>
      <c r="U23" s="129">
        <f>'RAW DATA'!AM18</f>
        <v>246.96</v>
      </c>
      <c r="V23" s="129">
        <f>'RAW DATA'!AN18</f>
        <v>64.865138882094925</v>
      </c>
      <c r="W23" s="129">
        <f>'RAW DATA'!AO18</f>
        <v>1.4</v>
      </c>
      <c r="X23" s="160"/>
      <c r="Y23" s="83"/>
      <c r="Z23" s="84"/>
      <c r="AA23" s="30">
        <f t="shared" si="43"/>
        <v>1.2910829443982457</v>
      </c>
      <c r="AB23" s="30">
        <f t="shared" si="0"/>
        <v>1.7467592777152734</v>
      </c>
      <c r="AC23" s="85">
        <f t="shared" si="1"/>
        <v>1.2873913470419482</v>
      </c>
      <c r="AD23" s="85">
        <f t="shared" si="2"/>
        <v>1.7417647636449887</v>
      </c>
      <c r="AE23" s="30">
        <f t="shared" si="3"/>
        <v>1.2697899713440084</v>
      </c>
      <c r="AF23" s="30">
        <f t="shared" si="4"/>
        <v>1.7179511377007173</v>
      </c>
      <c r="AG23" s="84"/>
      <c r="AH23" s="77"/>
      <c r="AI23" s="45"/>
      <c r="AJ23" s="30">
        <f t="shared" si="5"/>
        <v>1.5189211110567595</v>
      </c>
      <c r="AK23" s="30">
        <f t="shared" si="6"/>
        <v>1.5145780553434685</v>
      </c>
      <c r="AL23" s="30">
        <f t="shared" si="7"/>
        <v>1.4938705545223629</v>
      </c>
      <c r="AM23" s="85">
        <f t="shared" si="8"/>
        <v>2.4918981942881833</v>
      </c>
      <c r="AN23" s="30">
        <f t="shared" si="48"/>
        <v>1.4142230654974155E-2</v>
      </c>
      <c r="AO23" s="30">
        <f t="shared" si="44"/>
        <v>1.312813076629094E-2</v>
      </c>
      <c r="AP23" s="30">
        <f t="shared" si="45"/>
        <v>8.8116810063359318E-3</v>
      </c>
      <c r="AQ23" s="85">
        <f t="shared" si="46"/>
        <v>1.1922416666897955</v>
      </c>
      <c r="AR23" s="86"/>
      <c r="AS23" s="87"/>
      <c r="AT23" s="60"/>
      <c r="AU23" s="30">
        <f t="shared" si="9"/>
        <v>4207.4862421934631</v>
      </c>
      <c r="AV23" s="30">
        <f t="shared" si="9"/>
        <v>1.9599999999999997</v>
      </c>
      <c r="AW23" s="30">
        <f t="shared" si="10"/>
        <v>90.811194434932887</v>
      </c>
      <c r="AX23" s="85">
        <f t="shared" si="11"/>
        <v>184.55057485866416</v>
      </c>
      <c r="AY23" s="92"/>
      <c r="AZ23" s="30">
        <f t="shared" si="12"/>
        <v>1.3988672409737792</v>
      </c>
      <c r="BA23" s="30">
        <f t="shared" si="13"/>
        <v>1.6389749811397398</v>
      </c>
      <c r="BB23" s="30">
        <f t="shared" si="14"/>
        <v>0.1200538700829803</v>
      </c>
      <c r="BC23" s="56">
        <f t="shared" si="47"/>
        <v>7.9038910716999103E-2</v>
      </c>
      <c r="BD23" s="30">
        <f t="shared" si="15"/>
        <v>1.3895898763610823</v>
      </c>
      <c r="BE23" s="30">
        <f t="shared" si="16"/>
        <v>1.6395662343258546</v>
      </c>
      <c r="BF23" s="30">
        <f t="shared" si="17"/>
        <v>0.12498817898238607</v>
      </c>
      <c r="BG23" s="56">
        <f t="shared" si="18"/>
        <v>8.252343188350364E-2</v>
      </c>
      <c r="BH23" s="30">
        <f t="shared" si="19"/>
        <v>1.3857979503067801</v>
      </c>
      <c r="BI23" s="30">
        <f t="shared" si="20"/>
        <v>1.6019431587379458</v>
      </c>
      <c r="BJ23" s="30">
        <f t="shared" si="21"/>
        <v>0.10807260421558283</v>
      </c>
      <c r="BK23" s="56">
        <f t="shared" si="22"/>
        <v>7.2344021969250896E-2</v>
      </c>
      <c r="BL23" s="30">
        <f t="shared" si="23"/>
        <v>1.8584176199361104</v>
      </c>
      <c r="BM23" s="30">
        <f t="shared" si="24"/>
        <v>3.1253787686402559</v>
      </c>
      <c r="BN23" s="30">
        <f t="shared" si="25"/>
        <v>0.63348057435207283</v>
      </c>
      <c r="BO23" s="56">
        <f t="shared" si="26"/>
        <v>0.25421607343514607</v>
      </c>
      <c r="BP23" s="59"/>
      <c r="BQ23" s="30">
        <f t="shared" si="27"/>
        <v>1.1344575866409503</v>
      </c>
      <c r="BR23" s="30">
        <f t="shared" si="28"/>
        <v>1.9033846354725688</v>
      </c>
      <c r="BS23" s="30">
        <f t="shared" si="29"/>
        <v>0.38446352441580917</v>
      </c>
      <c r="BT23" s="56">
        <f t="shared" si="30"/>
        <v>0.25311618991741203</v>
      </c>
      <c r="BU23" s="30">
        <f t="shared" si="31"/>
        <v>1.1143127763593925</v>
      </c>
      <c r="BV23" s="30">
        <f t="shared" si="32"/>
        <v>1.9148433343275444</v>
      </c>
      <c r="BW23" s="30">
        <f t="shared" si="33"/>
        <v>0.40026527898407593</v>
      </c>
      <c r="BX23" s="56">
        <f t="shared" si="34"/>
        <v>0.26427510789023401</v>
      </c>
      <c r="BY23" s="30">
        <f t="shared" si="35"/>
        <v>1.1477761364015744</v>
      </c>
      <c r="BZ23" s="30">
        <f t="shared" si="36"/>
        <v>1.8399649726431515</v>
      </c>
      <c r="CA23" s="30">
        <f t="shared" si="37"/>
        <v>0.34609441812078856</v>
      </c>
      <c r="CB23" s="56">
        <f t="shared" si="38"/>
        <v>0.23167631028877583</v>
      </c>
      <c r="CC23" s="30">
        <f t="shared" si="39"/>
        <v>0.46322411575986111</v>
      </c>
      <c r="CD23" s="30">
        <f t="shared" si="40"/>
        <v>4.520572272816505</v>
      </c>
      <c r="CE23" s="30">
        <f t="shared" si="41"/>
        <v>2.0286740785283222</v>
      </c>
      <c r="CF23" s="56">
        <f t="shared" si="42"/>
        <v>0.81410792911939878</v>
      </c>
      <c r="CG23" s="66"/>
      <c r="CH23" s="93"/>
    </row>
    <row r="24" spans="1:87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S24" s="91"/>
      <c r="T24" s="24"/>
      <c r="U24" s="129">
        <f>'RAW DATA'!AM19</f>
        <v>240</v>
      </c>
      <c r="V24" s="129">
        <f>'RAW DATA'!AN19</f>
        <v>63.009856087836511</v>
      </c>
      <c r="W24" s="129">
        <f>'RAW DATA'!AO19</f>
        <v>1.45</v>
      </c>
      <c r="X24" s="160"/>
      <c r="Y24" s="83"/>
      <c r="Z24" s="84"/>
      <c r="AA24" s="30">
        <f t="shared" si="43"/>
        <v>1.2784670213972882</v>
      </c>
      <c r="AB24" s="30">
        <f t="shared" si="0"/>
        <v>1.7296906760080959</v>
      </c>
      <c r="AC24" s="85">
        <f t="shared" si="1"/>
        <v>1.2721955017654976</v>
      </c>
      <c r="AD24" s="85">
        <f t="shared" si="2"/>
        <v>1.7212056788592025</v>
      </c>
      <c r="AE24" s="30">
        <f t="shared" si="3"/>
        <v>1.2656329387706959</v>
      </c>
      <c r="AF24" s="30">
        <f t="shared" si="4"/>
        <v>1.7123269171603532</v>
      </c>
      <c r="AG24" s="84"/>
      <c r="AH24" s="77"/>
      <c r="AI24" s="45"/>
      <c r="AJ24" s="30">
        <f t="shared" si="5"/>
        <v>1.5040788487026922</v>
      </c>
      <c r="AK24" s="30">
        <f t="shared" si="6"/>
        <v>1.49670059031235</v>
      </c>
      <c r="AL24" s="30">
        <f t="shared" si="7"/>
        <v>1.4889799279655247</v>
      </c>
      <c r="AM24" s="85">
        <f t="shared" si="8"/>
        <v>2.4492266900202395</v>
      </c>
      <c r="AN24" s="30">
        <f t="shared" si="48"/>
        <v>2.9245218770086734E-3</v>
      </c>
      <c r="AO24" s="30">
        <f t="shared" si="44"/>
        <v>2.1809451355219657E-3</v>
      </c>
      <c r="AP24" s="30">
        <f t="shared" si="45"/>
        <v>1.5194347841974978E-3</v>
      </c>
      <c r="AQ24" s="85">
        <f t="shared" si="46"/>
        <v>0.99845397804880387</v>
      </c>
      <c r="AR24" s="86"/>
      <c r="AS24" s="87"/>
      <c r="AT24" s="60"/>
      <c r="AU24" s="30">
        <f t="shared" si="9"/>
        <v>3970.241964209868</v>
      </c>
      <c r="AV24" s="30">
        <f t="shared" si="9"/>
        <v>2.1025</v>
      </c>
      <c r="AW24" s="30">
        <f t="shared" si="10"/>
        <v>91.364291327362935</v>
      </c>
      <c r="AX24" s="85">
        <f t="shared" si="11"/>
        <v>137.58484094313133</v>
      </c>
      <c r="AY24" s="92"/>
      <c r="AZ24" s="30">
        <f t="shared" si="12"/>
        <v>1.388508776678121</v>
      </c>
      <c r="BA24" s="30">
        <f t="shared" si="13"/>
        <v>1.6196489207272633</v>
      </c>
      <c r="BB24" s="30">
        <f t="shared" si="14"/>
        <v>0.1155700720245711</v>
      </c>
      <c r="BC24" s="56">
        <f t="shared" si="47"/>
        <v>7.6837774910705911E-2</v>
      </c>
      <c r="BD24" s="30">
        <f t="shared" si="15"/>
        <v>1.3763804970306412</v>
      </c>
      <c r="BE24" s="30">
        <f t="shared" si="16"/>
        <v>1.6170206835940588</v>
      </c>
      <c r="BF24" s="30">
        <f t="shared" si="17"/>
        <v>0.12032009328170883</v>
      </c>
      <c r="BG24" s="56">
        <f t="shared" si="18"/>
        <v>8.0390222373466755E-2</v>
      </c>
      <c r="BH24" s="30">
        <f t="shared" si="19"/>
        <v>1.3849436428841282</v>
      </c>
      <c r="BI24" s="30">
        <f t="shared" si="20"/>
        <v>1.5930162130469212</v>
      </c>
      <c r="BJ24" s="30">
        <f t="shared" si="21"/>
        <v>0.10403628508139648</v>
      </c>
      <c r="BK24" s="56">
        <f t="shared" si="22"/>
        <v>6.9870844547613886E-2</v>
      </c>
      <c r="BL24" s="30">
        <f t="shared" si="23"/>
        <v>1.8394054859771498</v>
      </c>
      <c r="BM24" s="30">
        <f t="shared" si="24"/>
        <v>3.0590478940633292</v>
      </c>
      <c r="BN24" s="30">
        <f t="shared" si="25"/>
        <v>0.60982120404308982</v>
      </c>
      <c r="BO24" s="56">
        <f t="shared" si="26"/>
        <v>0.24898520276947103</v>
      </c>
      <c r="BP24" s="59"/>
      <c r="BQ24" s="30">
        <f t="shared" si="27"/>
        <v>1.1209917679598291</v>
      </c>
      <c r="BR24" s="30">
        <f t="shared" si="28"/>
        <v>1.8871659294455552</v>
      </c>
      <c r="BS24" s="30">
        <f t="shared" si="29"/>
        <v>0.38308708074286313</v>
      </c>
      <c r="BT24" s="56">
        <f t="shared" si="30"/>
        <v>0.25469880191007654</v>
      </c>
      <c r="BU24" s="30">
        <f t="shared" si="31"/>
        <v>1.097868327923528</v>
      </c>
      <c r="BV24" s="30">
        <f t="shared" si="32"/>
        <v>1.8955328527011721</v>
      </c>
      <c r="BW24" s="30">
        <f t="shared" si="33"/>
        <v>0.39883226238882213</v>
      </c>
      <c r="BX24" s="56">
        <f t="shared" si="34"/>
        <v>0.26647431354696588</v>
      </c>
      <c r="BY24" s="30">
        <f t="shared" si="35"/>
        <v>1.1441245857045024</v>
      </c>
      <c r="BZ24" s="30">
        <f t="shared" si="36"/>
        <v>1.833835270226547</v>
      </c>
      <c r="CA24" s="30">
        <f t="shared" si="37"/>
        <v>0.34485534226102227</v>
      </c>
      <c r="CB24" s="56">
        <f t="shared" si="38"/>
        <v>0.23160509808363716</v>
      </c>
      <c r="CC24" s="30">
        <f t="shared" si="39"/>
        <v>0.42781560374613159</v>
      </c>
      <c r="CD24" s="30">
        <f t="shared" si="40"/>
        <v>4.4706377762943479</v>
      </c>
      <c r="CE24" s="30">
        <f t="shared" si="41"/>
        <v>2.0214110862741079</v>
      </c>
      <c r="CF24" s="56">
        <f t="shared" si="42"/>
        <v>0.82532625277630145</v>
      </c>
      <c r="CG24" s="66"/>
      <c r="CH24" s="60"/>
    </row>
    <row r="25" spans="1:87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V29</f>
        <v>51.280199616177534</v>
      </c>
      <c r="N25" s="90"/>
      <c r="O25" s="90"/>
      <c r="P25" s="19"/>
      <c r="Q25" s="20"/>
      <c r="R25" s="45"/>
      <c r="S25" s="91"/>
      <c r="T25" s="24"/>
      <c r="U25" s="129">
        <f>'RAW DATA'!AM20</f>
        <v>286.08999999999997</v>
      </c>
      <c r="V25" s="129">
        <f>'RAW DATA'!AN20</f>
        <v>75.110942410898915</v>
      </c>
      <c r="W25" s="129">
        <f>'RAW DATA'!AO20</f>
        <v>1.44</v>
      </c>
      <c r="X25" s="160"/>
      <c r="Y25" s="83"/>
      <c r="Z25" s="84"/>
      <c r="AA25" s="30">
        <f t="shared" si="43"/>
        <v>1.3607544083941125</v>
      </c>
      <c r="AB25" s="30">
        <f t="shared" si="0"/>
        <v>1.8410206701802698</v>
      </c>
      <c r="AC25" s="85">
        <f t="shared" si="1"/>
        <v>1.3746389322840202</v>
      </c>
      <c r="AD25" s="85">
        <f t="shared" si="2"/>
        <v>1.8598056142666157</v>
      </c>
      <c r="AE25" s="30">
        <f t="shared" si="3"/>
        <v>1.2910084141364699</v>
      </c>
      <c r="AF25" s="30">
        <f t="shared" si="4"/>
        <v>1.7466584426552241</v>
      </c>
      <c r="AG25" s="84"/>
      <c r="AH25" s="77"/>
      <c r="AI25" s="45"/>
      <c r="AJ25" s="30">
        <f t="shared" si="5"/>
        <v>1.6008875392871913</v>
      </c>
      <c r="AK25" s="30">
        <f t="shared" si="6"/>
        <v>1.6172222732753181</v>
      </c>
      <c r="AL25" s="30">
        <f t="shared" si="7"/>
        <v>1.5188334283958471</v>
      </c>
      <c r="AM25" s="85">
        <f t="shared" si="8"/>
        <v>2.727551675450675</v>
      </c>
      <c r="AN25" s="30">
        <f t="shared" si="48"/>
        <v>2.588480029788754E-2</v>
      </c>
      <c r="AO25" s="30">
        <f t="shared" si="44"/>
        <v>3.1407734144871545E-2</v>
      </c>
      <c r="AP25" s="30">
        <f t="shared" si="45"/>
        <v>6.2147094326431632E-3</v>
      </c>
      <c r="AQ25" s="85">
        <f t="shared" si="46"/>
        <v>1.6577893169558404</v>
      </c>
      <c r="AR25" s="94"/>
      <c r="AS25" s="95"/>
      <c r="AT25" s="60"/>
      <c r="AU25" s="30">
        <f t="shared" si="9"/>
        <v>5641.6536698533737</v>
      </c>
      <c r="AV25" s="30">
        <f t="shared" si="9"/>
        <v>2.0735999999999999</v>
      </c>
      <c r="AW25" s="30">
        <f t="shared" si="10"/>
        <v>108.15975707169443</v>
      </c>
      <c r="AX25" s="85">
        <f t="shared" si="11"/>
        <v>567.90430214816502</v>
      </c>
      <c r="AY25" s="92"/>
      <c r="AZ25" s="30">
        <f t="shared" si="12"/>
        <v>1.4491099352620684</v>
      </c>
      <c r="BA25" s="30">
        <f t="shared" si="13"/>
        <v>1.7526651433123142</v>
      </c>
      <c r="BB25" s="30">
        <f t="shared" si="14"/>
        <v>0.1517776040251228</v>
      </c>
      <c r="BC25" s="56">
        <f t="shared" si="47"/>
        <v>9.4808411147170979E-2</v>
      </c>
      <c r="BD25" s="30">
        <f t="shared" si="15"/>
        <v>1.4592064898249588</v>
      </c>
      <c r="BE25" s="30">
        <f t="shared" si="16"/>
        <v>1.7752380567256774</v>
      </c>
      <c r="BF25" s="30">
        <f t="shared" si="17"/>
        <v>0.15801578345035919</v>
      </c>
      <c r="BG25" s="56">
        <f t="shared" si="18"/>
        <v>9.7708141955239108E-2</v>
      </c>
      <c r="BH25" s="30">
        <f t="shared" si="19"/>
        <v>1.3822030897215594</v>
      </c>
      <c r="BI25" s="30">
        <f t="shared" si="20"/>
        <v>1.6554637670701349</v>
      </c>
      <c r="BJ25" s="30">
        <f t="shared" si="21"/>
        <v>0.13663033867428781</v>
      </c>
      <c r="BK25" s="56">
        <f t="shared" si="22"/>
        <v>8.9957421347114555E-2</v>
      </c>
      <c r="BL25" s="30">
        <f t="shared" si="23"/>
        <v>1.9266765041200098</v>
      </c>
      <c r="BM25" s="30">
        <f t="shared" si="24"/>
        <v>3.5284268467813402</v>
      </c>
      <c r="BN25" s="30">
        <f t="shared" si="25"/>
        <v>0.80087517133066521</v>
      </c>
      <c r="BO25" s="56">
        <f t="shared" si="26"/>
        <v>0.293624197311802</v>
      </c>
      <c r="BP25" s="59"/>
      <c r="BQ25" s="30">
        <f t="shared" si="27"/>
        <v>1.2053679936665844</v>
      </c>
      <c r="BR25" s="30">
        <f t="shared" si="28"/>
        <v>1.9964070849077982</v>
      </c>
      <c r="BS25" s="30">
        <f t="shared" si="29"/>
        <v>0.39551954562060698</v>
      </c>
      <c r="BT25" s="56">
        <f t="shared" si="30"/>
        <v>0.24706266737307186</v>
      </c>
      <c r="BU25" s="30">
        <f t="shared" si="31"/>
        <v>1.2054465618809984</v>
      </c>
      <c r="BV25" s="30">
        <f t="shared" si="32"/>
        <v>2.0289979846696378</v>
      </c>
      <c r="BW25" s="30">
        <f t="shared" si="33"/>
        <v>0.41177571139431957</v>
      </c>
      <c r="BX25" s="56">
        <f t="shared" si="34"/>
        <v>0.25461911958481814</v>
      </c>
      <c r="BY25" s="30">
        <f t="shared" si="35"/>
        <v>1.162786369822574</v>
      </c>
      <c r="BZ25" s="30">
        <f t="shared" si="36"/>
        <v>1.8748804869691202</v>
      </c>
      <c r="CA25" s="30">
        <f t="shared" si="37"/>
        <v>0.35604705857327312</v>
      </c>
      <c r="CB25" s="56">
        <f t="shared" si="38"/>
        <v>0.2344213999485914</v>
      </c>
      <c r="CC25" s="30">
        <f t="shared" si="39"/>
        <v>0.64053899727518582</v>
      </c>
      <c r="CD25" s="30">
        <f t="shared" si="40"/>
        <v>4.8145643536261638</v>
      </c>
      <c r="CE25" s="30">
        <f t="shared" si="41"/>
        <v>2.0870126781754892</v>
      </c>
      <c r="CF25" s="56">
        <f t="shared" si="42"/>
        <v>0.76515972069737248</v>
      </c>
      <c r="CG25" s="66"/>
      <c r="CH25" s="60"/>
    </row>
    <row r="26" spans="1:87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INPUTS!D23</f>
        <v>13</v>
      </c>
      <c r="I26" s="79"/>
      <c r="K26" s="79"/>
      <c r="L26" s="159" t="s">
        <v>18</v>
      </c>
      <c r="M26" s="30">
        <f>SUM(AX16:AX28)</f>
        <v>5930.1967659414404</v>
      </c>
      <c r="N26" s="90"/>
      <c r="O26" s="90"/>
      <c r="P26" s="162"/>
      <c r="Q26" s="21"/>
      <c r="R26" s="45"/>
      <c r="S26" s="91"/>
      <c r="T26" s="24"/>
      <c r="U26" s="129">
        <f>'RAW DATA'!AM21</f>
        <v>257.39</v>
      </c>
      <c r="V26" s="129">
        <f>'RAW DATA'!AN21</f>
        <v>67.625979399263045</v>
      </c>
      <c r="W26" s="129">
        <f>'RAW DATA'!AO21</f>
        <v>1.76</v>
      </c>
      <c r="X26" s="160"/>
      <c r="Y26" s="83"/>
      <c r="Z26" s="84"/>
      <c r="AA26" s="30">
        <f t="shared" si="43"/>
        <v>1.3098566599149886</v>
      </c>
      <c r="AB26" s="30">
        <f t="shared" si="0"/>
        <v>1.7721590104732199</v>
      </c>
      <c r="AC26" s="85">
        <f t="shared" si="1"/>
        <v>1.3103409082427124</v>
      </c>
      <c r="AD26" s="85">
        <f t="shared" si="2"/>
        <v>1.7728141699754345</v>
      </c>
      <c r="AE26" s="30">
        <f t="shared" si="3"/>
        <v>1.2757848574171353</v>
      </c>
      <c r="AF26" s="30">
        <f t="shared" si="4"/>
        <v>1.7260618659173008</v>
      </c>
      <c r="AG26" s="84"/>
      <c r="AH26" s="77"/>
      <c r="AI26" s="45"/>
      <c r="AJ26" s="30">
        <f t="shared" si="5"/>
        <v>1.5410078351941043</v>
      </c>
      <c r="AK26" s="30">
        <f t="shared" si="6"/>
        <v>1.5415775391090736</v>
      </c>
      <c r="AL26" s="30">
        <f t="shared" si="7"/>
        <v>1.5009233616672182</v>
      </c>
      <c r="AM26" s="85">
        <f t="shared" si="8"/>
        <v>2.5553975261830502</v>
      </c>
      <c r="AN26" s="30">
        <f t="shared" si="48"/>
        <v>4.7957568246372574E-2</v>
      </c>
      <c r="AO26" s="30">
        <f t="shared" si="44"/>
        <v>4.7708371421648285E-2</v>
      </c>
      <c r="AP26" s="30">
        <f t="shared" si="45"/>
        <v>6.7120704529815042E-2</v>
      </c>
      <c r="AQ26" s="85">
        <f t="shared" si="46"/>
        <v>0.63265722465811591</v>
      </c>
      <c r="AR26" s="94"/>
      <c r="AS26" s="95"/>
      <c r="AT26" s="60"/>
      <c r="AU26" s="30">
        <f t="shared" si="9"/>
        <v>4573.2730897095498</v>
      </c>
      <c r="AV26" s="30">
        <f t="shared" si="9"/>
        <v>3.0975999999999999</v>
      </c>
      <c r="AW26" s="30">
        <f t="shared" si="10"/>
        <v>119.02172374270296</v>
      </c>
      <c r="AX26" s="85">
        <f t="shared" si="11"/>
        <v>267.18451671712705</v>
      </c>
      <c r="AY26" s="92"/>
      <c r="AZ26" s="30">
        <f t="shared" si="12"/>
        <v>1.4134469666328968</v>
      </c>
      <c r="BA26" s="30">
        <f t="shared" si="13"/>
        <v>1.6685687037553119</v>
      </c>
      <c r="BB26" s="30">
        <f t="shared" si="14"/>
        <v>0.12756086856120749</v>
      </c>
      <c r="BC26" s="56">
        <f t="shared" si="47"/>
        <v>8.277756001489768E-2</v>
      </c>
      <c r="BD26" s="30">
        <f t="shared" si="15"/>
        <v>1.4087738180806992</v>
      </c>
      <c r="BE26" s="30">
        <f t="shared" si="16"/>
        <v>1.6743812601374479</v>
      </c>
      <c r="BF26" s="30">
        <f t="shared" si="17"/>
        <v>0.13280372102837446</v>
      </c>
      <c r="BG26" s="56">
        <f t="shared" si="18"/>
        <v>8.6147934605434004E-2</v>
      </c>
      <c r="BH26" s="30">
        <f t="shared" si="19"/>
        <v>1.3860929505202664</v>
      </c>
      <c r="BI26" s="30">
        <f t="shared" si="20"/>
        <v>1.61575377281417</v>
      </c>
      <c r="BJ26" s="30">
        <f t="shared" si="21"/>
        <v>0.11483041114695176</v>
      </c>
      <c r="BK26" s="56">
        <f t="shared" si="22"/>
        <v>7.6506511977666045E-2</v>
      </c>
      <c r="BL26" s="30">
        <f t="shared" si="23"/>
        <v>1.8823052533129663</v>
      </c>
      <c r="BM26" s="30">
        <f t="shared" si="24"/>
        <v>3.228489799053134</v>
      </c>
      <c r="BN26" s="30">
        <f t="shared" si="25"/>
        <v>0.67309227287008389</v>
      </c>
      <c r="BO26" s="56">
        <f t="shared" si="26"/>
        <v>0.26340022089458204</v>
      </c>
      <c r="BP26" s="59"/>
      <c r="BQ26" s="30">
        <f t="shared" si="27"/>
        <v>1.1541344126481583</v>
      </c>
      <c r="BR26" s="30">
        <f t="shared" si="28"/>
        <v>1.9278812577400504</v>
      </c>
      <c r="BS26" s="30">
        <f t="shared" si="29"/>
        <v>0.38687342254594598</v>
      </c>
      <c r="BT26" s="56">
        <f t="shared" si="30"/>
        <v>0.25105220993066252</v>
      </c>
      <c r="BU26" s="30">
        <f t="shared" si="31"/>
        <v>1.1388033132779642</v>
      </c>
      <c r="BV26" s="30">
        <f t="shared" si="32"/>
        <v>1.9443517649401829</v>
      </c>
      <c r="BW26" s="30">
        <f t="shared" si="33"/>
        <v>0.40277422583110933</v>
      </c>
      <c r="BX26" s="56">
        <f t="shared" si="34"/>
        <v>0.2612740621946823</v>
      </c>
      <c r="BY26" s="30">
        <f t="shared" si="35"/>
        <v>1.1526595510342339</v>
      </c>
      <c r="BZ26" s="30">
        <f t="shared" si="36"/>
        <v>1.8491871723002025</v>
      </c>
      <c r="CA26" s="30">
        <f t="shared" si="37"/>
        <v>0.34826381063298434</v>
      </c>
      <c r="CB26" s="56">
        <f t="shared" si="38"/>
        <v>0.23203304014545725</v>
      </c>
      <c r="CC26" s="30">
        <f t="shared" si="39"/>
        <v>0.51400729239414478</v>
      </c>
      <c r="CD26" s="30">
        <f t="shared" si="40"/>
        <v>4.5967877599719555</v>
      </c>
      <c r="CE26" s="30">
        <f t="shared" si="41"/>
        <v>2.0413902337889054</v>
      </c>
      <c r="CF26" s="56">
        <f t="shared" si="42"/>
        <v>0.7988542733067806</v>
      </c>
      <c r="CG26" s="66"/>
      <c r="CH26" s="60"/>
    </row>
    <row r="27" spans="1:87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DATA'!AM22</f>
        <v>280</v>
      </c>
      <c r="V27" s="129">
        <f>'RAW DATA'!AN22</f>
        <v>73.535733381022609</v>
      </c>
      <c r="W27" s="129">
        <f>'RAW DATA'!AO22</f>
        <v>1.77</v>
      </c>
      <c r="X27" s="160"/>
      <c r="Y27" s="83"/>
      <c r="Z27" s="84"/>
      <c r="AA27" s="30">
        <f t="shared" si="43"/>
        <v>1.3500429869909536</v>
      </c>
      <c r="AB27" s="30">
        <f t="shared" si="0"/>
        <v>1.8265287471054077</v>
      </c>
      <c r="AC27" s="85">
        <f t="shared" si="1"/>
        <v>1.3608503533093215</v>
      </c>
      <c r="AD27" s="85">
        <f t="shared" si="2"/>
        <v>1.8411504780067289</v>
      </c>
      <c r="AE27" s="30">
        <f t="shared" si="3"/>
        <v>1.2879201332460557</v>
      </c>
      <c r="AF27" s="30">
        <f t="shared" si="4"/>
        <v>1.7424801802740753</v>
      </c>
      <c r="AG27" s="84"/>
      <c r="AH27" s="77"/>
      <c r="AI27" s="45"/>
      <c r="AJ27" s="30">
        <f t="shared" si="5"/>
        <v>1.5882858670481808</v>
      </c>
      <c r="AK27" s="30">
        <f t="shared" si="6"/>
        <v>1.6010004156580253</v>
      </c>
      <c r="AL27" s="30">
        <f>$F$18*(V27^$G$18)</f>
        <v>1.5152001567600655</v>
      </c>
      <c r="AM27" s="85">
        <f t="shared" si="8"/>
        <v>2.69132186776352</v>
      </c>
      <c r="AN27" s="30">
        <f t="shared" si="48"/>
        <v>3.3020026114431444E-2</v>
      </c>
      <c r="AO27" s="30">
        <f t="shared" si="44"/>
        <v>2.8560859507760224E-2</v>
      </c>
      <c r="AP27" s="30">
        <f t="shared" si="45"/>
        <v>6.4922960115095213E-2</v>
      </c>
      <c r="AQ27" s="85">
        <f t="shared" si="46"/>
        <v>0.84883398401926102</v>
      </c>
      <c r="AR27" s="94"/>
      <c r="AS27" s="95"/>
      <c r="AT27" s="60"/>
      <c r="AU27" s="30">
        <f t="shared" si="9"/>
        <v>5407.5040838848427</v>
      </c>
      <c r="AV27" s="30">
        <f t="shared" si="9"/>
        <v>3.1329000000000002</v>
      </c>
      <c r="AW27" s="30">
        <f t="shared" si="10"/>
        <v>130.15824808441002</v>
      </c>
      <c r="AX27" s="85">
        <f t="shared" si="11"/>
        <v>495.30878315815926</v>
      </c>
      <c r="AY27" s="92"/>
      <c r="AZ27" s="30">
        <f t="shared" si="12"/>
        <v>1.4419868202888559</v>
      </c>
      <c r="BA27" s="30">
        <f t="shared" si="13"/>
        <v>1.7345849138075056</v>
      </c>
      <c r="BB27" s="30">
        <f t="shared" si="14"/>
        <v>0.14629904675932479</v>
      </c>
      <c r="BC27" s="56">
        <f t="shared" si="47"/>
        <v>9.211128159896094E-2</v>
      </c>
      <c r="BD27" s="30">
        <f t="shared" si="15"/>
        <v>1.4486883625049862</v>
      </c>
      <c r="BE27" s="30">
        <f t="shared" si="16"/>
        <v>1.7533124688110644</v>
      </c>
      <c r="BF27" s="30">
        <f t="shared" si="17"/>
        <v>0.15231205315303917</v>
      </c>
      <c r="BG27" s="56">
        <f t="shared" si="18"/>
        <v>9.5135548787748117E-2</v>
      </c>
      <c r="BH27" s="30">
        <f t="shared" si="19"/>
        <v>1.3835016203729489</v>
      </c>
      <c r="BI27" s="30">
        <f t="shared" si="20"/>
        <v>1.6468986931471821</v>
      </c>
      <c r="BJ27" s="30">
        <f t="shared" si="21"/>
        <v>0.13169853638711662</v>
      </c>
      <c r="BK27" s="56">
        <f t="shared" si="22"/>
        <v>8.6918243638996195E-2</v>
      </c>
      <c r="BL27" s="30">
        <f t="shared" si="23"/>
        <v>1.9193550489995785</v>
      </c>
      <c r="BM27" s="30">
        <f t="shared" si="24"/>
        <v>3.4632886865274615</v>
      </c>
      <c r="BN27" s="30">
        <f t="shared" si="25"/>
        <v>0.77196681876394135</v>
      </c>
      <c r="BO27" s="56">
        <f t="shared" si="26"/>
        <v>0.28683556136874977</v>
      </c>
      <c r="BP27" s="59"/>
      <c r="BQ27" s="30">
        <f t="shared" si="27"/>
        <v>1.1948361485745091</v>
      </c>
      <c r="BR27" s="30">
        <f t="shared" si="28"/>
        <v>1.9817355855218524</v>
      </c>
      <c r="BS27" s="30">
        <f t="shared" si="29"/>
        <v>0.39344971847367166</v>
      </c>
      <c r="BT27" s="56">
        <f t="shared" si="30"/>
        <v>0.24771971257598321</v>
      </c>
      <c r="BU27" s="30">
        <f t="shared" si="31"/>
        <v>1.191379602941482</v>
      </c>
      <c r="BV27" s="30">
        <f t="shared" si="32"/>
        <v>2.0106212283745686</v>
      </c>
      <c r="BW27" s="30">
        <f t="shared" si="33"/>
        <v>0.40962081271654327</v>
      </c>
      <c r="BX27" s="56">
        <f t="shared" si="34"/>
        <v>0.25585303333490111</v>
      </c>
      <c r="BY27" s="30">
        <f t="shared" si="35"/>
        <v>1.161016358487279</v>
      </c>
      <c r="BZ27" s="30">
        <f t="shared" si="36"/>
        <v>1.8693839550328519</v>
      </c>
      <c r="CA27" s="30">
        <f t="shared" si="37"/>
        <v>0.35418379827278645</v>
      </c>
      <c r="CB27" s="56">
        <f t="shared" si="38"/>
        <v>0.23375380255380482</v>
      </c>
      <c r="CC27" s="30">
        <f t="shared" si="39"/>
        <v>0.61523091405175512</v>
      </c>
      <c r="CD27" s="30">
        <f t="shared" si="40"/>
        <v>4.7674128214752844</v>
      </c>
      <c r="CE27" s="30">
        <f t="shared" si="41"/>
        <v>2.0760909537117649</v>
      </c>
      <c r="CF27" s="56">
        <f t="shared" si="42"/>
        <v>0.77140195625764729</v>
      </c>
      <c r="CG27" s="66"/>
      <c r="CH27" s="60"/>
    </row>
    <row r="28" spans="1:87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DATA'!AM23</f>
        <v>105.22</v>
      </c>
      <c r="V28" s="129">
        <f>'RAW DATA'!AN23</f>
        <v>24.27555919245161</v>
      </c>
      <c r="W28" s="129">
        <f>'RAW DATA'!AO23</f>
        <v>1.53</v>
      </c>
      <c r="X28" s="160"/>
      <c r="Y28" s="83"/>
      <c r="Z28" s="84"/>
      <c r="AA28" s="30">
        <f t="shared" si="43"/>
        <v>1.015073802508671</v>
      </c>
      <c r="AB28" s="30">
        <f t="shared" si="0"/>
        <v>1.3733351445705548</v>
      </c>
      <c r="AC28" s="85">
        <f t="shared" si="1"/>
        <v>0.99287018790670789</v>
      </c>
      <c r="AD28" s="85">
        <f t="shared" si="2"/>
        <v>1.3432949601090753</v>
      </c>
      <c r="AE28" s="30">
        <f t="shared" si="3"/>
        <v>1.1363149861810962</v>
      </c>
      <c r="AF28" s="30">
        <f t="shared" si="4"/>
        <v>1.5373673342450123</v>
      </c>
      <c r="AG28" s="84"/>
      <c r="AH28" s="77"/>
      <c r="AI28" s="45"/>
      <c r="AJ28" s="30">
        <f t="shared" si="5"/>
        <v>1.1942044735396129</v>
      </c>
      <c r="AK28" s="30">
        <f t="shared" si="6"/>
        <v>1.1680825740078917</v>
      </c>
      <c r="AL28" s="30">
        <f>$F$18*(V28^$G$18)</f>
        <v>1.3368411602130543</v>
      </c>
      <c r="AM28" s="85">
        <f t="shared" si="8"/>
        <v>1.558337861426387</v>
      </c>
      <c r="AN28" s="30">
        <f t="shared" si="48"/>
        <v>0.11275863559080855</v>
      </c>
      <c r="AO28" s="30">
        <f t="shared" si="44"/>
        <v>0.13098422323675318</v>
      </c>
      <c r="AP28" s="30">
        <f t="shared" si="45"/>
        <v>3.7310337387838961E-2</v>
      </c>
      <c r="AQ28" s="85">
        <f t="shared" si="46"/>
        <v>8.0303439022110922E-4</v>
      </c>
      <c r="AR28" s="94"/>
      <c r="AS28" s="95"/>
      <c r="AT28" s="60"/>
      <c r="AU28" s="30">
        <f t="shared" si="9"/>
        <v>589.30277410622182</v>
      </c>
      <c r="AV28" s="30">
        <f t="shared" si="9"/>
        <v>2.3409</v>
      </c>
      <c r="AW28" s="30">
        <f t="shared" si="10"/>
        <v>37.141605564450963</v>
      </c>
      <c r="AX28" s="85">
        <f t="shared" si="11"/>
        <v>729.25060441473227</v>
      </c>
      <c r="AY28" s="92"/>
      <c r="AZ28" s="30">
        <f t="shared" si="12"/>
        <v>1.0309074669041181</v>
      </c>
      <c r="BA28" s="30">
        <f t="shared" si="13"/>
        <v>1.3575014801751077</v>
      </c>
      <c r="BB28" s="30">
        <f t="shared" si="14"/>
        <v>0.16329700663549482</v>
      </c>
      <c r="BC28" s="56">
        <f t="shared" si="47"/>
        <v>0.1367412451164948</v>
      </c>
      <c r="BD28" s="30">
        <f t="shared" si="15"/>
        <v>0.99807393139988798</v>
      </c>
      <c r="BE28" s="30">
        <f t="shared" si="16"/>
        <v>1.3380912166158954</v>
      </c>
      <c r="BF28" s="30">
        <f t="shared" si="17"/>
        <v>0.17000864260800372</v>
      </c>
      <c r="BG28" s="56">
        <f t="shared" si="18"/>
        <v>0.14554505511085133</v>
      </c>
      <c r="BH28" s="30">
        <f t="shared" si="19"/>
        <v>1.1898410447189922</v>
      </c>
      <c r="BI28" s="30">
        <f t="shared" si="20"/>
        <v>1.4838412757071164</v>
      </c>
      <c r="BJ28" s="30">
        <f t="shared" si="21"/>
        <v>0.14700011549406211</v>
      </c>
      <c r="BK28" s="56">
        <f t="shared" si="22"/>
        <v>0.10996079404873686</v>
      </c>
      <c r="BL28" s="30">
        <f t="shared" si="23"/>
        <v>0.69667899543625456</v>
      </c>
      <c r="BM28" s="30">
        <f t="shared" si="24"/>
        <v>2.4199967274165193</v>
      </c>
      <c r="BN28" s="30">
        <f t="shared" si="25"/>
        <v>0.86165886599013242</v>
      </c>
      <c r="BO28" s="56">
        <f t="shared" si="26"/>
        <v>0.55293456401132013</v>
      </c>
      <c r="BP28" s="59"/>
      <c r="BQ28" s="155">
        <f t="shared" si="27"/>
        <v>0.79412300401067148</v>
      </c>
      <c r="BR28" s="155">
        <f t="shared" si="28"/>
        <v>1.5942859430685543</v>
      </c>
      <c r="BS28" s="155">
        <f t="shared" si="29"/>
        <v>0.40008146952894136</v>
      </c>
      <c r="BT28" s="157">
        <f t="shared" si="30"/>
        <v>0.33501923530993233</v>
      </c>
      <c r="BU28" s="155">
        <f t="shared" si="31"/>
        <v>0.75155744002882063</v>
      </c>
      <c r="BV28" s="155">
        <f t="shared" si="32"/>
        <v>1.5846077079869629</v>
      </c>
      <c r="BW28" s="155">
        <f t="shared" si="33"/>
        <v>0.41652513397907109</v>
      </c>
      <c r="BX28" s="157">
        <f t="shared" si="34"/>
        <v>0.35658877484140694</v>
      </c>
      <c r="BY28" s="155">
        <f t="shared" si="35"/>
        <v>0.97668745354367015</v>
      </c>
      <c r="BZ28" s="155">
        <f t="shared" si="36"/>
        <v>1.6969948668824384</v>
      </c>
      <c r="CA28" s="155">
        <f t="shared" si="37"/>
        <v>0.36015370666938418</v>
      </c>
      <c r="CB28" s="157">
        <f t="shared" si="38"/>
        <v>0.26940650646333025</v>
      </c>
      <c r="CC28" s="155">
        <f t="shared" si="39"/>
        <v>-0.55274642873132862</v>
      </c>
      <c r="CD28" s="155">
        <f t="shared" si="40"/>
        <v>3.6694221515841026</v>
      </c>
      <c r="CE28" s="155">
        <f t="shared" si="41"/>
        <v>2.1110842901577156</v>
      </c>
      <c r="CF28" s="157">
        <f t="shared" si="42"/>
        <v>1.3547025599605118</v>
      </c>
      <c r="CG28" s="66"/>
      <c r="CH28" s="60"/>
    </row>
    <row r="29" spans="1:87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27"/>
      <c r="V29" s="102">
        <f>AVERAGE(V16:V28)</f>
        <v>51.280199616177534</v>
      </c>
      <c r="W29" s="27"/>
      <c r="X29" s="160"/>
      <c r="Y29" s="83"/>
      <c r="Z29" s="84"/>
      <c r="AA29" s="160"/>
      <c r="AB29" s="160"/>
      <c r="AC29" s="160"/>
      <c r="AD29" s="160"/>
      <c r="AE29" s="160"/>
      <c r="AF29" s="160"/>
      <c r="AG29" s="84"/>
      <c r="AH29" s="77"/>
      <c r="AI29" s="45"/>
      <c r="AJ29" s="160"/>
      <c r="AK29" s="160"/>
      <c r="AL29" s="160"/>
      <c r="AM29" s="160"/>
      <c r="AN29" s="160"/>
      <c r="AO29" s="160"/>
      <c r="AP29" s="160"/>
      <c r="AQ29" s="160"/>
      <c r="AR29" s="86"/>
      <c r="AS29" s="87"/>
      <c r="AT29" s="60"/>
      <c r="AU29" s="92"/>
      <c r="AV29" s="92"/>
      <c r="AW29" s="92"/>
      <c r="AX29" s="92"/>
      <c r="AY29" s="92"/>
      <c r="AZ29" s="92"/>
      <c r="BA29" s="92"/>
      <c r="BB29" s="92"/>
      <c r="BC29" s="59"/>
      <c r="BD29" s="92"/>
      <c r="BE29" s="92"/>
      <c r="BF29" s="92"/>
      <c r="BG29" s="59"/>
      <c r="BH29" s="92"/>
      <c r="BI29" s="92"/>
      <c r="BJ29" s="92"/>
      <c r="BK29" s="59"/>
      <c r="BL29" s="92"/>
      <c r="BM29" s="92"/>
      <c r="BN29" s="92"/>
      <c r="BO29" s="59"/>
      <c r="BP29" s="59"/>
      <c r="BQ29" s="132"/>
      <c r="BR29" s="132"/>
      <c r="BS29" s="132"/>
      <c r="BT29" s="165"/>
      <c r="BU29" s="132"/>
      <c r="BV29" s="132"/>
      <c r="BW29" s="132"/>
      <c r="BX29" s="165"/>
      <c r="BY29" s="132"/>
      <c r="BZ29" s="132"/>
      <c r="CA29" s="132"/>
      <c r="CB29" s="165"/>
      <c r="CC29" s="132"/>
      <c r="CD29" s="132">
        <f t="shared" si="40"/>
        <v>1.9999825442191754</v>
      </c>
      <c r="CE29" s="132">
        <f t="shared" si="41"/>
        <v>1.9999825442191754</v>
      </c>
      <c r="CF29" s="165" t="e">
        <f t="shared" si="42"/>
        <v>#DIV/0!</v>
      </c>
      <c r="CG29" s="66"/>
      <c r="CH29" s="60"/>
      <c r="CI29" s="11"/>
    </row>
    <row r="30" spans="1:87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60"/>
      <c r="V30" s="160"/>
      <c r="W30" s="160"/>
      <c r="X30" s="160"/>
      <c r="Y30" s="83"/>
      <c r="Z30" s="84"/>
      <c r="AA30" s="160"/>
      <c r="AB30" s="160"/>
      <c r="AC30" s="160"/>
      <c r="AD30" s="160"/>
      <c r="AE30" s="160"/>
      <c r="AF30" s="160"/>
      <c r="AG30" s="84"/>
      <c r="AH30" s="77"/>
      <c r="AI30" s="45"/>
      <c r="AJ30" s="160"/>
      <c r="AK30" s="160"/>
      <c r="AL30" s="160"/>
      <c r="AM30" s="160"/>
      <c r="AN30" s="160"/>
      <c r="AO30" s="160"/>
      <c r="AP30" s="160"/>
      <c r="AQ30" s="160"/>
      <c r="AR30" s="86"/>
      <c r="AS30" s="87"/>
      <c r="AT30" s="60"/>
      <c r="AU30" s="92"/>
      <c r="AV30" s="92"/>
      <c r="AW30" s="92"/>
      <c r="AX30" s="92"/>
      <c r="AY30" s="92"/>
      <c r="AZ30" s="92"/>
      <c r="BA30" s="92"/>
      <c r="BB30" s="92"/>
      <c r="BC30" s="59"/>
      <c r="BD30" s="92"/>
      <c r="BE30" s="92"/>
      <c r="BF30" s="92"/>
      <c r="BG30" s="59"/>
      <c r="BH30" s="92"/>
      <c r="BI30" s="92"/>
      <c r="BJ30" s="92"/>
      <c r="BK30" s="59"/>
      <c r="BL30" s="92"/>
      <c r="BM30" s="92"/>
      <c r="BN30" s="92"/>
      <c r="BO30" s="59"/>
      <c r="BP30" s="59"/>
      <c r="BQ30" s="132"/>
      <c r="BR30" s="132"/>
      <c r="BS30" s="132"/>
      <c r="BT30" s="165"/>
      <c r="BU30" s="132"/>
      <c r="BV30" s="132"/>
      <c r="BW30" s="132"/>
      <c r="BX30" s="165"/>
      <c r="BY30" s="132"/>
      <c r="BZ30" s="132"/>
      <c r="CA30" s="132"/>
      <c r="CB30" s="165"/>
      <c r="CC30" s="132"/>
      <c r="CD30" s="132">
        <f t="shared" si="40"/>
        <v>1.9999825442191754</v>
      </c>
      <c r="CE30" s="132">
        <f t="shared" si="41"/>
        <v>1.9999825442191754</v>
      </c>
      <c r="CF30" s="165" t="e">
        <f t="shared" si="42"/>
        <v>#DIV/0!</v>
      </c>
      <c r="CG30" s="66"/>
      <c r="CH30" s="60"/>
      <c r="CI30" s="11"/>
    </row>
    <row r="31" spans="1:87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34"/>
      <c r="U31" s="132"/>
      <c r="V31" s="132"/>
      <c r="W31" s="132"/>
      <c r="X31" s="132"/>
      <c r="Y31" s="83"/>
      <c r="Z31" s="77"/>
      <c r="AA31" s="132"/>
      <c r="AB31" s="132"/>
      <c r="AC31" s="132"/>
      <c r="AD31" s="132"/>
      <c r="AE31" s="132"/>
      <c r="AF31" s="132"/>
      <c r="AG31" s="77"/>
      <c r="AH31" s="77"/>
      <c r="AI31" s="91"/>
      <c r="AJ31" s="132"/>
      <c r="AK31" s="132"/>
      <c r="AL31" s="132"/>
      <c r="AM31" s="132"/>
      <c r="AN31" s="132"/>
      <c r="AO31" s="132"/>
      <c r="AP31" s="132"/>
      <c r="AQ31" s="132"/>
      <c r="AR31" s="87"/>
      <c r="AS31" s="87"/>
      <c r="AT31" s="91"/>
      <c r="AU31" s="132"/>
      <c r="AV31" s="132"/>
      <c r="AW31" s="132"/>
      <c r="AX31" s="132"/>
      <c r="AY31" s="132"/>
      <c r="AZ31" s="132"/>
      <c r="BA31" s="132"/>
      <c r="BB31" s="132"/>
      <c r="BC31" s="133"/>
      <c r="BD31" s="132"/>
      <c r="BE31" s="132"/>
      <c r="BF31" s="132"/>
      <c r="BG31" s="133"/>
      <c r="BH31" s="132"/>
      <c r="BI31" s="132"/>
      <c r="BJ31" s="132"/>
      <c r="BK31" s="133"/>
      <c r="BL31" s="132"/>
      <c r="BM31" s="132"/>
      <c r="BN31" s="132"/>
      <c r="BO31" s="133"/>
      <c r="BP31" s="133"/>
      <c r="BQ31" s="132"/>
      <c r="BR31" s="132"/>
      <c r="BS31" s="132"/>
      <c r="BT31" s="165"/>
      <c r="BU31" s="132"/>
      <c r="BV31" s="132"/>
      <c r="BW31" s="132"/>
      <c r="BX31" s="165"/>
      <c r="BY31" s="132"/>
      <c r="BZ31" s="132"/>
      <c r="CA31" s="132"/>
      <c r="CB31" s="165"/>
      <c r="CC31" s="132"/>
      <c r="CD31" s="132">
        <f t="shared" si="40"/>
        <v>1.9999825442191754</v>
      </c>
      <c r="CE31" s="132">
        <f t="shared" si="41"/>
        <v>1.9999825442191754</v>
      </c>
      <c r="CF31" s="165" t="e">
        <f t="shared" si="42"/>
        <v>#DIV/0!</v>
      </c>
      <c r="CG31" s="66"/>
      <c r="CH31" s="60"/>
      <c r="CI31" s="11"/>
    </row>
    <row r="32" spans="1:87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34"/>
      <c r="U32" s="132"/>
      <c r="V32" s="132"/>
      <c r="W32" s="132"/>
      <c r="X32" s="132"/>
      <c r="Y32" s="83"/>
      <c r="Z32" s="77"/>
      <c r="AA32" s="132"/>
      <c r="AB32" s="132"/>
      <c r="AC32" s="132"/>
      <c r="AD32" s="132"/>
      <c r="AE32" s="132"/>
      <c r="AF32" s="132"/>
      <c r="AG32" s="77"/>
      <c r="AH32" s="77"/>
      <c r="AI32" s="91"/>
      <c r="AJ32" s="132"/>
      <c r="AK32" s="132"/>
      <c r="AL32" s="132"/>
      <c r="AM32" s="132"/>
      <c r="AN32" s="132"/>
      <c r="AO32" s="132"/>
      <c r="AP32" s="132"/>
      <c r="AQ32" s="132"/>
      <c r="AR32" s="87"/>
      <c r="AS32" s="87"/>
      <c r="AT32" s="91"/>
      <c r="AU32" s="132"/>
      <c r="AV32" s="132"/>
      <c r="AW32" s="132"/>
      <c r="AX32" s="132"/>
      <c r="AY32" s="132"/>
      <c r="AZ32" s="132"/>
      <c r="BA32" s="132"/>
      <c r="BB32" s="132"/>
      <c r="BC32" s="133"/>
      <c r="BD32" s="132"/>
      <c r="BE32" s="132"/>
      <c r="BF32" s="132"/>
      <c r="BG32" s="133"/>
      <c r="BH32" s="132"/>
      <c r="BI32" s="132"/>
      <c r="BJ32" s="132"/>
      <c r="BK32" s="133"/>
      <c r="BL32" s="132"/>
      <c r="BM32" s="132"/>
      <c r="BN32" s="132"/>
      <c r="BO32" s="133"/>
      <c r="BP32" s="133"/>
      <c r="BQ32" s="132"/>
      <c r="BR32" s="132"/>
      <c r="BS32" s="132"/>
      <c r="BT32" s="165"/>
      <c r="BU32" s="132"/>
      <c r="BV32" s="132"/>
      <c r="BW32" s="132"/>
      <c r="BX32" s="165"/>
      <c r="BY32" s="132"/>
      <c r="BZ32" s="132"/>
      <c r="CA32" s="132"/>
      <c r="CB32" s="165"/>
      <c r="CC32" s="132"/>
      <c r="CD32" s="132">
        <f t="shared" si="40"/>
        <v>1.9999825442191754</v>
      </c>
      <c r="CE32" s="132">
        <f t="shared" si="41"/>
        <v>1.9999825442191754</v>
      </c>
      <c r="CF32" s="165" t="e">
        <f t="shared" si="42"/>
        <v>#DIV/0!</v>
      </c>
      <c r="CG32" s="66"/>
      <c r="CH32" s="60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U33" s="11"/>
      <c r="V33" s="11"/>
      <c r="W33" s="11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64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C39:Q43"/>
    <mergeCell ref="F45:K55"/>
    <mergeCell ref="F58:K68"/>
    <mergeCell ref="F71:K81"/>
    <mergeCell ref="AK100:AL100"/>
    <mergeCell ref="C32:F32"/>
    <mergeCell ref="G32:H32"/>
    <mergeCell ref="P32:Q32"/>
    <mergeCell ref="C33:F33"/>
    <mergeCell ref="G33:H33"/>
    <mergeCell ref="P33:Q33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A8ABE-B6F6-4414-BA83-3F6BF11206E4}">
  <sheetPr>
    <tabColor theme="3" tint="-0.249977111117893"/>
  </sheetPr>
  <dimension ref="B2:EQ277"/>
  <sheetViews>
    <sheetView zoomScale="40" zoomScaleNormal="40" workbookViewId="0">
      <selection activeCell="BC91" sqref="BC91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7" width="17.7109375" style="1" customWidth="1"/>
    <col min="18" max="18" width="9.140625" style="1"/>
    <col min="19" max="19" width="6.7109375" style="1" customWidth="1"/>
    <col min="20" max="20" width="9.140625" style="1"/>
    <col min="21" max="23" width="17.85546875" style="1" customWidth="1"/>
    <col min="24" max="24" width="9.140625" style="1"/>
    <col min="25" max="25" width="6.7109375" style="1" customWidth="1"/>
    <col min="26" max="26" width="9.140625" style="1"/>
    <col min="27" max="32" width="17.85546875" style="1" customWidth="1"/>
    <col min="33" max="33" width="9.140625" style="1"/>
    <col min="34" max="34" width="6.7109375" style="1" customWidth="1"/>
    <col min="35" max="35" width="9.140625" style="1"/>
    <col min="36" max="43" width="17.85546875" style="1" customWidth="1"/>
    <col min="44" max="44" width="9.140625" style="1"/>
    <col min="45" max="45" width="6.7109375" style="1" customWidth="1"/>
    <col min="46" max="46" width="9.140625" style="1"/>
    <col min="47" max="50" width="17.85546875" style="1" customWidth="1"/>
    <col min="51" max="51" width="4.85546875" style="1" customWidth="1"/>
    <col min="52" max="67" width="17.85546875" style="1" customWidth="1"/>
    <col min="68" max="68" width="9.140625" style="1"/>
    <col min="69" max="71" width="17.85546875" style="1" customWidth="1"/>
    <col min="72" max="72" width="4.7109375" style="1" customWidth="1"/>
    <col min="73" max="80" width="17.85546875" style="1" customWidth="1"/>
    <col min="81" max="81" width="17.85546875" style="35" customWidth="1"/>
    <col min="82" max="85" width="17.85546875" style="28" customWidth="1"/>
    <col min="86" max="87" width="17.85546875" style="1" customWidth="1"/>
    <col min="88" max="93" width="17.85546875" style="2" customWidth="1"/>
    <col min="94" max="94" width="9.140625" style="1"/>
    <col min="95" max="95" width="6.7109375" style="7" customWidth="1"/>
    <col min="96" max="96" width="9.140625" style="7"/>
    <col min="97" max="104" width="17.85546875" style="35" customWidth="1"/>
    <col min="105" max="105" width="9.140625" style="1"/>
    <col min="106" max="106" width="6.7109375" style="1" customWidth="1"/>
    <col min="107" max="107" width="9.140625" style="7"/>
    <col min="108" max="111" width="17.85546875" style="35" customWidth="1"/>
    <col min="112" max="112" width="4.85546875" style="35" customWidth="1"/>
    <col min="113" max="128" width="17.85546875" style="35" customWidth="1"/>
    <col min="129" max="129" width="9.140625" style="35"/>
    <col min="130" max="145" width="17.85546875" style="35" hidden="1" customWidth="1"/>
    <col min="146" max="146" width="12.5703125" style="7" hidden="1" customWidth="1"/>
    <col min="147" max="147" width="9.140625" style="7" hidden="1" customWidth="1"/>
    <col min="148" max="16384" width="9.140625" style="1"/>
  </cols>
  <sheetData>
    <row r="2" spans="2:147" x14ac:dyDescent="0.3">
      <c r="CT2" s="10"/>
      <c r="CU2" s="10"/>
      <c r="CV2" s="10"/>
      <c r="CW2" s="10"/>
      <c r="CX2" s="10"/>
      <c r="CY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32"/>
    </row>
    <row r="3" spans="2:147" ht="15.75" customHeight="1" x14ac:dyDescent="0.3">
      <c r="D3" s="196" t="s">
        <v>117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CT3" s="10"/>
      <c r="CY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32"/>
    </row>
    <row r="4" spans="2:147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CT4" s="10"/>
      <c r="CY4" s="10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2"/>
    </row>
    <row r="5" spans="2:147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CT5" s="10"/>
      <c r="CY5" s="10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2"/>
    </row>
    <row r="6" spans="2:147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CT6" s="10"/>
      <c r="CY6" s="10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2"/>
    </row>
    <row r="7" spans="2:147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CT7" s="10"/>
      <c r="CY7" s="10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2"/>
    </row>
    <row r="8" spans="2:147" ht="18" customHeight="1" x14ac:dyDescent="0.3">
      <c r="CT8" s="10"/>
      <c r="CU8" s="10"/>
      <c r="CV8" s="10"/>
      <c r="CW8" s="10"/>
      <c r="CX8" s="10"/>
      <c r="CY8" s="10"/>
    </row>
    <row r="9" spans="2:147" ht="15" customHeight="1" x14ac:dyDescent="0.3">
      <c r="CD9" s="35"/>
      <c r="CE9" s="35"/>
      <c r="CF9" s="35"/>
      <c r="CG9" s="35"/>
      <c r="CH9" s="7"/>
    </row>
    <row r="10" spans="2:147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60"/>
      <c r="EQ10" s="60"/>
    </row>
    <row r="11" spans="2:147" s="37" customFormat="1" ht="21.95" customHeight="1" x14ac:dyDescent="0.25"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0"/>
    </row>
    <row r="12" spans="2:147" s="37" customFormat="1" ht="21.95" customHeight="1" x14ac:dyDescent="0.25"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0"/>
    </row>
    <row r="13" spans="2:147" s="37" customFormat="1" ht="21.95" customHeight="1" x14ac:dyDescent="0.25"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65"/>
      <c r="EQ13" s="60"/>
    </row>
    <row r="14" spans="2:147" s="37" customFormat="1" ht="21.95" customHeight="1" x14ac:dyDescent="0.25"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T14" s="24"/>
      <c r="U14" s="162"/>
      <c r="V14" s="162"/>
      <c r="W14" s="162"/>
      <c r="X14" s="162"/>
      <c r="Y14" s="40"/>
      <c r="Z14" s="41"/>
      <c r="AA14" s="226" t="s">
        <v>8</v>
      </c>
      <c r="AB14" s="227"/>
      <c r="AC14" s="228" t="s">
        <v>9</v>
      </c>
      <c r="AD14" s="229"/>
      <c r="AE14" s="226" t="s">
        <v>10</v>
      </c>
      <c r="AF14" s="227"/>
      <c r="AG14" s="42"/>
      <c r="AH14" s="44"/>
      <c r="AI14" s="45"/>
      <c r="AJ14" s="179" t="s">
        <v>82</v>
      </c>
      <c r="AK14" s="180"/>
      <c r="AL14" s="180"/>
      <c r="AM14" s="181"/>
      <c r="AN14" s="179" t="s">
        <v>81</v>
      </c>
      <c r="AO14" s="180"/>
      <c r="AP14" s="180"/>
      <c r="AQ14" s="181"/>
      <c r="AR14" s="25"/>
      <c r="AS14" s="50"/>
      <c r="AT14" s="59"/>
      <c r="AU14" s="247" t="s">
        <v>85</v>
      </c>
      <c r="AV14" s="248"/>
      <c r="AW14" s="248"/>
      <c r="AX14" s="249"/>
      <c r="AY14" s="59"/>
      <c r="AZ14" s="247" t="s">
        <v>86</v>
      </c>
      <c r="BA14" s="248"/>
      <c r="BB14" s="248"/>
      <c r="BC14" s="249"/>
      <c r="BD14" s="247" t="s">
        <v>87</v>
      </c>
      <c r="BE14" s="248"/>
      <c r="BF14" s="248"/>
      <c r="BG14" s="249"/>
      <c r="BH14" s="247" t="s">
        <v>88</v>
      </c>
      <c r="BI14" s="248"/>
      <c r="BJ14" s="248"/>
      <c r="BK14" s="249"/>
      <c r="BL14" s="247" t="s">
        <v>89</v>
      </c>
      <c r="BM14" s="248"/>
      <c r="BN14" s="248"/>
      <c r="BO14" s="249"/>
      <c r="BP14" s="59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DZ14" s="245" t="s">
        <v>91</v>
      </c>
      <c r="EA14" s="245"/>
      <c r="EB14" s="245"/>
      <c r="EC14" s="245"/>
      <c r="ED14" s="245" t="s">
        <v>92</v>
      </c>
      <c r="EE14" s="245"/>
      <c r="EF14" s="245"/>
      <c r="EG14" s="245"/>
      <c r="EH14" s="245" t="s">
        <v>93</v>
      </c>
      <c r="EI14" s="245"/>
      <c r="EJ14" s="245"/>
      <c r="EK14" s="245"/>
      <c r="EL14" s="245" t="s">
        <v>94</v>
      </c>
      <c r="EM14" s="245"/>
      <c r="EN14" s="245"/>
      <c r="EO14" s="245"/>
      <c r="EP14" s="66"/>
      <c r="EQ14" s="67"/>
    </row>
    <row r="15" spans="2:147" s="12" customFormat="1" ht="21.95" customHeight="1" x14ac:dyDescent="0.25"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DZ15" s="54" t="s">
        <v>13</v>
      </c>
      <c r="EA15" s="54" t="s">
        <v>14</v>
      </c>
      <c r="EB15" s="54" t="s">
        <v>59</v>
      </c>
      <c r="EC15" s="55" t="s">
        <v>15</v>
      </c>
      <c r="ED15" s="54" t="s">
        <v>13</v>
      </c>
      <c r="EE15" s="54" t="s">
        <v>14</v>
      </c>
      <c r="EF15" s="54" t="s">
        <v>59</v>
      </c>
      <c r="EG15" s="55" t="s">
        <v>15</v>
      </c>
      <c r="EH15" s="54" t="s">
        <v>13</v>
      </c>
      <c r="EI15" s="54" t="s">
        <v>14</v>
      </c>
      <c r="EJ15" s="54" t="s">
        <v>59</v>
      </c>
      <c r="EK15" s="55" t="s">
        <v>15</v>
      </c>
      <c r="EL15" s="54" t="s">
        <v>13</v>
      </c>
      <c r="EM15" s="54" t="s">
        <v>14</v>
      </c>
      <c r="EN15" s="54" t="s">
        <v>59</v>
      </c>
      <c r="EO15" s="55" t="s">
        <v>15</v>
      </c>
      <c r="EP15" s="68"/>
      <c r="EQ15" s="60"/>
    </row>
    <row r="16" spans="2:147" s="12" customFormat="1" ht="21.95" customHeight="1" x14ac:dyDescent="0.25"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T16" s="24"/>
      <c r="U16" s="129">
        <f>'RAW DATA'!AP11</f>
        <v>202.45</v>
      </c>
      <c r="V16" s="129">
        <f>'RAW DATA'!AQ11</f>
        <v>52.803786844398687</v>
      </c>
      <c r="W16" s="129">
        <f>'RAW DATA'!AR11</f>
        <v>1.35</v>
      </c>
      <c r="X16" s="160"/>
      <c r="Y16" s="83"/>
      <c r="Z16" s="84"/>
      <c r="AA16" s="30">
        <f t="shared" ref="AA16:AA52" si="0">(($D$18*V16)+1)*(1+$H$23)</f>
        <v>1.455923454039475</v>
      </c>
      <c r="AB16" s="30">
        <f t="shared" ref="AB16:AB52" si="1">(($D$18*V16)+1)*(1+$H$24)</f>
        <v>1.9697787907592894</v>
      </c>
      <c r="AC16" s="85">
        <f t="shared" ref="AC16:AC52" si="2">(EXP($E$18*V16))*(1+$H$23)</f>
        <v>1.3599321018853674</v>
      </c>
      <c r="AD16" s="85">
        <f t="shared" ref="AD16:AD52" si="3">(EXP($E$18*V16))*(1+$H$24)</f>
        <v>1.8399081378449087</v>
      </c>
      <c r="AE16" s="30">
        <f t="shared" ref="AE16:AE52" si="4">($F$18*(V16^$G$18))*(1+$H$23)</f>
        <v>1.4509291020513038</v>
      </c>
      <c r="AF16" s="30">
        <f t="shared" ref="AF16:AF52" si="5">($F$18*(V16^$G$18))*(1+$H$24)</f>
        <v>1.963021726304705</v>
      </c>
      <c r="AG16" s="84"/>
      <c r="AH16" s="77"/>
      <c r="AI16" s="45"/>
      <c r="AJ16" s="30">
        <f t="shared" ref="AJ16:AJ52" si="6">($D$18*V16)+1</f>
        <v>1.7128511223993823</v>
      </c>
      <c r="AK16" s="30">
        <f t="shared" ref="AK16:AK52" si="7">EXP($E$18*V16)</f>
        <v>1.599920119865138</v>
      </c>
      <c r="AL16" s="30">
        <f t="shared" ref="AL16:AL52" si="8">$F$18*(V16^$G$18)</f>
        <v>1.7069754141780045</v>
      </c>
      <c r="AM16" s="85">
        <f t="shared" ref="AM16:AM52" si="9">V16*$H$21+1</f>
        <v>2.2144870974211699</v>
      </c>
      <c r="AN16" s="30">
        <f>(W16-AJ16)^2</f>
        <v>0.13166093702649145</v>
      </c>
      <c r="AO16" s="30">
        <f>(W16-AK16)^2</f>
        <v>6.2460066313404922E-2</v>
      </c>
      <c r="AP16" s="30">
        <f>(W16-AL16)^2</f>
        <v>0.12743144632755776</v>
      </c>
      <c r="AQ16" s="85">
        <f>(W16-AM16)^2</f>
        <v>0.74733794160767908</v>
      </c>
      <c r="AR16" s="86"/>
      <c r="AS16" s="87"/>
      <c r="AT16" s="60"/>
      <c r="AU16" s="30">
        <f t="shared" ref="AU16:AV47" si="10">V16^2</f>
        <v>2788.2399051086918</v>
      </c>
      <c r="AV16" s="30">
        <f t="shared" si="10"/>
        <v>1.8225000000000002</v>
      </c>
      <c r="AW16" s="30">
        <f t="shared" ref="AW16:AW52" si="11">V16*W16</f>
        <v>71.285112239938229</v>
      </c>
      <c r="AX16" s="85">
        <f t="shared" ref="AX16:AX52" si="12">(V16-$M$25)^2</f>
        <v>72.883866674795698</v>
      </c>
      <c r="AY16" s="62"/>
      <c r="AZ16" s="30">
        <f t="shared" ref="AZ16:AZ52" si="13">AJ16-BB16</f>
        <v>1.5932086203238474</v>
      </c>
      <c r="BA16" s="30">
        <f t="shared" ref="BA16:BA52" si="14">AJ16+BB16</f>
        <v>1.8324936244749173</v>
      </c>
      <c r="BB16" s="30">
        <f t="shared" ref="BB16:BB52" si="15">$N$22*($N$20*SQRT((1/$H$26)+(AX16/$M$26)))</f>
        <v>0.11964250207553498</v>
      </c>
      <c r="BC16" s="56">
        <f t="shared" ref="BC16:BC52" si="16">(BA16-AZ16)/(2*AJ16)</f>
        <v>6.9849913113253129E-2</v>
      </c>
      <c r="BD16" s="30">
        <f t="shared" ref="BD16:BD52" si="17">AK16-BF16</f>
        <v>1.494621552256765</v>
      </c>
      <c r="BE16" s="30">
        <f t="shared" ref="BE16:BE52" si="18">AK16+BF16</f>
        <v>1.7052186874735111</v>
      </c>
      <c r="BF16" s="30">
        <f t="shared" ref="BF16:BF52" si="19">$O$22*($O$20*SQRT((1/$H$26)+(AX16/$M$26)))</f>
        <v>0.10529856760837317</v>
      </c>
      <c r="BG16" s="56">
        <f t="shared" ref="BG16:BG52" si="20">(BE16-BD16)/(2*AK16)</f>
        <v>6.5814890569192291E-2</v>
      </c>
      <c r="BH16" s="30">
        <f t="shared" ref="BH16:BH52" si="21">AL16-BJ16</f>
        <v>1.5695160458817803</v>
      </c>
      <c r="BI16" s="30">
        <f t="shared" ref="BI16:BI52" si="22">AL16+BJ16</f>
        <v>1.8444347824742287</v>
      </c>
      <c r="BJ16" s="30">
        <f t="shared" ref="BJ16:BJ52" si="23">$P$22*($P$20*SQRT((1/$H$26)+(AX16/$M$26)))</f>
        <v>0.13745936829622407</v>
      </c>
      <c r="BK16" s="56">
        <f t="shared" ref="BK16:BK52" si="24">(BI16-BH16)/(2*AL16)</f>
        <v>8.0528030547187379E-2</v>
      </c>
      <c r="BL16" s="30">
        <f t="shared" ref="BL16:BL52" si="25">AM16-BN16</f>
        <v>1.9607448845643489</v>
      </c>
      <c r="BM16" s="30">
        <f t="shared" ref="BM16:BM52" si="26">AM16+BN16</f>
        <v>2.4682293102779909</v>
      </c>
      <c r="BN16" s="30">
        <f t="shared" ref="BN16:BN52" si="27">$Q$22*($Q$20*SQRT((1/$H$26)+(AX16/$M$26)))</f>
        <v>0.25374221285682108</v>
      </c>
      <c r="BO16" s="56">
        <f t="shared" ref="BO16:BO52" si="28">(BM16-BL16)/(2*AM16)</f>
        <v>0.11458283642849428</v>
      </c>
      <c r="BP16" s="59"/>
      <c r="BQ16" s="11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DZ16" s="30">
        <f t="shared" ref="DZ16:DZ62" si="29">AJ16-EB16</f>
        <v>1.0151824216504404</v>
      </c>
      <c r="EA16" s="30">
        <f t="shared" ref="EA16:EA62" si="30">AJ16+EB16</f>
        <v>2.4105198231483245</v>
      </c>
      <c r="EB16" s="30">
        <f t="shared" ref="EB16:EB62" si="31">$N$22*SQRT(($N$20^2)+((($N$20*SQRT((1/$H$26)+(AX16/$M$26))))^2))</f>
        <v>0.69766870074894194</v>
      </c>
      <c r="EC16" s="56">
        <f t="shared" ref="EC16:EC62" si="32">(EA16-DZ16)/(2*AJ16)</f>
        <v>0.40731426778740665</v>
      </c>
      <c r="ED16" s="30">
        <f t="shared" ref="ED16:ED62" si="33">AK16-EF16</f>
        <v>0.98589488987055018</v>
      </c>
      <c r="EE16" s="30">
        <f t="shared" ref="EE16:EE62" si="34">AK16+EF16</f>
        <v>2.2139453498597259</v>
      </c>
      <c r="EF16" s="30">
        <f t="shared" ref="EF16:EF62" si="35">$O$22*SQRT(($O$20^2)+((($O$20*SQRT((1/$H$26)+(AX16/$M$26))))^2))</f>
        <v>0.61402522999458786</v>
      </c>
      <c r="EG16" s="56">
        <f t="shared" ref="EG16:EG62" si="36">(EE16-ED16)/(2*AK16)</f>
        <v>0.38378492924155855</v>
      </c>
      <c r="EH16" s="30">
        <f t="shared" ref="EH16:EH62" si="37">AL16-EJ16</f>
        <v>0.90541161183917651</v>
      </c>
      <c r="EI16" s="30">
        <f t="shared" ref="EI16:EI62" si="38">AL16+EJ16</f>
        <v>2.5085392165168323</v>
      </c>
      <c r="EJ16" s="30">
        <f t="shared" ref="EJ16:EJ62" si="39">$P$22*SQRT(($P$20^2)+((($P$20*SQRT((1/$H$26)+(AX16/$M$26))))^2))</f>
        <v>0.80156380233882796</v>
      </c>
      <c r="EK16" s="56">
        <f t="shared" ref="EK16:EK62" si="40">(EI16-EH16)/(2*AL16)</f>
        <v>0.46958134000121005</v>
      </c>
      <c r="EL16" s="30">
        <f t="shared" ref="EL16:EL62" si="41">AM16-EN16</f>
        <v>0.7348456915835091</v>
      </c>
      <c r="EM16" s="30">
        <f t="shared" ref="EM16:EM62" si="42">AM16+EN16</f>
        <v>3.6941285032588307</v>
      </c>
      <c r="EN16" s="30">
        <f t="shared" ref="EN16:EN62" si="43">$Q$22*SQRT(($Q$20^2)+((($Q$20*SQRT((1/$H$26)+(AX16/$M$26))))^2))</f>
        <v>1.4796414058376608</v>
      </c>
      <c r="EO16" s="56">
        <f t="shared" ref="EO16:EO62" si="44">(EM16-EL16)/(2*AM16)</f>
        <v>0.66816438332864669</v>
      </c>
      <c r="EP16" s="66"/>
      <c r="EQ16" s="60"/>
    </row>
    <row r="17" spans="2:147" s="12" customFormat="1" ht="21.95" customHeight="1" x14ac:dyDescent="0.25"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INPUTS!J24</f>
        <v>0.62460000000000004</v>
      </c>
      <c r="O17" s="128">
        <f>INPUTS!K24</f>
        <v>0.93689999999999996</v>
      </c>
      <c r="P17" s="128">
        <f>INPUTS!L24</f>
        <v>0.49840000000000001</v>
      </c>
      <c r="Q17" s="129" t="s">
        <v>7</v>
      </c>
      <c r="R17" s="24"/>
      <c r="T17" s="24"/>
      <c r="U17" s="129">
        <f>'RAW DATA'!AP12</f>
        <v>215.51</v>
      </c>
      <c r="V17" s="129">
        <f>'RAW DATA'!AQ12</f>
        <v>56.393247404870394</v>
      </c>
      <c r="W17" s="129">
        <f>'RAW DATA'!AR12</f>
        <v>1.47</v>
      </c>
      <c r="X17" s="160"/>
      <c r="Y17" s="83"/>
      <c r="Z17" s="84"/>
      <c r="AA17" s="30">
        <f t="shared" si="0"/>
        <v>1.4971125139708878</v>
      </c>
      <c r="AB17" s="30">
        <f t="shared" si="1"/>
        <v>2.0255051659606127</v>
      </c>
      <c r="AC17" s="85">
        <f t="shared" si="2"/>
        <v>1.4040781583653339</v>
      </c>
      <c r="AD17" s="85">
        <f t="shared" si="3"/>
        <v>1.8996351554354516</v>
      </c>
      <c r="AE17" s="30">
        <f t="shared" si="4"/>
        <v>1.4857106504221411</v>
      </c>
      <c r="AF17" s="30">
        <f t="shared" si="5"/>
        <v>2.0100791152770143</v>
      </c>
      <c r="AG17" s="84"/>
      <c r="AH17" s="77"/>
      <c r="AI17" s="45"/>
      <c r="AJ17" s="30">
        <f t="shared" si="6"/>
        <v>1.7613088399657504</v>
      </c>
      <c r="AK17" s="30">
        <f t="shared" si="7"/>
        <v>1.6518566569003927</v>
      </c>
      <c r="AL17" s="30">
        <f t="shared" si="8"/>
        <v>1.7478948828495777</v>
      </c>
      <c r="AM17" s="85">
        <f t="shared" si="9"/>
        <v>2.2970446903120187</v>
      </c>
      <c r="AN17" s="30">
        <f>(W17-AJ17)^2</f>
        <v>8.4860840242191177E-2</v>
      </c>
      <c r="AO17" s="30">
        <f t="shared" ref="AO17:AO52" si="45">(W17-AK17)^2</f>
        <v>3.3071843658987174E-2</v>
      </c>
      <c r="AP17" s="30">
        <f t="shared" ref="AP17:AP52" si="46">(W17-AL17)^2</f>
        <v>7.722556591398054E-2</v>
      </c>
      <c r="AQ17" s="85">
        <f t="shared" ref="AQ17:AQ52" si="47">(W17-AM17)^2</f>
        <v>0.68400291977330308</v>
      </c>
      <c r="AR17" s="86"/>
      <c r="AS17" s="87"/>
      <c r="AT17" s="60"/>
      <c r="AU17" s="30">
        <f t="shared" si="10"/>
        <v>3180.1983528669216</v>
      </c>
      <c r="AV17" s="30">
        <f t="shared" si="10"/>
        <v>2.1608999999999998</v>
      </c>
      <c r="AW17" s="30">
        <f t="shared" si="11"/>
        <v>82.898073685159474</v>
      </c>
      <c r="AX17" s="85">
        <f t="shared" si="12"/>
        <v>24.480173568429741</v>
      </c>
      <c r="AY17" s="63"/>
      <c r="AZ17" s="30">
        <f t="shared" si="13"/>
        <v>1.6460370650516034</v>
      </c>
      <c r="BA17" s="30">
        <f t="shared" si="14"/>
        <v>1.8765806148798974</v>
      </c>
      <c r="BB17" s="30">
        <f t="shared" si="15"/>
        <v>0.11527177491414699</v>
      </c>
      <c r="BC17" s="56">
        <f t="shared" si="16"/>
        <v>6.5446656655847188E-2</v>
      </c>
      <c r="BD17" s="30">
        <f t="shared" si="17"/>
        <v>1.5504048101605834</v>
      </c>
      <c r="BE17" s="30">
        <f t="shared" si="18"/>
        <v>1.7533085036402021</v>
      </c>
      <c r="BF17" s="30">
        <f t="shared" si="19"/>
        <v>0.10145184673980923</v>
      </c>
      <c r="BG17" s="56">
        <f t="shared" si="20"/>
        <v>6.1416858609376845E-2</v>
      </c>
      <c r="BH17" s="30">
        <f t="shared" si="21"/>
        <v>1.615457119619923</v>
      </c>
      <c r="BI17" s="30">
        <f t="shared" si="22"/>
        <v>1.8803326460792325</v>
      </c>
      <c r="BJ17" s="30">
        <f t="shared" si="23"/>
        <v>0.1324377632296547</v>
      </c>
      <c r="BK17" s="56">
        <f t="shared" si="24"/>
        <v>7.5769867243814223E-2</v>
      </c>
      <c r="BL17" s="30">
        <f t="shared" si="25"/>
        <v>2.0525720761553639</v>
      </c>
      <c r="BM17" s="30">
        <f t="shared" si="26"/>
        <v>2.5415173044686736</v>
      </c>
      <c r="BN17" s="30">
        <f t="shared" si="27"/>
        <v>0.24447261415665497</v>
      </c>
      <c r="BO17" s="56">
        <f t="shared" si="28"/>
        <v>0.1064291936450949</v>
      </c>
      <c r="BP17" s="59"/>
      <c r="BQ17" s="11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DZ17" s="30">
        <f t="shared" si="29"/>
        <v>1.0643763684925953</v>
      </c>
      <c r="EA17" s="30">
        <f t="shared" si="30"/>
        <v>2.4582413114389055</v>
      </c>
      <c r="EB17" s="30">
        <f t="shared" si="31"/>
        <v>0.69693247147315507</v>
      </c>
      <c r="EC17" s="56">
        <f t="shared" si="32"/>
        <v>0.39569010025902518</v>
      </c>
      <c r="ED17" s="30">
        <f t="shared" si="33"/>
        <v>1.0384793896851419</v>
      </c>
      <c r="EE17" s="30">
        <f t="shared" si="34"/>
        <v>2.2652339241156438</v>
      </c>
      <c r="EF17" s="30">
        <f t="shared" si="35"/>
        <v>0.61337726721525088</v>
      </c>
      <c r="EG17" s="56">
        <f t="shared" si="36"/>
        <v>0.37132596503029242</v>
      </c>
      <c r="EH17" s="30">
        <f t="shared" si="37"/>
        <v>0.94717694723382251</v>
      </c>
      <c r="EI17" s="30">
        <f t="shared" si="38"/>
        <v>2.5486128184653332</v>
      </c>
      <c r="EJ17" s="30">
        <f t="shared" si="39"/>
        <v>0.80071793561575522</v>
      </c>
      <c r="EK17" s="56">
        <f t="shared" si="40"/>
        <v>0.45810417060684561</v>
      </c>
      <c r="EL17" s="30">
        <f t="shared" si="41"/>
        <v>0.81896470656406128</v>
      </c>
      <c r="EM17" s="30">
        <f t="shared" si="42"/>
        <v>3.7751246740599762</v>
      </c>
      <c r="EN17" s="30">
        <f t="shared" si="43"/>
        <v>1.4780799837479575</v>
      </c>
      <c r="EO17" s="56">
        <f t="shared" si="44"/>
        <v>0.64347027725750627</v>
      </c>
      <c r="EP17" s="66"/>
      <c r="EQ17" s="60"/>
    </row>
    <row r="18" spans="2:147" s="12" customFormat="1" ht="21.95" customHeight="1" x14ac:dyDescent="0.25">
      <c r="B18" s="79"/>
      <c r="C18" s="80"/>
      <c r="D18" s="88">
        <f>INPUTS!E24</f>
        <v>1.35E-2</v>
      </c>
      <c r="E18" s="88">
        <f>INPUTS!F24</f>
        <v>8.8999999999999999E-3</v>
      </c>
      <c r="F18" s="88">
        <f>INPUTS!G24</f>
        <v>0.40899999999999997</v>
      </c>
      <c r="G18" s="88">
        <f>INPUTS!H24</f>
        <v>0.36020000000000002</v>
      </c>
      <c r="H18" s="80"/>
      <c r="I18" s="80"/>
      <c r="K18" s="79"/>
      <c r="L18" s="31" t="s">
        <v>72</v>
      </c>
      <c r="M18" s="9" t="s">
        <v>71</v>
      </c>
      <c r="N18" s="30">
        <f>SUM(AN16:AN52)</f>
        <v>4.1348648091388807</v>
      </c>
      <c r="O18" s="30">
        <f>SUM(AO16:AO52)</f>
        <v>3.2028401787129095</v>
      </c>
      <c r="P18" s="30">
        <f>SUM(AP16:AP52)</f>
        <v>5.2959329552802323</v>
      </c>
      <c r="Q18" s="30">
        <f>SUM(AQ16:AQ52)</f>
        <v>18.598408696450679</v>
      </c>
      <c r="R18" s="24"/>
      <c r="T18" s="24"/>
      <c r="U18" s="129">
        <f>'RAW DATA'!AP13</f>
        <v>241.63</v>
      </c>
      <c r="V18" s="129">
        <f>'RAW DATA'!AQ13</f>
        <v>63.445308883752105</v>
      </c>
      <c r="W18" s="129">
        <f>'RAW DATA'!AR13</f>
        <v>1.77</v>
      </c>
      <c r="X18" s="160"/>
      <c r="Y18" s="83"/>
      <c r="Z18" s="84"/>
      <c r="AA18" s="30">
        <f t="shared" si="0"/>
        <v>1.5780349194410555</v>
      </c>
      <c r="AB18" s="30">
        <f t="shared" si="1"/>
        <v>2.1349884204202514</v>
      </c>
      <c r="AC18" s="85">
        <f t="shared" si="2"/>
        <v>1.4950270787690632</v>
      </c>
      <c r="AD18" s="85">
        <f t="shared" si="3"/>
        <v>2.0226836948052029</v>
      </c>
      <c r="AE18" s="30">
        <f t="shared" si="4"/>
        <v>1.5501243536366607</v>
      </c>
      <c r="AF18" s="30">
        <f t="shared" si="5"/>
        <v>2.0972270666848938</v>
      </c>
      <c r="AG18" s="84"/>
      <c r="AH18" s="77"/>
      <c r="AI18" s="45"/>
      <c r="AJ18" s="30">
        <f t="shared" si="6"/>
        <v>1.8565116699306534</v>
      </c>
      <c r="AK18" s="30">
        <f t="shared" si="7"/>
        <v>1.7588553867871333</v>
      </c>
      <c r="AL18" s="30">
        <f t="shared" si="8"/>
        <v>1.8236757101607772</v>
      </c>
      <c r="AM18" s="85">
        <f t="shared" si="9"/>
        <v>2.4592421043262984</v>
      </c>
      <c r="AN18" s="30">
        <f t="shared" ref="AN18:AN52" si="48">(W18-AJ18)^2</f>
        <v>7.4842690341903198E-3</v>
      </c>
      <c r="AO18" s="30">
        <f t="shared" si="45"/>
        <v>1.2420240366440414E-4</v>
      </c>
      <c r="AP18" s="30">
        <f t="shared" si="46"/>
        <v>2.8810818612637619E-3</v>
      </c>
      <c r="AQ18" s="85">
        <f t="shared" si="47"/>
        <v>0.47505467837614401</v>
      </c>
      <c r="AR18" s="86"/>
      <c r="AS18" s="87"/>
      <c r="AT18" s="60"/>
      <c r="AU18" s="30">
        <f t="shared" si="10"/>
        <v>4025.3072193547137</v>
      </c>
      <c r="AV18" s="30">
        <f t="shared" si="10"/>
        <v>3.1329000000000002</v>
      </c>
      <c r="AW18" s="30">
        <f t="shared" si="11"/>
        <v>112.29819672424122</v>
      </c>
      <c r="AX18" s="85">
        <f t="shared" si="12"/>
        <v>4.4281508275092811</v>
      </c>
      <c r="AY18" s="89"/>
      <c r="AZ18" s="30">
        <f t="shared" si="13"/>
        <v>1.7430998731217349</v>
      </c>
      <c r="BA18" s="30">
        <f t="shared" si="14"/>
        <v>1.969923466739572</v>
      </c>
      <c r="BB18" s="30">
        <f t="shared" si="15"/>
        <v>0.11341179680891857</v>
      </c>
      <c r="BC18" s="56">
        <f t="shared" si="16"/>
        <v>6.1088652792123221E-2</v>
      </c>
      <c r="BD18" s="30">
        <f t="shared" si="17"/>
        <v>1.6590405254569056</v>
      </c>
      <c r="BE18" s="30">
        <f t="shared" si="18"/>
        <v>1.8586702481173609</v>
      </c>
      <c r="BF18" s="30">
        <f t="shared" si="19"/>
        <v>9.98148613302276E-2</v>
      </c>
      <c r="BG18" s="56">
        <f t="shared" si="20"/>
        <v>5.6749896597557976E-2</v>
      </c>
      <c r="BH18" s="30">
        <f t="shared" si="21"/>
        <v>1.6933749083867438</v>
      </c>
      <c r="BI18" s="30">
        <f t="shared" si="22"/>
        <v>1.9539765119348107</v>
      </c>
      <c r="BJ18" s="30">
        <f t="shared" si="23"/>
        <v>0.13030080177403341</v>
      </c>
      <c r="BK18" s="56">
        <f t="shared" si="24"/>
        <v>7.1449546127115987E-2</v>
      </c>
      <c r="BL18" s="30">
        <f t="shared" si="25"/>
        <v>2.218714200051989</v>
      </c>
      <c r="BM18" s="30">
        <f t="shared" si="26"/>
        <v>2.6997700086006078</v>
      </c>
      <c r="BN18" s="30">
        <f t="shared" si="27"/>
        <v>0.24052790427430953</v>
      </c>
      <c r="BO18" s="56">
        <f t="shared" si="28"/>
        <v>9.7805703574760983E-2</v>
      </c>
      <c r="BP18" s="59"/>
      <c r="BQ18" s="11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DZ18" s="30">
        <f t="shared" si="29"/>
        <v>1.1598844214273742</v>
      </c>
      <c r="EA18" s="30">
        <f t="shared" si="30"/>
        <v>2.5531389184339326</v>
      </c>
      <c r="EB18" s="30">
        <f t="shared" si="31"/>
        <v>0.69662724850327928</v>
      </c>
      <c r="EC18" s="56">
        <f t="shared" si="32"/>
        <v>0.37523451093054555</v>
      </c>
      <c r="ED18" s="30">
        <f t="shared" si="33"/>
        <v>1.1457467493729276</v>
      </c>
      <c r="EE18" s="30">
        <f t="shared" si="34"/>
        <v>2.3719640242013389</v>
      </c>
      <c r="EF18" s="30">
        <f t="shared" si="35"/>
        <v>0.61310863741420574</v>
      </c>
      <c r="EG18" s="56">
        <f t="shared" si="36"/>
        <v>0.34858388132418278</v>
      </c>
      <c r="EH18" s="30">
        <f t="shared" si="37"/>
        <v>1.0233084505665091</v>
      </c>
      <c r="EI18" s="30">
        <f t="shared" si="38"/>
        <v>2.6240429697550454</v>
      </c>
      <c r="EJ18" s="30">
        <f t="shared" si="39"/>
        <v>0.80036725959426802</v>
      </c>
      <c r="EK18" s="56">
        <f t="shared" si="40"/>
        <v>0.4388758676418994</v>
      </c>
      <c r="EL18" s="30">
        <f t="shared" si="41"/>
        <v>0.98180944866365727</v>
      </c>
      <c r="EM18" s="30">
        <f t="shared" si="42"/>
        <v>3.9366747599889393</v>
      </c>
      <c r="EN18" s="30">
        <f t="shared" si="43"/>
        <v>1.4774326556626411</v>
      </c>
      <c r="EO18" s="56">
        <f t="shared" si="44"/>
        <v>0.60076746940187042</v>
      </c>
      <c r="EP18" s="66"/>
      <c r="EQ18" s="60"/>
    </row>
    <row r="19" spans="2:147" s="12" customFormat="1" ht="21.95" customHeight="1" x14ac:dyDescent="0.25"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0.11485735580941335</v>
      </c>
      <c r="O19" s="30">
        <f>O18/(H26-1)</f>
        <v>8.896778274202527E-2</v>
      </c>
      <c r="P19" s="30">
        <f>P18/(H26-2)</f>
        <v>0.15131237015086377</v>
      </c>
      <c r="Q19" s="30">
        <f>Q18/(H26-1)</f>
        <v>0.51662246379029664</v>
      </c>
      <c r="R19" s="24"/>
      <c r="T19" s="24"/>
      <c r="U19" s="129">
        <f>'RAW DATA'!AP14</f>
        <v>286.52999999999997</v>
      </c>
      <c r="V19" s="129">
        <f>'RAW DATA'!AQ14</f>
        <v>75.224489334040584</v>
      </c>
      <c r="W19" s="129">
        <f>'RAW DATA'!AR14</f>
        <v>2.27</v>
      </c>
      <c r="X19" s="160"/>
      <c r="Y19" s="83"/>
      <c r="Z19" s="84"/>
      <c r="AA19" s="30">
        <f t="shared" si="0"/>
        <v>1.7132010151081156</v>
      </c>
      <c r="AB19" s="30">
        <f t="shared" si="1"/>
        <v>2.31786019691098</v>
      </c>
      <c r="AC19" s="85">
        <f t="shared" si="2"/>
        <v>1.6602679841520276</v>
      </c>
      <c r="AD19" s="85">
        <f t="shared" si="3"/>
        <v>2.246244919735096</v>
      </c>
      <c r="AE19" s="30">
        <f t="shared" si="4"/>
        <v>1.6481883304804494</v>
      </c>
      <c r="AF19" s="30">
        <f t="shared" si="5"/>
        <v>2.2299018588853139</v>
      </c>
      <c r="AG19" s="84"/>
      <c r="AH19" s="77"/>
      <c r="AI19" s="45"/>
      <c r="AJ19" s="30">
        <f t="shared" si="6"/>
        <v>2.0155306060095479</v>
      </c>
      <c r="AK19" s="30">
        <f t="shared" si="7"/>
        <v>1.953256451943562</v>
      </c>
      <c r="AL19" s="30">
        <f t="shared" si="8"/>
        <v>1.9390450946828817</v>
      </c>
      <c r="AM19" s="85">
        <f t="shared" si="9"/>
        <v>2.7301632546829335</v>
      </c>
      <c r="AN19" s="30">
        <f t="shared" si="48"/>
        <v>6.4754672477867939E-2</v>
      </c>
      <c r="AO19" s="30">
        <f t="shared" si="45"/>
        <v>0.10032647523538105</v>
      </c>
      <c r="AP19" s="30">
        <f t="shared" si="46"/>
        <v>0.10953114935346277</v>
      </c>
      <c r="AQ19" s="85">
        <f t="shared" si="47"/>
        <v>0.21175022096039034</v>
      </c>
      <c r="AR19" s="86"/>
      <c r="AS19" s="87"/>
      <c r="AT19" s="60"/>
      <c r="AU19" s="30">
        <f t="shared" si="10"/>
        <v>5658.7237955671853</v>
      </c>
      <c r="AV19" s="30">
        <f t="shared" si="10"/>
        <v>5.1528999999999998</v>
      </c>
      <c r="AW19" s="30">
        <f t="shared" si="11"/>
        <v>170.75959078827213</v>
      </c>
      <c r="AX19" s="85">
        <f t="shared" si="12"/>
        <v>192.75150667102281</v>
      </c>
      <c r="AY19" s="89"/>
      <c r="AZ19" s="30">
        <f t="shared" si="13"/>
        <v>1.8856961799206131</v>
      </c>
      <c r="BA19" s="30">
        <f t="shared" si="14"/>
        <v>2.1453650320984825</v>
      </c>
      <c r="BB19" s="30">
        <f t="shared" si="15"/>
        <v>0.12983442608893472</v>
      </c>
      <c r="BC19" s="56">
        <f t="shared" si="16"/>
        <v>6.4416995555323084E-2</v>
      </c>
      <c r="BD19" s="30">
        <f t="shared" si="17"/>
        <v>1.8389878696567359</v>
      </c>
      <c r="BE19" s="30">
        <f t="shared" si="18"/>
        <v>2.0675250342303881</v>
      </c>
      <c r="BF19" s="30">
        <f t="shared" si="19"/>
        <v>0.11426858228682601</v>
      </c>
      <c r="BG19" s="56">
        <f t="shared" si="20"/>
        <v>5.8501576776119023E-2</v>
      </c>
      <c r="BH19" s="30">
        <f t="shared" si="21"/>
        <v>1.7898760461952441</v>
      </c>
      <c r="BI19" s="30">
        <f t="shared" si="22"/>
        <v>2.0882141431705192</v>
      </c>
      <c r="BJ19" s="30">
        <f t="shared" si="23"/>
        <v>0.1491690484876376</v>
      </c>
      <c r="BK19" s="56">
        <f t="shared" si="24"/>
        <v>7.6929128103662384E-2</v>
      </c>
      <c r="BL19" s="30">
        <f t="shared" si="25"/>
        <v>2.4548056350303242</v>
      </c>
      <c r="BM19" s="30">
        <f t="shared" si="26"/>
        <v>3.0055208743355428</v>
      </c>
      <c r="BN19" s="30">
        <f t="shared" si="27"/>
        <v>0.2753576196526093</v>
      </c>
      <c r="BO19" s="56">
        <f t="shared" si="28"/>
        <v>0.10085756563469236</v>
      </c>
      <c r="BP19" s="59"/>
      <c r="BQ19" s="11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DZ19" s="30">
        <f t="shared" si="29"/>
        <v>1.3160420314783656</v>
      </c>
      <c r="EA19" s="30">
        <f t="shared" si="30"/>
        <v>2.7150191805407302</v>
      </c>
      <c r="EB19" s="30">
        <f t="shared" si="31"/>
        <v>0.69948857453118229</v>
      </c>
      <c r="EC19" s="56">
        <f t="shared" si="32"/>
        <v>0.34704934395219433</v>
      </c>
      <c r="ED19" s="30">
        <f t="shared" si="33"/>
        <v>1.3376295327568093</v>
      </c>
      <c r="EE19" s="30">
        <f t="shared" si="34"/>
        <v>2.5688833711303145</v>
      </c>
      <c r="EF19" s="30">
        <f t="shared" si="35"/>
        <v>0.61562691918675272</v>
      </c>
      <c r="EG19" s="56">
        <f t="shared" si="36"/>
        <v>0.31517976995503133</v>
      </c>
      <c r="EH19" s="30">
        <f t="shared" si="37"/>
        <v>1.1353904074482526</v>
      </c>
      <c r="EI19" s="30">
        <f t="shared" si="38"/>
        <v>2.7426997819175107</v>
      </c>
      <c r="EJ19" s="30">
        <f t="shared" si="39"/>
        <v>0.80365468723462918</v>
      </c>
      <c r="EK19" s="56">
        <f t="shared" si="40"/>
        <v>0.41445899811116133</v>
      </c>
      <c r="EL19" s="30">
        <f t="shared" si="41"/>
        <v>1.2466621936841475</v>
      </c>
      <c r="EM19" s="30">
        <f t="shared" si="42"/>
        <v>4.2136643156817195</v>
      </c>
      <c r="EN19" s="30">
        <f t="shared" si="43"/>
        <v>1.483501060998786</v>
      </c>
      <c r="EO19" s="56">
        <f t="shared" si="44"/>
        <v>0.54337448812051781</v>
      </c>
      <c r="EP19" s="66"/>
      <c r="EQ19" s="60"/>
    </row>
    <row r="20" spans="2:147" s="12" customFormat="1" ht="21.95" customHeight="1" x14ac:dyDescent="0.25"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0.33890611651224789</v>
      </c>
      <c r="O20" s="30">
        <f>SQRT(O18/(H26-G31))</f>
        <v>0.29827467666904822</v>
      </c>
      <c r="P20" s="30">
        <f>SQRT(P18/(H26-G32))</f>
        <v>0.3889889074907712</v>
      </c>
      <c r="Q20" s="30">
        <f>SQRT(Q18/(H26-G33))</f>
        <v>0.71876453988096589</v>
      </c>
      <c r="R20" s="24"/>
      <c r="T20" s="24"/>
      <c r="U20" s="129">
        <f>'RAW DATA'!AP15</f>
        <v>332.24</v>
      </c>
      <c r="V20" s="129">
        <f>'RAW DATA'!AQ15</f>
        <v>86.841551937052941</v>
      </c>
      <c r="W20" s="129">
        <f>'RAW DATA'!AR15</f>
        <v>2.5099999999999998</v>
      </c>
      <c r="X20" s="160"/>
      <c r="Y20" s="83"/>
      <c r="Z20" s="84"/>
      <c r="AA20" s="30">
        <f t="shared" si="0"/>
        <v>1.8465068084776826</v>
      </c>
      <c r="AB20" s="30">
        <f t="shared" si="1"/>
        <v>2.498215093822747</v>
      </c>
      <c r="AC20" s="85">
        <f t="shared" si="2"/>
        <v>1.8411141096202819</v>
      </c>
      <c r="AD20" s="85">
        <f t="shared" si="3"/>
        <v>2.4909190894862636</v>
      </c>
      <c r="AE20" s="30">
        <f t="shared" si="4"/>
        <v>1.7356889820683026</v>
      </c>
      <c r="AF20" s="30">
        <f t="shared" si="5"/>
        <v>2.3482850933865267</v>
      </c>
      <c r="AG20" s="84"/>
      <c r="AH20" s="77"/>
      <c r="AI20" s="45"/>
      <c r="AJ20" s="30">
        <f t="shared" si="6"/>
        <v>2.1723609511502149</v>
      </c>
      <c r="AK20" s="30">
        <f t="shared" si="7"/>
        <v>2.1660165995532727</v>
      </c>
      <c r="AL20" s="30">
        <f t="shared" si="8"/>
        <v>2.0419870377274147</v>
      </c>
      <c r="AM20" s="85">
        <f t="shared" si="9"/>
        <v>2.9973556945522173</v>
      </c>
      <c r="AN20" s="30">
        <f t="shared" si="48"/>
        <v>0.11400012730818744</v>
      </c>
      <c r="AO20" s="30">
        <f t="shared" si="45"/>
        <v>0.11832457978289337</v>
      </c>
      <c r="AP20" s="30">
        <f t="shared" si="46"/>
        <v>0.2190361328551601</v>
      </c>
      <c r="AQ20" s="85">
        <f t="shared" si="47"/>
        <v>0.23751557301247433</v>
      </c>
      <c r="AR20" s="86"/>
      <c r="AS20" s="87"/>
      <c r="AT20" s="60"/>
      <c r="AU20" s="30">
        <f t="shared" si="10"/>
        <v>7541.4551428358636</v>
      </c>
      <c r="AV20" s="30">
        <f t="shared" si="10"/>
        <v>6.3000999999999987</v>
      </c>
      <c r="AW20" s="30">
        <f t="shared" si="11"/>
        <v>217.97229536200285</v>
      </c>
      <c r="AX20" s="85">
        <f t="shared" si="12"/>
        <v>650.27857261775364</v>
      </c>
      <c r="AY20" s="63"/>
      <c r="AZ20" s="30">
        <f t="shared" si="13"/>
        <v>2.0093820900188901</v>
      </c>
      <c r="BA20" s="30">
        <f t="shared" si="14"/>
        <v>2.3353398122815396</v>
      </c>
      <c r="BB20" s="30">
        <f t="shared" si="15"/>
        <v>0.16297886113132465</v>
      </c>
      <c r="BC20" s="56">
        <f t="shared" si="16"/>
        <v>7.5023840326825617E-2</v>
      </c>
      <c r="BD20" s="30">
        <f t="shared" si="17"/>
        <v>2.0225772671265925</v>
      </c>
      <c r="BE20" s="30">
        <f t="shared" si="18"/>
        <v>2.309455931979953</v>
      </c>
      <c r="BF20" s="30">
        <f t="shared" si="19"/>
        <v>0.1434393324266803</v>
      </c>
      <c r="BG20" s="56">
        <f t="shared" si="20"/>
        <v>6.6222637654883967E-2</v>
      </c>
      <c r="BH20" s="30">
        <f t="shared" si="21"/>
        <v>1.8547377667066027</v>
      </c>
      <c r="BI20" s="30">
        <f t="shared" si="22"/>
        <v>2.2292363087482268</v>
      </c>
      <c r="BJ20" s="30">
        <f t="shared" si="23"/>
        <v>0.18724927102081199</v>
      </c>
      <c r="BK20" s="56">
        <f t="shared" si="24"/>
        <v>9.169953949815815E-2</v>
      </c>
      <c r="BL20" s="30">
        <f t="shared" si="25"/>
        <v>2.6517041396705077</v>
      </c>
      <c r="BM20" s="30">
        <f t="shared" si="26"/>
        <v>3.3430072494339269</v>
      </c>
      <c r="BN20" s="30">
        <f t="shared" si="27"/>
        <v>0.34565155488170984</v>
      </c>
      <c r="BO20" s="56">
        <f t="shared" si="28"/>
        <v>0.11531883103161282</v>
      </c>
      <c r="BP20" s="59"/>
      <c r="BQ20" s="11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DZ20" s="30">
        <f t="shared" si="29"/>
        <v>1.4659691357407456</v>
      </c>
      <c r="EA20" s="30">
        <f t="shared" si="30"/>
        <v>2.8787527665596842</v>
      </c>
      <c r="EB20" s="30">
        <f t="shared" si="31"/>
        <v>0.70639181540946938</v>
      </c>
      <c r="EC20" s="56">
        <f t="shared" si="32"/>
        <v>0.3251723959756555</v>
      </c>
      <c r="ED20" s="30">
        <f t="shared" si="33"/>
        <v>1.5443140687424812</v>
      </c>
      <c r="EE20" s="30">
        <f t="shared" si="34"/>
        <v>2.7877191303640645</v>
      </c>
      <c r="EF20" s="30">
        <f t="shared" si="35"/>
        <v>0.62170253081079152</v>
      </c>
      <c r="EG20" s="56">
        <f t="shared" si="36"/>
        <v>0.28702574621958754</v>
      </c>
      <c r="EH20" s="30">
        <f t="shared" si="37"/>
        <v>1.2304010960149501</v>
      </c>
      <c r="EI20" s="30">
        <f t="shared" si="38"/>
        <v>2.8535729794398792</v>
      </c>
      <c r="EJ20" s="30">
        <f t="shared" si="39"/>
        <v>0.81158594171246468</v>
      </c>
      <c r="EK20" s="56">
        <f t="shared" si="40"/>
        <v>0.39744911535564964</v>
      </c>
      <c r="EL20" s="30">
        <f t="shared" si="41"/>
        <v>1.4992139867435343</v>
      </c>
      <c r="EM20" s="30">
        <f t="shared" si="42"/>
        <v>4.4954974023609005</v>
      </c>
      <c r="EN20" s="30">
        <f t="shared" si="43"/>
        <v>1.4981417078086829</v>
      </c>
      <c r="EO20" s="56">
        <f t="shared" si="44"/>
        <v>0.49982112918116461</v>
      </c>
      <c r="EP20" s="66"/>
      <c r="EQ20" s="60"/>
    </row>
    <row r="21" spans="2:147" s="12" customFormat="1" ht="21.95" customHeight="1" x14ac:dyDescent="0.25"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AVERAGE(BC16:BC52)</f>
        <v>8.8804922434119568E-2</v>
      </c>
      <c r="O21" s="33">
        <f>AVERAGE(BG16:BG52)</f>
        <v>8.1577230011987703E-2</v>
      </c>
      <c r="P21" s="33">
        <f>AVERAGE(BK16:BK52)</f>
        <v>0.10645039699856787</v>
      </c>
      <c r="Q21" s="33">
        <f>AVERAGE(BO16:BO52)</f>
        <v>0.14840786191210717</v>
      </c>
      <c r="R21" s="24"/>
      <c r="T21" s="24"/>
      <c r="U21" s="129">
        <f>'RAW DATA'!AP16</f>
        <v>379.59</v>
      </c>
      <c r="V21" s="129">
        <f>'RAW DATA'!AQ16</f>
        <v>98.542409448542344</v>
      </c>
      <c r="W21" s="129">
        <f>'RAW DATA'!AR16</f>
        <v>3.19</v>
      </c>
      <c r="X21" s="160"/>
      <c r="Y21" s="83"/>
      <c r="Z21" s="84"/>
      <c r="AA21" s="30">
        <f t="shared" si="0"/>
        <v>1.9807741484220236</v>
      </c>
      <c r="AB21" s="30">
        <f t="shared" si="1"/>
        <v>2.6798709066886199</v>
      </c>
      <c r="AC21" s="85">
        <f t="shared" si="2"/>
        <v>2.0431822411918836</v>
      </c>
      <c r="AD21" s="85">
        <f t="shared" si="3"/>
        <v>2.7643053851419603</v>
      </c>
      <c r="AE21" s="30">
        <f t="shared" si="4"/>
        <v>1.8165414080821287</v>
      </c>
      <c r="AF21" s="30">
        <f t="shared" si="5"/>
        <v>2.457673669758174</v>
      </c>
      <c r="AG21" s="84"/>
      <c r="AH21" s="77"/>
      <c r="AI21" s="45"/>
      <c r="AJ21" s="30">
        <f t="shared" si="6"/>
        <v>2.3303225275553219</v>
      </c>
      <c r="AK21" s="30">
        <f t="shared" si="7"/>
        <v>2.4037438131669222</v>
      </c>
      <c r="AL21" s="30">
        <f t="shared" si="8"/>
        <v>2.1371075389201515</v>
      </c>
      <c r="AM21" s="85">
        <f t="shared" si="9"/>
        <v>3.2664754173164741</v>
      </c>
      <c r="AN21" s="30">
        <f t="shared" si="48"/>
        <v>0.73904535662887028</v>
      </c>
      <c r="AO21" s="30">
        <f t="shared" si="45"/>
        <v>0.6181987913332917</v>
      </c>
      <c r="AP21" s="30">
        <f t="shared" si="46"/>
        <v>1.1085825345987803</v>
      </c>
      <c r="AQ21" s="85">
        <f t="shared" si="47"/>
        <v>5.8484894537288688E-3</v>
      </c>
      <c r="AR21" s="86"/>
      <c r="AS21" s="87"/>
      <c r="AT21" s="60"/>
      <c r="AU21" s="30">
        <f t="shared" si="10"/>
        <v>9710.6064599241672</v>
      </c>
      <c r="AV21" s="30">
        <f t="shared" si="10"/>
        <v>10.1761</v>
      </c>
      <c r="AW21" s="30">
        <f t="shared" si="11"/>
        <v>314.35028614085007</v>
      </c>
      <c r="AX21" s="85">
        <f t="shared" si="12"/>
        <v>1383.945482814029</v>
      </c>
      <c r="AY21" s="63"/>
      <c r="AZ21" s="30">
        <f t="shared" si="13"/>
        <v>2.1250793574377131</v>
      </c>
      <c r="BA21" s="30">
        <f t="shared" si="14"/>
        <v>2.5355656976729306</v>
      </c>
      <c r="BB21" s="30">
        <f t="shared" si="15"/>
        <v>0.20524317011760859</v>
      </c>
      <c r="BC21" s="56">
        <f t="shared" si="16"/>
        <v>8.8075005794551436E-2</v>
      </c>
      <c r="BD21" s="30">
        <f t="shared" si="17"/>
        <v>2.2231072379543657</v>
      </c>
      <c r="BE21" s="30">
        <f t="shared" si="18"/>
        <v>2.5843803883794787</v>
      </c>
      <c r="BF21" s="30">
        <f t="shared" si="19"/>
        <v>0.18063657521255669</v>
      </c>
      <c r="BG21" s="56">
        <f t="shared" si="20"/>
        <v>7.5148014619148856E-2</v>
      </c>
      <c r="BH21" s="30">
        <f t="shared" si="21"/>
        <v>1.9013000622955887</v>
      </c>
      <c r="BI21" s="30">
        <f t="shared" si="22"/>
        <v>2.3729150155447143</v>
      </c>
      <c r="BJ21" s="30">
        <f t="shared" si="23"/>
        <v>0.23580747662456283</v>
      </c>
      <c r="BK21" s="56">
        <f t="shared" si="24"/>
        <v>0.1103395464805261</v>
      </c>
      <c r="BL21" s="30">
        <f t="shared" si="25"/>
        <v>2.8311881635735561</v>
      </c>
      <c r="BM21" s="30">
        <f t="shared" si="26"/>
        <v>3.7017626710593921</v>
      </c>
      <c r="BN21" s="30">
        <f t="shared" si="27"/>
        <v>0.43528725374291788</v>
      </c>
      <c r="BO21" s="56">
        <f t="shared" si="28"/>
        <v>0.13325900186952025</v>
      </c>
      <c r="BP21" s="59"/>
      <c r="BQ21" s="11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DZ21" s="30">
        <f t="shared" si="29"/>
        <v>1.6129996946678222</v>
      </c>
      <c r="EA21" s="30">
        <f t="shared" si="30"/>
        <v>3.0476453604428215</v>
      </c>
      <c r="EB21" s="30">
        <f t="shared" si="31"/>
        <v>0.71732283288749976</v>
      </c>
      <c r="EC21" s="56">
        <f t="shared" si="32"/>
        <v>0.30782126697286988</v>
      </c>
      <c r="ED21" s="30">
        <f t="shared" si="33"/>
        <v>1.7724207840969752</v>
      </c>
      <c r="EE21" s="30">
        <f t="shared" si="34"/>
        <v>3.0350668422368692</v>
      </c>
      <c r="EF21" s="30">
        <f t="shared" si="35"/>
        <v>0.63132302906994697</v>
      </c>
      <c r="EG21" s="56">
        <f t="shared" si="36"/>
        <v>0.26264156172207953</v>
      </c>
      <c r="EH21" s="30">
        <f t="shared" si="37"/>
        <v>1.3129627595764211</v>
      </c>
      <c r="EI21" s="30">
        <f t="shared" si="38"/>
        <v>2.9612523182638819</v>
      </c>
      <c r="EJ21" s="30">
        <f t="shared" si="39"/>
        <v>0.82414477934373054</v>
      </c>
      <c r="EK21" s="56">
        <f t="shared" si="40"/>
        <v>0.38563561464958307</v>
      </c>
      <c r="EL21" s="30">
        <f t="shared" si="41"/>
        <v>1.7451508061453986</v>
      </c>
      <c r="EM21" s="30">
        <f t="shared" si="42"/>
        <v>4.787800028487549</v>
      </c>
      <c r="EN21" s="30">
        <f t="shared" si="43"/>
        <v>1.5213246111710754</v>
      </c>
      <c r="EO21" s="56">
        <f t="shared" si="44"/>
        <v>0.46573888268257579</v>
      </c>
      <c r="EP21" s="66"/>
      <c r="EQ21" s="60"/>
    </row>
    <row r="22" spans="2:147" s="12" customFormat="1" ht="21.95" customHeight="1" x14ac:dyDescent="0.25"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2.0280940009804502</v>
      </c>
      <c r="O22" s="4">
        <f>TINV((1-H25),(H26-G31))</f>
        <v>2.0280940009804502</v>
      </c>
      <c r="P22" s="4">
        <f>TINV((1-H25),(H26-G32))</f>
        <v>2.0301079282503438</v>
      </c>
      <c r="Q22" s="4">
        <f>TINV((1-H25),(H26-G33))</f>
        <v>2.0280940009804502</v>
      </c>
      <c r="R22" s="79"/>
      <c r="T22" s="24"/>
      <c r="U22" s="129">
        <f>'RAW DATA'!AP17</f>
        <v>424.49</v>
      </c>
      <c r="V22" s="129">
        <f>'RAW DATA'!AQ17</f>
        <v>109.37012152457291</v>
      </c>
      <c r="W22" s="129">
        <f>'RAW DATA'!AR17</f>
        <v>3.45</v>
      </c>
      <c r="X22" s="160"/>
      <c r="Y22" s="83"/>
      <c r="Z22" s="84"/>
      <c r="AA22" s="30">
        <f t="shared" si="0"/>
        <v>2.1050221444944741</v>
      </c>
      <c r="AB22" s="30">
        <f t="shared" si="1"/>
        <v>2.8479711366689942</v>
      </c>
      <c r="AC22" s="85">
        <f t="shared" si="2"/>
        <v>2.2498761090838442</v>
      </c>
      <c r="AD22" s="85">
        <f t="shared" si="3"/>
        <v>3.0439500299369655</v>
      </c>
      <c r="AE22" s="30">
        <f t="shared" si="4"/>
        <v>1.8860514837352607</v>
      </c>
      <c r="AF22" s="30">
        <f t="shared" si="5"/>
        <v>2.5517167132888821</v>
      </c>
      <c r="AG22" s="84"/>
      <c r="AH22" s="77"/>
      <c r="AI22" s="45"/>
      <c r="AJ22" s="30">
        <f t="shared" si="6"/>
        <v>2.4764966405817344</v>
      </c>
      <c r="AK22" s="30">
        <f t="shared" si="7"/>
        <v>2.6469130695104051</v>
      </c>
      <c r="AL22" s="30">
        <f t="shared" si="8"/>
        <v>2.2188840985120715</v>
      </c>
      <c r="AM22" s="85">
        <f t="shared" si="9"/>
        <v>3.515512795065177</v>
      </c>
      <c r="AN22" s="30">
        <f t="shared" si="48"/>
        <v>0.94770879079864923</v>
      </c>
      <c r="AO22" s="30">
        <f t="shared" si="45"/>
        <v>0.6449486179231998</v>
      </c>
      <c r="AP22" s="30">
        <f t="shared" si="46"/>
        <v>1.5156463628964354</v>
      </c>
      <c r="AQ22" s="85">
        <f t="shared" si="47"/>
        <v>4.2919263172518565E-3</v>
      </c>
      <c r="AR22" s="86"/>
      <c r="AS22" s="87"/>
      <c r="AT22" s="60"/>
      <c r="AU22" s="30">
        <f t="shared" si="10"/>
        <v>11961.823482299846</v>
      </c>
      <c r="AV22" s="30">
        <f t="shared" si="10"/>
        <v>11.902500000000002</v>
      </c>
      <c r="AW22" s="30">
        <f t="shared" si="11"/>
        <v>377.32691925977656</v>
      </c>
      <c r="AX22" s="85">
        <f t="shared" si="12"/>
        <v>2306.7973121090922</v>
      </c>
      <c r="AY22" s="63"/>
      <c r="AZ22" s="30">
        <f t="shared" si="13"/>
        <v>2.2281009346360241</v>
      </c>
      <c r="BA22" s="30">
        <f t="shared" si="14"/>
        <v>2.7248923465274446</v>
      </c>
      <c r="BB22" s="30">
        <f t="shared" si="15"/>
        <v>0.24839570594571042</v>
      </c>
      <c r="BC22" s="56">
        <f t="shared" si="16"/>
        <v>0.10030124889947825</v>
      </c>
      <c r="BD22" s="30">
        <f t="shared" si="17"/>
        <v>2.4282975141483076</v>
      </c>
      <c r="BE22" s="30">
        <f t="shared" si="18"/>
        <v>2.8655286248725025</v>
      </c>
      <c r="BF22" s="30">
        <f t="shared" si="19"/>
        <v>0.2186155553620974</v>
      </c>
      <c r="BG22" s="56">
        <f t="shared" si="20"/>
        <v>8.2592646460631358E-2</v>
      </c>
      <c r="BH22" s="30">
        <f t="shared" si="21"/>
        <v>1.9334979168921373</v>
      </c>
      <c r="BI22" s="30">
        <f t="shared" si="22"/>
        <v>2.5042702801320056</v>
      </c>
      <c r="BJ22" s="30">
        <f t="shared" si="23"/>
        <v>0.28538618161993423</v>
      </c>
      <c r="BK22" s="56">
        <f t="shared" si="24"/>
        <v>0.12861698446138173</v>
      </c>
      <c r="BL22" s="30">
        <f t="shared" si="25"/>
        <v>2.9887060583504561</v>
      </c>
      <c r="BM22" s="30">
        <f t="shared" si="26"/>
        <v>4.0423195317798974</v>
      </c>
      <c r="BN22" s="30">
        <f t="shared" si="27"/>
        <v>0.52680673671472078</v>
      </c>
      <c r="BO22" s="56">
        <f t="shared" si="28"/>
        <v>0.14985203224241253</v>
      </c>
      <c r="BP22" s="59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DZ22" s="30">
        <f t="shared" si="29"/>
        <v>1.7456562240514977</v>
      </c>
      <c r="EA22" s="30">
        <f t="shared" si="30"/>
        <v>3.207337057111971</v>
      </c>
      <c r="EB22" s="30">
        <f t="shared" si="31"/>
        <v>0.73084041653023679</v>
      </c>
      <c r="EC22" s="56">
        <f t="shared" si="32"/>
        <v>0.29511060283875884</v>
      </c>
      <c r="ED22" s="30">
        <f t="shared" si="33"/>
        <v>2.0036930793236807</v>
      </c>
      <c r="EE22" s="30">
        <f t="shared" si="34"/>
        <v>3.2901330596971294</v>
      </c>
      <c r="EF22" s="30">
        <f t="shared" si="35"/>
        <v>0.64321999018672438</v>
      </c>
      <c r="EG22" s="56">
        <f t="shared" si="36"/>
        <v>0.24300759915235889</v>
      </c>
      <c r="EH22" s="30">
        <f t="shared" si="37"/>
        <v>1.3792087303208349</v>
      </c>
      <c r="EI22" s="30">
        <f t="shared" si="38"/>
        <v>3.0585594667033078</v>
      </c>
      <c r="EJ22" s="30">
        <f t="shared" si="39"/>
        <v>0.83967536819123656</v>
      </c>
      <c r="EK22" s="56">
        <f t="shared" si="40"/>
        <v>0.37842236498711307</v>
      </c>
      <c r="EL22" s="30">
        <f t="shared" si="41"/>
        <v>1.9655195960053276</v>
      </c>
      <c r="EM22" s="30">
        <f t="shared" si="42"/>
        <v>5.0655059941250267</v>
      </c>
      <c r="EN22" s="30">
        <f t="shared" si="43"/>
        <v>1.5499931990598494</v>
      </c>
      <c r="EO22" s="56">
        <f t="shared" si="44"/>
        <v>0.44090102622741645</v>
      </c>
      <c r="EP22" s="66"/>
      <c r="EQ22" s="60"/>
    </row>
    <row r="23" spans="2:147" s="12" customFormat="1" ht="21.95" customHeight="1" x14ac:dyDescent="0.25"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0.77767641970745716</v>
      </c>
      <c r="O23" s="6">
        <f>(Q18-O18)/Q18</f>
        <v>0.82778955818278477</v>
      </c>
      <c r="P23" s="6">
        <f>(Q18-P18)/Q18</f>
        <v>0.71524806010468478</v>
      </c>
      <c r="Q23" s="6" t="s">
        <v>7</v>
      </c>
      <c r="R23" s="45"/>
      <c r="T23" s="24"/>
      <c r="U23" s="129">
        <f>'RAW DATA'!AP18</f>
        <v>104.58</v>
      </c>
      <c r="V23" s="129">
        <f>'RAW DATA'!AQ18</f>
        <v>24.073669091594212</v>
      </c>
      <c r="W23" s="129">
        <f>'RAW DATA'!AR18</f>
        <v>1.4</v>
      </c>
      <c r="X23" s="160"/>
      <c r="Y23" s="83"/>
      <c r="Z23" s="84"/>
      <c r="AA23" s="30">
        <f t="shared" si="0"/>
        <v>1.1262453528260434</v>
      </c>
      <c r="AB23" s="30">
        <f t="shared" si="1"/>
        <v>1.5237437126469999</v>
      </c>
      <c r="AC23" s="85">
        <f t="shared" si="2"/>
        <v>1.053098451957827</v>
      </c>
      <c r="AD23" s="85">
        <f t="shared" si="3"/>
        <v>1.4247802585311777</v>
      </c>
      <c r="AE23" s="30">
        <f t="shared" si="4"/>
        <v>1.0933866459511881</v>
      </c>
      <c r="AF23" s="30">
        <f t="shared" si="5"/>
        <v>1.4792878151104307</v>
      </c>
      <c r="AG23" s="84"/>
      <c r="AH23" s="77"/>
      <c r="AI23" s="45"/>
      <c r="AJ23" s="30">
        <f t="shared" si="6"/>
        <v>1.3249945327365218</v>
      </c>
      <c r="AK23" s="30">
        <f t="shared" si="7"/>
        <v>1.2389393552445025</v>
      </c>
      <c r="AL23" s="30">
        <f t="shared" si="8"/>
        <v>1.2863372305308094</v>
      </c>
      <c r="AM23" s="85">
        <f t="shared" si="9"/>
        <v>1.553694389106667</v>
      </c>
      <c r="AN23" s="30">
        <f t="shared" si="48"/>
        <v>5.6258201194126882E-3</v>
      </c>
      <c r="AO23" s="30">
        <f t="shared" si="45"/>
        <v>2.5940531289056538E-2</v>
      </c>
      <c r="AP23" s="30">
        <f t="shared" si="46"/>
        <v>1.2919225163406349E-2</v>
      </c>
      <c r="AQ23" s="85">
        <f t="shared" si="47"/>
        <v>2.3621965242871593E-2</v>
      </c>
      <c r="AR23" s="86"/>
      <c r="AS23" s="87"/>
      <c r="AT23" s="60"/>
      <c r="AU23" s="30">
        <f t="shared" si="10"/>
        <v>579.54154353157844</v>
      </c>
      <c r="AV23" s="30">
        <f t="shared" si="10"/>
        <v>1.9599999999999997</v>
      </c>
      <c r="AW23" s="30">
        <f t="shared" si="11"/>
        <v>33.703136728231897</v>
      </c>
      <c r="AX23" s="85">
        <f t="shared" si="12"/>
        <v>1388.8533340859719</v>
      </c>
      <c r="AY23" s="92"/>
      <c r="AZ23" s="30">
        <f t="shared" si="13"/>
        <v>1.1194979027440737</v>
      </c>
      <c r="BA23" s="30">
        <f t="shared" si="14"/>
        <v>1.5304911627289699</v>
      </c>
      <c r="BB23" s="30">
        <f t="shared" si="15"/>
        <v>0.20549662999244811</v>
      </c>
      <c r="BC23" s="56">
        <f t="shared" si="16"/>
        <v>0.15509243616880009</v>
      </c>
      <c r="BD23" s="30">
        <f t="shared" si="17"/>
        <v>1.0580797074506825</v>
      </c>
      <c r="BE23" s="30">
        <f t="shared" si="18"/>
        <v>1.4197990030383225</v>
      </c>
      <c r="BF23" s="30">
        <f t="shared" si="19"/>
        <v>0.18085964779382008</v>
      </c>
      <c r="BG23" s="56">
        <f t="shared" si="20"/>
        <v>0.14597941943504386</v>
      </c>
      <c r="BH23" s="30">
        <f t="shared" si="21"/>
        <v>1.0502385494121957</v>
      </c>
      <c r="BI23" s="30">
        <f t="shared" si="22"/>
        <v>1.522435911649423</v>
      </c>
      <c r="BJ23" s="30">
        <f t="shared" si="23"/>
        <v>0.23609868111861368</v>
      </c>
      <c r="BK23" s="56">
        <f t="shared" si="24"/>
        <v>0.18354337845075594</v>
      </c>
      <c r="BL23" s="30">
        <f t="shared" si="25"/>
        <v>1.1178695883516381</v>
      </c>
      <c r="BM23" s="30">
        <f t="shared" si="26"/>
        <v>1.989519189861696</v>
      </c>
      <c r="BN23" s="30">
        <f t="shared" si="27"/>
        <v>0.43582480075502894</v>
      </c>
      <c r="BO23" s="56">
        <f t="shared" si="28"/>
        <v>0.28050870480752438</v>
      </c>
      <c r="BP23" s="59"/>
      <c r="BQ23" s="1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DZ23" s="30">
        <f t="shared" si="29"/>
        <v>0.60759913782512742</v>
      </c>
      <c r="EA23" s="30">
        <f t="shared" si="30"/>
        <v>2.0423899276479163</v>
      </c>
      <c r="EB23" s="30">
        <f t="shared" si="31"/>
        <v>0.71739539491139437</v>
      </c>
      <c r="EC23" s="56">
        <f t="shared" si="32"/>
        <v>0.54143272080508287</v>
      </c>
      <c r="ED23" s="30">
        <f t="shared" si="33"/>
        <v>0.6075524636086086</v>
      </c>
      <c r="EE23" s="30">
        <f t="shared" si="34"/>
        <v>1.8703262468803965</v>
      </c>
      <c r="EF23" s="30">
        <f t="shared" si="35"/>
        <v>0.6313868916358939</v>
      </c>
      <c r="EG23" s="56">
        <f t="shared" si="36"/>
        <v>0.50961888405852673</v>
      </c>
      <c r="EH23" s="30">
        <f t="shared" si="37"/>
        <v>0.46210908340561485</v>
      </c>
      <c r="EI23" s="30">
        <f t="shared" si="38"/>
        <v>2.110565377656004</v>
      </c>
      <c r="EJ23" s="30">
        <f t="shared" si="39"/>
        <v>0.82422814712519454</v>
      </c>
      <c r="EK23" s="56">
        <f t="shared" si="40"/>
        <v>0.64075588233194136</v>
      </c>
      <c r="EL23" s="30">
        <f t="shared" si="41"/>
        <v>3.221588573012113E-2</v>
      </c>
      <c r="EM23" s="30">
        <f t="shared" si="42"/>
        <v>3.0751728924832129</v>
      </c>
      <c r="EN23" s="30">
        <f t="shared" si="43"/>
        <v>1.5214785033765459</v>
      </c>
      <c r="EO23" s="56">
        <f t="shared" si="44"/>
        <v>0.97926497903577781</v>
      </c>
      <c r="EP23" s="66"/>
      <c r="EQ23" s="93"/>
    </row>
    <row r="24" spans="2:147" s="12" customFormat="1" ht="21.95" customHeight="1" x14ac:dyDescent="0.25"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T24" s="24"/>
      <c r="U24" s="129">
        <f>'RAW DATA'!AP19</f>
        <v>116.47</v>
      </c>
      <c r="V24" s="129">
        <f>'RAW DATA'!AQ19</f>
        <v>27.785857803236084</v>
      </c>
      <c r="W24" s="129">
        <f>'RAW DATA'!AR19</f>
        <v>1.38</v>
      </c>
      <c r="X24" s="160"/>
      <c r="Y24" s="83"/>
      <c r="Z24" s="84"/>
      <c r="AA24" s="30">
        <f t="shared" si="0"/>
        <v>1.1688427182921342</v>
      </c>
      <c r="AB24" s="30">
        <f t="shared" si="1"/>
        <v>1.5813754423952402</v>
      </c>
      <c r="AC24" s="85">
        <f t="shared" si="2"/>
        <v>1.0884723559979792</v>
      </c>
      <c r="AD24" s="85">
        <f t="shared" si="3"/>
        <v>1.4726390698796188</v>
      </c>
      <c r="AE24" s="30">
        <f t="shared" si="4"/>
        <v>1.1513505417901855</v>
      </c>
      <c r="AF24" s="30">
        <f t="shared" si="5"/>
        <v>1.5577095565396626</v>
      </c>
      <c r="AG24" s="84"/>
      <c r="AH24" s="77"/>
      <c r="AI24" s="45"/>
      <c r="AJ24" s="30">
        <f t="shared" si="6"/>
        <v>1.3751090803436872</v>
      </c>
      <c r="AK24" s="30">
        <f t="shared" si="7"/>
        <v>1.280555712938799</v>
      </c>
      <c r="AL24" s="30">
        <f t="shared" si="8"/>
        <v>1.3545300491649241</v>
      </c>
      <c r="AM24" s="85">
        <f t="shared" si="9"/>
        <v>1.6390747294744299</v>
      </c>
      <c r="AN24" s="30">
        <f t="shared" si="48"/>
        <v>2.3921095084506136E-5</v>
      </c>
      <c r="AO24" s="30">
        <f t="shared" si="45"/>
        <v>9.8891662291105287E-3</v>
      </c>
      <c r="AP24" s="30">
        <f t="shared" si="46"/>
        <v>6.4871839554117594E-4</v>
      </c>
      <c r="AQ24" s="85">
        <f t="shared" si="47"/>
        <v>6.7119715452249082E-2</v>
      </c>
      <c r="AR24" s="86"/>
      <c r="AS24" s="87"/>
      <c r="AT24" s="60"/>
      <c r="AU24" s="30">
        <f t="shared" si="10"/>
        <v>772.05389386165552</v>
      </c>
      <c r="AV24" s="30">
        <f t="shared" si="10"/>
        <v>1.9043999999999996</v>
      </c>
      <c r="AW24" s="30">
        <f t="shared" si="11"/>
        <v>38.344483768465793</v>
      </c>
      <c r="AX24" s="85">
        <f t="shared" si="12"/>
        <v>1125.9470105479136</v>
      </c>
      <c r="AY24" s="92"/>
      <c r="AZ24" s="30">
        <f t="shared" si="13"/>
        <v>1.1836618093084026</v>
      </c>
      <c r="BA24" s="30">
        <f t="shared" si="14"/>
        <v>1.5665563513789718</v>
      </c>
      <c r="BB24" s="30">
        <f t="shared" si="15"/>
        <v>0.1914472710352845</v>
      </c>
      <c r="BC24" s="56">
        <f t="shared" si="16"/>
        <v>0.1392233341862853</v>
      </c>
      <c r="BD24" s="30">
        <f t="shared" si="17"/>
        <v>1.1120610470564338</v>
      </c>
      <c r="BE24" s="30">
        <f t="shared" si="18"/>
        <v>1.4490503788211642</v>
      </c>
      <c r="BF24" s="30">
        <f t="shared" si="19"/>
        <v>0.16849466588236514</v>
      </c>
      <c r="BG24" s="56">
        <f t="shared" si="20"/>
        <v>0.13157933245690651</v>
      </c>
      <c r="BH24" s="30">
        <f t="shared" si="21"/>
        <v>1.1345729228760428</v>
      </c>
      <c r="BI24" s="30">
        <f t="shared" si="22"/>
        <v>1.5744871754538055</v>
      </c>
      <c r="BJ24" s="30">
        <f t="shared" si="23"/>
        <v>0.21995712628888137</v>
      </c>
      <c r="BK24" s="56">
        <f t="shared" si="24"/>
        <v>0.16238630248512109</v>
      </c>
      <c r="BL24" s="30">
        <f t="shared" si="25"/>
        <v>1.2330463252270554</v>
      </c>
      <c r="BM24" s="30">
        <f t="shared" si="26"/>
        <v>2.0451031337218044</v>
      </c>
      <c r="BN24" s="30">
        <f t="shared" si="27"/>
        <v>0.40602840424737457</v>
      </c>
      <c r="BO24" s="56">
        <f t="shared" si="28"/>
        <v>0.24771805516004003</v>
      </c>
      <c r="BP24" s="59"/>
      <c r="BQ24" s="1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DZ24" s="30">
        <f t="shared" si="29"/>
        <v>0.66161111588360544</v>
      </c>
      <c r="EA24" s="30">
        <f t="shared" si="30"/>
        <v>2.0886070448037688</v>
      </c>
      <c r="EB24" s="30">
        <f t="shared" si="31"/>
        <v>0.71349796446008174</v>
      </c>
      <c r="EC24" s="56">
        <f t="shared" si="32"/>
        <v>0.51886644823969452</v>
      </c>
      <c r="ED24" s="30">
        <f t="shared" si="33"/>
        <v>0.65259898898376301</v>
      </c>
      <c r="EE24" s="30">
        <f t="shared" si="34"/>
        <v>1.9085124368938349</v>
      </c>
      <c r="EF24" s="30">
        <f t="shared" si="35"/>
        <v>0.62795672395503599</v>
      </c>
      <c r="EG24" s="56">
        <f t="shared" si="36"/>
        <v>0.49037829249452386</v>
      </c>
      <c r="EH24" s="30">
        <f t="shared" si="37"/>
        <v>0.53477972821790221</v>
      </c>
      <c r="EI24" s="30">
        <f t="shared" si="38"/>
        <v>2.174280370111946</v>
      </c>
      <c r="EJ24" s="30">
        <f t="shared" si="39"/>
        <v>0.81975032094702194</v>
      </c>
      <c r="EK24" s="56">
        <f t="shared" si="40"/>
        <v>0.60519168360451125</v>
      </c>
      <c r="EL24" s="30">
        <f t="shared" si="41"/>
        <v>0.12586203975118981</v>
      </c>
      <c r="EM24" s="30">
        <f t="shared" si="42"/>
        <v>3.1522874191976697</v>
      </c>
      <c r="EN24" s="30">
        <f t="shared" si="43"/>
        <v>1.5132126897232401</v>
      </c>
      <c r="EO24" s="56">
        <f t="shared" si="44"/>
        <v>0.92321153057399186</v>
      </c>
      <c r="EP24" s="66"/>
      <c r="EQ24" s="60"/>
    </row>
    <row r="25" spans="2:147" s="12" customFormat="1" ht="21.95" customHeight="1" x14ac:dyDescent="0.25"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V53</f>
        <v>61.340991695800327</v>
      </c>
      <c r="N25" s="90"/>
      <c r="O25" s="90"/>
      <c r="P25" s="19"/>
      <c r="Q25" s="20"/>
      <c r="R25" s="45"/>
      <c r="T25" s="24"/>
      <c r="U25" s="129">
        <f>'RAW DATA'!AP20</f>
        <v>125.71</v>
      </c>
      <c r="V25" s="129">
        <f>'RAW DATA'!AQ20</f>
        <v>30.618329653497284</v>
      </c>
      <c r="W25" s="129">
        <f>'RAW DATA'!AR20</f>
        <v>1.54</v>
      </c>
      <c r="X25" s="160"/>
      <c r="Y25" s="83"/>
      <c r="Z25" s="84"/>
      <c r="AA25" s="30">
        <f t="shared" si="0"/>
        <v>1.2013453327738812</v>
      </c>
      <c r="AB25" s="30">
        <f t="shared" si="1"/>
        <v>1.625349567870545</v>
      </c>
      <c r="AC25" s="85">
        <f t="shared" si="2"/>
        <v>1.1162604383367214</v>
      </c>
      <c r="AD25" s="85">
        <f t="shared" si="3"/>
        <v>1.5102347106908582</v>
      </c>
      <c r="AE25" s="30">
        <f t="shared" si="4"/>
        <v>1.1923198330592044</v>
      </c>
      <c r="AF25" s="30">
        <f t="shared" si="5"/>
        <v>1.6131385976683354</v>
      </c>
      <c r="AG25" s="84"/>
      <c r="AH25" s="77"/>
      <c r="AI25" s="45"/>
      <c r="AJ25" s="30">
        <f t="shared" si="6"/>
        <v>1.4133474503222132</v>
      </c>
      <c r="AK25" s="30">
        <f t="shared" si="7"/>
        <v>1.3132475745137899</v>
      </c>
      <c r="AL25" s="30">
        <f t="shared" si="8"/>
        <v>1.40272921536377</v>
      </c>
      <c r="AM25" s="85">
        <f t="shared" si="9"/>
        <v>1.7042215820304376</v>
      </c>
      <c r="AN25" s="30">
        <f t="shared" si="48"/>
        <v>1.6040868339884259E-2</v>
      </c>
      <c r="AO25" s="30">
        <f t="shared" si="45"/>
        <v>5.141666246387927E-2</v>
      </c>
      <c r="AP25" s="30">
        <f t="shared" si="46"/>
        <v>1.8843268314646236E-2</v>
      </c>
      <c r="AQ25" s="85">
        <f t="shared" si="47"/>
        <v>2.6968728004579737E-2</v>
      </c>
      <c r="AR25" s="94"/>
      <c r="AS25" s="95"/>
      <c r="AT25" s="60"/>
      <c r="AU25" s="30">
        <f t="shared" si="10"/>
        <v>937.48211077023109</v>
      </c>
      <c r="AV25" s="30">
        <f t="shared" si="10"/>
        <v>2.3715999999999999</v>
      </c>
      <c r="AW25" s="30">
        <f t="shared" si="11"/>
        <v>47.152227666385819</v>
      </c>
      <c r="AX25" s="85">
        <f t="shared" si="12"/>
        <v>943.88196296556816</v>
      </c>
      <c r="AY25" s="92"/>
      <c r="AZ25" s="30">
        <f t="shared" si="13"/>
        <v>1.2322671720096454</v>
      </c>
      <c r="BA25" s="30">
        <f t="shared" si="14"/>
        <v>1.594427728634781</v>
      </c>
      <c r="BB25" s="30">
        <f t="shared" si="15"/>
        <v>0.1810802783125679</v>
      </c>
      <c r="BC25" s="56">
        <f t="shared" si="16"/>
        <v>0.12812155869477482</v>
      </c>
      <c r="BD25" s="30">
        <f t="shared" si="17"/>
        <v>1.1538770030391068</v>
      </c>
      <c r="BE25" s="30">
        <f t="shared" si="18"/>
        <v>1.4726181459884731</v>
      </c>
      <c r="BF25" s="30">
        <f t="shared" si="19"/>
        <v>0.15937057147468303</v>
      </c>
      <c r="BG25" s="56">
        <f t="shared" si="20"/>
        <v>0.12135607525008199</v>
      </c>
      <c r="BH25" s="30">
        <f t="shared" si="21"/>
        <v>1.1946829087758717</v>
      </c>
      <c r="BI25" s="30">
        <f t="shared" si="22"/>
        <v>1.6107755219516684</v>
      </c>
      <c r="BJ25" s="30">
        <f t="shared" si="23"/>
        <v>0.20804630658789841</v>
      </c>
      <c r="BK25" s="56">
        <f t="shared" si="24"/>
        <v>0.14831537285258983</v>
      </c>
      <c r="BL25" s="30">
        <f t="shared" si="25"/>
        <v>1.3201798767278234</v>
      </c>
      <c r="BM25" s="30">
        <f t="shared" si="26"/>
        <v>2.0882632873330516</v>
      </c>
      <c r="BN25" s="30">
        <f t="shared" si="27"/>
        <v>0.38404170530261411</v>
      </c>
      <c r="BO25" s="56">
        <f t="shared" si="28"/>
        <v>0.22534728426866912</v>
      </c>
      <c r="BP25" s="59"/>
      <c r="BQ25" s="1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DZ25" s="30">
        <f t="shared" si="29"/>
        <v>0.70256101622574052</v>
      </c>
      <c r="EA25" s="30">
        <f t="shared" si="30"/>
        <v>2.1241338844186859</v>
      </c>
      <c r="EB25" s="30">
        <f t="shared" si="31"/>
        <v>0.71078643409647269</v>
      </c>
      <c r="EC25" s="56">
        <f t="shared" si="32"/>
        <v>0.50290990650206246</v>
      </c>
      <c r="ED25" s="30">
        <f t="shared" si="33"/>
        <v>0.68767729566280544</v>
      </c>
      <c r="EE25" s="30">
        <f t="shared" si="34"/>
        <v>1.9388178533647744</v>
      </c>
      <c r="EF25" s="30">
        <f t="shared" si="35"/>
        <v>0.62557027885098448</v>
      </c>
      <c r="EG25" s="56">
        <f t="shared" si="36"/>
        <v>0.47635365257201595</v>
      </c>
      <c r="EH25" s="30">
        <f t="shared" si="37"/>
        <v>0.5860942191920725</v>
      </c>
      <c r="EI25" s="30">
        <f t="shared" si="38"/>
        <v>2.2193642115354675</v>
      </c>
      <c r="EJ25" s="30">
        <f t="shared" si="39"/>
        <v>0.81663499617169755</v>
      </c>
      <c r="EK25" s="56">
        <f t="shared" si="40"/>
        <v>0.58217579503391137</v>
      </c>
      <c r="EL25" s="30">
        <f t="shared" si="41"/>
        <v>0.19675960549653082</v>
      </c>
      <c r="EM25" s="30">
        <f t="shared" si="42"/>
        <v>3.2116835585643444</v>
      </c>
      <c r="EN25" s="30">
        <f t="shared" si="43"/>
        <v>1.5074619765339068</v>
      </c>
      <c r="EO25" s="56">
        <f t="shared" si="44"/>
        <v>0.88454576120195105</v>
      </c>
      <c r="EP25" s="66"/>
      <c r="EQ25" s="60"/>
    </row>
    <row r="26" spans="2:147" s="12" customFormat="1" ht="21.95" customHeight="1" x14ac:dyDescent="0.25">
      <c r="B26" s="79"/>
      <c r="C26" s="236" t="s">
        <v>55</v>
      </c>
      <c r="D26" s="237"/>
      <c r="E26" s="237"/>
      <c r="F26" s="238"/>
      <c r="G26" s="29" t="s">
        <v>16</v>
      </c>
      <c r="H26" s="130">
        <f>INPUTS!D24</f>
        <v>37</v>
      </c>
      <c r="I26" s="79"/>
      <c r="K26" s="79"/>
      <c r="L26" s="159" t="s">
        <v>18</v>
      </c>
      <c r="M26" s="30">
        <f>SUM(AX16:AX52)</f>
        <v>22271.545980096256</v>
      </c>
      <c r="N26" s="90"/>
      <c r="O26" s="90"/>
      <c r="P26" s="162"/>
      <c r="Q26" s="21"/>
      <c r="R26" s="45"/>
      <c r="T26" s="24"/>
      <c r="U26" s="129">
        <f>'RAW DATA'!AP21</f>
        <v>142.88</v>
      </c>
      <c r="V26" s="129">
        <f>'RAW DATA'!AQ21</f>
        <v>35.774406734990897</v>
      </c>
      <c r="W26" s="129">
        <f>'RAW DATA'!AR21</f>
        <v>1.64</v>
      </c>
      <c r="X26" s="160"/>
      <c r="Y26" s="83"/>
      <c r="Z26" s="84"/>
      <c r="AA26" s="30">
        <f t="shared" si="0"/>
        <v>1.2605113172840205</v>
      </c>
      <c r="AB26" s="30">
        <f t="shared" si="1"/>
        <v>1.7053976645607336</v>
      </c>
      <c r="AC26" s="85">
        <f t="shared" si="2"/>
        <v>1.1686781110227564</v>
      </c>
      <c r="AD26" s="85">
        <f t="shared" si="3"/>
        <v>1.5811527384425528</v>
      </c>
      <c r="AE26" s="30">
        <f t="shared" si="4"/>
        <v>1.261069513627926</v>
      </c>
      <c r="AF26" s="30">
        <f t="shared" si="5"/>
        <v>1.7061528713789584</v>
      </c>
      <c r="AG26" s="84"/>
      <c r="AH26" s="77"/>
      <c r="AI26" s="45"/>
      <c r="AJ26" s="30">
        <f t="shared" si="6"/>
        <v>1.4829544909223771</v>
      </c>
      <c r="AK26" s="30">
        <f t="shared" si="7"/>
        <v>1.3749154247326547</v>
      </c>
      <c r="AL26" s="30">
        <f t="shared" si="8"/>
        <v>1.4836111925034423</v>
      </c>
      <c r="AM26" s="85">
        <f t="shared" si="9"/>
        <v>1.8228113549047906</v>
      </c>
      <c r="AN26" s="30">
        <f t="shared" si="48"/>
        <v>2.4663291921449712E-2</v>
      </c>
      <c r="AO26" s="30">
        <f t="shared" si="45"/>
        <v>7.0269832044668801E-2</v>
      </c>
      <c r="AP26" s="30">
        <f t="shared" si="46"/>
        <v>2.4457459110195347E-2</v>
      </c>
      <c r="AQ26" s="85">
        <f t="shared" si="47"/>
        <v>3.341999148212535E-2</v>
      </c>
      <c r="AR26" s="94"/>
      <c r="AS26" s="95"/>
      <c r="AT26" s="60"/>
      <c r="AU26" s="30">
        <f t="shared" si="10"/>
        <v>1279.8081772405621</v>
      </c>
      <c r="AV26" s="30">
        <f t="shared" si="10"/>
        <v>2.6895999999999995</v>
      </c>
      <c r="AW26" s="30">
        <f t="shared" si="11"/>
        <v>58.670027045385069</v>
      </c>
      <c r="AX26" s="85">
        <f t="shared" si="12"/>
        <v>653.65026655828683</v>
      </c>
      <c r="AY26" s="92"/>
      <c r="AZ26" s="30">
        <f t="shared" si="13"/>
        <v>1.3197563596824322</v>
      </c>
      <c r="BA26" s="30">
        <f t="shared" si="14"/>
        <v>1.6461526221623219</v>
      </c>
      <c r="BB26" s="30">
        <f t="shared" si="15"/>
        <v>0.16319813123994478</v>
      </c>
      <c r="BC26" s="56">
        <f t="shared" si="16"/>
        <v>0.11004931859941157</v>
      </c>
      <c r="BD26" s="30">
        <f t="shared" si="17"/>
        <v>1.2312831104813178</v>
      </c>
      <c r="BE26" s="30">
        <f t="shared" si="18"/>
        <v>1.5185477389839916</v>
      </c>
      <c r="BF26" s="30">
        <f t="shared" si="19"/>
        <v>0.14363231425133705</v>
      </c>
      <c r="BG26" s="56">
        <f t="shared" si="20"/>
        <v>0.10446629055693772</v>
      </c>
      <c r="BH26" s="30">
        <f t="shared" si="21"/>
        <v>1.2961099982104294</v>
      </c>
      <c r="BI26" s="30">
        <f t="shared" si="22"/>
        <v>1.6711123867964552</v>
      </c>
      <c r="BJ26" s="30">
        <f t="shared" si="23"/>
        <v>0.18750119429301287</v>
      </c>
      <c r="BK26" s="56">
        <f t="shared" si="24"/>
        <v>0.12638162561757424</v>
      </c>
      <c r="BL26" s="30">
        <f t="shared" si="25"/>
        <v>1.476694763922954</v>
      </c>
      <c r="BM26" s="30">
        <f t="shared" si="26"/>
        <v>2.1689279458866273</v>
      </c>
      <c r="BN26" s="30">
        <f t="shared" si="27"/>
        <v>0.34611659098183672</v>
      </c>
      <c r="BO26" s="56">
        <f t="shared" si="28"/>
        <v>0.18988064236626126</v>
      </c>
      <c r="BP26" s="59"/>
      <c r="BQ26" s="1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DZ26" s="30">
        <f t="shared" si="29"/>
        <v>0.77651205325173966</v>
      </c>
      <c r="EA26" s="30">
        <f t="shared" si="30"/>
        <v>2.1893969285930144</v>
      </c>
      <c r="EB26" s="30">
        <f t="shared" si="31"/>
        <v>0.70644243767063741</v>
      </c>
      <c r="EC26" s="56">
        <f t="shared" si="32"/>
        <v>0.47637499464413091</v>
      </c>
      <c r="ED26" s="30">
        <f t="shared" si="33"/>
        <v>0.75316834076142591</v>
      </c>
      <c r="EE26" s="30">
        <f t="shared" si="34"/>
        <v>1.9966625087038836</v>
      </c>
      <c r="EF26" s="30">
        <f t="shared" si="35"/>
        <v>0.6217470839712288</v>
      </c>
      <c r="EG26" s="56">
        <f t="shared" si="36"/>
        <v>0.45220751239453472</v>
      </c>
      <c r="EH26" s="30">
        <f t="shared" si="37"/>
        <v>0.67196708998757437</v>
      </c>
      <c r="EI26" s="30">
        <f t="shared" si="38"/>
        <v>2.2952552950193104</v>
      </c>
      <c r="EJ26" s="30">
        <f t="shared" si="39"/>
        <v>0.81164410251586794</v>
      </c>
      <c r="EK26" s="56">
        <f t="shared" si="40"/>
        <v>0.5470733212428126</v>
      </c>
      <c r="EL26" s="30">
        <f t="shared" si="41"/>
        <v>0.32456228554527278</v>
      </c>
      <c r="EM26" s="30">
        <f t="shared" si="42"/>
        <v>3.3210604242643083</v>
      </c>
      <c r="EN26" s="30">
        <f t="shared" si="43"/>
        <v>1.4982490693595178</v>
      </c>
      <c r="EO26" s="56">
        <f t="shared" si="44"/>
        <v>0.821944116887386</v>
      </c>
      <c r="EP26" s="66"/>
      <c r="EQ26" s="60"/>
    </row>
    <row r="27" spans="2:147" s="12" customFormat="1" ht="21.95" customHeight="1" x14ac:dyDescent="0.25"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DATA'!AP22</f>
        <v>141.55000000000001</v>
      </c>
      <c r="V27" s="129">
        <f>'RAW DATA'!AQ22</f>
        <v>35.379628749393568</v>
      </c>
      <c r="W27" s="129">
        <f>'RAW DATA'!AR22</f>
        <v>1.41</v>
      </c>
      <c r="X27" s="160"/>
      <c r="Y27" s="83"/>
      <c r="Z27" s="84"/>
      <c r="AA27" s="30">
        <f t="shared" si="0"/>
        <v>1.2559812398992911</v>
      </c>
      <c r="AB27" s="30">
        <f t="shared" si="1"/>
        <v>1.6992687363343348</v>
      </c>
      <c r="AC27" s="85">
        <f t="shared" si="2"/>
        <v>1.1645791374853376</v>
      </c>
      <c r="AD27" s="85">
        <f t="shared" si="3"/>
        <v>1.5756070683625154</v>
      </c>
      <c r="AE27" s="30">
        <f t="shared" si="4"/>
        <v>1.256039108825844</v>
      </c>
      <c r="AF27" s="30">
        <f t="shared" si="5"/>
        <v>1.6993470295879065</v>
      </c>
      <c r="AG27" s="84"/>
      <c r="AH27" s="77"/>
      <c r="AI27" s="45"/>
      <c r="AJ27" s="30">
        <f t="shared" si="6"/>
        <v>1.4776249881168131</v>
      </c>
      <c r="AK27" s="30">
        <f t="shared" si="7"/>
        <v>1.3700931029239265</v>
      </c>
      <c r="AL27" s="30">
        <f t="shared" si="8"/>
        <v>1.4776930692068753</v>
      </c>
      <c r="AM27" s="85">
        <f t="shared" si="9"/>
        <v>1.813731461236052</v>
      </c>
      <c r="AN27" s="30">
        <f t="shared" si="48"/>
        <v>4.5731390177991219E-3</v>
      </c>
      <c r="AO27" s="30">
        <f t="shared" si="45"/>
        <v>1.5925604342403173E-3</v>
      </c>
      <c r="AP27" s="30">
        <f t="shared" si="46"/>
        <v>4.5823516186468153E-3</v>
      </c>
      <c r="AQ27" s="85">
        <f t="shared" si="47"/>
        <v>0.16299909279179783</v>
      </c>
      <c r="AR27" s="94"/>
      <c r="AS27" s="95"/>
      <c r="AT27" s="60"/>
      <c r="AU27" s="30">
        <f t="shared" si="10"/>
        <v>1251.7181304449159</v>
      </c>
      <c r="AV27" s="30">
        <f t="shared" si="10"/>
        <v>1.9880999999999998</v>
      </c>
      <c r="AW27" s="30">
        <f t="shared" si="11"/>
        <v>49.88527653664493</v>
      </c>
      <c r="AX27" s="85">
        <f t="shared" si="12"/>
        <v>673.99236603506176</v>
      </c>
      <c r="AY27" s="92"/>
      <c r="AZ27" s="30">
        <f t="shared" si="13"/>
        <v>1.3131101570931385</v>
      </c>
      <c r="BA27" s="30">
        <f t="shared" si="14"/>
        <v>1.6421398191404877</v>
      </c>
      <c r="BB27" s="30">
        <f t="shared" si="15"/>
        <v>0.16451483102367467</v>
      </c>
      <c r="BC27" s="56">
        <f t="shared" si="16"/>
        <v>0.11133733683899297</v>
      </c>
      <c r="BD27" s="30">
        <f t="shared" si="17"/>
        <v>1.2253019479697305</v>
      </c>
      <c r="BE27" s="30">
        <f t="shared" si="18"/>
        <v>1.5148842578781225</v>
      </c>
      <c r="BF27" s="30">
        <f t="shared" si="19"/>
        <v>0.14479115495419595</v>
      </c>
      <c r="BG27" s="56">
        <f t="shared" si="20"/>
        <v>0.10567979259598935</v>
      </c>
      <c r="BH27" s="30">
        <f t="shared" si="21"/>
        <v>1.2886790954469718</v>
      </c>
      <c r="BI27" s="30">
        <f t="shared" si="22"/>
        <v>1.6667070429667787</v>
      </c>
      <c r="BJ27" s="30">
        <f t="shared" si="23"/>
        <v>0.18901397375990348</v>
      </c>
      <c r="BK27" s="56">
        <f t="shared" si="24"/>
        <v>0.12791152486175852</v>
      </c>
      <c r="BL27" s="30">
        <f t="shared" si="25"/>
        <v>1.4648223649906527</v>
      </c>
      <c r="BM27" s="30">
        <f t="shared" si="26"/>
        <v>2.1626405574814513</v>
      </c>
      <c r="BN27" s="30">
        <f t="shared" si="27"/>
        <v>0.34890909624539923</v>
      </c>
      <c r="BO27" s="56">
        <f t="shared" si="28"/>
        <v>0.19237086840166456</v>
      </c>
      <c r="BP27" s="59"/>
      <c r="DZ27" s="30">
        <f t="shared" si="29"/>
        <v>0.77087721321506597</v>
      </c>
      <c r="EA27" s="30">
        <f t="shared" si="30"/>
        <v>2.1843727630185601</v>
      </c>
      <c r="EB27" s="30">
        <f t="shared" si="31"/>
        <v>0.70674777490174712</v>
      </c>
      <c r="EC27" s="56">
        <f t="shared" si="32"/>
        <v>0.47829982613008931</v>
      </c>
      <c r="ED27" s="30">
        <f t="shared" si="33"/>
        <v>0.7480772885891932</v>
      </c>
      <c r="EE27" s="30">
        <f t="shared" si="34"/>
        <v>1.9921089172586597</v>
      </c>
      <c r="EF27" s="30">
        <f t="shared" si="35"/>
        <v>0.6220158143347333</v>
      </c>
      <c r="EG27" s="56">
        <f t="shared" si="36"/>
        <v>0.45399528908457704</v>
      </c>
      <c r="EH27" s="30">
        <f t="shared" si="37"/>
        <v>0.66569815939278532</v>
      </c>
      <c r="EI27" s="30">
        <f t="shared" si="38"/>
        <v>2.2896879790209654</v>
      </c>
      <c r="EJ27" s="30">
        <f t="shared" si="39"/>
        <v>0.81199490981408995</v>
      </c>
      <c r="EK27" s="56">
        <f t="shared" si="40"/>
        <v>0.54950173803678559</v>
      </c>
      <c r="EL27" s="30">
        <f t="shared" si="41"/>
        <v>0.31483482146179664</v>
      </c>
      <c r="EM27" s="30">
        <f t="shared" si="42"/>
        <v>3.3126281010103074</v>
      </c>
      <c r="EN27" s="30">
        <f t="shared" si="43"/>
        <v>1.4988966397742554</v>
      </c>
      <c r="EO27" s="56">
        <f t="shared" si="44"/>
        <v>0.82641596719768107</v>
      </c>
      <c r="EP27" s="66"/>
      <c r="EQ27" s="60"/>
    </row>
    <row r="28" spans="2:147" s="12" customFormat="1" ht="21.95" customHeight="1" x14ac:dyDescent="0.25"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DATA'!AP23</f>
        <v>169.28</v>
      </c>
      <c r="V28" s="129">
        <f>'RAW DATA'!AQ23</f>
        <v>43.46835052382179</v>
      </c>
      <c r="W28" s="129">
        <f>'RAW DATA'!AR23</f>
        <v>1.73</v>
      </c>
      <c r="X28" s="160"/>
      <c r="Y28" s="83"/>
      <c r="Z28" s="84"/>
      <c r="AA28" s="30">
        <f t="shared" si="0"/>
        <v>1.348799322260855</v>
      </c>
      <c r="AB28" s="30">
        <f t="shared" si="1"/>
        <v>1.8248461418823332</v>
      </c>
      <c r="AC28" s="85">
        <f t="shared" si="2"/>
        <v>1.2515082077075099</v>
      </c>
      <c r="AD28" s="85">
        <f t="shared" si="3"/>
        <v>1.6932169868983957</v>
      </c>
      <c r="AE28" s="30">
        <f t="shared" si="4"/>
        <v>1.3527333779496002</v>
      </c>
      <c r="AF28" s="30">
        <f t="shared" si="5"/>
        <v>1.830168687814165</v>
      </c>
      <c r="AG28" s="84"/>
      <c r="AH28" s="77"/>
      <c r="AI28" s="45"/>
      <c r="AJ28" s="30">
        <f t="shared" si="6"/>
        <v>1.5868227320715942</v>
      </c>
      <c r="AK28" s="30">
        <f t="shared" si="7"/>
        <v>1.4723625973029528</v>
      </c>
      <c r="AL28" s="30">
        <f t="shared" si="8"/>
        <v>1.5914510328818827</v>
      </c>
      <c r="AM28" s="85">
        <f t="shared" si="9"/>
        <v>1.9997720620479011</v>
      </c>
      <c r="AN28" s="30">
        <f t="shared" si="48"/>
        <v>2.0499730051442497E-2</v>
      </c>
      <c r="AO28" s="30">
        <f t="shared" si="45"/>
        <v>6.6377031268480435E-2</v>
      </c>
      <c r="AP28" s="30">
        <f t="shared" si="46"/>
        <v>1.9195816289497139E-2</v>
      </c>
      <c r="AQ28" s="85">
        <f t="shared" si="47"/>
        <v>7.2776965461576637E-2</v>
      </c>
      <c r="AR28" s="94"/>
      <c r="AS28" s="95"/>
      <c r="AT28" s="60"/>
      <c r="AU28" s="30">
        <f t="shared" si="10"/>
        <v>1889.4974972618381</v>
      </c>
      <c r="AV28" s="30">
        <f t="shared" si="10"/>
        <v>2.9929000000000001</v>
      </c>
      <c r="AW28" s="30">
        <f t="shared" si="11"/>
        <v>75.20024640621169</v>
      </c>
      <c r="AX28" s="85">
        <f t="shared" si="12"/>
        <v>319.43130246230231</v>
      </c>
      <c r="AY28" s="92"/>
      <c r="AZ28" s="30">
        <f t="shared" si="13"/>
        <v>1.4470224154162841</v>
      </c>
      <c r="BA28" s="30">
        <f t="shared" si="14"/>
        <v>1.7266230487269043</v>
      </c>
      <c r="BB28" s="30">
        <f t="shared" si="15"/>
        <v>0.1398003166553102</v>
      </c>
      <c r="BC28" s="56">
        <f t="shared" si="16"/>
        <v>8.8100777629269947E-2</v>
      </c>
      <c r="BD28" s="30">
        <f t="shared" si="17"/>
        <v>1.3493229346443822</v>
      </c>
      <c r="BE28" s="30">
        <f t="shared" si="18"/>
        <v>1.5954022599615234</v>
      </c>
      <c r="BF28" s="30">
        <f t="shared" si="19"/>
        <v>0.12303966265857062</v>
      </c>
      <c r="BG28" s="56">
        <f t="shared" si="20"/>
        <v>8.3566142527630366E-2</v>
      </c>
      <c r="BH28" s="30">
        <f t="shared" si="21"/>
        <v>1.4308319979931048</v>
      </c>
      <c r="BI28" s="30">
        <f t="shared" si="22"/>
        <v>1.7520700677706607</v>
      </c>
      <c r="BJ28" s="30">
        <f t="shared" si="23"/>
        <v>0.16061903488877788</v>
      </c>
      <c r="BK28" s="56">
        <f t="shared" si="24"/>
        <v>0.10092615579753063</v>
      </c>
      <c r="BL28" s="30">
        <f t="shared" si="25"/>
        <v>1.7032784156361347</v>
      </c>
      <c r="BM28" s="30">
        <f t="shared" si="26"/>
        <v>2.2962657084596678</v>
      </c>
      <c r="BN28" s="30">
        <f t="shared" si="27"/>
        <v>0.29649364641176651</v>
      </c>
      <c r="BO28" s="56">
        <f t="shared" si="28"/>
        <v>0.14826372067031335</v>
      </c>
      <c r="BP28" s="59"/>
      <c r="DZ28" s="30">
        <f t="shared" si="29"/>
        <v>0.88541599112968727</v>
      </c>
      <c r="EA28" s="30">
        <f t="shared" si="30"/>
        <v>2.2882294730135011</v>
      </c>
      <c r="EB28" s="30">
        <f t="shared" si="31"/>
        <v>0.70140674094190691</v>
      </c>
      <c r="EC28" s="56">
        <f t="shared" si="32"/>
        <v>0.44201959473206037</v>
      </c>
      <c r="ED28" s="30">
        <f t="shared" si="33"/>
        <v>0.85504748059458469</v>
      </c>
      <c r="EE28" s="30">
        <f t="shared" si="34"/>
        <v>2.0896777140113212</v>
      </c>
      <c r="EF28" s="30">
        <f t="shared" si="35"/>
        <v>0.61731511670836814</v>
      </c>
      <c r="EG28" s="56">
        <f t="shared" si="36"/>
        <v>0.41926840429059725</v>
      </c>
      <c r="EH28" s="30">
        <f t="shared" si="37"/>
        <v>0.78559253062724677</v>
      </c>
      <c r="EI28" s="30">
        <f t="shared" si="38"/>
        <v>2.3973095351365186</v>
      </c>
      <c r="EJ28" s="30">
        <f t="shared" si="39"/>
        <v>0.80585850225463596</v>
      </c>
      <c r="EK28" s="56">
        <f t="shared" si="40"/>
        <v>0.50636713640842923</v>
      </c>
      <c r="EL28" s="30">
        <f t="shared" si="41"/>
        <v>0.51220288327122376</v>
      </c>
      <c r="EM28" s="30">
        <f t="shared" si="42"/>
        <v>3.4873412408245787</v>
      </c>
      <c r="EN28" s="30">
        <f t="shared" si="43"/>
        <v>1.4875691787766774</v>
      </c>
      <c r="EO28" s="56">
        <f t="shared" si="44"/>
        <v>0.74386936741845799</v>
      </c>
      <c r="EP28" s="66"/>
      <c r="EQ28" s="60"/>
    </row>
    <row r="29" spans="2:147" s="12" customFormat="1" ht="21.95" customHeight="1" x14ac:dyDescent="0.25"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DATA'!AP24</f>
        <v>226.06</v>
      </c>
      <c r="V29" s="129">
        <f>'RAW DATA'!AQ24</f>
        <v>59.261110741858971</v>
      </c>
      <c r="W29" s="129">
        <f>'RAW DATA'!AR24</f>
        <v>1.74</v>
      </c>
      <c r="X29" s="160"/>
      <c r="Y29" s="83"/>
      <c r="Z29" s="84"/>
      <c r="AA29" s="30">
        <f t="shared" si="0"/>
        <v>1.5300212457628317</v>
      </c>
      <c r="AB29" s="30">
        <f t="shared" si="1"/>
        <v>2.0700287442673604</v>
      </c>
      <c r="AC29" s="85">
        <f t="shared" si="2"/>
        <v>1.4403771025928707</v>
      </c>
      <c r="AD29" s="85">
        <f t="shared" si="3"/>
        <v>1.9487454917432956</v>
      </c>
      <c r="AE29" s="30">
        <f t="shared" si="4"/>
        <v>1.512494872752713</v>
      </c>
      <c r="AF29" s="30">
        <f t="shared" si="5"/>
        <v>2.0463165925477882</v>
      </c>
      <c r="AG29" s="84"/>
      <c r="AH29" s="77"/>
      <c r="AI29" s="45"/>
      <c r="AJ29" s="30">
        <f t="shared" si="6"/>
        <v>1.8000249950150962</v>
      </c>
      <c r="AK29" s="30">
        <f t="shared" si="7"/>
        <v>1.6945612971680832</v>
      </c>
      <c r="AL29" s="30">
        <f t="shared" si="8"/>
        <v>1.7794057326502506</v>
      </c>
      <c r="AM29" s="85">
        <f t="shared" si="9"/>
        <v>2.3630055470627562</v>
      </c>
      <c r="AN29" s="30">
        <f t="shared" si="48"/>
        <v>3.6030000265623204E-3</v>
      </c>
      <c r="AO29" s="30">
        <f t="shared" si="45"/>
        <v>2.0646757150472399E-3</v>
      </c>
      <c r="AP29" s="30">
        <f t="shared" si="46"/>
        <v>1.5528117657030265E-3</v>
      </c>
      <c r="AQ29" s="85">
        <f t="shared" si="47"/>
        <v>0.38813591167096417</v>
      </c>
      <c r="AR29" s="94"/>
      <c r="AS29" s="95"/>
      <c r="AT29" s="60"/>
      <c r="AU29" s="30">
        <f t="shared" si="10"/>
        <v>3511.8792463588729</v>
      </c>
      <c r="AV29" s="30">
        <f t="shared" si="10"/>
        <v>3.0276000000000001</v>
      </c>
      <c r="AW29" s="30">
        <f t="shared" si="11"/>
        <v>103.11433269083462</v>
      </c>
      <c r="AX29" s="85">
        <f t="shared" si="12"/>
        <v>4.3259047825680028</v>
      </c>
      <c r="AY29" s="92"/>
      <c r="AZ29" s="30">
        <f t="shared" si="13"/>
        <v>1.6866227604807551</v>
      </c>
      <c r="BA29" s="30">
        <f t="shared" si="14"/>
        <v>1.9134272295494372</v>
      </c>
      <c r="BB29" s="30">
        <f t="shared" si="15"/>
        <v>0.11340223453434108</v>
      </c>
      <c r="BC29" s="56">
        <f t="shared" si="16"/>
        <v>6.300036657734856E-2</v>
      </c>
      <c r="BD29" s="30">
        <f t="shared" si="17"/>
        <v>1.5947548516917422</v>
      </c>
      <c r="BE29" s="30">
        <f t="shared" si="18"/>
        <v>1.7943677426444242</v>
      </c>
      <c r="BF29" s="30">
        <f t="shared" si="19"/>
        <v>9.9806445476341057E-2</v>
      </c>
      <c r="BG29" s="56">
        <f t="shared" si="20"/>
        <v>5.8898102796951346E-2</v>
      </c>
      <c r="BH29" s="30">
        <f t="shared" si="21"/>
        <v>1.6491159171411323</v>
      </c>
      <c r="BI29" s="30">
        <f t="shared" si="22"/>
        <v>1.9096955481593689</v>
      </c>
      <c r="BJ29" s="30">
        <f t="shared" si="23"/>
        <v>0.13028981550911839</v>
      </c>
      <c r="BK29" s="56">
        <f t="shared" si="24"/>
        <v>7.3220970978363886E-2</v>
      </c>
      <c r="BL29" s="30">
        <f t="shared" si="25"/>
        <v>2.1224979228115917</v>
      </c>
      <c r="BM29" s="30">
        <f t="shared" si="26"/>
        <v>2.6035131713139208</v>
      </c>
      <c r="BN29" s="30">
        <f t="shared" si="27"/>
        <v>0.24050762425116434</v>
      </c>
      <c r="BO29" s="56">
        <f t="shared" si="28"/>
        <v>0.10178038919549655</v>
      </c>
      <c r="BP29" s="59"/>
      <c r="DZ29" s="30">
        <f t="shared" si="29"/>
        <v>1.1033993031983185</v>
      </c>
      <c r="EA29" s="30">
        <f t="shared" si="30"/>
        <v>2.4966506868318739</v>
      </c>
      <c r="EB29" s="30">
        <f t="shared" si="31"/>
        <v>0.69662569181677758</v>
      </c>
      <c r="EC29" s="56">
        <f t="shared" si="32"/>
        <v>0.38700889917972242</v>
      </c>
      <c r="ED29" s="30">
        <f t="shared" si="33"/>
        <v>1.0814540298093012</v>
      </c>
      <c r="EE29" s="30">
        <f t="shared" si="34"/>
        <v>2.3076685645268653</v>
      </c>
      <c r="EF29" s="30">
        <f t="shared" si="35"/>
        <v>0.61310726735878218</v>
      </c>
      <c r="EG29" s="56">
        <f t="shared" si="36"/>
        <v>0.36180884597293389</v>
      </c>
      <c r="EH29" s="30">
        <f t="shared" si="37"/>
        <v>0.97904026156039736</v>
      </c>
      <c r="EI29" s="30">
        <f t="shared" si="38"/>
        <v>2.5797712037401039</v>
      </c>
      <c r="EJ29" s="30">
        <f t="shared" si="39"/>
        <v>0.80036547108985323</v>
      </c>
      <c r="EK29" s="56">
        <f t="shared" si="40"/>
        <v>0.44979369033378763</v>
      </c>
      <c r="EL29" s="30">
        <f t="shared" si="41"/>
        <v>0.8855761928780248</v>
      </c>
      <c r="EM29" s="30">
        <f t="shared" si="42"/>
        <v>3.8404349012474874</v>
      </c>
      <c r="EN29" s="30">
        <f t="shared" si="43"/>
        <v>1.4774293541847314</v>
      </c>
      <c r="EO29" s="56">
        <f t="shared" si="44"/>
        <v>0.6252331299099968</v>
      </c>
      <c r="EP29" s="66"/>
      <c r="EQ29" s="60"/>
    </row>
    <row r="30" spans="2:147" s="12" customFormat="1" ht="21.95" customHeight="1" x14ac:dyDescent="0.25"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DATA'!AP25</f>
        <v>247.19</v>
      </c>
      <c r="V30" s="129">
        <f>'RAW DATA'!AQ25</f>
        <v>64.926268554156621</v>
      </c>
      <c r="W30" s="129">
        <f>'RAW DATA'!AR25</f>
        <v>1.54</v>
      </c>
      <c r="X30" s="160"/>
      <c r="Y30" s="83"/>
      <c r="Z30" s="84"/>
      <c r="AA30" s="30">
        <f t="shared" si="0"/>
        <v>1.5950289316589472</v>
      </c>
      <c r="AB30" s="30">
        <f t="shared" si="1"/>
        <v>2.1579803193032814</v>
      </c>
      <c r="AC30" s="85">
        <f t="shared" si="2"/>
        <v>1.5148627800490937</v>
      </c>
      <c r="AD30" s="85">
        <f t="shared" si="3"/>
        <v>2.0495202318311265</v>
      </c>
      <c r="AE30" s="30">
        <f t="shared" si="4"/>
        <v>1.5630615415014673</v>
      </c>
      <c r="AF30" s="30">
        <f t="shared" si="5"/>
        <v>2.1147303208549264</v>
      </c>
      <c r="AG30" s="84"/>
      <c r="AH30" s="77"/>
      <c r="AI30" s="45"/>
      <c r="AJ30" s="30">
        <f t="shared" si="6"/>
        <v>1.8765046254811144</v>
      </c>
      <c r="AK30" s="30">
        <f t="shared" si="7"/>
        <v>1.7821915059401103</v>
      </c>
      <c r="AL30" s="30">
        <f t="shared" si="8"/>
        <v>1.8388959311781969</v>
      </c>
      <c r="AM30" s="85">
        <f t="shared" si="9"/>
        <v>2.4933041767456023</v>
      </c>
      <c r="AN30" s="30">
        <f t="shared" si="48"/>
        <v>0.11323536297018505</v>
      </c>
      <c r="AO30" s="30">
        <f t="shared" si="45"/>
        <v>5.8656725549538484E-2</v>
      </c>
      <c r="AP30" s="30">
        <f t="shared" si="46"/>
        <v>8.9338777674881423E-2</v>
      </c>
      <c r="AQ30" s="85">
        <f t="shared" si="47"/>
        <v>0.90878885340061055</v>
      </c>
      <c r="AR30" s="94"/>
      <c r="AS30" s="95"/>
      <c r="AT30" s="60"/>
      <c r="AU30" s="30">
        <f t="shared" si="10"/>
        <v>4215.4203483664669</v>
      </c>
      <c r="AV30" s="30">
        <f t="shared" si="10"/>
        <v>2.3715999999999999</v>
      </c>
      <c r="AW30" s="30">
        <f t="shared" si="11"/>
        <v>99.986453573401192</v>
      </c>
      <c r="AX30" s="85">
        <f t="shared" si="12"/>
        <v>12.854210151065184</v>
      </c>
      <c r="AY30" s="92"/>
      <c r="AZ30" s="30">
        <f t="shared" si="13"/>
        <v>1.7623075569677993</v>
      </c>
      <c r="BA30" s="30">
        <f t="shared" si="14"/>
        <v>1.9907016939944295</v>
      </c>
      <c r="BB30" s="30">
        <f t="shared" si="15"/>
        <v>0.11419706851331522</v>
      </c>
      <c r="BC30" s="56">
        <f t="shared" si="16"/>
        <v>6.085626806490621E-2</v>
      </c>
      <c r="BD30" s="30">
        <f t="shared" si="17"/>
        <v>1.6816855190966087</v>
      </c>
      <c r="BE30" s="30">
        <f t="shared" si="18"/>
        <v>1.882697492783612</v>
      </c>
      <c r="BF30" s="30">
        <f t="shared" si="19"/>
        <v>0.10050598684350172</v>
      </c>
      <c r="BG30" s="56">
        <f t="shared" si="20"/>
        <v>5.6394605466646805E-2</v>
      </c>
      <c r="BH30" s="30">
        <f t="shared" si="21"/>
        <v>1.7076929169750126</v>
      </c>
      <c r="BI30" s="30">
        <f t="shared" si="22"/>
        <v>1.9700989453813813</v>
      </c>
      <c r="BJ30" s="30">
        <f t="shared" si="23"/>
        <v>0.13120301420318434</v>
      </c>
      <c r="BK30" s="56">
        <f t="shared" si="24"/>
        <v>7.1348797927418023E-2</v>
      </c>
      <c r="BL30" s="30">
        <f t="shared" si="25"/>
        <v>2.2511108393976711</v>
      </c>
      <c r="BM30" s="30">
        <f t="shared" si="26"/>
        <v>2.7354975140935336</v>
      </c>
      <c r="BN30" s="30">
        <f t="shared" si="27"/>
        <v>0.24219333734793128</v>
      </c>
      <c r="BO30" s="56">
        <f t="shared" si="28"/>
        <v>9.7137501154815092E-2</v>
      </c>
      <c r="BP30" s="59"/>
      <c r="DZ30" s="30">
        <f t="shared" si="29"/>
        <v>1.1797491029634548</v>
      </c>
      <c r="EA30" s="30">
        <f t="shared" si="30"/>
        <v>2.573260147998774</v>
      </c>
      <c r="EB30" s="30">
        <f t="shared" si="31"/>
        <v>0.69675552251765971</v>
      </c>
      <c r="EC30" s="56">
        <f t="shared" si="32"/>
        <v>0.37130498537354761</v>
      </c>
      <c r="ED30" s="30">
        <f t="shared" si="33"/>
        <v>1.1689699732776333</v>
      </c>
      <c r="EE30" s="30">
        <f t="shared" si="34"/>
        <v>2.3954130386025874</v>
      </c>
      <c r="EF30" s="30">
        <f t="shared" si="35"/>
        <v>0.61322153266247714</v>
      </c>
      <c r="EG30" s="56">
        <f t="shared" si="36"/>
        <v>0.34408285002963312</v>
      </c>
      <c r="EH30" s="30">
        <f t="shared" si="37"/>
        <v>1.0383812953198115</v>
      </c>
      <c r="EI30" s="30">
        <f t="shared" si="38"/>
        <v>2.6394105670365824</v>
      </c>
      <c r="EJ30" s="30">
        <f t="shared" si="39"/>
        <v>0.80051463585838556</v>
      </c>
      <c r="EK30" s="56">
        <f t="shared" si="40"/>
        <v>0.43532351248691309</v>
      </c>
      <c r="EL30" s="30">
        <f t="shared" si="41"/>
        <v>1.0155994728417739</v>
      </c>
      <c r="EM30" s="30">
        <f t="shared" si="42"/>
        <v>3.971008880649431</v>
      </c>
      <c r="EN30" s="30">
        <f t="shared" si="43"/>
        <v>1.4777047039038285</v>
      </c>
      <c r="EO30" s="56">
        <f t="shared" si="44"/>
        <v>0.59266924496657691</v>
      </c>
      <c r="EP30" s="66"/>
      <c r="EQ30" s="60"/>
    </row>
    <row r="31" spans="2:147" s="12" customFormat="1" ht="21.95" customHeight="1" x14ac:dyDescent="0.25"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DATA'!AP26</f>
        <v>260.39</v>
      </c>
      <c r="V31" s="129">
        <f>'RAW DATA'!AQ26</f>
        <v>68.415909693907579</v>
      </c>
      <c r="W31" s="129">
        <f>'RAW DATA'!AR26</f>
        <v>1.6</v>
      </c>
      <c r="X31" s="160"/>
      <c r="Y31" s="83"/>
      <c r="Z31" s="84"/>
      <c r="AA31" s="30">
        <f t="shared" si="0"/>
        <v>1.6350725637375896</v>
      </c>
      <c r="AB31" s="30">
        <f t="shared" si="1"/>
        <v>2.2121569979979152</v>
      </c>
      <c r="AC31" s="85">
        <f t="shared" si="2"/>
        <v>1.5626493261187215</v>
      </c>
      <c r="AD31" s="85">
        <f t="shared" si="3"/>
        <v>2.1141726176900351</v>
      </c>
      <c r="AE31" s="30">
        <f t="shared" si="4"/>
        <v>1.5928167837958183</v>
      </c>
      <c r="AF31" s="30">
        <f t="shared" si="5"/>
        <v>2.1549874133708129</v>
      </c>
      <c r="AG31" s="84"/>
      <c r="AH31" s="77"/>
      <c r="AI31" s="45"/>
      <c r="AJ31" s="30">
        <f t="shared" si="6"/>
        <v>1.9236147808677524</v>
      </c>
      <c r="AK31" s="30">
        <f t="shared" si="7"/>
        <v>1.8384109719043784</v>
      </c>
      <c r="AL31" s="30">
        <f t="shared" si="8"/>
        <v>1.8739020985833157</v>
      </c>
      <c r="AM31" s="85">
        <f t="shared" si="9"/>
        <v>2.5735659229598742</v>
      </c>
      <c r="AN31" s="30">
        <f t="shared" si="48"/>
        <v>0.10472652639608335</v>
      </c>
      <c r="AO31" s="30">
        <f t="shared" si="45"/>
        <v>5.6839791524390268E-2</v>
      </c>
      <c r="AP31" s="30">
        <f t="shared" si="46"/>
        <v>7.5022359608344344E-2</v>
      </c>
      <c r="AQ31" s="85">
        <f t="shared" si="47"/>
        <v>0.94783060634871152</v>
      </c>
      <c r="AR31" s="94"/>
      <c r="AS31" s="95"/>
      <c r="AT31" s="60"/>
      <c r="AU31" s="30">
        <f t="shared" si="10"/>
        <v>4680.736699244917</v>
      </c>
      <c r="AV31" s="30">
        <f t="shared" si="10"/>
        <v>2.5600000000000005</v>
      </c>
      <c r="AW31" s="30">
        <f t="shared" si="11"/>
        <v>109.46545551025213</v>
      </c>
      <c r="AX31" s="85">
        <f t="shared" si="12"/>
        <v>50.054464679941937</v>
      </c>
      <c r="AY31" s="92"/>
      <c r="AZ31" s="30">
        <f t="shared" si="13"/>
        <v>1.8060134726612012</v>
      </c>
      <c r="BA31" s="30">
        <f t="shared" si="14"/>
        <v>2.0412160890743039</v>
      </c>
      <c r="BB31" s="30">
        <f t="shared" si="15"/>
        <v>0.11760130820655129</v>
      </c>
      <c r="BC31" s="56">
        <f t="shared" si="16"/>
        <v>6.1135581498027794E-2</v>
      </c>
      <c r="BD31" s="30">
        <f t="shared" si="17"/>
        <v>1.7349088795191603</v>
      </c>
      <c r="BE31" s="30">
        <f t="shared" si="18"/>
        <v>1.9419130642895965</v>
      </c>
      <c r="BF31" s="30">
        <f t="shared" si="19"/>
        <v>0.10350209238521811</v>
      </c>
      <c r="BG31" s="56">
        <f t="shared" si="20"/>
        <v>5.6299757761999254E-2</v>
      </c>
      <c r="BH31" s="30">
        <f t="shared" si="21"/>
        <v>1.7387878937109014</v>
      </c>
      <c r="BI31" s="30">
        <f t="shared" si="22"/>
        <v>2.0090163034557298</v>
      </c>
      <c r="BJ31" s="30">
        <f t="shared" si="23"/>
        <v>0.13511420487241432</v>
      </c>
      <c r="BK31" s="56">
        <f t="shared" si="24"/>
        <v>7.2103129066647384E-2</v>
      </c>
      <c r="BL31" s="30">
        <f t="shared" si="25"/>
        <v>2.3241527490332046</v>
      </c>
      <c r="BM31" s="30">
        <f t="shared" si="26"/>
        <v>2.8229790968865438</v>
      </c>
      <c r="BN31" s="30">
        <f t="shared" si="27"/>
        <v>0.24941317392666981</v>
      </c>
      <c r="BO31" s="56">
        <f t="shared" si="28"/>
        <v>9.6913458365899555E-2</v>
      </c>
      <c r="BP31" s="59"/>
      <c r="DZ31" s="30">
        <f t="shared" si="29"/>
        <v>1.2262932227658143</v>
      </c>
      <c r="EA31" s="30">
        <f t="shared" si="30"/>
        <v>2.6209363389696905</v>
      </c>
      <c r="EB31" s="30">
        <f t="shared" si="31"/>
        <v>0.69732155810193808</v>
      </c>
      <c r="EC31" s="56">
        <f t="shared" si="32"/>
        <v>0.36250582239099494</v>
      </c>
      <c r="ED31" s="30">
        <f t="shared" si="33"/>
        <v>1.2246912656396622</v>
      </c>
      <c r="EE31" s="30">
        <f t="shared" si="34"/>
        <v>2.4521306781690946</v>
      </c>
      <c r="EF31" s="30">
        <f t="shared" si="35"/>
        <v>0.61371970626471617</v>
      </c>
      <c r="EG31" s="56">
        <f t="shared" si="36"/>
        <v>0.33383161634907699</v>
      </c>
      <c r="EH31" s="30">
        <f t="shared" si="37"/>
        <v>1.0727371345179946</v>
      </c>
      <c r="EI31" s="30">
        <f t="shared" si="38"/>
        <v>2.6750670626486368</v>
      </c>
      <c r="EJ31" s="30">
        <f t="shared" si="39"/>
        <v>0.80116496406532112</v>
      </c>
      <c r="EK31" s="56">
        <f t="shared" si="40"/>
        <v>0.42753832479882914</v>
      </c>
      <c r="EL31" s="30">
        <f t="shared" si="41"/>
        <v>1.0946607499984879</v>
      </c>
      <c r="EM31" s="30">
        <f t="shared" si="42"/>
        <v>4.0524710959212609</v>
      </c>
      <c r="EN31" s="30">
        <f t="shared" si="43"/>
        <v>1.4789051729613862</v>
      </c>
      <c r="EO31" s="56">
        <f t="shared" si="44"/>
        <v>0.57465214307022239</v>
      </c>
      <c r="EP31" s="66"/>
      <c r="EQ31" s="60"/>
    </row>
    <row r="32" spans="2:147" s="12" customFormat="1" ht="21.95" customHeight="1" x14ac:dyDescent="0.25"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T32" s="24"/>
      <c r="U32" s="129">
        <f>'RAW DATA'!AP27</f>
        <v>267</v>
      </c>
      <c r="V32" s="129">
        <f>'RAW DATA'!AQ27</f>
        <v>70.150008329294394</v>
      </c>
      <c r="W32" s="129">
        <f>'RAW DATA'!AR27</f>
        <v>1.9</v>
      </c>
      <c r="X32" s="160"/>
      <c r="Y32" s="83"/>
      <c r="Z32" s="84"/>
      <c r="AA32" s="30">
        <f t="shared" si="0"/>
        <v>1.654971345578653</v>
      </c>
      <c r="AB32" s="30">
        <f t="shared" si="1"/>
        <v>2.2390788793122951</v>
      </c>
      <c r="AC32" s="85">
        <f t="shared" si="2"/>
        <v>1.5869535064827858</v>
      </c>
      <c r="AD32" s="85">
        <f t="shared" si="3"/>
        <v>2.1470547440649455</v>
      </c>
      <c r="AE32" s="30">
        <f t="shared" si="4"/>
        <v>1.6072425485017146</v>
      </c>
      <c r="AF32" s="30">
        <f t="shared" si="5"/>
        <v>2.1745046244434962</v>
      </c>
      <c r="AG32" s="84"/>
      <c r="AH32" s="77"/>
      <c r="AI32" s="45"/>
      <c r="AJ32" s="30">
        <f t="shared" si="6"/>
        <v>1.9470251124454743</v>
      </c>
      <c r="AK32" s="30">
        <f t="shared" si="7"/>
        <v>1.8670041252738656</v>
      </c>
      <c r="AL32" s="30">
        <f t="shared" si="8"/>
        <v>1.8908735864726054</v>
      </c>
      <c r="AM32" s="85">
        <f t="shared" si="9"/>
        <v>2.6134501915737713</v>
      </c>
      <c r="AN32" s="30">
        <f t="shared" si="48"/>
        <v>2.2113612005095077E-3</v>
      </c>
      <c r="AO32" s="30">
        <f t="shared" si="45"/>
        <v>1.0887277489427484E-3</v>
      </c>
      <c r="AP32" s="30">
        <f t="shared" si="46"/>
        <v>8.3291423873009621E-5</v>
      </c>
      <c r="AQ32" s="85">
        <f t="shared" si="47"/>
        <v>0.50901117585665112</v>
      </c>
      <c r="AR32" s="94"/>
      <c r="AS32" s="95"/>
      <c r="AT32" s="60"/>
      <c r="AU32" s="30">
        <f t="shared" si="10"/>
        <v>4921.0236686000726</v>
      </c>
      <c r="AV32" s="30">
        <f t="shared" si="10"/>
        <v>3.61</v>
      </c>
      <c r="AW32" s="30">
        <f t="shared" si="11"/>
        <v>133.28501582565934</v>
      </c>
      <c r="AX32" s="85">
        <f t="shared" si="12"/>
        <v>77.598774049175162</v>
      </c>
      <c r="AY32" s="92"/>
      <c r="AZ32" s="30">
        <f t="shared" si="13"/>
        <v>1.8269653706205253</v>
      </c>
      <c r="BA32" s="30">
        <f t="shared" si="14"/>
        <v>2.0670848542704232</v>
      </c>
      <c r="BB32" s="30">
        <f t="shared" si="15"/>
        <v>0.12005974182494886</v>
      </c>
      <c r="BC32" s="56">
        <f t="shared" si="16"/>
        <v>6.1663170678961217E-2</v>
      </c>
      <c r="BD32" s="30">
        <f t="shared" si="17"/>
        <v>1.7613383407718268</v>
      </c>
      <c r="BE32" s="30">
        <f t="shared" si="18"/>
        <v>1.9726699097759044</v>
      </c>
      <c r="BF32" s="30">
        <f t="shared" si="19"/>
        <v>0.10566578450203876</v>
      </c>
      <c r="BG32" s="56">
        <f t="shared" si="20"/>
        <v>5.659643868571472E-2</v>
      </c>
      <c r="BH32" s="30">
        <f t="shared" si="21"/>
        <v>1.7529348441129211</v>
      </c>
      <c r="BI32" s="30">
        <f t="shared" si="22"/>
        <v>2.0288123288322897</v>
      </c>
      <c r="BJ32" s="30">
        <f t="shared" si="23"/>
        <v>0.13793874235968434</v>
      </c>
      <c r="BK32" s="56">
        <f t="shared" si="24"/>
        <v>7.2949743095733238E-2</v>
      </c>
      <c r="BL32" s="30">
        <f t="shared" si="25"/>
        <v>2.3588230813312263</v>
      </c>
      <c r="BM32" s="30">
        <f t="shared" si="26"/>
        <v>2.8680773018163164</v>
      </c>
      <c r="BN32" s="30">
        <f t="shared" si="27"/>
        <v>0.25462711024254492</v>
      </c>
      <c r="BO32" s="56">
        <f t="shared" si="28"/>
        <v>9.7429486532212534E-2</v>
      </c>
      <c r="BP32" s="59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DZ32" s="30">
        <f t="shared" si="29"/>
        <v>1.2492847385893417</v>
      </c>
      <c r="EA32" s="30">
        <f t="shared" si="30"/>
        <v>2.6447654863016066</v>
      </c>
      <c r="EB32" s="30">
        <f t="shared" si="31"/>
        <v>0.69774037385613252</v>
      </c>
      <c r="EC32" s="56">
        <f t="shared" si="32"/>
        <v>0.35836228788018387</v>
      </c>
      <c r="ED32" s="30">
        <f t="shared" si="33"/>
        <v>1.252915815057849</v>
      </c>
      <c r="EE32" s="30">
        <f t="shared" si="34"/>
        <v>2.4810924354898822</v>
      </c>
      <c r="EF32" s="30">
        <f t="shared" si="35"/>
        <v>0.61408831021601673</v>
      </c>
      <c r="EG32" s="56">
        <f t="shared" si="36"/>
        <v>0.32891641850332692</v>
      </c>
      <c r="EH32" s="30">
        <f t="shared" si="37"/>
        <v>1.0892274376442996</v>
      </c>
      <c r="EI32" s="30">
        <f t="shared" si="38"/>
        <v>2.6925197353009112</v>
      </c>
      <c r="EJ32" s="30">
        <f t="shared" si="39"/>
        <v>0.80164614882830565</v>
      </c>
      <c r="EK32" s="56">
        <f t="shared" si="40"/>
        <v>0.42395544290391401</v>
      </c>
      <c r="EL32" s="30">
        <f t="shared" si="41"/>
        <v>1.1336567787778358</v>
      </c>
      <c r="EM32" s="30">
        <f t="shared" si="42"/>
        <v>4.0932436043697074</v>
      </c>
      <c r="EN32" s="30">
        <f t="shared" si="43"/>
        <v>1.4797934127959356</v>
      </c>
      <c r="EO32" s="56">
        <f t="shared" si="44"/>
        <v>0.56622216010354942</v>
      </c>
      <c r="EP32" s="66"/>
      <c r="EQ32" s="60"/>
    </row>
    <row r="33" spans="2:147" s="12" customFormat="1" ht="21.95" customHeight="1" x14ac:dyDescent="0.25"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T33" s="24"/>
      <c r="U33" s="129">
        <f>'RAW DATA'!AP28</f>
        <v>307.93</v>
      </c>
      <c r="V33" s="129">
        <f>'RAW DATA'!AQ28</f>
        <v>80.706094548116269</v>
      </c>
      <c r="W33" s="129">
        <f>'RAW DATA'!AR28</f>
        <v>2.12</v>
      </c>
      <c r="X33" s="160"/>
      <c r="Y33" s="83"/>
      <c r="Z33" s="84"/>
      <c r="AA33" s="30">
        <f t="shared" si="0"/>
        <v>1.7761024349396342</v>
      </c>
      <c r="AB33" s="30">
        <f t="shared" si="1"/>
        <v>2.4029621178595049</v>
      </c>
      <c r="AC33" s="85">
        <f t="shared" si="2"/>
        <v>1.7432746233386696</v>
      </c>
      <c r="AD33" s="85">
        <f t="shared" si="3"/>
        <v>2.358548019811141</v>
      </c>
      <c r="AE33" s="30">
        <f t="shared" si="4"/>
        <v>1.6904794451051834</v>
      </c>
      <c r="AF33" s="30">
        <f t="shared" si="5"/>
        <v>2.2871192492599541</v>
      </c>
      <c r="AG33" s="84"/>
      <c r="AH33" s="77"/>
      <c r="AI33" s="45"/>
      <c r="AJ33" s="30">
        <f t="shared" si="6"/>
        <v>2.0895322763995696</v>
      </c>
      <c r="AK33" s="30">
        <f t="shared" si="7"/>
        <v>2.0509113215749055</v>
      </c>
      <c r="AL33" s="30">
        <f t="shared" si="8"/>
        <v>1.9887993471825689</v>
      </c>
      <c r="AM33" s="85">
        <f t="shared" si="9"/>
        <v>2.8562401746066741</v>
      </c>
      <c r="AN33" s="30">
        <f t="shared" si="48"/>
        <v>9.2828218139222882E-4</v>
      </c>
      <c r="AO33" s="30">
        <f t="shared" si="45"/>
        <v>4.7732454865261299E-3</v>
      </c>
      <c r="AP33" s="30">
        <f t="shared" si="46"/>
        <v>1.721361129972012E-2</v>
      </c>
      <c r="AQ33" s="85">
        <f t="shared" si="47"/>
        <v>0.5420495947048658</v>
      </c>
      <c r="AR33" s="100"/>
      <c r="AS33" s="101"/>
      <c r="AT33" s="68"/>
      <c r="AU33" s="30">
        <f t="shared" si="10"/>
        <v>6513.4736972094825</v>
      </c>
      <c r="AV33" s="30">
        <f t="shared" si="10"/>
        <v>4.4944000000000006</v>
      </c>
      <c r="AW33" s="30">
        <f t="shared" si="11"/>
        <v>171.09692044200651</v>
      </c>
      <c r="AX33" s="85">
        <f t="shared" si="12"/>
        <v>375.00720848077503</v>
      </c>
      <c r="AY33" s="63"/>
      <c r="AZ33" s="30">
        <f t="shared" si="13"/>
        <v>1.9455773779894276</v>
      </c>
      <c r="BA33" s="30">
        <f t="shared" si="14"/>
        <v>2.2334871748097118</v>
      </c>
      <c r="BB33" s="30">
        <f t="shared" si="15"/>
        <v>0.14395489841014197</v>
      </c>
      <c r="BC33" s="56">
        <f t="shared" si="16"/>
        <v>6.889335955039079E-2</v>
      </c>
      <c r="BD33" s="30">
        <f t="shared" si="17"/>
        <v>1.9242151697907608</v>
      </c>
      <c r="BE33" s="30">
        <f t="shared" si="18"/>
        <v>2.1776074733590502</v>
      </c>
      <c r="BF33" s="30">
        <f t="shared" si="19"/>
        <v>0.12669615178414467</v>
      </c>
      <c r="BG33" s="56">
        <f t="shared" si="20"/>
        <v>6.1775538733119917E-2</v>
      </c>
      <c r="BH33" s="30">
        <f t="shared" si="21"/>
        <v>1.8234070404744367</v>
      </c>
      <c r="BI33" s="30">
        <f t="shared" si="22"/>
        <v>2.1541916538907011</v>
      </c>
      <c r="BJ33" s="30">
        <f t="shared" si="23"/>
        <v>0.16539230670813218</v>
      </c>
      <c r="BK33" s="56">
        <f t="shared" si="24"/>
        <v>8.3161887066402693E-2</v>
      </c>
      <c r="BL33" s="30">
        <f t="shared" si="25"/>
        <v>2.5509353386119615</v>
      </c>
      <c r="BM33" s="30">
        <f t="shared" si="26"/>
        <v>3.1615450106013867</v>
      </c>
      <c r="BN33" s="30">
        <f t="shared" si="27"/>
        <v>0.30530483599471281</v>
      </c>
      <c r="BO33" s="56">
        <f t="shared" si="28"/>
        <v>0.10689046345227442</v>
      </c>
      <c r="BP33" s="59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DZ33" s="30">
        <f t="shared" si="29"/>
        <v>1.3872856669537876</v>
      </c>
      <c r="EA33" s="30">
        <f t="shared" si="30"/>
        <v>2.7917788858453516</v>
      </c>
      <c r="EB33" s="30">
        <f t="shared" si="31"/>
        <v>0.70224660944578188</v>
      </c>
      <c r="EC33" s="56">
        <f t="shared" si="32"/>
        <v>0.3360783737955983</v>
      </c>
      <c r="ED33" s="30">
        <f t="shared" si="33"/>
        <v>1.4328570281617439</v>
      </c>
      <c r="EE33" s="30">
        <f t="shared" si="34"/>
        <v>2.6689656149880672</v>
      </c>
      <c r="EF33" s="30">
        <f t="shared" si="35"/>
        <v>0.61805429341316165</v>
      </c>
      <c r="EG33" s="56">
        <f t="shared" si="36"/>
        <v>0.3013559323172269</v>
      </c>
      <c r="EH33" s="30">
        <f t="shared" si="37"/>
        <v>1.1819759052786294</v>
      </c>
      <c r="EI33" s="30">
        <f t="shared" si="38"/>
        <v>2.7956227890865084</v>
      </c>
      <c r="EJ33" s="30">
        <f t="shared" si="39"/>
        <v>0.80682344190393951</v>
      </c>
      <c r="EK33" s="56">
        <f t="shared" si="40"/>
        <v>0.4056836819898022</v>
      </c>
      <c r="EL33" s="30">
        <f t="shared" si="41"/>
        <v>1.3668897718587072</v>
      </c>
      <c r="EM33" s="30">
        <f t="shared" si="42"/>
        <v>4.345590577354641</v>
      </c>
      <c r="EN33" s="30">
        <f t="shared" si="43"/>
        <v>1.4893504027479669</v>
      </c>
      <c r="EO33" s="56">
        <f t="shared" si="44"/>
        <v>0.52143738330865741</v>
      </c>
      <c r="EP33" s="66"/>
      <c r="EQ33" s="60"/>
    </row>
    <row r="34" spans="2:147" s="12" customFormat="1" ht="21.95" customHeight="1" x14ac:dyDescent="0.25"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T34" s="24"/>
      <c r="U34" s="129">
        <f>'RAW DATA'!AP29</f>
        <v>327.74</v>
      </c>
      <c r="V34" s="129">
        <f>'RAW DATA'!AQ29</f>
        <v>85.712787930121834</v>
      </c>
      <c r="W34" s="129">
        <f>'RAW DATA'!AR29</f>
        <v>2.17</v>
      </c>
      <c r="X34" s="160"/>
      <c r="Y34" s="83"/>
      <c r="Z34" s="84"/>
      <c r="AA34" s="30">
        <f t="shared" si="0"/>
        <v>1.8335542414981483</v>
      </c>
      <c r="AB34" s="30">
        <f t="shared" si="1"/>
        <v>2.4806910326151415</v>
      </c>
      <c r="AC34" s="85">
        <f t="shared" si="2"/>
        <v>1.8227108721309069</v>
      </c>
      <c r="AD34" s="85">
        <f t="shared" si="3"/>
        <v>2.466020591706521</v>
      </c>
      <c r="AE34" s="30">
        <f t="shared" si="4"/>
        <v>1.7275286815388575</v>
      </c>
      <c r="AF34" s="30">
        <f t="shared" si="5"/>
        <v>2.3372446867878658</v>
      </c>
      <c r="AG34" s="84"/>
      <c r="AH34" s="77"/>
      <c r="AI34" s="45"/>
      <c r="AJ34" s="30">
        <f t="shared" si="6"/>
        <v>2.157122637056645</v>
      </c>
      <c r="AK34" s="30">
        <f t="shared" si="7"/>
        <v>2.1443657319187142</v>
      </c>
      <c r="AL34" s="30">
        <f t="shared" si="8"/>
        <v>2.0323866841633618</v>
      </c>
      <c r="AM34" s="85">
        <f t="shared" si="9"/>
        <v>2.9713941223928022</v>
      </c>
      <c r="AN34" s="30">
        <f t="shared" si="48"/>
        <v>1.6582647637489135E-4</v>
      </c>
      <c r="AO34" s="30">
        <f t="shared" si="45"/>
        <v>6.5711570006322646E-4</v>
      </c>
      <c r="AP34" s="30">
        <f t="shared" si="46"/>
        <v>1.8937424695554327E-2</v>
      </c>
      <c r="AQ34" s="85">
        <f t="shared" si="47"/>
        <v>0.64223253940572977</v>
      </c>
      <c r="AR34" s="100"/>
      <c r="AS34" s="101"/>
      <c r="AT34" s="68"/>
      <c r="AU34" s="30">
        <f t="shared" si="10"/>
        <v>7346.6820147540393</v>
      </c>
      <c r="AV34" s="30">
        <f t="shared" si="10"/>
        <v>4.7088999999999999</v>
      </c>
      <c r="AW34" s="30">
        <f t="shared" si="11"/>
        <v>185.99674980836437</v>
      </c>
      <c r="AX34" s="85">
        <f t="shared" si="12"/>
        <v>593.98445168728801</v>
      </c>
      <c r="AY34" s="63"/>
      <c r="AZ34" s="30">
        <f t="shared" si="13"/>
        <v>1.997849318334852</v>
      </c>
      <c r="BA34" s="30">
        <f t="shared" si="14"/>
        <v>2.3163959557784377</v>
      </c>
      <c r="BB34" s="30">
        <f t="shared" si="15"/>
        <v>0.1592733187217929</v>
      </c>
      <c r="BC34" s="56">
        <f t="shared" si="16"/>
        <v>7.3836005420219605E-2</v>
      </c>
      <c r="BD34" s="30">
        <f t="shared" si="17"/>
        <v>2.0041876845802498</v>
      </c>
      <c r="BE34" s="30">
        <f t="shared" si="18"/>
        <v>2.2845437792571786</v>
      </c>
      <c r="BF34" s="30">
        <f t="shared" si="19"/>
        <v>0.14017804733846448</v>
      </c>
      <c r="BG34" s="56">
        <f t="shared" si="20"/>
        <v>6.5370400791210787E-2</v>
      </c>
      <c r="BH34" s="30">
        <f t="shared" si="21"/>
        <v>1.8493947757851961</v>
      </c>
      <c r="BI34" s="30">
        <f t="shared" si="22"/>
        <v>2.2153785925415277</v>
      </c>
      <c r="BJ34" s="30">
        <f t="shared" si="23"/>
        <v>0.18299190837816579</v>
      </c>
      <c r="BK34" s="56">
        <f t="shared" si="24"/>
        <v>9.0037939041848716E-2</v>
      </c>
      <c r="BL34" s="30">
        <f t="shared" si="25"/>
        <v>2.6336014179573639</v>
      </c>
      <c r="BM34" s="30">
        <f t="shared" si="26"/>
        <v>3.3091868268282405</v>
      </c>
      <c r="BN34" s="30">
        <f t="shared" si="27"/>
        <v>0.33779270443543813</v>
      </c>
      <c r="BO34" s="56">
        <f t="shared" si="28"/>
        <v>0.11368155502825751</v>
      </c>
      <c r="BP34" s="59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DZ34" s="30">
        <f t="shared" si="29"/>
        <v>1.4515765522694952</v>
      </c>
      <c r="EA34" s="30">
        <f t="shared" si="30"/>
        <v>2.8626687218437947</v>
      </c>
      <c r="EB34" s="30">
        <f t="shared" si="31"/>
        <v>0.70554608478714986</v>
      </c>
      <c r="EC34" s="56">
        <f t="shared" si="32"/>
        <v>0.32707740981748479</v>
      </c>
      <c r="ED34" s="30">
        <f t="shared" si="33"/>
        <v>1.5234075371220304</v>
      </c>
      <c r="EE34" s="30">
        <f t="shared" si="34"/>
        <v>2.7653239267153982</v>
      </c>
      <c r="EF34" s="30">
        <f t="shared" si="35"/>
        <v>0.62095819479668379</v>
      </c>
      <c r="EG34" s="56">
        <f t="shared" si="36"/>
        <v>0.28957662657715999</v>
      </c>
      <c r="EH34" s="30">
        <f t="shared" si="37"/>
        <v>1.2217724171908604</v>
      </c>
      <c r="EI34" s="30">
        <f t="shared" si="38"/>
        <v>2.8430009511358634</v>
      </c>
      <c r="EJ34" s="30">
        <f t="shared" si="39"/>
        <v>0.81061426697250138</v>
      </c>
      <c r="EK34" s="56">
        <f t="shared" si="40"/>
        <v>0.39884844419072413</v>
      </c>
      <c r="EL34" s="30">
        <f t="shared" si="41"/>
        <v>1.475046071151521</v>
      </c>
      <c r="EM34" s="30">
        <f t="shared" si="42"/>
        <v>4.4677421736340834</v>
      </c>
      <c r="EN34" s="30">
        <f t="shared" si="43"/>
        <v>1.4963480512412812</v>
      </c>
      <c r="EO34" s="56">
        <f t="shared" si="44"/>
        <v>0.50358450936030763</v>
      </c>
      <c r="EP34" s="66"/>
      <c r="EQ34" s="60"/>
    </row>
    <row r="35" spans="2:147" s="12" customFormat="1" ht="21.95" customHeight="1" x14ac:dyDescent="0.25"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T35" s="24"/>
      <c r="U35" s="129">
        <f>'RAW DATA'!AP30</f>
        <v>297.37</v>
      </c>
      <c r="V35" s="129">
        <f>'RAW DATA'!AQ30</f>
        <v>78.011018295420897</v>
      </c>
      <c r="W35" s="129">
        <f>'RAW DATA'!AR30</f>
        <v>2.19</v>
      </c>
      <c r="X35" s="160"/>
      <c r="Y35" s="83"/>
      <c r="Z35" s="84"/>
      <c r="AA35" s="30">
        <f t="shared" si="0"/>
        <v>1.7451764349399548</v>
      </c>
      <c r="AB35" s="30">
        <f t="shared" si="1"/>
        <v>2.3611210590364093</v>
      </c>
      <c r="AC35" s="85">
        <f t="shared" si="2"/>
        <v>1.7019576261403409</v>
      </c>
      <c r="AD35" s="85">
        <f t="shared" si="3"/>
        <v>2.3026485530134022</v>
      </c>
      <c r="AE35" s="30">
        <f t="shared" si="4"/>
        <v>1.6699243821707916</v>
      </c>
      <c r="AF35" s="30">
        <f t="shared" si="5"/>
        <v>2.2593094582310709</v>
      </c>
      <c r="AG35" s="84"/>
      <c r="AH35" s="77"/>
      <c r="AI35" s="45"/>
      <c r="AJ35" s="30">
        <f t="shared" si="6"/>
        <v>2.0531487469881822</v>
      </c>
      <c r="AK35" s="30">
        <f t="shared" si="7"/>
        <v>2.0023030895768716</v>
      </c>
      <c r="AL35" s="30">
        <f t="shared" si="8"/>
        <v>1.9646169202009314</v>
      </c>
      <c r="AM35" s="85">
        <f t="shared" si="9"/>
        <v>2.7942534207946803</v>
      </c>
      <c r="AN35" s="30">
        <f t="shared" si="48"/>
        <v>1.8728265450904565E-2</v>
      </c>
      <c r="AO35" s="30">
        <f t="shared" si="45"/>
        <v>3.5230130182387853E-2</v>
      </c>
      <c r="AP35" s="30">
        <f t="shared" si="46"/>
        <v>5.0797532659713311E-2</v>
      </c>
      <c r="AQ35" s="85">
        <f t="shared" si="47"/>
        <v>0.36512219654207306</v>
      </c>
      <c r="AR35" s="100"/>
      <c r="AS35" s="101"/>
      <c r="AT35" s="68"/>
      <c r="AU35" s="30">
        <f t="shared" si="10"/>
        <v>6085.7189754884939</v>
      </c>
      <c r="AV35" s="30">
        <f t="shared" si="10"/>
        <v>4.7961</v>
      </c>
      <c r="AW35" s="30">
        <f t="shared" si="11"/>
        <v>170.84413006697176</v>
      </c>
      <c r="AX35" s="85">
        <f t="shared" si="12"/>
        <v>277.88978683205733</v>
      </c>
      <c r="AY35" s="63"/>
      <c r="AZ35" s="30">
        <f t="shared" si="13"/>
        <v>1.9165363616154432</v>
      </c>
      <c r="BA35" s="30">
        <f t="shared" si="14"/>
        <v>2.1897611323609212</v>
      </c>
      <c r="BB35" s="30">
        <f t="shared" si="15"/>
        <v>0.13661238537273909</v>
      </c>
      <c r="BC35" s="56">
        <f t="shared" si="16"/>
        <v>6.6537987358752895E-2</v>
      </c>
      <c r="BD35" s="30">
        <f t="shared" si="17"/>
        <v>1.8820691572554744</v>
      </c>
      <c r="BE35" s="30">
        <f t="shared" si="18"/>
        <v>2.1225370218982689</v>
      </c>
      <c r="BF35" s="30">
        <f t="shared" si="19"/>
        <v>0.1202339323213972</v>
      </c>
      <c r="BG35" s="56">
        <f t="shared" si="20"/>
        <v>6.0047818408353534E-2</v>
      </c>
      <c r="BH35" s="30">
        <f t="shared" si="21"/>
        <v>1.80766055545589</v>
      </c>
      <c r="BI35" s="30">
        <f t="shared" si="22"/>
        <v>2.1215732849459727</v>
      </c>
      <c r="BJ35" s="30">
        <f t="shared" si="23"/>
        <v>0.15695636474504135</v>
      </c>
      <c r="BK35" s="56">
        <f t="shared" si="24"/>
        <v>7.989158758186235E-2</v>
      </c>
      <c r="BL35" s="30">
        <f t="shared" si="25"/>
        <v>2.5045208561393317</v>
      </c>
      <c r="BM35" s="30">
        <f t="shared" si="26"/>
        <v>3.0839859854500289</v>
      </c>
      <c r="BN35" s="30">
        <f t="shared" si="27"/>
        <v>0.28973256465534875</v>
      </c>
      <c r="BO35" s="56">
        <f t="shared" si="28"/>
        <v>0.10368872146641202</v>
      </c>
      <c r="BP35" s="59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DZ35" s="30">
        <f t="shared" si="29"/>
        <v>1.3523704428583725</v>
      </c>
      <c r="EA35" s="30">
        <f t="shared" si="30"/>
        <v>2.7539270511179916</v>
      </c>
      <c r="EB35" s="30">
        <f t="shared" si="31"/>
        <v>0.70077830412980968</v>
      </c>
      <c r="EC35" s="56">
        <f t="shared" si="32"/>
        <v>0.34131881830666172</v>
      </c>
      <c r="ED35" s="30">
        <f t="shared" si="33"/>
        <v>1.3855410664180217</v>
      </c>
      <c r="EE35" s="30">
        <f t="shared" si="34"/>
        <v>2.6190651127357216</v>
      </c>
      <c r="EF35" s="30">
        <f t="shared" si="35"/>
        <v>0.61676202315884998</v>
      </c>
      <c r="EG35" s="56">
        <f t="shared" si="36"/>
        <v>0.30802630549263382</v>
      </c>
      <c r="EH35" s="30">
        <f t="shared" si="37"/>
        <v>1.159480440017937</v>
      </c>
      <c r="EI35" s="30">
        <f t="shared" si="38"/>
        <v>2.7697534003839257</v>
      </c>
      <c r="EJ35" s="30">
        <f t="shared" si="39"/>
        <v>0.80513648018299422</v>
      </c>
      <c r="EK35" s="56">
        <f t="shared" si="40"/>
        <v>0.40981856152427359</v>
      </c>
      <c r="EL35" s="30">
        <f t="shared" si="41"/>
        <v>1.3080170538915088</v>
      </c>
      <c r="EM35" s="30">
        <f t="shared" si="42"/>
        <v>4.280489787697852</v>
      </c>
      <c r="EN35" s="30">
        <f t="shared" si="43"/>
        <v>1.4862363669031715</v>
      </c>
      <c r="EO35" s="56">
        <f t="shared" si="44"/>
        <v>0.53189032742795717</v>
      </c>
      <c r="EP35" s="66"/>
      <c r="EQ35" s="60"/>
    </row>
    <row r="36" spans="2:147" s="12" customFormat="1" ht="21.95" customHeight="1" x14ac:dyDescent="0.25"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T36" s="24"/>
      <c r="U36" s="129">
        <f>'RAW DATA'!AP31</f>
        <v>288.12</v>
      </c>
      <c r="V36" s="129">
        <f>'RAW DATA'!AQ31</f>
        <v>75.634516433714438</v>
      </c>
      <c r="W36" s="129">
        <f>'RAW DATA'!AR31</f>
        <v>2.23</v>
      </c>
      <c r="X36" s="160"/>
      <c r="Y36" s="83"/>
      <c r="Z36" s="84"/>
      <c r="AA36" s="30">
        <f t="shared" si="0"/>
        <v>1.7179060760768732</v>
      </c>
      <c r="AB36" s="30">
        <f t="shared" si="1"/>
        <v>2.3242258676334164</v>
      </c>
      <c r="AC36" s="85">
        <f t="shared" si="2"/>
        <v>1.6663377707831752</v>
      </c>
      <c r="AD36" s="85">
        <f t="shared" si="3"/>
        <v>2.2544569840007664</v>
      </c>
      <c r="AE36" s="30">
        <f t="shared" si="4"/>
        <v>1.65141867003718</v>
      </c>
      <c r="AF36" s="30">
        <f t="shared" si="5"/>
        <v>2.2342723182855964</v>
      </c>
      <c r="AG36" s="84"/>
      <c r="AH36" s="77"/>
      <c r="AI36" s="45"/>
      <c r="AJ36" s="30">
        <f t="shared" si="6"/>
        <v>2.0210659718551449</v>
      </c>
      <c r="AK36" s="30">
        <f t="shared" si="7"/>
        <v>1.960397377391971</v>
      </c>
      <c r="AL36" s="30">
        <f t="shared" si="8"/>
        <v>1.9428454941613882</v>
      </c>
      <c r="AM36" s="85">
        <f t="shared" si="9"/>
        <v>2.7395938779754321</v>
      </c>
      <c r="AN36" s="30">
        <f t="shared" si="48"/>
        <v>4.3653428116835091E-2</v>
      </c>
      <c r="AO36" s="30">
        <f t="shared" si="45"/>
        <v>7.2685574117127325E-2</v>
      </c>
      <c r="AP36" s="30">
        <f t="shared" si="46"/>
        <v>8.245771022341733E-2</v>
      </c>
      <c r="AQ36" s="85">
        <f t="shared" si="47"/>
        <v>0.25968592047003958</v>
      </c>
      <c r="AR36" s="94"/>
      <c r="AS36" s="95"/>
      <c r="AT36" s="93"/>
      <c r="AU36" s="30">
        <f t="shared" si="10"/>
        <v>5720.5800761618193</v>
      </c>
      <c r="AV36" s="30">
        <f t="shared" si="10"/>
        <v>4.9729000000000001</v>
      </c>
      <c r="AW36" s="30">
        <f t="shared" si="11"/>
        <v>168.66497164718319</v>
      </c>
      <c r="AX36" s="85">
        <f t="shared" si="12"/>
        <v>204.30484943336268</v>
      </c>
      <c r="AY36" s="92"/>
      <c r="AZ36" s="30">
        <f t="shared" si="13"/>
        <v>1.8902911677347789</v>
      </c>
      <c r="BA36" s="30">
        <f t="shared" si="14"/>
        <v>2.1518407759755109</v>
      </c>
      <c r="BB36" s="30">
        <f t="shared" si="15"/>
        <v>0.1307748041203661</v>
      </c>
      <c r="BC36" s="56">
        <f t="shared" si="16"/>
        <v>6.4705856187528249E-2</v>
      </c>
      <c r="BD36" s="30">
        <f t="shared" si="17"/>
        <v>1.845301158955764</v>
      </c>
      <c r="BE36" s="30">
        <f t="shared" si="18"/>
        <v>2.0754935958281782</v>
      </c>
      <c r="BF36" s="30">
        <f t="shared" si="19"/>
        <v>0.11509621843620703</v>
      </c>
      <c r="BG36" s="56">
        <f t="shared" si="20"/>
        <v>5.8710657218551371E-2</v>
      </c>
      <c r="BH36" s="30">
        <f t="shared" si="21"/>
        <v>1.7925960288660296</v>
      </c>
      <c r="BI36" s="30">
        <f t="shared" si="22"/>
        <v>2.0930949594567467</v>
      </c>
      <c r="BJ36" s="30">
        <f t="shared" si="23"/>
        <v>0.1502494652953586</v>
      </c>
      <c r="BK36" s="56">
        <f t="shared" si="24"/>
        <v>7.7334747280154867E-2</v>
      </c>
      <c r="BL36" s="30">
        <f t="shared" si="25"/>
        <v>2.4622418700537887</v>
      </c>
      <c r="BM36" s="30">
        <f t="shared" si="26"/>
        <v>3.0169458858970755</v>
      </c>
      <c r="BN36" s="30">
        <f t="shared" si="27"/>
        <v>0.27735200792164338</v>
      </c>
      <c r="BO36" s="56">
        <f t="shared" si="28"/>
        <v>0.10123836607731337</v>
      </c>
      <c r="BP36" s="59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DZ36" s="30">
        <f t="shared" si="29"/>
        <v>1.3214022404137171</v>
      </c>
      <c r="EA36" s="30">
        <f t="shared" si="30"/>
        <v>2.7207297032965725</v>
      </c>
      <c r="EB36" s="30">
        <f t="shared" si="31"/>
        <v>0.69966373144142779</v>
      </c>
      <c r="EC36" s="56">
        <f t="shared" si="32"/>
        <v>0.34618549873421667</v>
      </c>
      <c r="ED36" s="30">
        <f t="shared" si="33"/>
        <v>1.344616300849466</v>
      </c>
      <c r="EE36" s="30">
        <f t="shared" si="34"/>
        <v>2.5761784539344759</v>
      </c>
      <c r="EF36" s="30">
        <f t="shared" si="35"/>
        <v>0.61578107654250502</v>
      </c>
      <c r="EG36" s="56">
        <f t="shared" si="36"/>
        <v>0.3141103347943231</v>
      </c>
      <c r="EH36" s="30">
        <f t="shared" si="37"/>
        <v>1.1389895660815963</v>
      </c>
      <c r="EI36" s="30">
        <f t="shared" si="38"/>
        <v>2.7467014222411801</v>
      </c>
      <c r="EJ36" s="30">
        <f t="shared" si="39"/>
        <v>0.803855928079792</v>
      </c>
      <c r="EK36" s="56">
        <f t="shared" si="40"/>
        <v>0.41375185545918519</v>
      </c>
      <c r="EL36" s="30">
        <f t="shared" si="41"/>
        <v>1.2557213377679046</v>
      </c>
      <c r="EM36" s="30">
        <f t="shared" si="42"/>
        <v>4.2234664181829595</v>
      </c>
      <c r="EN36" s="30">
        <f t="shared" si="43"/>
        <v>1.4838725402075275</v>
      </c>
      <c r="EO36" s="56">
        <f t="shared" si="44"/>
        <v>0.54163960291228042</v>
      </c>
      <c r="EP36" s="66"/>
      <c r="EQ36" s="60"/>
    </row>
    <row r="37" spans="2:147" s="12" customFormat="1" ht="21.95" customHeight="1" x14ac:dyDescent="0.25">
      <c r="T37" s="24"/>
      <c r="U37" s="129">
        <f>'RAW DATA'!AP32</f>
        <v>281.52</v>
      </c>
      <c r="V37" s="129">
        <f>'RAW DATA'!AQ32</f>
        <v>73.929525169216518</v>
      </c>
      <c r="W37" s="129">
        <f>'RAW DATA'!AR32</f>
        <v>2.15</v>
      </c>
      <c r="X37" s="160"/>
      <c r="Y37" s="83"/>
      <c r="Z37" s="84"/>
      <c r="AA37" s="30">
        <f t="shared" si="0"/>
        <v>1.6983413013167594</v>
      </c>
      <c r="AB37" s="30">
        <f t="shared" si="1"/>
        <v>2.2977558782520862</v>
      </c>
      <c r="AC37" s="85">
        <f t="shared" si="2"/>
        <v>1.6412429391498784</v>
      </c>
      <c r="AD37" s="85">
        <f t="shared" si="3"/>
        <v>2.2205051529674824</v>
      </c>
      <c r="AE37" s="30">
        <f t="shared" si="4"/>
        <v>1.6379115573493024</v>
      </c>
      <c r="AF37" s="30">
        <f t="shared" si="5"/>
        <v>2.2159979893549386</v>
      </c>
      <c r="AG37" s="84"/>
      <c r="AH37" s="77"/>
      <c r="AI37" s="45"/>
      <c r="AJ37" s="30">
        <f t="shared" si="6"/>
        <v>1.9980485897844229</v>
      </c>
      <c r="AK37" s="30">
        <f t="shared" si="7"/>
        <v>1.9308740460586806</v>
      </c>
      <c r="AL37" s="30">
        <f t="shared" si="8"/>
        <v>1.9269547733521206</v>
      </c>
      <c r="AM37" s="85">
        <f t="shared" si="9"/>
        <v>2.7003790788919799</v>
      </c>
      <c r="AN37" s="30">
        <f t="shared" si="48"/>
        <v>2.3089231066502562E-2</v>
      </c>
      <c r="AO37" s="30">
        <f t="shared" si="45"/>
        <v>4.801618369069318E-2</v>
      </c>
      <c r="AP37" s="30">
        <f t="shared" si="46"/>
        <v>4.9749173130403841E-2</v>
      </c>
      <c r="AQ37" s="85">
        <f t="shared" si="47"/>
        <v>0.30291713048198438</v>
      </c>
      <c r="AR37" s="94"/>
      <c r="AS37" s="95"/>
      <c r="AT37" s="93"/>
      <c r="AU37" s="30">
        <f t="shared" si="10"/>
        <v>5465.5746917458182</v>
      </c>
      <c r="AV37" s="30">
        <f t="shared" si="10"/>
        <v>4.6224999999999996</v>
      </c>
      <c r="AW37" s="30">
        <f t="shared" si="11"/>
        <v>158.94847911381549</v>
      </c>
      <c r="AX37" s="85">
        <f t="shared" si="12"/>
        <v>158.47117501131993</v>
      </c>
      <c r="AY37" s="92"/>
      <c r="AZ37" s="30">
        <f t="shared" si="13"/>
        <v>1.8710453662286695</v>
      </c>
      <c r="BA37" s="30">
        <f t="shared" si="14"/>
        <v>2.1250518133401766</v>
      </c>
      <c r="BB37" s="30">
        <f t="shared" si="15"/>
        <v>0.12700322355575347</v>
      </c>
      <c r="BC37" s="56">
        <f t="shared" si="16"/>
        <v>6.3563631137447174E-2</v>
      </c>
      <c r="BD37" s="30">
        <f t="shared" si="17"/>
        <v>1.8190972335541764</v>
      </c>
      <c r="BE37" s="30">
        <f t="shared" si="18"/>
        <v>2.0426508585631851</v>
      </c>
      <c r="BF37" s="30">
        <f t="shared" si="19"/>
        <v>0.11177681250450426</v>
      </c>
      <c r="BG37" s="56">
        <f t="shared" si="20"/>
        <v>5.7889230389037691E-2</v>
      </c>
      <c r="BH37" s="30">
        <f t="shared" si="21"/>
        <v>1.7810385430936109</v>
      </c>
      <c r="BI37" s="30">
        <f t="shared" si="22"/>
        <v>2.0728710036106301</v>
      </c>
      <c r="BJ37" s="30">
        <f t="shared" si="23"/>
        <v>0.14591623025850972</v>
      </c>
      <c r="BK37" s="56">
        <f t="shared" si="24"/>
        <v>7.5723744156524497E-2</v>
      </c>
      <c r="BL37" s="30">
        <f t="shared" si="25"/>
        <v>2.4310259775614775</v>
      </c>
      <c r="BM37" s="30">
        <f t="shared" si="26"/>
        <v>2.9697321802224823</v>
      </c>
      <c r="BN37" s="30">
        <f t="shared" si="27"/>
        <v>0.26935310133050244</v>
      </c>
      <c r="BO37" s="56">
        <f t="shared" si="28"/>
        <v>9.9746403546061915E-2</v>
      </c>
      <c r="BP37" s="59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DZ37" s="30">
        <f t="shared" si="29"/>
        <v>1.2990799878462709</v>
      </c>
      <c r="EA37" s="30">
        <f t="shared" si="30"/>
        <v>2.6970171917225749</v>
      </c>
      <c r="EB37" s="30">
        <f t="shared" si="31"/>
        <v>0.69896860193815213</v>
      </c>
      <c r="EC37" s="56">
        <f t="shared" si="32"/>
        <v>0.34982562762078095</v>
      </c>
      <c r="ED37" s="30">
        <f t="shared" si="33"/>
        <v>1.3157047599729736</v>
      </c>
      <c r="EE37" s="30">
        <f t="shared" si="34"/>
        <v>2.5460433321443876</v>
      </c>
      <c r="EF37" s="30">
        <f t="shared" si="35"/>
        <v>0.61516928608570709</v>
      </c>
      <c r="EG37" s="56">
        <f t="shared" si="36"/>
        <v>0.31859627889317621</v>
      </c>
      <c r="EH37" s="30">
        <f t="shared" si="37"/>
        <v>1.1238974917461713</v>
      </c>
      <c r="EI37" s="30">
        <f t="shared" si="38"/>
        <v>2.73001205495807</v>
      </c>
      <c r="EJ37" s="30">
        <f t="shared" si="39"/>
        <v>0.80305728160594936</v>
      </c>
      <c r="EK37" s="56">
        <f t="shared" si="40"/>
        <v>0.41674941867418874</v>
      </c>
      <c r="EL37" s="30">
        <f t="shared" si="41"/>
        <v>1.2179807948670243</v>
      </c>
      <c r="EM37" s="30">
        <f t="shared" si="42"/>
        <v>4.1827773629169354</v>
      </c>
      <c r="EN37" s="30">
        <f t="shared" si="43"/>
        <v>1.4823982840249557</v>
      </c>
      <c r="EO37" s="56">
        <f t="shared" si="44"/>
        <v>0.54895932782637813</v>
      </c>
      <c r="EP37" s="66"/>
      <c r="EQ37" s="60"/>
    </row>
    <row r="38" spans="2:147" s="12" customFormat="1" ht="21.95" customHeight="1" x14ac:dyDescent="0.25">
      <c r="T38" s="24"/>
      <c r="U38" s="129">
        <f>'RAW DATA'!AP33</f>
        <v>387.15</v>
      </c>
      <c r="V38" s="129">
        <f>'RAW DATA'!AQ33</f>
        <v>100.38271461953862</v>
      </c>
      <c r="W38" s="129">
        <f>'RAW DATA'!AR33</f>
        <v>2.2599999999999998</v>
      </c>
      <c r="X38" s="160"/>
      <c r="Y38" s="83"/>
      <c r="Z38" s="84"/>
      <c r="AA38" s="30">
        <f t="shared" si="0"/>
        <v>2.0018916502592052</v>
      </c>
      <c r="AB38" s="30">
        <f t="shared" si="1"/>
        <v>2.7084416444683366</v>
      </c>
      <c r="AC38" s="85">
        <f t="shared" si="2"/>
        <v>2.0769224996908351</v>
      </c>
      <c r="AD38" s="85">
        <f t="shared" si="3"/>
        <v>2.809953970169953</v>
      </c>
      <c r="AE38" s="30">
        <f t="shared" si="4"/>
        <v>1.8286887050598732</v>
      </c>
      <c r="AF38" s="30">
        <f t="shared" si="5"/>
        <v>2.4741082480221812</v>
      </c>
      <c r="AG38" s="84"/>
      <c r="AH38" s="77"/>
      <c r="AI38" s="45"/>
      <c r="AJ38" s="30">
        <f t="shared" si="6"/>
        <v>2.3551666473637711</v>
      </c>
      <c r="AK38" s="30">
        <f t="shared" si="7"/>
        <v>2.4434382349303942</v>
      </c>
      <c r="AL38" s="30">
        <f t="shared" si="8"/>
        <v>2.1513984765410274</v>
      </c>
      <c r="AM38" s="85">
        <f t="shared" si="9"/>
        <v>3.3088024362493882</v>
      </c>
      <c r="AN38" s="30">
        <f t="shared" si="48"/>
        <v>9.0566907704604065E-3</v>
      </c>
      <c r="AO38" s="30">
        <f t="shared" si="45"/>
        <v>3.3649586034378592E-2</v>
      </c>
      <c r="AP38" s="30">
        <f t="shared" si="46"/>
        <v>1.1794290897609718E-2</v>
      </c>
      <c r="AQ38" s="85">
        <f t="shared" si="47"/>
        <v>1.0999865502826525</v>
      </c>
      <c r="AR38" s="94"/>
      <c r="AS38" s="95"/>
      <c r="AT38" s="93"/>
      <c r="AU38" s="30">
        <f t="shared" si="10"/>
        <v>10076.689394387733</v>
      </c>
      <c r="AV38" s="30">
        <f t="shared" si="10"/>
        <v>5.1075999999999988</v>
      </c>
      <c r="AW38" s="30">
        <f t="shared" si="11"/>
        <v>226.86493504015726</v>
      </c>
      <c r="AX38" s="85">
        <f t="shared" si="12"/>
        <v>1524.2561288539521</v>
      </c>
      <c r="AY38" s="92"/>
      <c r="AZ38" s="30">
        <f t="shared" si="13"/>
        <v>2.142796572244289</v>
      </c>
      <c r="BA38" s="30">
        <f t="shared" si="14"/>
        <v>2.5675367224832533</v>
      </c>
      <c r="BB38" s="30">
        <f t="shared" si="15"/>
        <v>0.21237007511948219</v>
      </c>
      <c r="BC38" s="56">
        <f t="shared" si="16"/>
        <v>9.0171994986934859E-2</v>
      </c>
      <c r="BD38" s="30">
        <f t="shared" si="17"/>
        <v>2.2565291990524425</v>
      </c>
      <c r="BE38" s="30">
        <f t="shared" si="18"/>
        <v>2.630347270808346</v>
      </c>
      <c r="BF38" s="30">
        <f t="shared" si="19"/>
        <v>0.18690903587795174</v>
      </c>
      <c r="BG38" s="56">
        <f t="shared" si="20"/>
        <v>7.6494274832069234E-2</v>
      </c>
      <c r="BH38" s="30">
        <f t="shared" si="21"/>
        <v>1.9074027738055943</v>
      </c>
      <c r="BI38" s="30">
        <f t="shared" si="22"/>
        <v>2.3953941792764604</v>
      </c>
      <c r="BJ38" s="30">
        <f t="shared" si="23"/>
        <v>0.24399570273543308</v>
      </c>
      <c r="BK38" s="56">
        <f t="shared" si="24"/>
        <v>0.11341260366035218</v>
      </c>
      <c r="BL38" s="30">
        <f t="shared" si="25"/>
        <v>2.8584001806081143</v>
      </c>
      <c r="BM38" s="30">
        <f t="shared" si="26"/>
        <v>3.7592046918906621</v>
      </c>
      <c r="BN38" s="30">
        <f t="shared" si="27"/>
        <v>0.45040225564127379</v>
      </c>
      <c r="BO38" s="56">
        <f t="shared" si="28"/>
        <v>0.13612243835017732</v>
      </c>
      <c r="BP38" s="59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DZ38" s="30">
        <f t="shared" si="29"/>
        <v>1.635772223901873</v>
      </c>
      <c r="EA38" s="30">
        <f t="shared" si="30"/>
        <v>3.074561070825669</v>
      </c>
      <c r="EB38" s="30">
        <f t="shared" si="31"/>
        <v>0.71939442346189808</v>
      </c>
      <c r="EC38" s="56">
        <f t="shared" si="32"/>
        <v>0.30545372416306249</v>
      </c>
      <c r="ED38" s="30">
        <f t="shared" si="33"/>
        <v>1.8102919781915923</v>
      </c>
      <c r="EE38" s="30">
        <f t="shared" si="34"/>
        <v>3.0765844916691965</v>
      </c>
      <c r="EF38" s="30">
        <f t="shared" si="35"/>
        <v>0.63314625673880198</v>
      </c>
      <c r="EG38" s="56">
        <f t="shared" si="36"/>
        <v>0.25912104005233366</v>
      </c>
      <c r="EH38" s="30">
        <f t="shared" si="37"/>
        <v>1.3248736104656986</v>
      </c>
      <c r="EI38" s="30">
        <f t="shared" si="38"/>
        <v>2.9779233426163563</v>
      </c>
      <c r="EJ38" s="30">
        <f t="shared" si="39"/>
        <v>0.82652486607532893</v>
      </c>
      <c r="EK38" s="56">
        <f t="shared" si="40"/>
        <v>0.38418027858985837</v>
      </c>
      <c r="EL38" s="30">
        <f t="shared" si="41"/>
        <v>1.7830843196988504</v>
      </c>
      <c r="EM38" s="30">
        <f t="shared" si="42"/>
        <v>4.8345205527999262</v>
      </c>
      <c r="EN38" s="30">
        <f t="shared" si="43"/>
        <v>1.5257181165505378</v>
      </c>
      <c r="EO38" s="56">
        <f t="shared" si="44"/>
        <v>0.46110885915569449</v>
      </c>
      <c r="EP38" s="66"/>
      <c r="EQ38" s="60"/>
    </row>
    <row r="39" spans="2:147" s="12" customFormat="1" ht="21.95" customHeight="1" x14ac:dyDescent="0.25"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T39" s="24"/>
      <c r="U39" s="129">
        <f>'RAW DATA'!AP34</f>
        <v>410.92</v>
      </c>
      <c r="V39" s="129">
        <f>'RAW DATA'!AQ34</f>
        <v>106.12298548519477</v>
      </c>
      <c r="W39" s="129">
        <f>'RAW DATA'!AR34</f>
        <v>2.74</v>
      </c>
      <c r="X39" s="160"/>
      <c r="Y39" s="83"/>
      <c r="Z39" s="84"/>
      <c r="AA39" s="30">
        <f t="shared" si="0"/>
        <v>2.0677612584426099</v>
      </c>
      <c r="AB39" s="30">
        <f t="shared" si="1"/>
        <v>2.7975593496576487</v>
      </c>
      <c r="AC39" s="85">
        <f t="shared" si="2"/>
        <v>2.1857863323665288</v>
      </c>
      <c r="AD39" s="85">
        <f t="shared" si="3"/>
        <v>2.9572403320253033</v>
      </c>
      <c r="AE39" s="30">
        <f t="shared" si="4"/>
        <v>1.8656870666619638</v>
      </c>
      <c r="AF39" s="30">
        <f t="shared" si="5"/>
        <v>2.5241648548955982</v>
      </c>
      <c r="AG39" s="84"/>
      <c r="AH39" s="77"/>
      <c r="AI39" s="45"/>
      <c r="AJ39" s="30">
        <f t="shared" si="6"/>
        <v>2.4326603040501293</v>
      </c>
      <c r="AK39" s="30">
        <f t="shared" si="7"/>
        <v>2.571513332195916</v>
      </c>
      <c r="AL39" s="30">
        <f t="shared" si="8"/>
        <v>2.194925960778781</v>
      </c>
      <c r="AM39" s="85">
        <f t="shared" si="9"/>
        <v>3.4408286661594798</v>
      </c>
      <c r="AN39" s="30">
        <f t="shared" si="48"/>
        <v>9.4457688706559073E-2</v>
      </c>
      <c r="AO39" s="30">
        <f t="shared" si="45"/>
        <v>2.8387757227723812E-2</v>
      </c>
      <c r="AP39" s="30">
        <f t="shared" si="46"/>
        <v>0.29710570823293525</v>
      </c>
      <c r="AQ39" s="85">
        <f t="shared" si="47"/>
        <v>0.4911608193108753</v>
      </c>
      <c r="AR39" s="94"/>
      <c r="AS39" s="95"/>
      <c r="AT39" s="93"/>
      <c r="AU39" s="30">
        <f t="shared" si="10"/>
        <v>11262.088048290861</v>
      </c>
      <c r="AV39" s="30">
        <f t="shared" si="10"/>
        <v>7.5076000000000009</v>
      </c>
      <c r="AW39" s="30">
        <f t="shared" si="11"/>
        <v>290.77698022943372</v>
      </c>
      <c r="AX39" s="85">
        <f t="shared" si="12"/>
        <v>2005.426967753363</v>
      </c>
      <c r="AY39" s="92"/>
      <c r="AZ39" s="30">
        <f t="shared" si="13"/>
        <v>2.1974843806420719</v>
      </c>
      <c r="BA39" s="30">
        <f t="shared" si="14"/>
        <v>2.6678362274581868</v>
      </c>
      <c r="BB39" s="30">
        <f t="shared" si="15"/>
        <v>0.23517592340805732</v>
      </c>
      <c r="BC39" s="56">
        <f t="shared" si="16"/>
        <v>9.6674378669522318E-2</v>
      </c>
      <c r="BD39" s="30">
        <f t="shared" si="17"/>
        <v>2.3645326402072895</v>
      </c>
      <c r="BE39" s="30">
        <f t="shared" si="18"/>
        <v>2.7784940241845426</v>
      </c>
      <c r="BF39" s="30">
        <f t="shared" si="19"/>
        <v>0.20698069198862648</v>
      </c>
      <c r="BG39" s="56">
        <f t="shared" si="20"/>
        <v>8.0489838180958465E-2</v>
      </c>
      <c r="BH39" s="30">
        <f t="shared" si="21"/>
        <v>1.9247282190954504</v>
      </c>
      <c r="BI39" s="30">
        <f t="shared" si="22"/>
        <v>2.4651237024621113</v>
      </c>
      <c r="BJ39" s="30">
        <f t="shared" si="23"/>
        <v>0.27019774168333049</v>
      </c>
      <c r="BK39" s="56">
        <f t="shared" si="24"/>
        <v>0.12310107334438819</v>
      </c>
      <c r="BL39" s="30">
        <f t="shared" si="25"/>
        <v>2.9420589298116711</v>
      </c>
      <c r="BM39" s="30">
        <f t="shared" si="26"/>
        <v>3.9395984025072885</v>
      </c>
      <c r="BN39" s="30">
        <f t="shared" si="27"/>
        <v>0.49876973634780863</v>
      </c>
      <c r="BO39" s="56">
        <f t="shared" si="28"/>
        <v>0.14495628371537497</v>
      </c>
      <c r="BP39" s="59"/>
      <c r="DZ39" s="30">
        <f t="shared" si="29"/>
        <v>1.7062065872500467</v>
      </c>
      <c r="EA39" s="30">
        <f t="shared" si="30"/>
        <v>3.159114020850212</v>
      </c>
      <c r="EB39" s="30">
        <f t="shared" si="31"/>
        <v>0.72645371680008264</v>
      </c>
      <c r="EC39" s="56">
        <f t="shared" si="32"/>
        <v>0.29862521930851255</v>
      </c>
      <c r="ED39" s="30">
        <f t="shared" si="33"/>
        <v>1.9321541204959343</v>
      </c>
      <c r="EE39" s="30">
        <f t="shared" si="34"/>
        <v>3.2108725438958978</v>
      </c>
      <c r="EF39" s="30">
        <f t="shared" si="35"/>
        <v>0.63935921169998178</v>
      </c>
      <c r="EG39" s="56">
        <f t="shared" si="36"/>
        <v>0.2486314979180014</v>
      </c>
      <c r="EH39" s="30">
        <f t="shared" si="37"/>
        <v>1.3602905488184123</v>
      </c>
      <c r="EI39" s="30">
        <f t="shared" si="38"/>
        <v>3.0295613727391499</v>
      </c>
      <c r="EJ39" s="30">
        <f t="shared" si="39"/>
        <v>0.83463541196036872</v>
      </c>
      <c r="EK39" s="56">
        <f t="shared" si="40"/>
        <v>0.38025674982869678</v>
      </c>
      <c r="EL39" s="30">
        <f t="shared" si="41"/>
        <v>1.9001389410103064</v>
      </c>
      <c r="EM39" s="30">
        <f t="shared" si="42"/>
        <v>4.9815183913086534</v>
      </c>
      <c r="EN39" s="30">
        <f t="shared" si="43"/>
        <v>1.5406897251491734</v>
      </c>
      <c r="EO39" s="56">
        <f t="shared" si="44"/>
        <v>0.44776705690168295</v>
      </c>
      <c r="EP39" s="66"/>
      <c r="EQ39" s="60"/>
    </row>
    <row r="40" spans="2:147" s="12" customFormat="1" ht="21.95" customHeight="1" x14ac:dyDescent="0.25"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T40" s="24"/>
      <c r="U40" s="129">
        <f>'RAW DATA'!AP35</f>
        <v>96.52</v>
      </c>
      <c r="V40" s="129">
        <f>'RAW DATA'!AQ35</f>
        <v>21.509323615341827</v>
      </c>
      <c r="W40" s="129">
        <f>'RAW DATA'!AR35</f>
        <v>1.23</v>
      </c>
      <c r="X40" s="160"/>
      <c r="Y40" s="83"/>
      <c r="Z40" s="84"/>
      <c r="AA40" s="30">
        <f t="shared" si="0"/>
        <v>1.0968194884860476</v>
      </c>
      <c r="AB40" s="30">
        <f t="shared" si="1"/>
        <v>1.4839322491281819</v>
      </c>
      <c r="AC40" s="85">
        <f t="shared" si="2"/>
        <v>1.0293361199321935</v>
      </c>
      <c r="AD40" s="85">
        <f t="shared" si="3"/>
        <v>1.3926312210847323</v>
      </c>
      <c r="AE40" s="30">
        <f t="shared" si="4"/>
        <v>1.0499156042347826</v>
      </c>
      <c r="AF40" s="30">
        <f t="shared" si="5"/>
        <v>1.4204740527882351</v>
      </c>
      <c r="AG40" s="84"/>
      <c r="AH40" s="77"/>
      <c r="AI40" s="45"/>
      <c r="AJ40" s="30">
        <f t="shared" si="6"/>
        <v>1.2903758688071147</v>
      </c>
      <c r="AK40" s="30">
        <f t="shared" si="7"/>
        <v>1.2109836705084629</v>
      </c>
      <c r="AL40" s="30">
        <f t="shared" si="8"/>
        <v>1.2351948285115089</v>
      </c>
      <c r="AM40" s="85">
        <f t="shared" si="9"/>
        <v>1.4947144431528621</v>
      </c>
      <c r="AN40" s="30">
        <f t="shared" si="48"/>
        <v>3.6452455342139336E-3</v>
      </c>
      <c r="AO40" s="30">
        <f t="shared" si="45"/>
        <v>3.6162078733070318E-4</v>
      </c>
      <c r="AP40" s="30">
        <f t="shared" si="46"/>
        <v>2.6986243263985519E-5</v>
      </c>
      <c r="AQ40" s="85">
        <f t="shared" si="47"/>
        <v>7.0073736413729854E-2</v>
      </c>
      <c r="AR40" s="94"/>
      <c r="AS40" s="95"/>
      <c r="AT40" s="93"/>
      <c r="AU40" s="30">
        <f t="shared" si="10"/>
        <v>462.65100238950163</v>
      </c>
      <c r="AV40" s="30">
        <f t="shared" si="10"/>
        <v>1.5128999999999999</v>
      </c>
      <c r="AW40" s="30">
        <f t="shared" si="11"/>
        <v>26.456468046870448</v>
      </c>
      <c r="AX40" s="85">
        <f t="shared" si="12"/>
        <v>1586.5617820718164</v>
      </c>
      <c r="AY40" s="92"/>
      <c r="AZ40" s="30">
        <f t="shared" si="13"/>
        <v>1.0749166257318543</v>
      </c>
      <c r="BA40" s="30">
        <f t="shared" si="14"/>
        <v>1.5058351118823752</v>
      </c>
      <c r="BB40" s="30">
        <f t="shared" si="15"/>
        <v>0.21545924307526049</v>
      </c>
      <c r="BC40" s="56">
        <f t="shared" si="16"/>
        <v>0.16697401763599415</v>
      </c>
      <c r="BD40" s="30">
        <f t="shared" si="17"/>
        <v>1.021355826889097</v>
      </c>
      <c r="BE40" s="30">
        <f t="shared" si="18"/>
        <v>1.4006115141278288</v>
      </c>
      <c r="BF40" s="30">
        <f t="shared" si="19"/>
        <v>0.18962784361936602</v>
      </c>
      <c r="BG40" s="56">
        <f t="shared" si="20"/>
        <v>0.15658992622067788</v>
      </c>
      <c r="BH40" s="30">
        <f t="shared" si="21"/>
        <v>0.98764992655008388</v>
      </c>
      <c r="BI40" s="30">
        <f t="shared" si="22"/>
        <v>1.4827397304729337</v>
      </c>
      <c r="BJ40" s="30">
        <f t="shared" si="23"/>
        <v>0.24754490196142498</v>
      </c>
      <c r="BK40" s="56">
        <f t="shared" si="24"/>
        <v>0.2004096003702775</v>
      </c>
      <c r="BL40" s="30">
        <f t="shared" si="25"/>
        <v>1.037760566646198</v>
      </c>
      <c r="BM40" s="30">
        <f t="shared" si="26"/>
        <v>1.9516683196595261</v>
      </c>
      <c r="BN40" s="30">
        <f t="shared" si="27"/>
        <v>0.45695387650666397</v>
      </c>
      <c r="BO40" s="56">
        <f t="shared" si="28"/>
        <v>0.30571316053037706</v>
      </c>
      <c r="BP40" s="59"/>
      <c r="DZ40" s="30">
        <f t="shared" si="29"/>
        <v>0.57006345524728552</v>
      </c>
      <c r="EA40" s="30">
        <f t="shared" si="30"/>
        <v>2.0106882823669441</v>
      </c>
      <c r="EB40" s="30">
        <f t="shared" si="31"/>
        <v>0.72031241355982922</v>
      </c>
      <c r="EC40" s="56">
        <f t="shared" si="32"/>
        <v>0.55821906699613089</v>
      </c>
      <c r="ED40" s="30">
        <f t="shared" si="33"/>
        <v>0.57702948146538846</v>
      </c>
      <c r="EE40" s="30">
        <f t="shared" si="34"/>
        <v>1.8449378595515373</v>
      </c>
      <c r="EF40" s="30">
        <f t="shared" si="35"/>
        <v>0.63395418904307443</v>
      </c>
      <c r="EG40" s="56">
        <f t="shared" si="36"/>
        <v>0.52350349924775808</v>
      </c>
      <c r="EH40" s="30">
        <f t="shared" si="37"/>
        <v>0.40761526751777932</v>
      </c>
      <c r="EI40" s="30">
        <f t="shared" si="38"/>
        <v>2.0627743895052384</v>
      </c>
      <c r="EJ40" s="30">
        <f t="shared" si="39"/>
        <v>0.82757956099372953</v>
      </c>
      <c r="EK40" s="56">
        <f t="shared" si="40"/>
        <v>0.66999921137219898</v>
      </c>
      <c r="EL40" s="30">
        <f t="shared" si="41"/>
        <v>-3.2950580515036298E-2</v>
      </c>
      <c r="EM40" s="30">
        <f t="shared" si="42"/>
        <v>3.0223794668207606</v>
      </c>
      <c r="EN40" s="30">
        <f t="shared" si="43"/>
        <v>1.5276650236678984</v>
      </c>
      <c r="EO40" s="56">
        <f t="shared" si="44"/>
        <v>1.0220447328022952</v>
      </c>
      <c r="EP40" s="66"/>
      <c r="EQ40" s="60"/>
    </row>
    <row r="41" spans="2:147" s="12" customFormat="1" ht="21.95" customHeight="1" x14ac:dyDescent="0.25"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T41" s="24"/>
      <c r="U41" s="129">
        <f>'RAW DATA'!AP36</f>
        <v>66.959999999999994</v>
      </c>
      <c r="V41" s="129">
        <f>'RAW DATA'!AQ36</f>
        <v>11.694517423315318</v>
      </c>
      <c r="W41" s="129">
        <f>'RAW DATA'!AR36</f>
        <v>1.19</v>
      </c>
      <c r="X41" s="160"/>
      <c r="Y41" s="83"/>
      <c r="Z41" s="84"/>
      <c r="AA41" s="30">
        <f t="shared" si="0"/>
        <v>0.98419458743254329</v>
      </c>
      <c r="AB41" s="30">
        <f t="shared" si="1"/>
        <v>1.3315573829969702</v>
      </c>
      <c r="AC41" s="85">
        <f t="shared" si="2"/>
        <v>0.94323697919092264</v>
      </c>
      <c r="AD41" s="85">
        <f t="shared" si="3"/>
        <v>1.2761441483171305</v>
      </c>
      <c r="AE41" s="30">
        <f t="shared" si="4"/>
        <v>0.84300365982097658</v>
      </c>
      <c r="AF41" s="30">
        <f t="shared" si="5"/>
        <v>1.1405343632872036</v>
      </c>
      <c r="AG41" s="84"/>
      <c r="AH41" s="77"/>
      <c r="AI41" s="45"/>
      <c r="AJ41" s="30">
        <f t="shared" si="6"/>
        <v>1.1578759852147569</v>
      </c>
      <c r="AK41" s="30">
        <f t="shared" si="7"/>
        <v>1.1096905637540266</v>
      </c>
      <c r="AL41" s="30">
        <f t="shared" si="8"/>
        <v>0.99176901155409014</v>
      </c>
      <c r="AM41" s="85">
        <f t="shared" si="9"/>
        <v>1.2689739007362524</v>
      </c>
      <c r="AN41" s="30">
        <f t="shared" si="48"/>
        <v>1.0319523259225154E-3</v>
      </c>
      <c r="AO41" s="30">
        <f t="shared" si="45"/>
        <v>6.4496055501460517E-3</v>
      </c>
      <c r="AP41" s="30">
        <f t="shared" si="46"/>
        <v>3.9295524780242425E-2</v>
      </c>
      <c r="AQ41" s="85">
        <f t="shared" si="47"/>
        <v>6.2368769974994525E-3</v>
      </c>
      <c r="AR41" s="94"/>
      <c r="AS41" s="95"/>
      <c r="AT41" s="93"/>
      <c r="AU41" s="30">
        <f t="shared" si="10"/>
        <v>136.76173776422556</v>
      </c>
      <c r="AV41" s="30">
        <f t="shared" si="10"/>
        <v>1.4160999999999999</v>
      </c>
      <c r="AW41" s="30">
        <f t="shared" si="11"/>
        <v>13.916475733745228</v>
      </c>
      <c r="AX41" s="85">
        <f t="shared" si="12"/>
        <v>2464.7724076885156</v>
      </c>
      <c r="AY41" s="92"/>
      <c r="AZ41" s="30">
        <f t="shared" si="13"/>
        <v>0.90282419137005454</v>
      </c>
      <c r="BA41" s="30">
        <f t="shared" si="14"/>
        <v>1.4129277790594592</v>
      </c>
      <c r="BB41" s="30">
        <f t="shared" si="15"/>
        <v>0.25505179384470239</v>
      </c>
      <c r="BC41" s="56">
        <f t="shared" si="16"/>
        <v>0.22027557104692574</v>
      </c>
      <c r="BD41" s="30">
        <f t="shared" si="17"/>
        <v>0.8852169185870471</v>
      </c>
      <c r="BE41" s="30">
        <f t="shared" si="18"/>
        <v>1.3341642089210062</v>
      </c>
      <c r="BF41" s="30">
        <f t="shared" si="19"/>
        <v>0.22447364516697954</v>
      </c>
      <c r="BG41" s="56">
        <f t="shared" si="20"/>
        <v>0.20228490040286243</v>
      </c>
      <c r="BH41" s="30">
        <f t="shared" si="21"/>
        <v>0.6987355338475032</v>
      </c>
      <c r="BI41" s="30">
        <f t="shared" si="22"/>
        <v>1.2848024892606771</v>
      </c>
      <c r="BJ41" s="30">
        <f t="shared" si="23"/>
        <v>0.29303347770658689</v>
      </c>
      <c r="BK41" s="56">
        <f t="shared" si="24"/>
        <v>0.29546545041511935</v>
      </c>
      <c r="BL41" s="30">
        <f t="shared" si="25"/>
        <v>0.72805068832802389</v>
      </c>
      <c r="BM41" s="30">
        <f t="shared" si="26"/>
        <v>1.8098971131444808</v>
      </c>
      <c r="BN41" s="30">
        <f t="shared" si="27"/>
        <v>0.54092321240822849</v>
      </c>
      <c r="BO41" s="56">
        <f t="shared" si="28"/>
        <v>0.4262681936124828</v>
      </c>
      <c r="BP41" s="59"/>
      <c r="DZ41" s="30">
        <f t="shared" si="29"/>
        <v>0.42474659333006182</v>
      </c>
      <c r="EA41" s="30">
        <f t="shared" si="30"/>
        <v>1.8910053770994519</v>
      </c>
      <c r="EB41" s="30">
        <f t="shared" si="31"/>
        <v>0.73312939188469506</v>
      </c>
      <c r="EC41" s="56">
        <f t="shared" si="32"/>
        <v>0.63316745596784962</v>
      </c>
      <c r="ED41" s="30">
        <f t="shared" si="33"/>
        <v>0.46445602337039027</v>
      </c>
      <c r="EE41" s="30">
        <f t="shared" si="34"/>
        <v>1.754925104137663</v>
      </c>
      <c r="EF41" s="30">
        <f t="shared" si="35"/>
        <v>0.64523454038363637</v>
      </c>
      <c r="EG41" s="56">
        <f t="shared" si="36"/>
        <v>0.58145447159687547</v>
      </c>
      <c r="EH41" s="30">
        <f t="shared" si="37"/>
        <v>0.14946379944609223</v>
      </c>
      <c r="EI41" s="30">
        <f t="shared" si="38"/>
        <v>1.8340742236620882</v>
      </c>
      <c r="EJ41" s="30">
        <f t="shared" si="39"/>
        <v>0.84230521210799791</v>
      </c>
      <c r="EK41" s="56">
        <f t="shared" si="40"/>
        <v>0.8492957556599956</v>
      </c>
      <c r="EL41" s="30">
        <f t="shared" si="41"/>
        <v>-0.28587384132912752</v>
      </c>
      <c r="EM41" s="30">
        <f t="shared" si="42"/>
        <v>2.8238216428016321</v>
      </c>
      <c r="EN41" s="30">
        <f t="shared" si="43"/>
        <v>1.5548477420653799</v>
      </c>
      <c r="EO41" s="56">
        <f t="shared" si="44"/>
        <v>1.2252795279424304</v>
      </c>
      <c r="EP41" s="66"/>
      <c r="EQ41" s="60"/>
    </row>
    <row r="42" spans="2:147" s="12" customFormat="1" ht="21.95" customHeight="1" x14ac:dyDescent="0.25"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T42" s="24"/>
      <c r="U42" s="129">
        <f>'RAW DATA'!AP37</f>
        <v>103.48</v>
      </c>
      <c r="V42" s="129">
        <f>'RAW DATA'!AQ37</f>
        <v>23.726091765378754</v>
      </c>
      <c r="W42" s="129">
        <f>'RAW DATA'!AR37</f>
        <v>1.38</v>
      </c>
      <c r="X42" s="160"/>
      <c r="Y42" s="83"/>
      <c r="Z42" s="84"/>
      <c r="AA42" s="30">
        <f t="shared" si="0"/>
        <v>1.1222569030077212</v>
      </c>
      <c r="AB42" s="30">
        <f t="shared" si="1"/>
        <v>1.518347574657505</v>
      </c>
      <c r="AC42" s="85">
        <f t="shared" si="2"/>
        <v>1.0498457905220837</v>
      </c>
      <c r="AD42" s="85">
        <f t="shared" si="3"/>
        <v>1.4203795989416426</v>
      </c>
      <c r="AE42" s="30">
        <f t="shared" si="4"/>
        <v>1.087673914501553</v>
      </c>
      <c r="AF42" s="30">
        <f t="shared" si="5"/>
        <v>1.471558825502101</v>
      </c>
      <c r="AG42" s="84"/>
      <c r="AH42" s="77"/>
      <c r="AI42" s="45"/>
      <c r="AJ42" s="30">
        <f t="shared" si="6"/>
        <v>1.3203022388326131</v>
      </c>
      <c r="AK42" s="30">
        <f t="shared" si="7"/>
        <v>1.2351126947318631</v>
      </c>
      <c r="AL42" s="30">
        <f t="shared" si="8"/>
        <v>1.279616370001827</v>
      </c>
      <c r="AM42" s="85">
        <f t="shared" si="9"/>
        <v>1.5457001106037114</v>
      </c>
      <c r="AN42" s="30">
        <f t="shared" si="48"/>
        <v>3.5638226883983539E-3</v>
      </c>
      <c r="AO42" s="30">
        <f t="shared" si="45"/>
        <v>2.0992331227862249E-2</v>
      </c>
      <c r="AP42" s="30">
        <f t="shared" si="46"/>
        <v>1.0076873171610068E-2</v>
      </c>
      <c r="AQ42" s="85">
        <f t="shared" si="47"/>
        <v>2.7456526654082217E-2</v>
      </c>
      <c r="AR42" s="94"/>
      <c r="AS42" s="95"/>
      <c r="AT42" s="93"/>
      <c r="AU42" s="30">
        <f t="shared" si="10"/>
        <v>562.92743045917359</v>
      </c>
      <c r="AV42" s="30">
        <f t="shared" si="10"/>
        <v>1.9043999999999996</v>
      </c>
      <c r="AW42" s="30">
        <f t="shared" si="11"/>
        <v>32.742006636222676</v>
      </c>
      <c r="AX42" s="85">
        <f t="shared" si="12"/>
        <v>1414.8806967756288</v>
      </c>
      <c r="AY42" s="92"/>
      <c r="AZ42" s="30">
        <f t="shared" si="13"/>
        <v>1.1134666491513228</v>
      </c>
      <c r="BA42" s="30">
        <f t="shared" si="14"/>
        <v>1.5271378285139035</v>
      </c>
      <c r="BB42" s="30">
        <f t="shared" si="15"/>
        <v>0.20683558968129045</v>
      </c>
      <c r="BC42" s="56">
        <f t="shared" si="16"/>
        <v>0.15665775880541608</v>
      </c>
      <c r="BD42" s="30">
        <f t="shared" si="17"/>
        <v>1.0530746150691455</v>
      </c>
      <c r="BE42" s="30">
        <f t="shared" si="18"/>
        <v>1.4171507743945808</v>
      </c>
      <c r="BF42" s="30">
        <f t="shared" si="19"/>
        <v>0.18203807966271762</v>
      </c>
      <c r="BG42" s="56">
        <f t="shared" si="20"/>
        <v>0.14738580571567783</v>
      </c>
      <c r="BH42" s="30">
        <f t="shared" si="21"/>
        <v>1.0419793346210617</v>
      </c>
      <c r="BI42" s="30">
        <f t="shared" si="22"/>
        <v>1.5172534053825923</v>
      </c>
      <c r="BJ42" s="30">
        <f t="shared" si="23"/>
        <v>0.23763703538076525</v>
      </c>
      <c r="BK42" s="56">
        <f t="shared" si="24"/>
        <v>0.18570959308720472</v>
      </c>
      <c r="BL42" s="30">
        <f t="shared" si="25"/>
        <v>1.1070355949607538</v>
      </c>
      <c r="BM42" s="30">
        <f t="shared" si="26"/>
        <v>1.984364626246669</v>
      </c>
      <c r="BN42" s="30">
        <f t="shared" si="27"/>
        <v>0.43866451564295766</v>
      </c>
      <c r="BO42" s="56">
        <f t="shared" si="28"/>
        <v>0.28379665151969635</v>
      </c>
      <c r="BP42" s="59"/>
      <c r="DZ42" s="30">
        <f t="shared" si="29"/>
        <v>0.60252215492067462</v>
      </c>
      <c r="EA42" s="30">
        <f t="shared" si="30"/>
        <v>2.0380823227445517</v>
      </c>
      <c r="EB42" s="30">
        <f t="shared" si="31"/>
        <v>0.71778008391193848</v>
      </c>
      <c r="EC42" s="56">
        <f t="shared" si="32"/>
        <v>0.54364831233383848</v>
      </c>
      <c r="ED42" s="30">
        <f t="shared" si="33"/>
        <v>0.6033872344432808</v>
      </c>
      <c r="EE42" s="30">
        <f t="shared" si="34"/>
        <v>1.8668381550204454</v>
      </c>
      <c r="EF42" s="30">
        <f t="shared" si="35"/>
        <v>0.63172546028858234</v>
      </c>
      <c r="EG42" s="56">
        <f t="shared" si="36"/>
        <v>0.51147191910753265</v>
      </c>
      <c r="EH42" s="30">
        <f t="shared" si="37"/>
        <v>0.45494624693925256</v>
      </c>
      <c r="EI42" s="30">
        <f t="shared" si="38"/>
        <v>2.1042864930644014</v>
      </c>
      <c r="EJ42" s="30">
        <f t="shared" si="39"/>
        <v>0.82467012306257448</v>
      </c>
      <c r="EK42" s="56">
        <f t="shared" si="40"/>
        <v>0.64446668735677159</v>
      </c>
      <c r="EL42" s="30">
        <f t="shared" si="41"/>
        <v>2.3405744665229822E-2</v>
      </c>
      <c r="EM42" s="30">
        <f t="shared" si="42"/>
        <v>3.0679944765421929</v>
      </c>
      <c r="EN42" s="30">
        <f t="shared" si="43"/>
        <v>1.5222943659384816</v>
      </c>
      <c r="EO42" s="56">
        <f t="shared" si="44"/>
        <v>0.98485751246010578</v>
      </c>
      <c r="EP42" s="66"/>
      <c r="EQ42" s="60"/>
    </row>
    <row r="43" spans="2:147" s="12" customFormat="1" ht="21.95" customHeight="1" x14ac:dyDescent="0.25"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T43" s="24"/>
      <c r="U43" s="129">
        <f>'RAW DATA'!AP38</f>
        <v>227.83</v>
      </c>
      <c r="V43" s="129">
        <f>'RAW DATA'!AQ38</f>
        <v>59.739607934111135</v>
      </c>
      <c r="W43" s="129">
        <f>'RAW DATA'!AR38</f>
        <v>1.5</v>
      </c>
      <c r="X43" s="160"/>
      <c r="Y43" s="83"/>
      <c r="Z43" s="84"/>
      <c r="AA43" s="30">
        <f t="shared" si="0"/>
        <v>1.5355120010439252</v>
      </c>
      <c r="AB43" s="30">
        <f t="shared" si="1"/>
        <v>2.0774574131770751</v>
      </c>
      <c r="AC43" s="85">
        <f t="shared" si="2"/>
        <v>1.4465242083662391</v>
      </c>
      <c r="AD43" s="85">
        <f t="shared" si="3"/>
        <v>1.9570621642602057</v>
      </c>
      <c r="AE43" s="30">
        <f t="shared" si="4"/>
        <v>1.5168824919803845</v>
      </c>
      <c r="AF43" s="30">
        <f t="shared" si="5"/>
        <v>2.052252783267579</v>
      </c>
      <c r="AG43" s="84"/>
      <c r="AH43" s="77"/>
      <c r="AI43" s="45"/>
      <c r="AJ43" s="30">
        <f t="shared" si="6"/>
        <v>1.8064847071105004</v>
      </c>
      <c r="AK43" s="30">
        <f t="shared" si="7"/>
        <v>1.7017931863132225</v>
      </c>
      <c r="AL43" s="30">
        <f t="shared" si="8"/>
        <v>1.7845676376239819</v>
      </c>
      <c r="AM43" s="85">
        <f t="shared" si="9"/>
        <v>2.3740109824845561</v>
      </c>
      <c r="AN43" s="30">
        <f t="shared" si="48"/>
        <v>9.3932875692609191E-2</v>
      </c>
      <c r="AO43" s="30">
        <f t="shared" si="45"/>
        <v>4.0720490042442936E-2</v>
      </c>
      <c r="AP43" s="30">
        <f t="shared" si="46"/>
        <v>8.0978740382893849E-2</v>
      </c>
      <c r="AQ43" s="85">
        <f t="shared" si="47"/>
        <v>0.76389519750361901</v>
      </c>
      <c r="AR43" s="94"/>
      <c r="AS43" s="95"/>
      <c r="AT43" s="93"/>
      <c r="AU43" s="30">
        <f t="shared" si="10"/>
        <v>3568.8207561213139</v>
      </c>
      <c r="AV43" s="30">
        <f t="shared" si="10"/>
        <v>2.25</v>
      </c>
      <c r="AW43" s="30">
        <f t="shared" si="11"/>
        <v>89.609411901166709</v>
      </c>
      <c r="AX43" s="85">
        <f t="shared" si="12"/>
        <v>2.5644299522018268</v>
      </c>
      <c r="AY43" s="92"/>
      <c r="AZ43" s="30">
        <f t="shared" si="13"/>
        <v>1.6932473363538061</v>
      </c>
      <c r="BA43" s="30">
        <f t="shared" si="14"/>
        <v>1.9197220778671946</v>
      </c>
      <c r="BB43" s="30">
        <f t="shared" si="15"/>
        <v>0.1132373707566942</v>
      </c>
      <c r="BC43" s="56">
        <f t="shared" si="16"/>
        <v>6.2683824729310417E-2</v>
      </c>
      <c r="BD43" s="30">
        <f t="shared" si="17"/>
        <v>1.6021318391032631</v>
      </c>
      <c r="BE43" s="30">
        <f t="shared" si="18"/>
        <v>1.801454533523182</v>
      </c>
      <c r="BF43" s="30">
        <f t="shared" si="19"/>
        <v>9.9661347209959408E-2</v>
      </c>
      <c r="BG43" s="56">
        <f t="shared" si="20"/>
        <v>5.8562549204857574E-2</v>
      </c>
      <c r="BH43" s="30">
        <f t="shared" si="21"/>
        <v>1.6544672369995168</v>
      </c>
      <c r="BI43" s="30">
        <f t="shared" si="22"/>
        <v>1.9146680382484469</v>
      </c>
      <c r="BJ43" s="30">
        <f t="shared" si="23"/>
        <v>0.13010040062446512</v>
      </c>
      <c r="BK43" s="56">
        <f t="shared" si="24"/>
        <v>7.2903037061505818E-2</v>
      </c>
      <c r="BL43" s="30">
        <f t="shared" si="25"/>
        <v>2.1338530073884523</v>
      </c>
      <c r="BM43" s="30">
        <f t="shared" si="26"/>
        <v>2.6141689575806599</v>
      </c>
      <c r="BN43" s="30">
        <f t="shared" si="27"/>
        <v>0.24015797509610368</v>
      </c>
      <c r="BO43" s="56">
        <f t="shared" si="28"/>
        <v>0.10116127383908012</v>
      </c>
      <c r="BP43" s="59"/>
      <c r="DZ43" s="30">
        <f t="shared" si="29"/>
        <v>1.1098858341299942</v>
      </c>
      <c r="EA43" s="30">
        <f t="shared" si="30"/>
        <v>2.5030835800910065</v>
      </c>
      <c r="EB43" s="30">
        <f t="shared" si="31"/>
        <v>0.69659887298050605</v>
      </c>
      <c r="EC43" s="56">
        <f t="shared" si="32"/>
        <v>0.3856101688758421</v>
      </c>
      <c r="ED43" s="30">
        <f t="shared" si="33"/>
        <v>1.0887095224815759</v>
      </c>
      <c r="EE43" s="30">
        <f t="shared" si="34"/>
        <v>2.3148768501448691</v>
      </c>
      <c r="EF43" s="30">
        <f t="shared" si="35"/>
        <v>0.6130836638316467</v>
      </c>
      <c r="EG43" s="56">
        <f t="shared" si="36"/>
        <v>0.36025744418441091</v>
      </c>
      <c r="EH43" s="30">
        <f t="shared" si="37"/>
        <v>0.98423297916532881</v>
      </c>
      <c r="EI43" s="30">
        <f t="shared" si="38"/>
        <v>2.5849022960826349</v>
      </c>
      <c r="EJ43" s="30">
        <f t="shared" si="39"/>
        <v>0.80033465845865304</v>
      </c>
      <c r="EK43" s="56">
        <f t="shared" si="40"/>
        <v>0.44847538506539247</v>
      </c>
      <c r="EL43" s="30">
        <f t="shared" si="41"/>
        <v>0.89663850667284217</v>
      </c>
      <c r="EM43" s="30">
        <f t="shared" si="42"/>
        <v>3.85138345829627</v>
      </c>
      <c r="EN43" s="30">
        <f t="shared" si="43"/>
        <v>1.4773724758117139</v>
      </c>
      <c r="EO43" s="56">
        <f t="shared" si="44"/>
        <v>0.62231071663600646</v>
      </c>
      <c r="EP43" s="66"/>
      <c r="EQ43" s="60"/>
    </row>
    <row r="44" spans="2:147" s="12" customFormat="1" ht="21.9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T44" s="24"/>
      <c r="U44" s="129">
        <f>'RAW DATA'!AP39</f>
        <v>224.35</v>
      </c>
      <c r="V44" s="129">
        <f>'RAW DATA'!AQ39</f>
        <v>58.798121668091653</v>
      </c>
      <c r="W44" s="129">
        <f>'RAW DATA'!AR39</f>
        <v>1.41</v>
      </c>
      <c r="X44" s="160"/>
      <c r="Y44" s="83"/>
      <c r="Z44" s="84"/>
      <c r="AA44" s="30">
        <f t="shared" si="0"/>
        <v>1.5247084461413518</v>
      </c>
      <c r="AB44" s="30">
        <f t="shared" si="1"/>
        <v>2.0628408388971229</v>
      </c>
      <c r="AC44" s="85">
        <f t="shared" si="2"/>
        <v>1.4344540923004987</v>
      </c>
      <c r="AD44" s="85">
        <f t="shared" si="3"/>
        <v>1.9407320072300864</v>
      </c>
      <c r="AE44" s="30">
        <f t="shared" si="4"/>
        <v>1.5082278270733187</v>
      </c>
      <c r="AF44" s="30">
        <f t="shared" si="5"/>
        <v>2.0405435307462545</v>
      </c>
      <c r="AG44" s="84"/>
      <c r="AH44" s="77"/>
      <c r="AI44" s="45"/>
      <c r="AJ44" s="30">
        <f t="shared" si="6"/>
        <v>1.7937746425192374</v>
      </c>
      <c r="AK44" s="30">
        <f t="shared" si="7"/>
        <v>1.6875930497652927</v>
      </c>
      <c r="AL44" s="30">
        <f t="shared" si="8"/>
        <v>1.7743856789097867</v>
      </c>
      <c r="AM44" s="85">
        <f t="shared" si="9"/>
        <v>2.3523567983661078</v>
      </c>
      <c r="AN44" s="30">
        <f t="shared" si="48"/>
        <v>0.14728297624076847</v>
      </c>
      <c r="AO44" s="30">
        <f t="shared" si="45"/>
        <v>7.7057901277996305E-2</v>
      </c>
      <c r="AP44" s="30">
        <f t="shared" si="46"/>
        <v>0.13277692299454624</v>
      </c>
      <c r="AQ44" s="85">
        <f t="shared" si="47"/>
        <v>0.88803633542682126</v>
      </c>
      <c r="AR44" s="94"/>
      <c r="AS44" s="95"/>
      <c r="AT44" s="93"/>
      <c r="AU44" s="30">
        <f t="shared" si="10"/>
        <v>3457.2191116957092</v>
      </c>
      <c r="AV44" s="30">
        <f t="shared" si="10"/>
        <v>1.9880999999999998</v>
      </c>
      <c r="AW44" s="30">
        <f t="shared" si="11"/>
        <v>82.905351552009222</v>
      </c>
      <c r="AX44" s="85">
        <f t="shared" si="12"/>
        <v>6.4661879778191089</v>
      </c>
      <c r="AY44" s="92"/>
      <c r="AZ44" s="30">
        <f t="shared" si="13"/>
        <v>1.6801724119193819</v>
      </c>
      <c r="BA44" s="30">
        <f t="shared" si="14"/>
        <v>1.9073768731190928</v>
      </c>
      <c r="BB44" s="30">
        <f t="shared" si="15"/>
        <v>0.11360223059985534</v>
      </c>
      <c r="BC44" s="56">
        <f t="shared" si="16"/>
        <v>6.333138394704288E-2</v>
      </c>
      <c r="BD44" s="30">
        <f t="shared" si="17"/>
        <v>1.5876105857431955</v>
      </c>
      <c r="BE44" s="30">
        <f t="shared" si="18"/>
        <v>1.7875755137873899</v>
      </c>
      <c r="BF44" s="30">
        <f t="shared" si="19"/>
        <v>9.9982464022097192E-2</v>
      </c>
      <c r="BG44" s="56">
        <f t="shared" si="20"/>
        <v>5.9245600730580508E-2</v>
      </c>
      <c r="BH44" s="30">
        <f t="shared" si="21"/>
        <v>1.6438660844145188</v>
      </c>
      <c r="BI44" s="30">
        <f t="shared" si="22"/>
        <v>1.9049052734050547</v>
      </c>
      <c r="BJ44" s="30">
        <f t="shared" si="23"/>
        <v>0.13051959449526804</v>
      </c>
      <c r="BK44" s="56">
        <f t="shared" si="24"/>
        <v>7.3557623940845515E-2</v>
      </c>
      <c r="BL44" s="30">
        <f t="shared" si="25"/>
        <v>2.1114250151133689</v>
      </c>
      <c r="BM44" s="30">
        <f t="shared" si="26"/>
        <v>2.5932885816188467</v>
      </c>
      <c r="BN44" s="30">
        <f t="shared" si="27"/>
        <v>0.24093178325273895</v>
      </c>
      <c r="BO44" s="56">
        <f t="shared" si="28"/>
        <v>0.10242144534370147</v>
      </c>
      <c r="BP44" s="59"/>
      <c r="DZ44" s="30">
        <f t="shared" si="29"/>
        <v>1.0971163658160283</v>
      </c>
      <c r="EA44" s="30">
        <f t="shared" si="30"/>
        <v>2.4904329192224464</v>
      </c>
      <c r="EB44" s="30">
        <f t="shared" si="31"/>
        <v>0.69665827670320912</v>
      </c>
      <c r="EC44" s="56">
        <f t="shared" si="32"/>
        <v>0.38837558531031452</v>
      </c>
      <c r="ED44" s="30">
        <f t="shared" si="33"/>
        <v>1.0744571041207225</v>
      </c>
      <c r="EE44" s="30">
        <f t="shared" si="34"/>
        <v>2.3007289954098629</v>
      </c>
      <c r="EF44" s="30">
        <f t="shared" si="35"/>
        <v>0.6131359456445703</v>
      </c>
      <c r="EG44" s="56">
        <f t="shared" si="36"/>
        <v>0.36331978596963527</v>
      </c>
      <c r="EH44" s="30">
        <f t="shared" si="37"/>
        <v>0.97398277047260984</v>
      </c>
      <c r="EI44" s="30">
        <f t="shared" si="38"/>
        <v>2.5747885873469638</v>
      </c>
      <c r="EJ44" s="30">
        <f t="shared" si="39"/>
        <v>0.80040290843717687</v>
      </c>
      <c r="EK44" s="56">
        <f t="shared" si="40"/>
        <v>0.4510873357188942</v>
      </c>
      <c r="EL44" s="30">
        <f t="shared" si="41"/>
        <v>0.87485833695739368</v>
      </c>
      <c r="EM44" s="30">
        <f t="shared" si="42"/>
        <v>3.8298552597748219</v>
      </c>
      <c r="EN44" s="30">
        <f t="shared" si="43"/>
        <v>1.4774984614087141</v>
      </c>
      <c r="EO44" s="56">
        <f t="shared" si="44"/>
        <v>0.62809283967251484</v>
      </c>
      <c r="EP44" s="66"/>
      <c r="EQ44" s="60"/>
    </row>
    <row r="45" spans="2:147" s="12" customFormat="1" ht="21.95" customHeight="1" x14ac:dyDescent="0.25"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T45" s="24"/>
      <c r="U45" s="129">
        <f>'RAW DATA'!AP40</f>
        <v>228.7</v>
      </c>
      <c r="V45" s="129">
        <f>'RAW DATA'!AQ40</f>
        <v>59.974528715925857</v>
      </c>
      <c r="W45" s="129">
        <f>'RAW DATA'!AR40</f>
        <v>1.36</v>
      </c>
      <c r="X45" s="160"/>
      <c r="Y45" s="83"/>
      <c r="Z45" s="84"/>
      <c r="AA45" s="30">
        <f t="shared" si="0"/>
        <v>1.5382077170152493</v>
      </c>
      <c r="AB45" s="30">
        <f t="shared" si="1"/>
        <v>2.0811045583147489</v>
      </c>
      <c r="AC45" s="85">
        <f t="shared" si="2"/>
        <v>1.4495517577775654</v>
      </c>
      <c r="AD45" s="85">
        <f t="shared" si="3"/>
        <v>1.9611582605225883</v>
      </c>
      <c r="AE45" s="30">
        <f t="shared" si="4"/>
        <v>1.519028390658459</v>
      </c>
      <c r="AF45" s="30">
        <f t="shared" si="5"/>
        <v>2.0551560579496795</v>
      </c>
      <c r="AG45" s="84"/>
      <c r="AH45" s="77"/>
      <c r="AI45" s="45"/>
      <c r="AJ45" s="30">
        <f t="shared" si="6"/>
        <v>1.8096561376649991</v>
      </c>
      <c r="AK45" s="30">
        <f t="shared" si="7"/>
        <v>1.7053550091500769</v>
      </c>
      <c r="AL45" s="30">
        <f t="shared" si="8"/>
        <v>1.7870922243040694</v>
      </c>
      <c r="AM45" s="85">
        <f t="shared" si="9"/>
        <v>2.3794141604662946</v>
      </c>
      <c r="AN45" s="30">
        <f t="shared" si="48"/>
        <v>0.20219064213980453</v>
      </c>
      <c r="AO45" s="30">
        <f t="shared" si="45"/>
        <v>0.11927008234504961</v>
      </c>
      <c r="AP45" s="30">
        <f t="shared" si="46"/>
        <v>0.18240776806099748</v>
      </c>
      <c r="AQ45" s="85">
        <f t="shared" si="47"/>
        <v>1.0392052305592001</v>
      </c>
      <c r="AR45" s="94"/>
      <c r="AS45" s="95"/>
      <c r="AT45" s="93"/>
      <c r="AU45" s="30">
        <f t="shared" si="10"/>
        <v>3596.944094697415</v>
      </c>
      <c r="AV45" s="30">
        <f t="shared" si="10"/>
        <v>1.8496000000000004</v>
      </c>
      <c r="AW45" s="30">
        <f t="shared" si="11"/>
        <v>81.565359053659165</v>
      </c>
      <c r="AX45" s="85">
        <f t="shared" si="12"/>
        <v>1.8672210753674159</v>
      </c>
      <c r="AY45" s="92"/>
      <c r="AZ45" s="30">
        <f t="shared" si="13"/>
        <v>1.696484087938418</v>
      </c>
      <c r="BA45" s="30">
        <f t="shared" si="14"/>
        <v>1.9228281873915802</v>
      </c>
      <c r="BB45" s="30">
        <f t="shared" si="15"/>
        <v>0.11317204972658119</v>
      </c>
      <c r="BC45" s="56">
        <f t="shared" si="16"/>
        <v>6.2537875218994426E-2</v>
      </c>
      <c r="BD45" s="30">
        <f t="shared" si="17"/>
        <v>1.6057511516347183</v>
      </c>
      <c r="BE45" s="30">
        <f t="shared" si="18"/>
        <v>1.8049588666654355</v>
      </c>
      <c r="BF45" s="30">
        <f t="shared" si="19"/>
        <v>9.9603857515358565E-2</v>
      </c>
      <c r="BG45" s="56">
        <f t="shared" si="20"/>
        <v>5.8406523557226753E-2</v>
      </c>
      <c r="BH45" s="30">
        <f t="shared" si="21"/>
        <v>1.6570668721563582</v>
      </c>
      <c r="BI45" s="30">
        <f t="shared" si="22"/>
        <v>1.9171175764517807</v>
      </c>
      <c r="BJ45" s="30">
        <f t="shared" si="23"/>
        <v>0.13002535214771122</v>
      </c>
      <c r="BK45" s="56">
        <f t="shared" si="24"/>
        <v>7.2758053769914316E-2</v>
      </c>
      <c r="BL45" s="30">
        <f t="shared" si="25"/>
        <v>2.1393947206100883</v>
      </c>
      <c r="BM45" s="30">
        <f t="shared" si="26"/>
        <v>2.6194336003225009</v>
      </c>
      <c r="BN45" s="30">
        <f t="shared" si="27"/>
        <v>0.24001943985620627</v>
      </c>
      <c r="BO45" s="56">
        <f t="shared" si="28"/>
        <v>0.10087333421986933</v>
      </c>
      <c r="BP45" s="59"/>
      <c r="DZ45" s="30">
        <f t="shared" si="29"/>
        <v>1.1130678801260581</v>
      </c>
      <c r="EA45" s="30">
        <f t="shared" si="30"/>
        <v>2.5062443952039404</v>
      </c>
      <c r="EB45" s="30">
        <f t="shared" si="31"/>
        <v>0.69658825753894105</v>
      </c>
      <c r="EC45" s="56">
        <f t="shared" si="32"/>
        <v>0.38492851931403366</v>
      </c>
      <c r="ED45" s="30">
        <f t="shared" si="33"/>
        <v>1.0922806880751592</v>
      </c>
      <c r="EE45" s="30">
        <f t="shared" si="34"/>
        <v>2.3184293302249945</v>
      </c>
      <c r="EF45" s="30">
        <f t="shared" si="35"/>
        <v>0.61307432107491766</v>
      </c>
      <c r="EG45" s="56">
        <f t="shared" si="36"/>
        <v>0.35949952812491787</v>
      </c>
      <c r="EH45" s="30">
        <f t="shared" si="37"/>
        <v>0.98676976211234835</v>
      </c>
      <c r="EI45" s="30">
        <f t="shared" si="38"/>
        <v>2.5874146864957908</v>
      </c>
      <c r="EJ45" s="30">
        <f t="shared" si="39"/>
        <v>0.8003224621917211</v>
      </c>
      <c r="EK45" s="56">
        <f t="shared" si="40"/>
        <v>0.44783500890861033</v>
      </c>
      <c r="EL45" s="30">
        <f t="shared" si="41"/>
        <v>0.90206419827295581</v>
      </c>
      <c r="EM45" s="30">
        <f t="shared" si="42"/>
        <v>3.8567641226596336</v>
      </c>
      <c r="EN45" s="30">
        <f t="shared" si="43"/>
        <v>1.4773499621933388</v>
      </c>
      <c r="EO45" s="56">
        <f t="shared" si="44"/>
        <v>0.62088811050188175</v>
      </c>
      <c r="EP45" s="66"/>
      <c r="EQ45" s="60"/>
    </row>
    <row r="46" spans="2:147" s="12" customFormat="1" ht="21.95" customHeight="1" x14ac:dyDescent="0.25"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T46" s="24"/>
      <c r="U46" s="129">
        <f>'RAW DATA'!AP41</f>
        <v>239.13</v>
      </c>
      <c r="V46" s="129">
        <f>'RAW DATA'!AQ41</f>
        <v>62.777194534575742</v>
      </c>
      <c r="W46" s="129">
        <f>'RAW DATA'!AR41</f>
        <v>1.32</v>
      </c>
      <c r="X46" s="160"/>
      <c r="Y46" s="83"/>
      <c r="Z46" s="84"/>
      <c r="AA46" s="30">
        <f t="shared" si="0"/>
        <v>1.5703683072842567</v>
      </c>
      <c r="AB46" s="30">
        <f t="shared" si="1"/>
        <v>2.1246159451492881</v>
      </c>
      <c r="AC46" s="85">
        <f t="shared" si="2"/>
        <v>1.4861637001847487</v>
      </c>
      <c r="AD46" s="85">
        <f t="shared" si="3"/>
        <v>2.0106920649558364</v>
      </c>
      <c r="AE46" s="30">
        <f t="shared" si="4"/>
        <v>1.5442246452938895</v>
      </c>
      <c r="AF46" s="30">
        <f t="shared" si="5"/>
        <v>2.0892451083387913</v>
      </c>
      <c r="AG46" s="84"/>
      <c r="AH46" s="77"/>
      <c r="AI46" s="45"/>
      <c r="AJ46" s="30">
        <f t="shared" si="6"/>
        <v>1.8474921262167725</v>
      </c>
      <c r="AK46" s="30">
        <f t="shared" si="7"/>
        <v>1.7484278825702928</v>
      </c>
      <c r="AL46" s="30">
        <f t="shared" si="8"/>
        <v>1.8167348768163405</v>
      </c>
      <c r="AM46" s="85">
        <f t="shared" si="9"/>
        <v>2.443875474295242</v>
      </c>
      <c r="AN46" s="30">
        <f t="shared" si="48"/>
        <v>0.27824794322069141</v>
      </c>
      <c r="AO46" s="30">
        <f t="shared" si="45"/>
        <v>0.18355045056366454</v>
      </c>
      <c r="AP46" s="30">
        <f t="shared" si="46"/>
        <v>0.24674553784574491</v>
      </c>
      <c r="AQ46" s="85">
        <f t="shared" si="47"/>
        <v>1.2630960817223551</v>
      </c>
      <c r="AR46" s="94"/>
      <c r="AS46" s="95"/>
      <c r="AT46" s="93"/>
      <c r="AU46" s="30">
        <f t="shared" si="10"/>
        <v>3940.9761536319666</v>
      </c>
      <c r="AV46" s="30">
        <f t="shared" si="10"/>
        <v>1.7424000000000002</v>
      </c>
      <c r="AW46" s="30">
        <f t="shared" si="11"/>
        <v>82.86589678563999</v>
      </c>
      <c r="AX46" s="85">
        <f t="shared" si="12"/>
        <v>2.0626785941065608</v>
      </c>
      <c r="AY46" s="92"/>
      <c r="AZ46" s="30">
        <f t="shared" si="13"/>
        <v>1.7343017604042883</v>
      </c>
      <c r="BA46" s="30">
        <f t="shared" si="14"/>
        <v>1.9606824920292567</v>
      </c>
      <c r="BB46" s="30">
        <f t="shared" si="15"/>
        <v>0.11319036581248416</v>
      </c>
      <c r="BC46" s="56">
        <f t="shared" si="16"/>
        <v>6.1267035570144131E-2</v>
      </c>
      <c r="BD46" s="30">
        <f t="shared" si="17"/>
        <v>1.6488079048837885</v>
      </c>
      <c r="BE46" s="30">
        <f t="shared" si="18"/>
        <v>1.8480478602567971</v>
      </c>
      <c r="BF46" s="30">
        <f t="shared" si="19"/>
        <v>9.9619977686504421E-2</v>
      </c>
      <c r="BG46" s="56">
        <f t="shared" si="20"/>
        <v>5.6976886881978252E-2</v>
      </c>
      <c r="BH46" s="30">
        <f t="shared" si="21"/>
        <v>1.686688480996404</v>
      </c>
      <c r="BI46" s="30">
        <f t="shared" si="22"/>
        <v>1.946781272636277</v>
      </c>
      <c r="BJ46" s="30">
        <f t="shared" si="23"/>
        <v>0.13004639581993643</v>
      </c>
      <c r="BK46" s="56">
        <f t="shared" si="24"/>
        <v>7.1582484312642664E-2</v>
      </c>
      <c r="BL46" s="30">
        <f t="shared" si="25"/>
        <v>2.2038171890113052</v>
      </c>
      <c r="BM46" s="30">
        <f t="shared" si="26"/>
        <v>2.6839337595791788</v>
      </c>
      <c r="BN46" s="30">
        <f t="shared" si="27"/>
        <v>0.240058285283937</v>
      </c>
      <c r="BO46" s="56">
        <f t="shared" si="28"/>
        <v>9.8228525883940196E-2</v>
      </c>
      <c r="BP46" s="59"/>
      <c r="DZ46" s="30">
        <f t="shared" si="29"/>
        <v>1.1509008926984441</v>
      </c>
      <c r="EA46" s="30">
        <f t="shared" si="30"/>
        <v>2.5440833597351009</v>
      </c>
      <c r="EB46" s="30">
        <f t="shared" si="31"/>
        <v>0.69659123351832841</v>
      </c>
      <c r="EC46" s="56">
        <f t="shared" si="32"/>
        <v>0.37704692952861601</v>
      </c>
      <c r="ED46" s="30">
        <f t="shared" si="33"/>
        <v>1.1353509423060295</v>
      </c>
      <c r="EE46" s="30">
        <f t="shared" si="34"/>
        <v>2.3615048228345561</v>
      </c>
      <c r="EF46" s="30">
        <f t="shared" si="35"/>
        <v>0.61307694026426318</v>
      </c>
      <c r="EG46" s="56">
        <f t="shared" si="36"/>
        <v>0.35064468278954908</v>
      </c>
      <c r="EH46" s="30">
        <f t="shared" si="37"/>
        <v>1.0164089954697242</v>
      </c>
      <c r="EI46" s="30">
        <f t="shared" si="38"/>
        <v>2.6170607581629568</v>
      </c>
      <c r="EJ46" s="30">
        <f t="shared" si="39"/>
        <v>0.80032588134661631</v>
      </c>
      <c r="EK46" s="56">
        <f t="shared" si="40"/>
        <v>0.44052981618821191</v>
      </c>
      <c r="EL46" s="30">
        <f t="shared" si="41"/>
        <v>0.96651920053551099</v>
      </c>
      <c r="EM46" s="30">
        <f t="shared" si="42"/>
        <v>3.9212317480549732</v>
      </c>
      <c r="EN46" s="30">
        <f t="shared" si="43"/>
        <v>1.477356273759731</v>
      </c>
      <c r="EO46" s="56">
        <f t="shared" si="44"/>
        <v>0.60451372801053505</v>
      </c>
      <c r="EP46" s="66"/>
      <c r="EQ46" s="60"/>
    </row>
    <row r="47" spans="2:147" s="12" customFormat="1" ht="21.95" customHeight="1" x14ac:dyDescent="0.25"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T47" s="24"/>
      <c r="U47" s="129">
        <f>'RAW DATA'!AP42</f>
        <v>246.96</v>
      </c>
      <c r="V47" s="129">
        <f>'RAW DATA'!AQ42</f>
        <v>64.865138882094925</v>
      </c>
      <c r="W47" s="129">
        <f>'RAW DATA'!AR42</f>
        <v>1.4</v>
      </c>
      <c r="X47" s="160"/>
      <c r="Y47" s="83"/>
      <c r="Z47" s="84"/>
      <c r="AA47" s="30">
        <f t="shared" si="0"/>
        <v>1.5943274686720394</v>
      </c>
      <c r="AB47" s="30">
        <f t="shared" si="1"/>
        <v>2.1570312811445236</v>
      </c>
      <c r="AC47" s="85">
        <f t="shared" si="2"/>
        <v>1.5140388369260571</v>
      </c>
      <c r="AD47" s="85">
        <f t="shared" si="3"/>
        <v>2.0484054852529008</v>
      </c>
      <c r="AE47" s="30">
        <f t="shared" si="4"/>
        <v>1.5625312895657257</v>
      </c>
      <c r="AF47" s="30">
        <f t="shared" si="5"/>
        <v>2.1140129211771583</v>
      </c>
      <c r="AG47" s="84"/>
      <c r="AH47" s="77"/>
      <c r="AI47" s="45"/>
      <c r="AJ47" s="30">
        <f t="shared" si="6"/>
        <v>1.8756793749082816</v>
      </c>
      <c r="AK47" s="30">
        <f t="shared" si="7"/>
        <v>1.781222161089479</v>
      </c>
      <c r="AL47" s="30">
        <f t="shared" si="8"/>
        <v>1.8382721053714421</v>
      </c>
      <c r="AM47" s="85">
        <f t="shared" si="9"/>
        <v>2.4918981942881833</v>
      </c>
      <c r="AN47" s="30">
        <f t="shared" si="48"/>
        <v>0.22627086771313362</v>
      </c>
      <c r="AO47" s="30">
        <f t="shared" si="45"/>
        <v>0.1453303361057327</v>
      </c>
      <c r="AP47" s="30">
        <f t="shared" si="46"/>
        <v>0.19208243834671657</v>
      </c>
      <c r="AQ47" s="85">
        <f t="shared" si="47"/>
        <v>1.1922416666897955</v>
      </c>
      <c r="AR47" s="94"/>
      <c r="AS47" s="95"/>
      <c r="AT47" s="93"/>
      <c r="AU47" s="30">
        <f t="shared" si="10"/>
        <v>4207.4862421934631</v>
      </c>
      <c r="AV47" s="30">
        <f t="shared" si="10"/>
        <v>1.9599999999999997</v>
      </c>
      <c r="AW47" s="30">
        <f t="shared" si="11"/>
        <v>90.811194434932887</v>
      </c>
      <c r="AX47" s="85">
        <f t="shared" si="12"/>
        <v>12.419613390668136</v>
      </c>
      <c r="AY47" s="92"/>
      <c r="AZ47" s="30">
        <f t="shared" si="13"/>
        <v>1.7615226767822016</v>
      </c>
      <c r="BA47" s="30">
        <f t="shared" si="14"/>
        <v>1.9898360730343616</v>
      </c>
      <c r="BB47" s="30">
        <f t="shared" si="15"/>
        <v>0.11415669812607995</v>
      </c>
      <c r="BC47" s="56">
        <f t="shared" si="16"/>
        <v>6.0861520179408116E-2</v>
      </c>
      <c r="BD47" s="30">
        <f t="shared" si="17"/>
        <v>1.68075170462921</v>
      </c>
      <c r="BE47" s="30">
        <f t="shared" si="18"/>
        <v>1.8816926175497479</v>
      </c>
      <c r="BF47" s="30">
        <f t="shared" si="19"/>
        <v>0.10047045646026896</v>
      </c>
      <c r="BG47" s="56">
        <f t="shared" si="20"/>
        <v>5.6405348336120258E-2</v>
      </c>
      <c r="BH47" s="30">
        <f t="shared" si="21"/>
        <v>1.7071154734139562</v>
      </c>
      <c r="BI47" s="30">
        <f t="shared" si="22"/>
        <v>1.9694287373289281</v>
      </c>
      <c r="BJ47" s="30">
        <f t="shared" si="23"/>
        <v>0.13115663195748598</v>
      </c>
      <c r="BK47" s="56">
        <f t="shared" si="24"/>
        <v>7.1347779022618837E-2</v>
      </c>
      <c r="BL47" s="30">
        <f t="shared" si="25"/>
        <v>2.2497904759403</v>
      </c>
      <c r="BM47" s="30">
        <f t="shared" si="26"/>
        <v>2.7340059126360665</v>
      </c>
      <c r="BN47" s="30">
        <f t="shared" si="27"/>
        <v>0.24210771834788314</v>
      </c>
      <c r="BO47" s="56">
        <f t="shared" si="28"/>
        <v>9.7157949270492525E-2</v>
      </c>
      <c r="BP47" s="59"/>
      <c r="DZ47" s="30">
        <f t="shared" si="29"/>
        <v>1.1789304678916497</v>
      </c>
      <c r="EA47" s="30">
        <f t="shared" si="30"/>
        <v>2.5724282819249136</v>
      </c>
      <c r="EB47" s="30">
        <f t="shared" si="31"/>
        <v>0.69674890701663195</v>
      </c>
      <c r="EC47" s="56">
        <f t="shared" si="32"/>
        <v>0.3714648230061719</v>
      </c>
      <c r="ED47" s="30">
        <f t="shared" si="33"/>
        <v>1.1680064507958938</v>
      </c>
      <c r="EE47" s="30">
        <f t="shared" si="34"/>
        <v>2.3944378713830643</v>
      </c>
      <c r="EF47" s="30">
        <f t="shared" si="35"/>
        <v>0.61321571029358513</v>
      </c>
      <c r="EG47" s="56">
        <f t="shared" si="36"/>
        <v>0.34426683189171292</v>
      </c>
      <c r="EH47" s="30">
        <f t="shared" si="37"/>
        <v>1.0377650701781755</v>
      </c>
      <c r="EI47" s="30">
        <f t="shared" si="38"/>
        <v>2.6387791405647087</v>
      </c>
      <c r="EJ47" s="30">
        <f t="shared" si="39"/>
        <v>0.80050703519326671</v>
      </c>
      <c r="EK47" s="56">
        <f t="shared" si="40"/>
        <v>0.43546710677607531</v>
      </c>
      <c r="EL47" s="30">
        <f t="shared" si="41"/>
        <v>1.014207520781921</v>
      </c>
      <c r="EM47" s="30">
        <f t="shared" si="42"/>
        <v>3.9695888677944455</v>
      </c>
      <c r="EN47" s="30">
        <f t="shared" si="43"/>
        <v>1.4776906735062623</v>
      </c>
      <c r="EO47" s="56">
        <f t="shared" si="44"/>
        <v>0.59299801127243412</v>
      </c>
      <c r="EP47" s="66"/>
      <c r="EQ47" s="60"/>
    </row>
    <row r="48" spans="2:147" s="12" customFormat="1" ht="21.95" customHeight="1" x14ac:dyDescent="0.25"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T48" s="24"/>
      <c r="U48" s="129">
        <f>'RAW DATA'!AP43</f>
        <v>240</v>
      </c>
      <c r="V48" s="129">
        <f>'RAW DATA'!AQ43</f>
        <v>63.009856087836511</v>
      </c>
      <c r="W48" s="129">
        <f>'RAW DATA'!AR43</f>
        <v>1.45</v>
      </c>
      <c r="X48" s="160"/>
      <c r="Y48" s="83"/>
      <c r="Z48" s="84"/>
      <c r="AA48" s="30">
        <f t="shared" si="0"/>
        <v>1.5730380986079238</v>
      </c>
      <c r="AB48" s="30">
        <f t="shared" si="1"/>
        <v>2.1282280157636615</v>
      </c>
      <c r="AC48" s="85">
        <f t="shared" si="2"/>
        <v>1.4892442696112991</v>
      </c>
      <c r="AD48" s="85">
        <f t="shared" si="3"/>
        <v>2.0148598941799927</v>
      </c>
      <c r="AE48" s="30">
        <f t="shared" si="4"/>
        <v>1.5462836756322662</v>
      </c>
      <c r="AF48" s="30">
        <f t="shared" si="5"/>
        <v>2.0920308552671836</v>
      </c>
      <c r="AG48" s="84"/>
      <c r="AH48" s="77"/>
      <c r="AI48" s="45"/>
      <c r="AJ48" s="30">
        <f t="shared" si="6"/>
        <v>1.8506330571857927</v>
      </c>
      <c r="AK48" s="30">
        <f t="shared" si="7"/>
        <v>1.752052081895646</v>
      </c>
      <c r="AL48" s="30">
        <f t="shared" si="8"/>
        <v>1.819157265449725</v>
      </c>
      <c r="AM48" s="85">
        <f t="shared" si="9"/>
        <v>2.4492266900202395</v>
      </c>
      <c r="AN48" s="30">
        <f t="shared" si="48"/>
        <v>0.16050684651003472</v>
      </c>
      <c r="AO48" s="30">
        <f t="shared" si="45"/>
        <v>9.1235460177494052E-2</v>
      </c>
      <c r="AP48" s="30">
        <f t="shared" si="46"/>
        <v>0.13627708663431876</v>
      </c>
      <c r="AQ48" s="85">
        <f t="shared" si="47"/>
        <v>0.99845397804880387</v>
      </c>
      <c r="AR48" s="94"/>
      <c r="AS48" s="95"/>
      <c r="AT48" s="93"/>
      <c r="AU48" s="30">
        <f t="shared" ref="AU48:AV52" si="49">V48^2</f>
        <v>3970.241964209868</v>
      </c>
      <c r="AV48" s="30">
        <f t="shared" si="49"/>
        <v>2.1025</v>
      </c>
      <c r="AW48" s="30">
        <f t="shared" si="11"/>
        <v>91.364291327362935</v>
      </c>
      <c r="AX48" s="85">
        <f t="shared" si="12"/>
        <v>2.7851083590063022</v>
      </c>
      <c r="AY48" s="92"/>
      <c r="AZ48" s="30">
        <f t="shared" si="13"/>
        <v>1.737375019067078</v>
      </c>
      <c r="BA48" s="30">
        <f t="shared" si="14"/>
        <v>1.9638910953045075</v>
      </c>
      <c r="BB48" s="30">
        <f t="shared" si="15"/>
        <v>0.11325803811871464</v>
      </c>
      <c r="BC48" s="56">
        <f t="shared" si="16"/>
        <v>6.1199619059514217E-2</v>
      </c>
      <c r="BD48" s="30">
        <f t="shared" si="17"/>
        <v>1.6523725451328166</v>
      </c>
      <c r="BE48" s="30">
        <f t="shared" si="18"/>
        <v>1.8517316186584754</v>
      </c>
      <c r="BF48" s="30">
        <f t="shared" si="19"/>
        <v>9.9679536762829368E-2</v>
      </c>
      <c r="BG48" s="56">
        <f t="shared" si="20"/>
        <v>5.6893021499098556E-2</v>
      </c>
      <c r="BH48" s="30">
        <f t="shared" si="21"/>
        <v>1.6890331197306789</v>
      </c>
      <c r="BI48" s="30">
        <f t="shared" si="22"/>
        <v>1.9492814111687711</v>
      </c>
      <c r="BJ48" s="30">
        <f t="shared" si="23"/>
        <v>0.13012414571904599</v>
      </c>
      <c r="BK48" s="56">
        <f t="shared" si="24"/>
        <v>7.152990463794634E-2</v>
      </c>
      <c r="BL48" s="30">
        <f t="shared" si="25"/>
        <v>2.2090248828236532</v>
      </c>
      <c r="BM48" s="30">
        <f t="shared" si="26"/>
        <v>2.6894284972168259</v>
      </c>
      <c r="BN48" s="30">
        <f t="shared" si="27"/>
        <v>0.24020180719658643</v>
      </c>
      <c r="BO48" s="56">
        <f t="shared" si="28"/>
        <v>9.8072509243561035E-2</v>
      </c>
      <c r="BP48" s="59"/>
      <c r="DZ48" s="30">
        <f t="shared" si="29"/>
        <v>1.1540308242721145</v>
      </c>
      <c r="EA48" s="30">
        <f t="shared" si="30"/>
        <v>2.5472352900994712</v>
      </c>
      <c r="EB48" s="30">
        <f t="shared" si="31"/>
        <v>0.69660223291367829</v>
      </c>
      <c r="EC48" s="56">
        <f t="shared" si="32"/>
        <v>0.37641294161954636</v>
      </c>
      <c r="ED48" s="30">
        <f t="shared" si="33"/>
        <v>1.1389654609530719</v>
      </c>
      <c r="EE48" s="30">
        <f t="shared" si="34"/>
        <v>2.36513870283822</v>
      </c>
      <c r="EF48" s="30">
        <f t="shared" si="35"/>
        <v>0.61308662094257416</v>
      </c>
      <c r="EG48" s="56">
        <f t="shared" si="36"/>
        <v>0.34992488367083263</v>
      </c>
      <c r="EH48" s="30">
        <f t="shared" si="37"/>
        <v>1.0188187467049414</v>
      </c>
      <c r="EI48" s="30">
        <f t="shared" si="38"/>
        <v>2.6194957841945086</v>
      </c>
      <c r="EJ48" s="30">
        <f t="shared" si="39"/>
        <v>0.80033851874478346</v>
      </c>
      <c r="EK48" s="56">
        <f t="shared" si="40"/>
        <v>0.43995015381307728</v>
      </c>
      <c r="EL48" s="30">
        <f t="shared" si="41"/>
        <v>0.97184708833884392</v>
      </c>
      <c r="EM48" s="30">
        <f t="shared" si="42"/>
        <v>3.9266062917016349</v>
      </c>
      <c r="EN48" s="30">
        <f t="shared" si="43"/>
        <v>1.4773796016813956</v>
      </c>
      <c r="EO48" s="56">
        <f t="shared" si="44"/>
        <v>0.60320247517357684</v>
      </c>
      <c r="EP48" s="66"/>
      <c r="EQ48" s="60"/>
    </row>
    <row r="49" spans="2:147" s="12" customFormat="1" ht="21.95" customHeight="1" x14ac:dyDescent="0.25"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T49" s="24"/>
      <c r="U49" s="129">
        <f>'RAW DATA'!AP44</f>
        <v>286.08999999999997</v>
      </c>
      <c r="V49" s="129">
        <f>'RAW DATA'!AQ44</f>
        <v>75.110942410898915</v>
      </c>
      <c r="W49" s="129">
        <f>'RAW DATA'!AR44</f>
        <v>1.44</v>
      </c>
      <c r="X49" s="160"/>
      <c r="Y49" s="83"/>
      <c r="Z49" s="84"/>
      <c r="AA49" s="30">
        <f t="shared" si="0"/>
        <v>1.711898064165065</v>
      </c>
      <c r="AB49" s="30">
        <f t="shared" si="1"/>
        <v>2.3160973809292056</v>
      </c>
      <c r="AC49" s="85">
        <f t="shared" si="2"/>
        <v>1.6585910185796935</v>
      </c>
      <c r="AD49" s="85">
        <f t="shared" si="3"/>
        <v>2.2439760839607619</v>
      </c>
      <c r="AE49" s="30">
        <f t="shared" si="4"/>
        <v>1.6472917763908856</v>
      </c>
      <c r="AF49" s="30">
        <f t="shared" si="5"/>
        <v>2.2286888739406097</v>
      </c>
      <c r="AG49" s="84"/>
      <c r="AH49" s="77"/>
      <c r="AI49" s="45"/>
      <c r="AJ49" s="30">
        <f t="shared" si="6"/>
        <v>2.0139977225471353</v>
      </c>
      <c r="AK49" s="30">
        <f t="shared" si="7"/>
        <v>1.9512835512702278</v>
      </c>
      <c r="AL49" s="30">
        <f t="shared" si="8"/>
        <v>1.9379903251657478</v>
      </c>
      <c r="AM49" s="85">
        <f t="shared" si="9"/>
        <v>2.727551675450675</v>
      </c>
      <c r="AN49" s="30">
        <f t="shared" si="48"/>
        <v>0.32947338548929817</v>
      </c>
      <c r="AO49" s="30">
        <f t="shared" si="45"/>
        <v>0.26141086979949568</v>
      </c>
      <c r="AP49" s="30">
        <f t="shared" si="46"/>
        <v>0.24799436395868724</v>
      </c>
      <c r="AQ49" s="85">
        <f t="shared" si="47"/>
        <v>1.6577893169558404</v>
      </c>
      <c r="AR49" s="94"/>
      <c r="AS49" s="95"/>
      <c r="AT49" s="93"/>
      <c r="AU49" s="30">
        <f t="shared" si="49"/>
        <v>5641.6536698533737</v>
      </c>
      <c r="AV49" s="30">
        <f t="shared" si="49"/>
        <v>2.0735999999999999</v>
      </c>
      <c r="AW49" s="30">
        <f t="shared" si="11"/>
        <v>108.15975707169443</v>
      </c>
      <c r="AX49" s="85">
        <f t="shared" si="12"/>
        <v>189.61154269624413</v>
      </c>
      <c r="AY49" s="92"/>
      <c r="AZ49" s="30">
        <f t="shared" si="13"/>
        <v>1.8844200515417073</v>
      </c>
      <c r="BA49" s="30">
        <f t="shared" si="14"/>
        <v>2.1435753935525632</v>
      </c>
      <c r="BB49" s="30">
        <f t="shared" si="15"/>
        <v>0.12957767100542802</v>
      </c>
      <c r="BC49" s="56">
        <f t="shared" si="16"/>
        <v>6.4338538993752678E-2</v>
      </c>
      <c r="BD49" s="30">
        <f t="shared" si="17"/>
        <v>1.8372409417109059</v>
      </c>
      <c r="BE49" s="30">
        <f t="shared" si="18"/>
        <v>2.0653261608295499</v>
      </c>
      <c r="BF49" s="30">
        <f t="shared" si="19"/>
        <v>0.1140426095593219</v>
      </c>
      <c r="BG49" s="56">
        <f t="shared" si="20"/>
        <v>5.8444919235384134E-2</v>
      </c>
      <c r="BH49" s="30">
        <f t="shared" si="21"/>
        <v>1.7891162670951728</v>
      </c>
      <c r="BI49" s="30">
        <f t="shared" si="22"/>
        <v>2.086864383236323</v>
      </c>
      <c r="BJ49" s="30">
        <f t="shared" si="23"/>
        <v>0.14887405807057499</v>
      </c>
      <c r="BK49" s="56">
        <f t="shared" si="24"/>
        <v>7.6818782909993388E-2</v>
      </c>
      <c r="BL49" s="30">
        <f t="shared" si="25"/>
        <v>2.4527385914097506</v>
      </c>
      <c r="BM49" s="30">
        <f t="shared" si="26"/>
        <v>3.0023647594915994</v>
      </c>
      <c r="BN49" s="30">
        <f t="shared" si="27"/>
        <v>0.27481308404092419</v>
      </c>
      <c r="BO49" s="56">
        <f t="shared" si="28"/>
        <v>0.10075449221159738</v>
      </c>
      <c r="BP49" s="59"/>
      <c r="DZ49" s="30">
        <f t="shared" si="29"/>
        <v>1.3145567596882151</v>
      </c>
      <c r="EA49" s="30">
        <f t="shared" si="30"/>
        <v>2.7134386854060555</v>
      </c>
      <c r="EB49" s="30">
        <f t="shared" si="31"/>
        <v>0.6994409628589201</v>
      </c>
      <c r="EC49" s="56">
        <f t="shared" si="32"/>
        <v>0.34728984796185669</v>
      </c>
      <c r="ED49" s="30">
        <f t="shared" si="33"/>
        <v>1.335698535594382</v>
      </c>
      <c r="EE49" s="30">
        <f t="shared" si="34"/>
        <v>2.5668685669460736</v>
      </c>
      <c r="EF49" s="30">
        <f t="shared" si="35"/>
        <v>0.61558501567584578</v>
      </c>
      <c r="EG49" s="56">
        <f t="shared" si="36"/>
        <v>0.31547696657162827</v>
      </c>
      <c r="EH49" s="30">
        <f t="shared" si="37"/>
        <v>1.1343903398161439</v>
      </c>
      <c r="EI49" s="30">
        <f t="shared" si="38"/>
        <v>2.7415903105153516</v>
      </c>
      <c r="EJ49" s="30">
        <f t="shared" si="39"/>
        <v>0.80359998534960386</v>
      </c>
      <c r="EK49" s="56">
        <f t="shared" si="40"/>
        <v>0.41465634524304218</v>
      </c>
      <c r="EL49" s="30">
        <f t="shared" si="41"/>
        <v>1.2441515910351937</v>
      </c>
      <c r="EM49" s="30">
        <f t="shared" si="42"/>
        <v>4.2109517598661563</v>
      </c>
      <c r="EN49" s="30">
        <f t="shared" si="43"/>
        <v>1.4834000844154813</v>
      </c>
      <c r="EO49" s="56">
        <f t="shared" si="44"/>
        <v>0.54385773797315062</v>
      </c>
      <c r="EP49" s="66"/>
      <c r="EQ49" s="60"/>
    </row>
    <row r="50" spans="2:147" s="12" customFormat="1" ht="21.95" customHeight="1" x14ac:dyDescent="0.25"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T50" s="24"/>
      <c r="U50" s="129">
        <f>'RAW DATA'!AP45</f>
        <v>257.39</v>
      </c>
      <c r="V50" s="129">
        <f>'RAW DATA'!AQ45</f>
        <v>67.625979399263045</v>
      </c>
      <c r="W50" s="129">
        <f>'RAW DATA'!AR45</f>
        <v>1.76</v>
      </c>
      <c r="X50" s="160"/>
      <c r="Y50" s="83"/>
      <c r="Z50" s="84"/>
      <c r="AA50" s="30">
        <f t="shared" si="0"/>
        <v>1.6260081136065434</v>
      </c>
      <c r="AB50" s="30">
        <f t="shared" si="1"/>
        <v>2.1998933301735586</v>
      </c>
      <c r="AC50" s="85">
        <f t="shared" si="2"/>
        <v>1.5517018357372336</v>
      </c>
      <c r="AD50" s="85">
        <f t="shared" si="3"/>
        <v>2.0993613071739041</v>
      </c>
      <c r="AE50" s="30">
        <f t="shared" si="4"/>
        <v>1.5861678424837047</v>
      </c>
      <c r="AF50" s="30">
        <f t="shared" si="5"/>
        <v>2.1459917868897178</v>
      </c>
      <c r="AG50" s="84"/>
      <c r="AH50" s="77"/>
      <c r="AI50" s="45"/>
      <c r="AJ50" s="30">
        <f t="shared" si="6"/>
        <v>1.9129507218900512</v>
      </c>
      <c r="AK50" s="30">
        <f t="shared" si="7"/>
        <v>1.8255315714555691</v>
      </c>
      <c r="AL50" s="30">
        <f t="shared" si="8"/>
        <v>1.8660798146867115</v>
      </c>
      <c r="AM50" s="85">
        <f t="shared" si="9"/>
        <v>2.5553975261830502</v>
      </c>
      <c r="AN50" s="30">
        <f t="shared" si="48"/>
        <v>2.3393923326687792E-2</v>
      </c>
      <c r="AO50" s="30">
        <f t="shared" si="45"/>
        <v>4.2943868574363579E-3</v>
      </c>
      <c r="AP50" s="30">
        <f t="shared" si="46"/>
        <v>1.1252927083967044E-2</v>
      </c>
      <c r="AQ50" s="85">
        <f t="shared" si="47"/>
        <v>0.63265722465811591</v>
      </c>
      <c r="AR50" s="94"/>
      <c r="AS50" s="95"/>
      <c r="AT50" s="93"/>
      <c r="AU50" s="30">
        <f t="shared" si="49"/>
        <v>4573.2730897095498</v>
      </c>
      <c r="AV50" s="30">
        <f t="shared" si="49"/>
        <v>3.0975999999999999</v>
      </c>
      <c r="AW50" s="30">
        <f t="shared" si="11"/>
        <v>119.02172374270296</v>
      </c>
      <c r="AX50" s="85">
        <f t="shared" si="12"/>
        <v>39.501070432677572</v>
      </c>
      <c r="AY50" s="92"/>
      <c r="AZ50" s="30">
        <f t="shared" si="13"/>
        <v>1.7963050723739553</v>
      </c>
      <c r="BA50" s="30">
        <f t="shared" si="14"/>
        <v>2.0295963714061469</v>
      </c>
      <c r="BB50" s="30">
        <f t="shared" si="15"/>
        <v>0.11664564951609586</v>
      </c>
      <c r="BC50" s="56">
        <f t="shared" si="16"/>
        <v>6.0976818786448658E-2</v>
      </c>
      <c r="BD50" s="30">
        <f t="shared" si="17"/>
        <v>1.7228705638811979</v>
      </c>
      <c r="BE50" s="30">
        <f t="shared" si="18"/>
        <v>1.9281925790299403</v>
      </c>
      <c r="BF50" s="30">
        <f t="shared" si="19"/>
        <v>0.1026610075743712</v>
      </c>
      <c r="BG50" s="56">
        <f t="shared" si="20"/>
        <v>5.6236226850087029E-2</v>
      </c>
      <c r="BH50" s="30">
        <f t="shared" si="21"/>
        <v>1.7320635828390829</v>
      </c>
      <c r="BI50" s="30">
        <f t="shared" si="22"/>
        <v>2.00009604653434</v>
      </c>
      <c r="BJ50" s="30">
        <f t="shared" si="23"/>
        <v>0.13401623184762865</v>
      </c>
      <c r="BK50" s="56">
        <f t="shared" si="24"/>
        <v>7.1816988101405507E-2</v>
      </c>
      <c r="BL50" s="30">
        <f t="shared" si="25"/>
        <v>2.3080111483083297</v>
      </c>
      <c r="BM50" s="30">
        <f t="shared" si="26"/>
        <v>2.8027839040577707</v>
      </c>
      <c r="BN50" s="30">
        <f t="shared" si="27"/>
        <v>0.24738637787472062</v>
      </c>
      <c r="BO50" s="56">
        <f t="shared" si="28"/>
        <v>9.6809351711409433E-2</v>
      </c>
      <c r="BP50" s="59"/>
      <c r="DZ50" s="30">
        <f t="shared" si="29"/>
        <v>1.2157896965502419</v>
      </c>
      <c r="EA50" s="30">
        <f t="shared" si="30"/>
        <v>2.6101117472298605</v>
      </c>
      <c r="EB50" s="30">
        <f t="shared" si="31"/>
        <v>0.69716102533980928</v>
      </c>
      <c r="EC50" s="56">
        <f t="shared" si="32"/>
        <v>0.36444275190266995</v>
      </c>
      <c r="ED50" s="30">
        <f t="shared" si="33"/>
        <v>1.2119531516869819</v>
      </c>
      <c r="EE50" s="30">
        <f t="shared" si="34"/>
        <v>2.4391099912241563</v>
      </c>
      <c r="EF50" s="30">
        <f t="shared" si="35"/>
        <v>0.61357841976858707</v>
      </c>
      <c r="EG50" s="56">
        <f t="shared" si="36"/>
        <v>0.33610945401473208</v>
      </c>
      <c r="EH50" s="30">
        <f t="shared" si="37"/>
        <v>1.0650992895263802</v>
      </c>
      <c r="EI50" s="30">
        <f t="shared" si="38"/>
        <v>2.6670603398470427</v>
      </c>
      <c r="EJ50" s="30">
        <f t="shared" si="39"/>
        <v>0.80098052516033125</v>
      </c>
      <c r="EK50" s="56">
        <f t="shared" si="40"/>
        <v>0.42923165389622125</v>
      </c>
      <c r="EL50" s="30">
        <f t="shared" si="41"/>
        <v>1.0768328169999359</v>
      </c>
      <c r="EM50" s="30">
        <f t="shared" si="42"/>
        <v>4.0339622353661646</v>
      </c>
      <c r="EN50" s="30">
        <f t="shared" si="43"/>
        <v>1.4785647091831142</v>
      </c>
      <c r="EO50" s="56">
        <f t="shared" si="44"/>
        <v>0.57860457875280924</v>
      </c>
      <c r="EP50" s="66"/>
      <c r="EQ50" s="60"/>
    </row>
    <row r="51" spans="2:147" s="12" customFormat="1" ht="21.95" customHeight="1" x14ac:dyDescent="0.25"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T51" s="24"/>
      <c r="U51" s="129">
        <f>'RAW DATA'!AP46</f>
        <v>280</v>
      </c>
      <c r="V51" s="129">
        <f>'RAW DATA'!AQ46</f>
        <v>73.535733381022609</v>
      </c>
      <c r="W51" s="129">
        <f>'RAW DATA'!AR46</f>
        <v>1.77</v>
      </c>
      <c r="X51" s="160"/>
      <c r="Y51" s="83"/>
      <c r="Z51" s="84"/>
      <c r="AA51" s="30">
        <f t="shared" si="0"/>
        <v>1.6938225405472345</v>
      </c>
      <c r="AB51" s="30">
        <f t="shared" si="1"/>
        <v>2.2916422607403759</v>
      </c>
      <c r="AC51" s="85">
        <f t="shared" si="2"/>
        <v>1.6355008661561632</v>
      </c>
      <c r="AD51" s="85">
        <f t="shared" si="3"/>
        <v>2.2127364659759854</v>
      </c>
      <c r="AE51" s="30">
        <f t="shared" si="4"/>
        <v>1.6347636318193781</v>
      </c>
      <c r="AF51" s="30">
        <f t="shared" si="5"/>
        <v>2.2117390312850409</v>
      </c>
      <c r="AG51" s="84"/>
      <c r="AH51" s="77"/>
      <c r="AI51" s="45"/>
      <c r="AJ51" s="30">
        <f t="shared" si="6"/>
        <v>1.9927324006438052</v>
      </c>
      <c r="AK51" s="30">
        <f t="shared" si="7"/>
        <v>1.9241186660660745</v>
      </c>
      <c r="AL51" s="30">
        <f t="shared" si="8"/>
        <v>1.9232513315522095</v>
      </c>
      <c r="AM51" s="85">
        <f t="shared" si="9"/>
        <v>2.69132186776352</v>
      </c>
      <c r="AN51" s="30">
        <f t="shared" si="48"/>
        <v>4.9609722296552541E-2</v>
      </c>
      <c r="AO51" s="30">
        <f t="shared" si="45"/>
        <v>2.375256322998618E-2</v>
      </c>
      <c r="AP51" s="30">
        <f t="shared" si="46"/>
        <v>2.3485970622525242E-2</v>
      </c>
      <c r="AQ51" s="85">
        <f t="shared" si="47"/>
        <v>0.84883398401926102</v>
      </c>
      <c r="AR51" s="94"/>
      <c r="AS51" s="95"/>
      <c r="AT51" s="93"/>
      <c r="AU51" s="30">
        <f t="shared" si="49"/>
        <v>5407.5040838848427</v>
      </c>
      <c r="AV51" s="30">
        <f t="shared" si="49"/>
        <v>3.1329000000000002</v>
      </c>
      <c r="AW51" s="30">
        <f t="shared" si="11"/>
        <v>130.15824808441002</v>
      </c>
      <c r="AX51" s="85">
        <f t="shared" si="12"/>
        <v>148.711724769298</v>
      </c>
      <c r="AY51" s="92"/>
      <c r="AZ51" s="30">
        <f t="shared" si="13"/>
        <v>1.8665468233818039</v>
      </c>
      <c r="BA51" s="30">
        <f t="shared" si="14"/>
        <v>2.1189179779058067</v>
      </c>
      <c r="BB51" s="30">
        <f t="shared" si="15"/>
        <v>0.12618557726200133</v>
      </c>
      <c r="BC51" s="56">
        <f t="shared" si="16"/>
        <v>6.3322891333143283E-2</v>
      </c>
      <c r="BD51" s="30">
        <f t="shared" si="17"/>
        <v>1.8130614722760638</v>
      </c>
      <c r="BE51" s="30">
        <f t="shared" si="18"/>
        <v>2.0351758598560852</v>
      </c>
      <c r="BF51" s="30">
        <f t="shared" si="19"/>
        <v>0.11105719379001067</v>
      </c>
      <c r="BG51" s="56">
        <f t="shared" si="20"/>
        <v>5.7718474306509816E-2</v>
      </c>
      <c r="BH51" s="30">
        <f t="shared" si="21"/>
        <v>1.7782745094561767</v>
      </c>
      <c r="BI51" s="30">
        <f t="shared" si="22"/>
        <v>2.0682281536482425</v>
      </c>
      <c r="BJ51" s="30">
        <f t="shared" si="23"/>
        <v>0.14497682209603285</v>
      </c>
      <c r="BK51" s="56">
        <f t="shared" si="24"/>
        <v>7.538111099552737E-2</v>
      </c>
      <c r="BL51" s="30">
        <f t="shared" si="25"/>
        <v>2.4237028607248594</v>
      </c>
      <c r="BM51" s="30">
        <f t="shared" si="26"/>
        <v>2.9589408748021806</v>
      </c>
      <c r="BN51" s="30">
        <f t="shared" si="27"/>
        <v>0.26761900703866076</v>
      </c>
      <c r="BO51" s="56">
        <f t="shared" si="28"/>
        <v>9.943775593851624E-2</v>
      </c>
      <c r="BP51" s="59"/>
      <c r="DZ51" s="30">
        <f t="shared" si="29"/>
        <v>1.2939119032263591</v>
      </c>
      <c r="EA51" s="30">
        <f t="shared" si="30"/>
        <v>2.6915528980612513</v>
      </c>
      <c r="EB51" s="30">
        <f t="shared" si="31"/>
        <v>0.69882049741744612</v>
      </c>
      <c r="EC51" s="56">
        <f t="shared" si="32"/>
        <v>0.35068456617239402</v>
      </c>
      <c r="ED51" s="30">
        <f t="shared" si="33"/>
        <v>1.3090797282564075</v>
      </c>
      <c r="EE51" s="30">
        <f t="shared" si="34"/>
        <v>2.5391576038757417</v>
      </c>
      <c r="EF51" s="30">
        <f t="shared" si="35"/>
        <v>0.61503893780966701</v>
      </c>
      <c r="EG51" s="56">
        <f t="shared" si="36"/>
        <v>0.31964709279970499</v>
      </c>
      <c r="EH51" s="30">
        <f t="shared" si="37"/>
        <v>1.1203642098267783</v>
      </c>
      <c r="EI51" s="30">
        <f t="shared" si="38"/>
        <v>2.7261384532776409</v>
      </c>
      <c r="EJ51" s="30">
        <f t="shared" si="39"/>
        <v>0.8028871217254312</v>
      </c>
      <c r="EK51" s="56">
        <f t="shared" si="40"/>
        <v>0.41746344253272433</v>
      </c>
      <c r="EL51" s="30">
        <f t="shared" si="41"/>
        <v>1.2092376892459396</v>
      </c>
      <c r="EM51" s="30">
        <f t="shared" si="42"/>
        <v>4.1734060462811007</v>
      </c>
      <c r="EN51" s="30">
        <f t="shared" si="43"/>
        <v>1.4820841785175805</v>
      </c>
      <c r="EO51" s="56">
        <f t="shared" si="44"/>
        <v>0.55069005170651997</v>
      </c>
      <c r="EP51" s="66"/>
      <c r="EQ51" s="60"/>
    </row>
    <row r="52" spans="2:147" s="12" customFormat="1" ht="21.95" customHeight="1" x14ac:dyDescent="0.25"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T52" s="24"/>
      <c r="U52" s="129">
        <f>'RAW DATA'!AP47</f>
        <v>105.22</v>
      </c>
      <c r="V52" s="129">
        <f>'RAW DATA'!AQ47</f>
        <v>24.27555919245161</v>
      </c>
      <c r="W52" s="129">
        <f>'RAW DATA'!AR47</f>
        <v>1.53</v>
      </c>
      <c r="X52" s="160"/>
      <c r="Y52" s="83"/>
      <c r="Z52" s="84"/>
      <c r="AA52" s="30">
        <f t="shared" si="0"/>
        <v>1.1285620417333821</v>
      </c>
      <c r="AB52" s="30">
        <f t="shared" si="1"/>
        <v>1.5268780564628111</v>
      </c>
      <c r="AC52" s="85">
        <f t="shared" si="2"/>
        <v>1.054992383335795</v>
      </c>
      <c r="AD52" s="85">
        <f t="shared" si="3"/>
        <v>1.4273426362778403</v>
      </c>
      <c r="AE52" s="30">
        <f t="shared" si="4"/>
        <v>1.0966806858151508</v>
      </c>
      <c r="AF52" s="30">
        <f t="shared" si="5"/>
        <v>1.4837444572793215</v>
      </c>
      <c r="AG52" s="84"/>
      <c r="AH52" s="77"/>
      <c r="AI52" s="45"/>
      <c r="AJ52" s="30">
        <f t="shared" si="6"/>
        <v>1.3277200490980967</v>
      </c>
      <c r="AK52" s="30">
        <f t="shared" si="7"/>
        <v>1.2411675098068178</v>
      </c>
      <c r="AL52" s="30">
        <f t="shared" si="8"/>
        <v>1.2902125715472361</v>
      </c>
      <c r="AM52" s="85">
        <f t="shared" si="9"/>
        <v>1.558337861426387</v>
      </c>
      <c r="AN52" s="30">
        <f t="shared" si="48"/>
        <v>4.0917178536876417E-2</v>
      </c>
      <c r="AO52" s="30">
        <f t="shared" si="45"/>
        <v>8.3424207391194716E-2</v>
      </c>
      <c r="AP52" s="30">
        <f t="shared" si="46"/>
        <v>5.7498010843989367E-2</v>
      </c>
      <c r="AQ52" s="85">
        <f t="shared" si="47"/>
        <v>8.0303439022110922E-4</v>
      </c>
      <c r="AR52" s="94"/>
      <c r="AS52" s="95"/>
      <c r="AT52" s="93"/>
      <c r="AU52" s="30">
        <f t="shared" si="49"/>
        <v>589.30277410622182</v>
      </c>
      <c r="AV52" s="30">
        <f t="shared" si="49"/>
        <v>2.3409</v>
      </c>
      <c r="AW52" s="30">
        <f t="shared" si="11"/>
        <v>37.141605564450963</v>
      </c>
      <c r="AX52" s="85">
        <f t="shared" si="12"/>
        <v>1373.8462866602995</v>
      </c>
      <c r="AY52" s="92"/>
      <c r="AZ52" s="30">
        <f t="shared" si="13"/>
        <v>1.1229994266503476</v>
      </c>
      <c r="BA52" s="30">
        <f t="shared" si="14"/>
        <v>1.5324406715458458</v>
      </c>
      <c r="BB52" s="30">
        <f t="shared" si="15"/>
        <v>0.20472062244774905</v>
      </c>
      <c r="BC52" s="56">
        <f t="shared" si="16"/>
        <v>0.15418959937135335</v>
      </c>
      <c r="BD52" s="30">
        <f t="shared" si="17"/>
        <v>1.060990834046285</v>
      </c>
      <c r="BE52" s="30">
        <f t="shared" si="18"/>
        <v>1.4213441855673505</v>
      </c>
      <c r="BF52" s="30">
        <f t="shared" si="19"/>
        <v>0.18017667576053278</v>
      </c>
      <c r="BG52" s="56">
        <f t="shared" si="20"/>
        <v>0.14516709012837151</v>
      </c>
      <c r="BH52" s="30">
        <f t="shared" si="21"/>
        <v>1.0550054591022706</v>
      </c>
      <c r="BI52" s="30">
        <f t="shared" si="22"/>
        <v>1.5254196839922016</v>
      </c>
      <c r="BJ52" s="30">
        <f t="shared" si="23"/>
        <v>0.23520711244496545</v>
      </c>
      <c r="BK52" s="56">
        <f t="shared" si="24"/>
        <v>0.18230105459513754</v>
      </c>
      <c r="BL52" s="30">
        <f t="shared" si="25"/>
        <v>1.1241588459748217</v>
      </c>
      <c r="BM52" s="30">
        <f t="shared" si="26"/>
        <v>1.9925168768779522</v>
      </c>
      <c r="BN52" s="30">
        <f t="shared" si="27"/>
        <v>0.43417901545156529</v>
      </c>
      <c r="BO52" s="56">
        <f t="shared" si="28"/>
        <v>0.27861674043788548</v>
      </c>
      <c r="BP52" s="59"/>
      <c r="DZ52" s="30">
        <f t="shared" si="29"/>
        <v>0.61054655477666264</v>
      </c>
      <c r="EA52" s="30">
        <f t="shared" si="30"/>
        <v>2.0448935434195308</v>
      </c>
      <c r="EB52" s="30">
        <f t="shared" si="31"/>
        <v>0.71717349432143407</v>
      </c>
      <c r="EC52" s="56">
        <f t="shared" si="32"/>
        <v>0.54015414982141818</v>
      </c>
      <c r="ED52" s="30">
        <f t="shared" si="33"/>
        <v>0.60997591510862514</v>
      </c>
      <c r="EE52" s="30">
        <f t="shared" si="34"/>
        <v>1.8723591045050103</v>
      </c>
      <c r="EF52" s="30">
        <f t="shared" si="35"/>
        <v>0.63119159469819264</v>
      </c>
      <c r="EG52" s="56">
        <f t="shared" si="36"/>
        <v>0.50854666248589986</v>
      </c>
      <c r="EH52" s="30">
        <f t="shared" si="37"/>
        <v>0.46623936990037351</v>
      </c>
      <c r="EI52" s="30">
        <f t="shared" si="38"/>
        <v>2.1141857731940989</v>
      </c>
      <c r="EJ52" s="30">
        <f t="shared" si="39"/>
        <v>0.82397320164686261</v>
      </c>
      <c r="EK52" s="56">
        <f t="shared" si="40"/>
        <v>0.63863367930041604</v>
      </c>
      <c r="EL52" s="30">
        <f t="shared" si="41"/>
        <v>3.7329972971411385E-2</v>
      </c>
      <c r="EM52" s="30">
        <f t="shared" si="42"/>
        <v>3.0793457498813623</v>
      </c>
      <c r="EN52" s="30">
        <f t="shared" si="43"/>
        <v>1.5210078884549756</v>
      </c>
      <c r="EO52" s="56">
        <f t="shared" si="44"/>
        <v>0.97604500673734351</v>
      </c>
      <c r="EP52" s="66"/>
      <c r="EQ52" s="60"/>
    </row>
    <row r="53" spans="2:147" s="12" customFormat="1" ht="21.95" customHeight="1" x14ac:dyDescent="0.25"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T53" s="24"/>
      <c r="U53" s="27"/>
      <c r="V53" s="170">
        <f>AVERAGE(V16:V52)</f>
        <v>61.340991695800327</v>
      </c>
      <c r="W53" s="27"/>
      <c r="X53" s="160"/>
      <c r="Y53" s="83"/>
      <c r="Z53" s="84"/>
      <c r="AA53" s="160"/>
      <c r="AB53" s="160"/>
      <c r="AC53" s="160"/>
      <c r="AD53" s="160"/>
      <c r="AE53" s="160"/>
      <c r="AF53" s="160"/>
      <c r="AG53" s="84"/>
      <c r="AH53" s="77"/>
      <c r="AI53" s="45"/>
      <c r="AJ53" s="160"/>
      <c r="AK53" s="160"/>
      <c r="AL53" s="160"/>
      <c r="AM53" s="160"/>
      <c r="AN53" s="160"/>
      <c r="AO53" s="160"/>
      <c r="AP53" s="160"/>
      <c r="AQ53" s="160"/>
      <c r="AR53" s="106"/>
      <c r="AS53" s="107"/>
      <c r="AT53" s="68"/>
      <c r="AU53" s="92"/>
      <c r="AV53" s="92"/>
      <c r="AW53" s="92"/>
      <c r="AX53" s="92"/>
      <c r="AY53" s="63"/>
      <c r="AZ53" s="92"/>
      <c r="BA53" s="92"/>
      <c r="BB53" s="92"/>
      <c r="BC53" s="59"/>
      <c r="BD53" s="92"/>
      <c r="BE53" s="92"/>
      <c r="BF53" s="92"/>
      <c r="BG53" s="59"/>
      <c r="BH53" s="92"/>
      <c r="BI53" s="92"/>
      <c r="BJ53" s="92"/>
      <c r="BK53" s="59"/>
      <c r="BL53" s="92"/>
      <c r="BM53" s="92"/>
      <c r="BN53" s="92"/>
      <c r="BO53" s="59"/>
      <c r="BP53" s="59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DZ53" s="30">
        <f t="shared" si="29"/>
        <v>-0.69655982713249009</v>
      </c>
      <c r="EA53" s="30">
        <f t="shared" si="30"/>
        <v>0.69655982713249009</v>
      </c>
      <c r="EB53" s="30">
        <f t="shared" si="31"/>
        <v>0.69655982713249009</v>
      </c>
      <c r="EC53" s="56" t="e">
        <f t="shared" si="32"/>
        <v>#DIV/0!</v>
      </c>
      <c r="ED53" s="30">
        <f t="shared" si="33"/>
        <v>-0.61304929918868267</v>
      </c>
      <c r="EE53" s="30">
        <f t="shared" si="34"/>
        <v>0.61304929918868267</v>
      </c>
      <c r="EF53" s="30">
        <f t="shared" si="35"/>
        <v>0.61304929918868267</v>
      </c>
      <c r="EG53" s="56" t="e">
        <f t="shared" si="36"/>
        <v>#DIV/0!</v>
      </c>
      <c r="EH53" s="30">
        <f t="shared" si="37"/>
        <v>-0.80028979799928657</v>
      </c>
      <c r="EI53" s="30">
        <f t="shared" si="38"/>
        <v>0.80028979799928657</v>
      </c>
      <c r="EJ53" s="30">
        <f t="shared" si="39"/>
        <v>0.80028979799928657</v>
      </c>
      <c r="EK53" s="56" t="e">
        <f t="shared" si="40"/>
        <v>#DIV/0!</v>
      </c>
      <c r="EL53" s="30">
        <f t="shared" si="41"/>
        <v>-1.4772896659430923</v>
      </c>
      <c r="EM53" s="30">
        <f t="shared" si="42"/>
        <v>1.4772896659430923</v>
      </c>
      <c r="EN53" s="30">
        <f t="shared" si="43"/>
        <v>1.4772896659430923</v>
      </c>
      <c r="EO53" s="56" t="e">
        <f t="shared" si="44"/>
        <v>#DIV/0!</v>
      </c>
      <c r="EP53" s="66"/>
      <c r="EQ53" s="60"/>
    </row>
    <row r="54" spans="2:147" s="12" customFormat="1" ht="21.95" customHeight="1" x14ac:dyDescent="0.25"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T54" s="24"/>
      <c r="U54" s="160"/>
      <c r="V54" s="160"/>
      <c r="W54" s="160"/>
      <c r="X54" s="160"/>
      <c r="Y54" s="83"/>
      <c r="Z54" s="84"/>
      <c r="AA54" s="160"/>
      <c r="AB54" s="160"/>
      <c r="AC54" s="160"/>
      <c r="AD54" s="160"/>
      <c r="AE54" s="160"/>
      <c r="AF54" s="160"/>
      <c r="AG54" s="84"/>
      <c r="AH54" s="77"/>
      <c r="AI54" s="45"/>
      <c r="AJ54" s="160"/>
      <c r="AK54" s="160"/>
      <c r="AL54" s="160"/>
      <c r="AM54" s="160"/>
      <c r="AN54" s="160"/>
      <c r="AO54" s="160"/>
      <c r="AP54" s="160"/>
      <c r="AQ54" s="160"/>
      <c r="AR54" s="106"/>
      <c r="AS54" s="107"/>
      <c r="AT54" s="68"/>
      <c r="AU54" s="92"/>
      <c r="AV54" s="92"/>
      <c r="AW54" s="92"/>
      <c r="AX54" s="92"/>
      <c r="AY54" s="63"/>
      <c r="AZ54" s="92"/>
      <c r="BA54" s="92"/>
      <c r="BB54" s="92"/>
      <c r="BC54" s="59"/>
      <c r="BD54" s="92"/>
      <c r="BE54" s="92"/>
      <c r="BF54" s="92"/>
      <c r="BG54" s="59"/>
      <c r="BH54" s="92"/>
      <c r="BI54" s="92"/>
      <c r="BJ54" s="92"/>
      <c r="BK54" s="59"/>
      <c r="BL54" s="92"/>
      <c r="BM54" s="92"/>
      <c r="BN54" s="92"/>
      <c r="BO54" s="59"/>
      <c r="BP54" s="59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DZ54" s="30">
        <f t="shared" si="29"/>
        <v>-0.69655982713249009</v>
      </c>
      <c r="EA54" s="30">
        <f t="shared" si="30"/>
        <v>0.69655982713249009</v>
      </c>
      <c r="EB54" s="30">
        <f t="shared" si="31"/>
        <v>0.69655982713249009</v>
      </c>
      <c r="EC54" s="56" t="e">
        <f t="shared" si="32"/>
        <v>#DIV/0!</v>
      </c>
      <c r="ED54" s="30">
        <f t="shared" si="33"/>
        <v>-0.61304929918868267</v>
      </c>
      <c r="EE54" s="30">
        <f t="shared" si="34"/>
        <v>0.61304929918868267</v>
      </c>
      <c r="EF54" s="30">
        <f t="shared" si="35"/>
        <v>0.61304929918868267</v>
      </c>
      <c r="EG54" s="56" t="e">
        <f t="shared" si="36"/>
        <v>#DIV/0!</v>
      </c>
      <c r="EH54" s="30">
        <f t="shared" si="37"/>
        <v>-0.80028979799928657</v>
      </c>
      <c r="EI54" s="30">
        <f t="shared" si="38"/>
        <v>0.80028979799928657</v>
      </c>
      <c r="EJ54" s="30">
        <f t="shared" si="39"/>
        <v>0.80028979799928657</v>
      </c>
      <c r="EK54" s="56" t="e">
        <f t="shared" si="40"/>
        <v>#DIV/0!</v>
      </c>
      <c r="EL54" s="30">
        <f t="shared" si="41"/>
        <v>-1.4772896659430923</v>
      </c>
      <c r="EM54" s="30">
        <f t="shared" si="42"/>
        <v>1.4772896659430923</v>
      </c>
      <c r="EN54" s="30">
        <f t="shared" si="43"/>
        <v>1.4772896659430923</v>
      </c>
      <c r="EO54" s="56" t="e">
        <f t="shared" si="44"/>
        <v>#DIV/0!</v>
      </c>
      <c r="EP54" s="66"/>
      <c r="EQ54" s="60"/>
    </row>
    <row r="55" spans="2:147" s="12" customFormat="1" ht="21.95" customHeight="1" x14ac:dyDescent="0.25"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DZ55" s="30">
        <f t="shared" si="29"/>
        <v>-0.69655982713249009</v>
      </c>
      <c r="EA55" s="30">
        <f t="shared" si="30"/>
        <v>0.69655982713249009</v>
      </c>
      <c r="EB55" s="30">
        <f t="shared" si="31"/>
        <v>0.69655982713249009</v>
      </c>
      <c r="EC55" s="56" t="e">
        <f t="shared" si="32"/>
        <v>#DIV/0!</v>
      </c>
      <c r="ED55" s="30">
        <f t="shared" si="33"/>
        <v>-0.61304929918868267</v>
      </c>
      <c r="EE55" s="30">
        <f t="shared" si="34"/>
        <v>0.61304929918868267</v>
      </c>
      <c r="EF55" s="30">
        <f t="shared" si="35"/>
        <v>0.61304929918868267</v>
      </c>
      <c r="EG55" s="56" t="e">
        <f t="shared" si="36"/>
        <v>#DIV/0!</v>
      </c>
      <c r="EH55" s="30">
        <f t="shared" si="37"/>
        <v>-0.80028979799928657</v>
      </c>
      <c r="EI55" s="30">
        <f t="shared" si="38"/>
        <v>0.80028979799928657</v>
      </c>
      <c r="EJ55" s="30">
        <f t="shared" si="39"/>
        <v>0.80028979799928657</v>
      </c>
      <c r="EK55" s="56" t="e">
        <f t="shared" si="40"/>
        <v>#DIV/0!</v>
      </c>
      <c r="EL55" s="30">
        <f t="shared" si="41"/>
        <v>-1.4772896659430923</v>
      </c>
      <c r="EM55" s="30">
        <f t="shared" si="42"/>
        <v>1.4772896659430923</v>
      </c>
      <c r="EN55" s="30">
        <f t="shared" si="43"/>
        <v>1.4772896659430923</v>
      </c>
      <c r="EO55" s="56" t="e">
        <f t="shared" si="44"/>
        <v>#DIV/0!</v>
      </c>
      <c r="EP55" s="66"/>
      <c r="EQ55" s="60"/>
    </row>
    <row r="56" spans="2:147" s="12" customFormat="1" ht="21.95" customHeight="1" x14ac:dyDescent="0.25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DZ56" s="30">
        <f t="shared" si="29"/>
        <v>-0.69655982713249009</v>
      </c>
      <c r="EA56" s="30">
        <f t="shared" si="30"/>
        <v>0.69655982713249009</v>
      </c>
      <c r="EB56" s="30">
        <f t="shared" si="31"/>
        <v>0.69655982713249009</v>
      </c>
      <c r="EC56" s="56" t="e">
        <f t="shared" si="32"/>
        <v>#DIV/0!</v>
      </c>
      <c r="ED56" s="30">
        <f t="shared" si="33"/>
        <v>-0.61304929918868267</v>
      </c>
      <c r="EE56" s="30">
        <f t="shared" si="34"/>
        <v>0.61304929918868267</v>
      </c>
      <c r="EF56" s="30">
        <f t="shared" si="35"/>
        <v>0.61304929918868267</v>
      </c>
      <c r="EG56" s="56" t="e">
        <f t="shared" si="36"/>
        <v>#DIV/0!</v>
      </c>
      <c r="EH56" s="30">
        <f t="shared" si="37"/>
        <v>-0.80028979799928657</v>
      </c>
      <c r="EI56" s="30">
        <f t="shared" si="38"/>
        <v>0.80028979799928657</v>
      </c>
      <c r="EJ56" s="30">
        <f t="shared" si="39"/>
        <v>0.80028979799928657</v>
      </c>
      <c r="EK56" s="56" t="e">
        <f t="shared" si="40"/>
        <v>#DIV/0!</v>
      </c>
      <c r="EL56" s="30">
        <f t="shared" si="41"/>
        <v>-1.4772896659430923</v>
      </c>
      <c r="EM56" s="30">
        <f t="shared" si="42"/>
        <v>1.4772896659430923</v>
      </c>
      <c r="EN56" s="30">
        <f t="shared" si="43"/>
        <v>1.4772896659430923</v>
      </c>
      <c r="EO56" s="56" t="e">
        <f t="shared" si="44"/>
        <v>#DIV/0!</v>
      </c>
      <c r="EP56" s="66"/>
      <c r="EQ56" s="60"/>
    </row>
    <row r="57" spans="2:147" s="12" customFormat="1" ht="21.95" customHeight="1" x14ac:dyDescent="0.25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DZ57" s="30">
        <f t="shared" si="29"/>
        <v>-0.69655982713249009</v>
      </c>
      <c r="EA57" s="30">
        <f t="shared" si="30"/>
        <v>0.69655982713249009</v>
      </c>
      <c r="EB57" s="30">
        <f t="shared" si="31"/>
        <v>0.69655982713249009</v>
      </c>
      <c r="EC57" s="56" t="e">
        <f t="shared" si="32"/>
        <v>#DIV/0!</v>
      </c>
      <c r="ED57" s="30">
        <f t="shared" si="33"/>
        <v>-0.61304929918868267</v>
      </c>
      <c r="EE57" s="30">
        <f t="shared" si="34"/>
        <v>0.61304929918868267</v>
      </c>
      <c r="EF57" s="30">
        <f t="shared" si="35"/>
        <v>0.61304929918868267</v>
      </c>
      <c r="EG57" s="56" t="e">
        <f t="shared" si="36"/>
        <v>#DIV/0!</v>
      </c>
      <c r="EH57" s="30">
        <f t="shared" si="37"/>
        <v>-0.80028979799928657</v>
      </c>
      <c r="EI57" s="30">
        <f t="shared" si="38"/>
        <v>0.80028979799928657</v>
      </c>
      <c r="EJ57" s="30">
        <f t="shared" si="39"/>
        <v>0.80028979799928657</v>
      </c>
      <c r="EK57" s="56" t="e">
        <f t="shared" si="40"/>
        <v>#DIV/0!</v>
      </c>
      <c r="EL57" s="30">
        <f t="shared" si="41"/>
        <v>-1.4772896659430923</v>
      </c>
      <c r="EM57" s="30">
        <f t="shared" si="42"/>
        <v>1.4772896659430923</v>
      </c>
      <c r="EN57" s="30">
        <f t="shared" si="43"/>
        <v>1.4772896659430923</v>
      </c>
      <c r="EO57" s="56" t="e">
        <f t="shared" si="44"/>
        <v>#DIV/0!</v>
      </c>
      <c r="EP57" s="66"/>
      <c r="EQ57" s="60"/>
    </row>
    <row r="58" spans="2:147" s="12" customFormat="1" ht="21.95" customHeight="1" x14ac:dyDescent="0.25"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DZ58" s="30">
        <f t="shared" si="29"/>
        <v>-0.69655982713249009</v>
      </c>
      <c r="EA58" s="30">
        <f t="shared" si="30"/>
        <v>0.69655982713249009</v>
      </c>
      <c r="EB58" s="30">
        <f t="shared" si="31"/>
        <v>0.69655982713249009</v>
      </c>
      <c r="EC58" s="56" t="e">
        <f t="shared" si="32"/>
        <v>#DIV/0!</v>
      </c>
      <c r="ED58" s="30">
        <f t="shared" si="33"/>
        <v>-0.61304929918868267</v>
      </c>
      <c r="EE58" s="30">
        <f t="shared" si="34"/>
        <v>0.61304929918868267</v>
      </c>
      <c r="EF58" s="30">
        <f t="shared" si="35"/>
        <v>0.61304929918868267</v>
      </c>
      <c r="EG58" s="56" t="e">
        <f t="shared" si="36"/>
        <v>#DIV/0!</v>
      </c>
      <c r="EH58" s="30">
        <f t="shared" si="37"/>
        <v>-0.80028979799928657</v>
      </c>
      <c r="EI58" s="30">
        <f t="shared" si="38"/>
        <v>0.80028979799928657</v>
      </c>
      <c r="EJ58" s="30">
        <f t="shared" si="39"/>
        <v>0.80028979799928657</v>
      </c>
      <c r="EK58" s="56" t="e">
        <f t="shared" si="40"/>
        <v>#DIV/0!</v>
      </c>
      <c r="EL58" s="30">
        <f t="shared" si="41"/>
        <v>-1.4772896659430923</v>
      </c>
      <c r="EM58" s="30">
        <f t="shared" si="42"/>
        <v>1.4772896659430923</v>
      </c>
      <c r="EN58" s="30">
        <f t="shared" si="43"/>
        <v>1.4772896659430923</v>
      </c>
      <c r="EO58" s="56" t="e">
        <f t="shared" si="44"/>
        <v>#DIV/0!</v>
      </c>
      <c r="EP58" s="66"/>
      <c r="EQ58" s="60"/>
    </row>
    <row r="59" spans="2:147" s="12" customFormat="1" ht="21.95" customHeight="1" x14ac:dyDescent="0.25"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DZ59" s="30">
        <f t="shared" si="29"/>
        <v>-0.69655982713249009</v>
      </c>
      <c r="EA59" s="30">
        <f t="shared" si="30"/>
        <v>0.69655982713249009</v>
      </c>
      <c r="EB59" s="30">
        <f t="shared" si="31"/>
        <v>0.69655982713249009</v>
      </c>
      <c r="EC59" s="56" t="e">
        <f t="shared" si="32"/>
        <v>#DIV/0!</v>
      </c>
      <c r="ED59" s="30">
        <f t="shared" si="33"/>
        <v>-0.61304929918868267</v>
      </c>
      <c r="EE59" s="30">
        <f t="shared" si="34"/>
        <v>0.61304929918868267</v>
      </c>
      <c r="EF59" s="30">
        <f t="shared" si="35"/>
        <v>0.61304929918868267</v>
      </c>
      <c r="EG59" s="56" t="e">
        <f t="shared" si="36"/>
        <v>#DIV/0!</v>
      </c>
      <c r="EH59" s="30">
        <f t="shared" si="37"/>
        <v>-0.80028979799928657</v>
      </c>
      <c r="EI59" s="30">
        <f t="shared" si="38"/>
        <v>0.80028979799928657</v>
      </c>
      <c r="EJ59" s="30">
        <f t="shared" si="39"/>
        <v>0.80028979799928657</v>
      </c>
      <c r="EK59" s="56" t="e">
        <f t="shared" si="40"/>
        <v>#DIV/0!</v>
      </c>
      <c r="EL59" s="30">
        <f t="shared" si="41"/>
        <v>-1.4772896659430923</v>
      </c>
      <c r="EM59" s="30">
        <f t="shared" si="42"/>
        <v>1.4772896659430923</v>
      </c>
      <c r="EN59" s="30">
        <f t="shared" si="43"/>
        <v>1.4772896659430923</v>
      </c>
      <c r="EO59" s="56" t="e">
        <f t="shared" si="44"/>
        <v>#DIV/0!</v>
      </c>
      <c r="EP59" s="66"/>
      <c r="EQ59" s="60"/>
    </row>
    <row r="60" spans="2:147" s="12" customFormat="1" ht="21.95" customHeight="1" x14ac:dyDescent="0.25"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DZ60" s="30">
        <f t="shared" si="29"/>
        <v>-0.69655982713249009</v>
      </c>
      <c r="EA60" s="30">
        <f t="shared" si="30"/>
        <v>0.69655982713249009</v>
      </c>
      <c r="EB60" s="30">
        <f t="shared" si="31"/>
        <v>0.69655982713249009</v>
      </c>
      <c r="EC60" s="56" t="e">
        <f t="shared" si="32"/>
        <v>#DIV/0!</v>
      </c>
      <c r="ED60" s="30">
        <f t="shared" si="33"/>
        <v>-0.61304929918868267</v>
      </c>
      <c r="EE60" s="30">
        <f t="shared" si="34"/>
        <v>0.61304929918868267</v>
      </c>
      <c r="EF60" s="30">
        <f t="shared" si="35"/>
        <v>0.61304929918868267</v>
      </c>
      <c r="EG60" s="56" t="e">
        <f t="shared" si="36"/>
        <v>#DIV/0!</v>
      </c>
      <c r="EH60" s="30">
        <f t="shared" si="37"/>
        <v>-0.80028979799928657</v>
      </c>
      <c r="EI60" s="30">
        <f t="shared" si="38"/>
        <v>0.80028979799928657</v>
      </c>
      <c r="EJ60" s="30">
        <f t="shared" si="39"/>
        <v>0.80028979799928657</v>
      </c>
      <c r="EK60" s="56" t="e">
        <f t="shared" si="40"/>
        <v>#DIV/0!</v>
      </c>
      <c r="EL60" s="30">
        <f t="shared" si="41"/>
        <v>-1.4772896659430923</v>
      </c>
      <c r="EM60" s="30">
        <f t="shared" si="42"/>
        <v>1.4772896659430923</v>
      </c>
      <c r="EN60" s="30">
        <f t="shared" si="43"/>
        <v>1.4772896659430923</v>
      </c>
      <c r="EO60" s="56" t="e">
        <f t="shared" si="44"/>
        <v>#DIV/0!</v>
      </c>
      <c r="EP60" s="66"/>
      <c r="EQ60" s="60"/>
    </row>
    <row r="61" spans="2:147" s="12" customFormat="1" ht="21.95" customHeight="1" x14ac:dyDescent="0.25"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DZ61" s="30">
        <f t="shared" si="29"/>
        <v>-0.69655982713249009</v>
      </c>
      <c r="EA61" s="30">
        <f t="shared" si="30"/>
        <v>0.69655982713249009</v>
      </c>
      <c r="EB61" s="30">
        <f t="shared" si="31"/>
        <v>0.69655982713249009</v>
      </c>
      <c r="EC61" s="56" t="e">
        <f t="shared" si="32"/>
        <v>#DIV/0!</v>
      </c>
      <c r="ED61" s="30">
        <f t="shared" si="33"/>
        <v>-0.61304929918868267</v>
      </c>
      <c r="EE61" s="30">
        <f t="shared" si="34"/>
        <v>0.61304929918868267</v>
      </c>
      <c r="EF61" s="30">
        <f t="shared" si="35"/>
        <v>0.61304929918868267</v>
      </c>
      <c r="EG61" s="56" t="e">
        <f t="shared" si="36"/>
        <v>#DIV/0!</v>
      </c>
      <c r="EH61" s="30">
        <f t="shared" si="37"/>
        <v>-0.80028979799928657</v>
      </c>
      <c r="EI61" s="30">
        <f t="shared" si="38"/>
        <v>0.80028979799928657</v>
      </c>
      <c r="EJ61" s="30">
        <f t="shared" si="39"/>
        <v>0.80028979799928657</v>
      </c>
      <c r="EK61" s="56" t="e">
        <f t="shared" si="40"/>
        <v>#DIV/0!</v>
      </c>
      <c r="EL61" s="30">
        <f t="shared" si="41"/>
        <v>-1.4772896659430923</v>
      </c>
      <c r="EM61" s="30">
        <f t="shared" si="42"/>
        <v>1.4772896659430923</v>
      </c>
      <c r="EN61" s="30">
        <f t="shared" si="43"/>
        <v>1.4772896659430923</v>
      </c>
      <c r="EO61" s="56" t="e">
        <f t="shared" si="44"/>
        <v>#DIV/0!</v>
      </c>
      <c r="EP61" s="66"/>
      <c r="EQ61" s="60"/>
    </row>
    <row r="62" spans="2:147" s="12" customFormat="1" ht="21.95" customHeight="1" x14ac:dyDescent="0.25"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DZ62" s="30">
        <f t="shared" si="29"/>
        <v>-0.69655982713249009</v>
      </c>
      <c r="EA62" s="30">
        <f t="shared" si="30"/>
        <v>0.69655982713249009</v>
      </c>
      <c r="EB62" s="30">
        <f t="shared" si="31"/>
        <v>0.69655982713249009</v>
      </c>
      <c r="EC62" s="56" t="e">
        <f t="shared" si="32"/>
        <v>#DIV/0!</v>
      </c>
      <c r="ED62" s="30">
        <f t="shared" si="33"/>
        <v>-0.61304929918868267</v>
      </c>
      <c r="EE62" s="30">
        <f t="shared" si="34"/>
        <v>0.61304929918868267</v>
      </c>
      <c r="EF62" s="30">
        <f t="shared" si="35"/>
        <v>0.61304929918868267</v>
      </c>
      <c r="EG62" s="56" t="e">
        <f t="shared" si="36"/>
        <v>#DIV/0!</v>
      </c>
      <c r="EH62" s="30">
        <f t="shared" si="37"/>
        <v>-0.80028979799928657</v>
      </c>
      <c r="EI62" s="30">
        <f t="shared" si="38"/>
        <v>0.80028979799928657</v>
      </c>
      <c r="EJ62" s="30">
        <f t="shared" si="39"/>
        <v>0.80028979799928657</v>
      </c>
      <c r="EK62" s="56" t="e">
        <f t="shared" si="40"/>
        <v>#DIV/0!</v>
      </c>
      <c r="EL62" s="30">
        <f t="shared" si="41"/>
        <v>-1.4772896659430923</v>
      </c>
      <c r="EM62" s="30">
        <f t="shared" si="42"/>
        <v>1.4772896659430923</v>
      </c>
      <c r="EN62" s="30">
        <f t="shared" si="43"/>
        <v>1.4772896659430923</v>
      </c>
      <c r="EO62" s="56" t="e">
        <f t="shared" si="44"/>
        <v>#DIV/0!</v>
      </c>
      <c r="EP62" s="66"/>
      <c r="EQ62" s="60"/>
    </row>
    <row r="63" spans="2:147" s="12" customFormat="1" ht="21.95" customHeight="1" x14ac:dyDescent="0.25"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DZ63" s="30">
        <f t="shared" ref="DZ63:DZ82" si="50">AJ63-EB63</f>
        <v>-0.69655982713249009</v>
      </c>
      <c r="EA63" s="30">
        <f t="shared" ref="EA63:EA82" si="51">AJ63+EB63</f>
        <v>0.69655982713249009</v>
      </c>
      <c r="EB63" s="30">
        <f t="shared" ref="EB63:EB82" si="52">$N$22*SQRT(($N$20^2)+((($N$20*SQRT((1/$H$26)+(AX63/$M$26))))^2))</f>
        <v>0.69655982713249009</v>
      </c>
      <c r="EC63" s="56" t="e">
        <f t="shared" ref="EC63:EC82" si="53">(EA63-DZ63)/(2*AJ63)</f>
        <v>#DIV/0!</v>
      </c>
      <c r="ED63" s="30">
        <f t="shared" ref="ED63:ED82" si="54">AK63-EF63</f>
        <v>-0.61304929918868267</v>
      </c>
      <c r="EE63" s="30">
        <f t="shared" ref="EE63:EE82" si="55">AK63+EF63</f>
        <v>0.61304929918868267</v>
      </c>
      <c r="EF63" s="30">
        <f t="shared" ref="EF63:EF82" si="56">$O$22*SQRT(($O$20^2)+((($O$20*SQRT((1/$H$26)+(AX63/$M$26))))^2))</f>
        <v>0.61304929918868267</v>
      </c>
      <c r="EG63" s="56" t="e">
        <f t="shared" ref="EG63:EG82" si="57">(EE63-ED63)/(2*AK63)</f>
        <v>#DIV/0!</v>
      </c>
      <c r="EH63" s="30">
        <f t="shared" ref="EH63:EH82" si="58">AL63-EJ63</f>
        <v>-0.80028979799928657</v>
      </c>
      <c r="EI63" s="30">
        <f t="shared" ref="EI63:EI82" si="59">AL63+EJ63</f>
        <v>0.80028979799928657</v>
      </c>
      <c r="EJ63" s="30">
        <f t="shared" ref="EJ63:EJ82" si="60">$P$22*SQRT(($P$20^2)+((($P$20*SQRT((1/$H$26)+(AX63/$M$26))))^2))</f>
        <v>0.80028979799928657</v>
      </c>
      <c r="EK63" s="56" t="e">
        <f t="shared" ref="EK63:EK82" si="61">(EI63-EH63)/(2*AL63)</f>
        <v>#DIV/0!</v>
      </c>
      <c r="EL63" s="30">
        <f t="shared" ref="EL63:EL82" si="62">AM63-EN63</f>
        <v>-1.4772896659430923</v>
      </c>
      <c r="EM63" s="30">
        <f t="shared" ref="EM63:EM82" si="63">AM63+EN63</f>
        <v>1.4772896659430923</v>
      </c>
      <c r="EN63" s="30">
        <f t="shared" ref="EN63:EN82" si="64">$Q$22*SQRT(($Q$20^2)+((($Q$20*SQRT((1/$H$26)+(AX63/$M$26))))^2))</f>
        <v>1.4772896659430923</v>
      </c>
      <c r="EO63" s="56" t="e">
        <f t="shared" ref="EO63:EO82" si="65">(EM63-EL63)/(2*AM63)</f>
        <v>#DIV/0!</v>
      </c>
      <c r="EP63" s="66"/>
      <c r="EQ63" s="60"/>
    </row>
    <row r="64" spans="2:147" s="12" customFormat="1" ht="21.95" customHeight="1" x14ac:dyDescent="0.25"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DZ64" s="30">
        <f t="shared" si="50"/>
        <v>-0.69655982713249009</v>
      </c>
      <c r="EA64" s="30">
        <f t="shared" si="51"/>
        <v>0.69655982713249009</v>
      </c>
      <c r="EB64" s="30">
        <f t="shared" si="52"/>
        <v>0.69655982713249009</v>
      </c>
      <c r="EC64" s="56" t="e">
        <f t="shared" si="53"/>
        <v>#DIV/0!</v>
      </c>
      <c r="ED64" s="30">
        <f t="shared" si="54"/>
        <v>-0.61304929918868267</v>
      </c>
      <c r="EE64" s="30">
        <f t="shared" si="55"/>
        <v>0.61304929918868267</v>
      </c>
      <c r="EF64" s="30">
        <f t="shared" si="56"/>
        <v>0.61304929918868267</v>
      </c>
      <c r="EG64" s="56" t="e">
        <f t="shared" si="57"/>
        <v>#DIV/0!</v>
      </c>
      <c r="EH64" s="30">
        <f t="shared" si="58"/>
        <v>-0.80028979799928657</v>
      </c>
      <c r="EI64" s="30">
        <f t="shared" si="59"/>
        <v>0.80028979799928657</v>
      </c>
      <c r="EJ64" s="30">
        <f t="shared" si="60"/>
        <v>0.80028979799928657</v>
      </c>
      <c r="EK64" s="56" t="e">
        <f t="shared" si="61"/>
        <v>#DIV/0!</v>
      </c>
      <c r="EL64" s="30">
        <f t="shared" si="62"/>
        <v>-1.4772896659430923</v>
      </c>
      <c r="EM64" s="30">
        <f t="shared" si="63"/>
        <v>1.4772896659430923</v>
      </c>
      <c r="EN64" s="30">
        <f t="shared" si="64"/>
        <v>1.4772896659430923</v>
      </c>
      <c r="EO64" s="56" t="e">
        <f t="shared" si="65"/>
        <v>#DIV/0!</v>
      </c>
      <c r="EP64" s="66"/>
      <c r="EQ64" s="60"/>
    </row>
    <row r="65" spans="2:147" s="12" customFormat="1" ht="21.95" customHeight="1" x14ac:dyDescent="0.25"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DZ65" s="30">
        <f t="shared" si="50"/>
        <v>-0.69655982713249009</v>
      </c>
      <c r="EA65" s="30">
        <f t="shared" si="51"/>
        <v>0.69655982713249009</v>
      </c>
      <c r="EB65" s="30">
        <f t="shared" si="52"/>
        <v>0.69655982713249009</v>
      </c>
      <c r="EC65" s="56" t="e">
        <f t="shared" si="53"/>
        <v>#DIV/0!</v>
      </c>
      <c r="ED65" s="30">
        <f t="shared" si="54"/>
        <v>-0.61304929918868267</v>
      </c>
      <c r="EE65" s="30">
        <f t="shared" si="55"/>
        <v>0.61304929918868267</v>
      </c>
      <c r="EF65" s="30">
        <f t="shared" si="56"/>
        <v>0.61304929918868267</v>
      </c>
      <c r="EG65" s="56" t="e">
        <f t="shared" si="57"/>
        <v>#DIV/0!</v>
      </c>
      <c r="EH65" s="30">
        <f t="shared" si="58"/>
        <v>-0.80028979799928657</v>
      </c>
      <c r="EI65" s="30">
        <f t="shared" si="59"/>
        <v>0.80028979799928657</v>
      </c>
      <c r="EJ65" s="30">
        <f t="shared" si="60"/>
        <v>0.80028979799928657</v>
      </c>
      <c r="EK65" s="56" t="e">
        <f t="shared" si="61"/>
        <v>#DIV/0!</v>
      </c>
      <c r="EL65" s="30">
        <f t="shared" si="62"/>
        <v>-1.4772896659430923</v>
      </c>
      <c r="EM65" s="30">
        <f t="shared" si="63"/>
        <v>1.4772896659430923</v>
      </c>
      <c r="EN65" s="30">
        <f t="shared" si="64"/>
        <v>1.4772896659430923</v>
      </c>
      <c r="EO65" s="56" t="e">
        <f t="shared" si="65"/>
        <v>#DIV/0!</v>
      </c>
      <c r="EP65" s="66"/>
      <c r="EQ65" s="60"/>
    </row>
    <row r="66" spans="2:147" s="12" customFormat="1" ht="21.95" customHeight="1" x14ac:dyDescent="0.25"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DZ66" s="30">
        <f t="shared" si="50"/>
        <v>-0.69655982713249009</v>
      </c>
      <c r="EA66" s="30">
        <f t="shared" si="51"/>
        <v>0.69655982713249009</v>
      </c>
      <c r="EB66" s="30">
        <f t="shared" si="52"/>
        <v>0.69655982713249009</v>
      </c>
      <c r="EC66" s="56" t="e">
        <f t="shared" si="53"/>
        <v>#DIV/0!</v>
      </c>
      <c r="ED66" s="30">
        <f t="shared" si="54"/>
        <v>-0.61304929918868267</v>
      </c>
      <c r="EE66" s="30">
        <f t="shared" si="55"/>
        <v>0.61304929918868267</v>
      </c>
      <c r="EF66" s="30">
        <f t="shared" si="56"/>
        <v>0.61304929918868267</v>
      </c>
      <c r="EG66" s="56" t="e">
        <f t="shared" si="57"/>
        <v>#DIV/0!</v>
      </c>
      <c r="EH66" s="30">
        <f t="shared" si="58"/>
        <v>-0.80028979799928657</v>
      </c>
      <c r="EI66" s="30">
        <f t="shared" si="59"/>
        <v>0.80028979799928657</v>
      </c>
      <c r="EJ66" s="30">
        <f t="shared" si="60"/>
        <v>0.80028979799928657</v>
      </c>
      <c r="EK66" s="56" t="e">
        <f t="shared" si="61"/>
        <v>#DIV/0!</v>
      </c>
      <c r="EL66" s="30">
        <f t="shared" si="62"/>
        <v>-1.4772896659430923</v>
      </c>
      <c r="EM66" s="30">
        <f t="shared" si="63"/>
        <v>1.4772896659430923</v>
      </c>
      <c r="EN66" s="30">
        <f t="shared" si="64"/>
        <v>1.4772896659430923</v>
      </c>
      <c r="EO66" s="56" t="e">
        <f t="shared" si="65"/>
        <v>#DIV/0!</v>
      </c>
      <c r="EP66" s="66"/>
      <c r="EQ66" s="60"/>
    </row>
    <row r="67" spans="2:147" s="12" customFormat="1" ht="21.95" customHeight="1" x14ac:dyDescent="0.25"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DZ67" s="30">
        <f t="shared" si="50"/>
        <v>-0.69655982713249009</v>
      </c>
      <c r="EA67" s="30">
        <f t="shared" si="51"/>
        <v>0.69655982713249009</v>
      </c>
      <c r="EB67" s="30">
        <f t="shared" si="52"/>
        <v>0.69655982713249009</v>
      </c>
      <c r="EC67" s="56" t="e">
        <f t="shared" si="53"/>
        <v>#DIV/0!</v>
      </c>
      <c r="ED67" s="30">
        <f t="shared" si="54"/>
        <v>-0.61304929918868267</v>
      </c>
      <c r="EE67" s="30">
        <f t="shared" si="55"/>
        <v>0.61304929918868267</v>
      </c>
      <c r="EF67" s="30">
        <f t="shared" si="56"/>
        <v>0.61304929918868267</v>
      </c>
      <c r="EG67" s="56" t="e">
        <f t="shared" si="57"/>
        <v>#DIV/0!</v>
      </c>
      <c r="EH67" s="30">
        <f t="shared" si="58"/>
        <v>-0.80028979799928657</v>
      </c>
      <c r="EI67" s="30">
        <f t="shared" si="59"/>
        <v>0.80028979799928657</v>
      </c>
      <c r="EJ67" s="30">
        <f t="shared" si="60"/>
        <v>0.80028979799928657</v>
      </c>
      <c r="EK67" s="56" t="e">
        <f t="shared" si="61"/>
        <v>#DIV/0!</v>
      </c>
      <c r="EL67" s="30">
        <f t="shared" si="62"/>
        <v>-1.4772896659430923</v>
      </c>
      <c r="EM67" s="30">
        <f t="shared" si="63"/>
        <v>1.4772896659430923</v>
      </c>
      <c r="EN67" s="30">
        <f t="shared" si="64"/>
        <v>1.4772896659430923</v>
      </c>
      <c r="EO67" s="56" t="e">
        <f t="shared" si="65"/>
        <v>#DIV/0!</v>
      </c>
      <c r="EP67" s="66"/>
      <c r="EQ67" s="60"/>
    </row>
    <row r="68" spans="2:147" s="12" customFormat="1" ht="21.95" customHeight="1" x14ac:dyDescent="0.25"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DZ68" s="30">
        <f t="shared" si="50"/>
        <v>-0.69655982713249009</v>
      </c>
      <c r="EA68" s="30">
        <f t="shared" si="51"/>
        <v>0.69655982713249009</v>
      </c>
      <c r="EB68" s="30">
        <f t="shared" si="52"/>
        <v>0.69655982713249009</v>
      </c>
      <c r="EC68" s="56" t="e">
        <f t="shared" si="53"/>
        <v>#DIV/0!</v>
      </c>
      <c r="ED68" s="30">
        <f t="shared" si="54"/>
        <v>-0.61304929918868267</v>
      </c>
      <c r="EE68" s="30">
        <f t="shared" si="55"/>
        <v>0.61304929918868267</v>
      </c>
      <c r="EF68" s="30">
        <f t="shared" si="56"/>
        <v>0.61304929918868267</v>
      </c>
      <c r="EG68" s="56" t="e">
        <f t="shared" si="57"/>
        <v>#DIV/0!</v>
      </c>
      <c r="EH68" s="30">
        <f t="shared" si="58"/>
        <v>-0.80028979799928657</v>
      </c>
      <c r="EI68" s="30">
        <f t="shared" si="59"/>
        <v>0.80028979799928657</v>
      </c>
      <c r="EJ68" s="30">
        <f t="shared" si="60"/>
        <v>0.80028979799928657</v>
      </c>
      <c r="EK68" s="56" t="e">
        <f t="shared" si="61"/>
        <v>#DIV/0!</v>
      </c>
      <c r="EL68" s="30">
        <f t="shared" si="62"/>
        <v>-1.4772896659430923</v>
      </c>
      <c r="EM68" s="30">
        <f t="shared" si="63"/>
        <v>1.4772896659430923</v>
      </c>
      <c r="EN68" s="30">
        <f t="shared" si="64"/>
        <v>1.4772896659430923</v>
      </c>
      <c r="EO68" s="56" t="e">
        <f t="shared" si="65"/>
        <v>#DIV/0!</v>
      </c>
      <c r="EP68" s="66"/>
      <c r="EQ68" s="60"/>
    </row>
    <row r="69" spans="2:147" s="12" customFormat="1" ht="21.95" customHeight="1" x14ac:dyDescent="0.25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DZ69" s="30">
        <f t="shared" si="50"/>
        <v>-0.69655982713249009</v>
      </c>
      <c r="EA69" s="30">
        <f t="shared" si="51"/>
        <v>0.69655982713249009</v>
      </c>
      <c r="EB69" s="30">
        <f t="shared" si="52"/>
        <v>0.69655982713249009</v>
      </c>
      <c r="EC69" s="56" t="e">
        <f t="shared" si="53"/>
        <v>#DIV/0!</v>
      </c>
      <c r="ED69" s="30">
        <f t="shared" si="54"/>
        <v>-0.61304929918868267</v>
      </c>
      <c r="EE69" s="30">
        <f t="shared" si="55"/>
        <v>0.61304929918868267</v>
      </c>
      <c r="EF69" s="30">
        <f t="shared" si="56"/>
        <v>0.61304929918868267</v>
      </c>
      <c r="EG69" s="56" t="e">
        <f t="shared" si="57"/>
        <v>#DIV/0!</v>
      </c>
      <c r="EH69" s="30">
        <f t="shared" si="58"/>
        <v>-0.80028979799928657</v>
      </c>
      <c r="EI69" s="30">
        <f t="shared" si="59"/>
        <v>0.80028979799928657</v>
      </c>
      <c r="EJ69" s="30">
        <f t="shared" si="60"/>
        <v>0.80028979799928657</v>
      </c>
      <c r="EK69" s="56" t="e">
        <f t="shared" si="61"/>
        <v>#DIV/0!</v>
      </c>
      <c r="EL69" s="30">
        <f t="shared" si="62"/>
        <v>-1.4772896659430923</v>
      </c>
      <c r="EM69" s="30">
        <f t="shared" si="63"/>
        <v>1.4772896659430923</v>
      </c>
      <c r="EN69" s="30">
        <f t="shared" si="64"/>
        <v>1.4772896659430923</v>
      </c>
      <c r="EO69" s="56" t="e">
        <f t="shared" si="65"/>
        <v>#DIV/0!</v>
      </c>
      <c r="EP69" s="66"/>
      <c r="EQ69" s="60"/>
    </row>
    <row r="70" spans="2:147" s="12" customFormat="1" ht="21.95" customHeight="1" x14ac:dyDescent="0.25"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87"/>
      <c r="AS70" s="87"/>
      <c r="AT70" s="83"/>
      <c r="AU70" s="132"/>
      <c r="AV70" s="132"/>
      <c r="AW70" s="132"/>
      <c r="AX70" s="132"/>
      <c r="AY70" s="132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DZ70" s="30">
        <f t="shared" si="50"/>
        <v>-0.69655982713249009</v>
      </c>
      <c r="EA70" s="30">
        <f t="shared" si="51"/>
        <v>0.69655982713249009</v>
      </c>
      <c r="EB70" s="30">
        <f t="shared" si="52"/>
        <v>0.69655982713249009</v>
      </c>
      <c r="EC70" s="56" t="e">
        <f t="shared" si="53"/>
        <v>#DIV/0!</v>
      </c>
      <c r="ED70" s="30">
        <f t="shared" si="54"/>
        <v>-0.61304929918868267</v>
      </c>
      <c r="EE70" s="30">
        <f t="shared" si="55"/>
        <v>0.61304929918868267</v>
      </c>
      <c r="EF70" s="30">
        <f t="shared" si="56"/>
        <v>0.61304929918868267</v>
      </c>
      <c r="EG70" s="56" t="e">
        <f t="shared" si="57"/>
        <v>#DIV/0!</v>
      </c>
      <c r="EH70" s="30">
        <f t="shared" si="58"/>
        <v>-0.80028979799928657</v>
      </c>
      <c r="EI70" s="30">
        <f t="shared" si="59"/>
        <v>0.80028979799928657</v>
      </c>
      <c r="EJ70" s="30">
        <f t="shared" si="60"/>
        <v>0.80028979799928657</v>
      </c>
      <c r="EK70" s="56" t="e">
        <f t="shared" si="61"/>
        <v>#DIV/0!</v>
      </c>
      <c r="EL70" s="30">
        <f t="shared" si="62"/>
        <v>-1.4772896659430923</v>
      </c>
      <c r="EM70" s="30">
        <f t="shared" si="63"/>
        <v>1.4772896659430923</v>
      </c>
      <c r="EN70" s="30">
        <f t="shared" si="64"/>
        <v>1.4772896659430923</v>
      </c>
      <c r="EO70" s="56" t="e">
        <f t="shared" si="65"/>
        <v>#DIV/0!</v>
      </c>
      <c r="EP70" s="66"/>
      <c r="EQ70" s="60"/>
    </row>
    <row r="71" spans="2:147" s="12" customFormat="1" ht="21.95" customHeight="1" x14ac:dyDescent="0.25"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87"/>
      <c r="AS71" s="87"/>
      <c r="AT71" s="83"/>
      <c r="AU71" s="132"/>
      <c r="AV71" s="132"/>
      <c r="AW71" s="132"/>
      <c r="AX71" s="132"/>
      <c r="AY71" s="132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DZ71" s="30">
        <f t="shared" si="50"/>
        <v>-0.69655982713249009</v>
      </c>
      <c r="EA71" s="30">
        <f t="shared" si="51"/>
        <v>0.69655982713249009</v>
      </c>
      <c r="EB71" s="30">
        <f t="shared" si="52"/>
        <v>0.69655982713249009</v>
      </c>
      <c r="EC71" s="56" t="e">
        <f t="shared" si="53"/>
        <v>#DIV/0!</v>
      </c>
      <c r="ED71" s="30">
        <f t="shared" si="54"/>
        <v>-0.61304929918868267</v>
      </c>
      <c r="EE71" s="30">
        <f t="shared" si="55"/>
        <v>0.61304929918868267</v>
      </c>
      <c r="EF71" s="30">
        <f t="shared" si="56"/>
        <v>0.61304929918868267</v>
      </c>
      <c r="EG71" s="56" t="e">
        <f t="shared" si="57"/>
        <v>#DIV/0!</v>
      </c>
      <c r="EH71" s="30">
        <f t="shared" si="58"/>
        <v>-0.80028979799928657</v>
      </c>
      <c r="EI71" s="30">
        <f t="shared" si="59"/>
        <v>0.80028979799928657</v>
      </c>
      <c r="EJ71" s="30">
        <f t="shared" si="60"/>
        <v>0.80028979799928657</v>
      </c>
      <c r="EK71" s="56" t="e">
        <f t="shared" si="61"/>
        <v>#DIV/0!</v>
      </c>
      <c r="EL71" s="30">
        <f t="shared" si="62"/>
        <v>-1.4772896659430923</v>
      </c>
      <c r="EM71" s="30">
        <f t="shared" si="63"/>
        <v>1.4772896659430923</v>
      </c>
      <c r="EN71" s="30">
        <f t="shared" si="64"/>
        <v>1.4772896659430923</v>
      </c>
      <c r="EO71" s="56" t="e">
        <f t="shared" si="65"/>
        <v>#DIV/0!</v>
      </c>
      <c r="EP71" s="66"/>
      <c r="EQ71" s="60"/>
    </row>
    <row r="72" spans="2:147" s="12" customFormat="1" ht="21.95" customHeight="1" x14ac:dyDescent="0.25"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DZ72" s="30">
        <f t="shared" si="50"/>
        <v>-0.69655982713249009</v>
      </c>
      <c r="EA72" s="30">
        <f t="shared" si="51"/>
        <v>0.69655982713249009</v>
      </c>
      <c r="EB72" s="30">
        <f t="shared" si="52"/>
        <v>0.69655982713249009</v>
      </c>
      <c r="EC72" s="56" t="e">
        <f t="shared" si="53"/>
        <v>#DIV/0!</v>
      </c>
      <c r="ED72" s="30">
        <f t="shared" si="54"/>
        <v>-0.61304929918868267</v>
      </c>
      <c r="EE72" s="30">
        <f t="shared" si="55"/>
        <v>0.61304929918868267</v>
      </c>
      <c r="EF72" s="30">
        <f t="shared" si="56"/>
        <v>0.61304929918868267</v>
      </c>
      <c r="EG72" s="56" t="e">
        <f t="shared" si="57"/>
        <v>#DIV/0!</v>
      </c>
      <c r="EH72" s="30">
        <f t="shared" si="58"/>
        <v>-0.80028979799928657</v>
      </c>
      <c r="EI72" s="30">
        <f t="shared" si="59"/>
        <v>0.80028979799928657</v>
      </c>
      <c r="EJ72" s="30">
        <f t="shared" si="60"/>
        <v>0.80028979799928657</v>
      </c>
      <c r="EK72" s="56" t="e">
        <f t="shared" si="61"/>
        <v>#DIV/0!</v>
      </c>
      <c r="EL72" s="30">
        <f t="shared" si="62"/>
        <v>-1.4772896659430923</v>
      </c>
      <c r="EM72" s="30">
        <f t="shared" si="63"/>
        <v>1.4772896659430923</v>
      </c>
      <c r="EN72" s="30">
        <f t="shared" si="64"/>
        <v>1.4772896659430923</v>
      </c>
      <c r="EO72" s="56" t="e">
        <f t="shared" si="65"/>
        <v>#DIV/0!</v>
      </c>
      <c r="EP72" s="66"/>
      <c r="EQ72" s="60"/>
    </row>
    <row r="73" spans="2:147" s="12" customFormat="1" ht="21.95" customHeight="1" x14ac:dyDescent="0.25"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DZ73" s="30">
        <f t="shared" si="50"/>
        <v>-0.69655982713249009</v>
      </c>
      <c r="EA73" s="30">
        <f t="shared" si="51"/>
        <v>0.69655982713249009</v>
      </c>
      <c r="EB73" s="30">
        <f t="shared" si="52"/>
        <v>0.69655982713249009</v>
      </c>
      <c r="EC73" s="56" t="e">
        <f t="shared" si="53"/>
        <v>#DIV/0!</v>
      </c>
      <c r="ED73" s="30">
        <f t="shared" si="54"/>
        <v>-0.61304929918868267</v>
      </c>
      <c r="EE73" s="30">
        <f t="shared" si="55"/>
        <v>0.61304929918868267</v>
      </c>
      <c r="EF73" s="30">
        <f t="shared" si="56"/>
        <v>0.61304929918868267</v>
      </c>
      <c r="EG73" s="56" t="e">
        <f t="shared" si="57"/>
        <v>#DIV/0!</v>
      </c>
      <c r="EH73" s="30">
        <f t="shared" si="58"/>
        <v>-0.80028979799928657</v>
      </c>
      <c r="EI73" s="30">
        <f t="shared" si="59"/>
        <v>0.80028979799928657</v>
      </c>
      <c r="EJ73" s="30">
        <f t="shared" si="60"/>
        <v>0.80028979799928657</v>
      </c>
      <c r="EK73" s="56" t="e">
        <f t="shared" si="61"/>
        <v>#DIV/0!</v>
      </c>
      <c r="EL73" s="30">
        <f t="shared" si="62"/>
        <v>-1.4772896659430923</v>
      </c>
      <c r="EM73" s="30">
        <f t="shared" si="63"/>
        <v>1.4772896659430923</v>
      </c>
      <c r="EN73" s="30">
        <f t="shared" si="64"/>
        <v>1.4772896659430923</v>
      </c>
      <c r="EO73" s="56" t="e">
        <f t="shared" si="65"/>
        <v>#DIV/0!</v>
      </c>
      <c r="EP73" s="66"/>
      <c r="EQ73" s="60"/>
    </row>
    <row r="74" spans="2:147" s="12" customFormat="1" ht="21.95" customHeight="1" x14ac:dyDescent="0.25"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DZ74" s="30">
        <f t="shared" si="50"/>
        <v>-0.69655982713249009</v>
      </c>
      <c r="EA74" s="30">
        <f t="shared" si="51"/>
        <v>0.69655982713249009</v>
      </c>
      <c r="EB74" s="30">
        <f t="shared" si="52"/>
        <v>0.69655982713249009</v>
      </c>
      <c r="EC74" s="56" t="e">
        <f t="shared" si="53"/>
        <v>#DIV/0!</v>
      </c>
      <c r="ED74" s="30">
        <f t="shared" si="54"/>
        <v>-0.61304929918868267</v>
      </c>
      <c r="EE74" s="30">
        <f t="shared" si="55"/>
        <v>0.61304929918868267</v>
      </c>
      <c r="EF74" s="30">
        <f t="shared" si="56"/>
        <v>0.61304929918868267</v>
      </c>
      <c r="EG74" s="56" t="e">
        <f t="shared" si="57"/>
        <v>#DIV/0!</v>
      </c>
      <c r="EH74" s="30">
        <f t="shared" si="58"/>
        <v>-0.80028979799928657</v>
      </c>
      <c r="EI74" s="30">
        <f t="shared" si="59"/>
        <v>0.80028979799928657</v>
      </c>
      <c r="EJ74" s="30">
        <f t="shared" si="60"/>
        <v>0.80028979799928657</v>
      </c>
      <c r="EK74" s="56" t="e">
        <f t="shared" si="61"/>
        <v>#DIV/0!</v>
      </c>
      <c r="EL74" s="30">
        <f t="shared" si="62"/>
        <v>-1.4772896659430923</v>
      </c>
      <c r="EM74" s="30">
        <f t="shared" si="63"/>
        <v>1.4772896659430923</v>
      </c>
      <c r="EN74" s="30">
        <f t="shared" si="64"/>
        <v>1.4772896659430923</v>
      </c>
      <c r="EO74" s="56" t="e">
        <f t="shared" si="65"/>
        <v>#DIV/0!</v>
      </c>
      <c r="EP74" s="66"/>
      <c r="EQ74" s="60"/>
    </row>
    <row r="75" spans="2:147" s="12" customFormat="1" ht="21.95" customHeight="1" x14ac:dyDescent="0.25"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DZ75" s="30">
        <f t="shared" si="50"/>
        <v>-0.69655982713249009</v>
      </c>
      <c r="EA75" s="30">
        <f t="shared" si="51"/>
        <v>0.69655982713249009</v>
      </c>
      <c r="EB75" s="30">
        <f t="shared" si="52"/>
        <v>0.69655982713249009</v>
      </c>
      <c r="EC75" s="56" t="e">
        <f t="shared" si="53"/>
        <v>#DIV/0!</v>
      </c>
      <c r="ED75" s="30">
        <f t="shared" si="54"/>
        <v>-0.61304929918868267</v>
      </c>
      <c r="EE75" s="30">
        <f t="shared" si="55"/>
        <v>0.61304929918868267</v>
      </c>
      <c r="EF75" s="30">
        <f t="shared" si="56"/>
        <v>0.61304929918868267</v>
      </c>
      <c r="EG75" s="56" t="e">
        <f t="shared" si="57"/>
        <v>#DIV/0!</v>
      </c>
      <c r="EH75" s="30">
        <f t="shared" si="58"/>
        <v>-0.80028979799928657</v>
      </c>
      <c r="EI75" s="30">
        <f t="shared" si="59"/>
        <v>0.80028979799928657</v>
      </c>
      <c r="EJ75" s="30">
        <f t="shared" si="60"/>
        <v>0.80028979799928657</v>
      </c>
      <c r="EK75" s="56" t="e">
        <f t="shared" si="61"/>
        <v>#DIV/0!</v>
      </c>
      <c r="EL75" s="30">
        <f t="shared" si="62"/>
        <v>-1.4772896659430923</v>
      </c>
      <c r="EM75" s="30">
        <f t="shared" si="63"/>
        <v>1.4772896659430923</v>
      </c>
      <c r="EN75" s="30">
        <f t="shared" si="64"/>
        <v>1.4772896659430923</v>
      </c>
      <c r="EO75" s="56" t="e">
        <f t="shared" si="65"/>
        <v>#DIV/0!</v>
      </c>
      <c r="EP75" s="66"/>
      <c r="EQ75" s="60"/>
    </row>
    <row r="76" spans="2:147" s="12" customFormat="1" ht="21.95" customHeight="1" x14ac:dyDescent="0.25"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DZ76" s="30">
        <f t="shared" si="50"/>
        <v>-0.69655982713249009</v>
      </c>
      <c r="EA76" s="30">
        <f t="shared" si="51"/>
        <v>0.69655982713249009</v>
      </c>
      <c r="EB76" s="30">
        <f t="shared" si="52"/>
        <v>0.69655982713249009</v>
      </c>
      <c r="EC76" s="56" t="e">
        <f t="shared" si="53"/>
        <v>#DIV/0!</v>
      </c>
      <c r="ED76" s="30">
        <f t="shared" si="54"/>
        <v>-0.61304929918868267</v>
      </c>
      <c r="EE76" s="30">
        <f t="shared" si="55"/>
        <v>0.61304929918868267</v>
      </c>
      <c r="EF76" s="30">
        <f t="shared" si="56"/>
        <v>0.61304929918868267</v>
      </c>
      <c r="EG76" s="56" t="e">
        <f t="shared" si="57"/>
        <v>#DIV/0!</v>
      </c>
      <c r="EH76" s="30">
        <f t="shared" si="58"/>
        <v>-0.80028979799928657</v>
      </c>
      <c r="EI76" s="30">
        <f t="shared" si="59"/>
        <v>0.80028979799928657</v>
      </c>
      <c r="EJ76" s="30">
        <f t="shared" si="60"/>
        <v>0.80028979799928657</v>
      </c>
      <c r="EK76" s="56" t="e">
        <f t="shared" si="61"/>
        <v>#DIV/0!</v>
      </c>
      <c r="EL76" s="30">
        <f t="shared" si="62"/>
        <v>-1.4772896659430923</v>
      </c>
      <c r="EM76" s="30">
        <f t="shared" si="63"/>
        <v>1.4772896659430923</v>
      </c>
      <c r="EN76" s="30">
        <f t="shared" si="64"/>
        <v>1.4772896659430923</v>
      </c>
      <c r="EO76" s="56" t="e">
        <f t="shared" si="65"/>
        <v>#DIV/0!</v>
      </c>
      <c r="EP76" s="66"/>
      <c r="EQ76" s="60"/>
    </row>
    <row r="77" spans="2:147" s="12" customFormat="1" ht="21.95" customHeight="1" x14ac:dyDescent="0.25"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DZ77" s="30">
        <f t="shared" si="50"/>
        <v>-0.69655982713249009</v>
      </c>
      <c r="EA77" s="30">
        <f t="shared" si="51"/>
        <v>0.69655982713249009</v>
      </c>
      <c r="EB77" s="30">
        <f t="shared" si="52"/>
        <v>0.69655982713249009</v>
      </c>
      <c r="EC77" s="56" t="e">
        <f t="shared" si="53"/>
        <v>#DIV/0!</v>
      </c>
      <c r="ED77" s="30">
        <f t="shared" si="54"/>
        <v>-0.61304929918868267</v>
      </c>
      <c r="EE77" s="30">
        <f t="shared" si="55"/>
        <v>0.61304929918868267</v>
      </c>
      <c r="EF77" s="30">
        <f t="shared" si="56"/>
        <v>0.61304929918868267</v>
      </c>
      <c r="EG77" s="56" t="e">
        <f t="shared" si="57"/>
        <v>#DIV/0!</v>
      </c>
      <c r="EH77" s="30">
        <f t="shared" si="58"/>
        <v>-0.80028979799928657</v>
      </c>
      <c r="EI77" s="30">
        <f t="shared" si="59"/>
        <v>0.80028979799928657</v>
      </c>
      <c r="EJ77" s="30">
        <f t="shared" si="60"/>
        <v>0.80028979799928657</v>
      </c>
      <c r="EK77" s="56" t="e">
        <f t="shared" si="61"/>
        <v>#DIV/0!</v>
      </c>
      <c r="EL77" s="30">
        <f t="shared" si="62"/>
        <v>-1.4772896659430923</v>
      </c>
      <c r="EM77" s="30">
        <f t="shared" si="63"/>
        <v>1.4772896659430923</v>
      </c>
      <c r="EN77" s="30">
        <f t="shared" si="64"/>
        <v>1.4772896659430923</v>
      </c>
      <c r="EO77" s="56" t="e">
        <f t="shared" si="65"/>
        <v>#DIV/0!</v>
      </c>
      <c r="EP77" s="66"/>
      <c r="EQ77" s="60"/>
    </row>
    <row r="78" spans="2:147" s="12" customFormat="1" ht="21.95" customHeight="1" x14ac:dyDescent="0.25"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DZ78" s="30">
        <f t="shared" si="50"/>
        <v>-0.69655982713249009</v>
      </c>
      <c r="EA78" s="30">
        <f t="shared" si="51"/>
        <v>0.69655982713249009</v>
      </c>
      <c r="EB78" s="30">
        <f t="shared" si="52"/>
        <v>0.69655982713249009</v>
      </c>
      <c r="EC78" s="56" t="e">
        <f t="shared" si="53"/>
        <v>#DIV/0!</v>
      </c>
      <c r="ED78" s="30">
        <f t="shared" si="54"/>
        <v>-0.61304929918868267</v>
      </c>
      <c r="EE78" s="30">
        <f t="shared" si="55"/>
        <v>0.61304929918868267</v>
      </c>
      <c r="EF78" s="30">
        <f t="shared" si="56"/>
        <v>0.61304929918868267</v>
      </c>
      <c r="EG78" s="56" t="e">
        <f t="shared" si="57"/>
        <v>#DIV/0!</v>
      </c>
      <c r="EH78" s="30">
        <f t="shared" si="58"/>
        <v>-0.80028979799928657</v>
      </c>
      <c r="EI78" s="30">
        <f t="shared" si="59"/>
        <v>0.80028979799928657</v>
      </c>
      <c r="EJ78" s="30">
        <f t="shared" si="60"/>
        <v>0.80028979799928657</v>
      </c>
      <c r="EK78" s="56" t="e">
        <f t="shared" si="61"/>
        <v>#DIV/0!</v>
      </c>
      <c r="EL78" s="30">
        <f t="shared" si="62"/>
        <v>-1.4772896659430923</v>
      </c>
      <c r="EM78" s="30">
        <f t="shared" si="63"/>
        <v>1.4772896659430923</v>
      </c>
      <c r="EN78" s="30">
        <f t="shared" si="64"/>
        <v>1.4772896659430923</v>
      </c>
      <c r="EO78" s="56" t="e">
        <f t="shared" si="65"/>
        <v>#DIV/0!</v>
      </c>
      <c r="EP78" s="66"/>
      <c r="EQ78" s="60"/>
    </row>
    <row r="79" spans="2:147" s="12" customFormat="1" ht="21.95" customHeight="1" x14ac:dyDescent="0.25"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DZ79" s="30">
        <f t="shared" si="50"/>
        <v>-0.69655982713249009</v>
      </c>
      <c r="EA79" s="30">
        <f t="shared" si="51"/>
        <v>0.69655982713249009</v>
      </c>
      <c r="EB79" s="30">
        <f t="shared" si="52"/>
        <v>0.69655982713249009</v>
      </c>
      <c r="EC79" s="56" t="e">
        <f t="shared" si="53"/>
        <v>#DIV/0!</v>
      </c>
      <c r="ED79" s="30">
        <f t="shared" si="54"/>
        <v>-0.61304929918868267</v>
      </c>
      <c r="EE79" s="30">
        <f t="shared" si="55"/>
        <v>0.61304929918868267</v>
      </c>
      <c r="EF79" s="30">
        <f t="shared" si="56"/>
        <v>0.61304929918868267</v>
      </c>
      <c r="EG79" s="56" t="e">
        <f t="shared" si="57"/>
        <v>#DIV/0!</v>
      </c>
      <c r="EH79" s="30">
        <f t="shared" si="58"/>
        <v>-0.80028979799928657</v>
      </c>
      <c r="EI79" s="30">
        <f t="shared" si="59"/>
        <v>0.80028979799928657</v>
      </c>
      <c r="EJ79" s="30">
        <f t="shared" si="60"/>
        <v>0.80028979799928657</v>
      </c>
      <c r="EK79" s="56" t="e">
        <f t="shared" si="61"/>
        <v>#DIV/0!</v>
      </c>
      <c r="EL79" s="30">
        <f t="shared" si="62"/>
        <v>-1.4772896659430923</v>
      </c>
      <c r="EM79" s="30">
        <f t="shared" si="63"/>
        <v>1.4772896659430923</v>
      </c>
      <c r="EN79" s="30">
        <f t="shared" si="64"/>
        <v>1.4772896659430923</v>
      </c>
      <c r="EO79" s="56" t="e">
        <f t="shared" si="65"/>
        <v>#DIV/0!</v>
      </c>
      <c r="EP79" s="66"/>
      <c r="EQ79" s="60"/>
    </row>
    <row r="80" spans="2:147" s="12" customFormat="1" ht="21.95" customHeight="1" x14ac:dyDescent="0.25"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DZ80" s="30">
        <f t="shared" si="50"/>
        <v>-0.69655982713249009</v>
      </c>
      <c r="EA80" s="30">
        <f t="shared" si="51"/>
        <v>0.69655982713249009</v>
      </c>
      <c r="EB80" s="30">
        <f t="shared" si="52"/>
        <v>0.69655982713249009</v>
      </c>
      <c r="EC80" s="56" t="e">
        <f t="shared" si="53"/>
        <v>#DIV/0!</v>
      </c>
      <c r="ED80" s="30">
        <f t="shared" si="54"/>
        <v>-0.61304929918868267</v>
      </c>
      <c r="EE80" s="30">
        <f t="shared" si="55"/>
        <v>0.61304929918868267</v>
      </c>
      <c r="EF80" s="30">
        <f t="shared" si="56"/>
        <v>0.61304929918868267</v>
      </c>
      <c r="EG80" s="56" t="e">
        <f t="shared" si="57"/>
        <v>#DIV/0!</v>
      </c>
      <c r="EH80" s="30">
        <f t="shared" si="58"/>
        <v>-0.80028979799928657</v>
      </c>
      <c r="EI80" s="30">
        <f t="shared" si="59"/>
        <v>0.80028979799928657</v>
      </c>
      <c r="EJ80" s="30">
        <f t="shared" si="60"/>
        <v>0.80028979799928657</v>
      </c>
      <c r="EK80" s="56" t="e">
        <f t="shared" si="61"/>
        <v>#DIV/0!</v>
      </c>
      <c r="EL80" s="30">
        <f t="shared" si="62"/>
        <v>-1.4772896659430923</v>
      </c>
      <c r="EM80" s="30">
        <f t="shared" si="63"/>
        <v>1.4772896659430923</v>
      </c>
      <c r="EN80" s="30">
        <f t="shared" si="64"/>
        <v>1.4772896659430923</v>
      </c>
      <c r="EO80" s="56" t="e">
        <f t="shared" si="65"/>
        <v>#DIV/0!</v>
      </c>
      <c r="EP80" s="66"/>
      <c r="EQ80" s="60"/>
    </row>
    <row r="81" spans="2:147" s="12" customFormat="1" ht="21.95" customHeight="1" x14ac:dyDescent="0.25"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DZ81" s="30">
        <f t="shared" si="50"/>
        <v>-0.69655982713249009</v>
      </c>
      <c r="EA81" s="30">
        <f t="shared" si="51"/>
        <v>0.69655982713249009</v>
      </c>
      <c r="EB81" s="30">
        <f t="shared" si="52"/>
        <v>0.69655982713249009</v>
      </c>
      <c r="EC81" s="56" t="e">
        <f t="shared" si="53"/>
        <v>#DIV/0!</v>
      </c>
      <c r="ED81" s="30">
        <f t="shared" si="54"/>
        <v>-0.61304929918868267</v>
      </c>
      <c r="EE81" s="30">
        <f t="shared" si="55"/>
        <v>0.61304929918868267</v>
      </c>
      <c r="EF81" s="30">
        <f t="shared" si="56"/>
        <v>0.61304929918868267</v>
      </c>
      <c r="EG81" s="56" t="e">
        <f t="shared" si="57"/>
        <v>#DIV/0!</v>
      </c>
      <c r="EH81" s="30">
        <f t="shared" si="58"/>
        <v>-0.80028979799928657</v>
      </c>
      <c r="EI81" s="30">
        <f t="shared" si="59"/>
        <v>0.80028979799928657</v>
      </c>
      <c r="EJ81" s="30">
        <f t="shared" si="60"/>
        <v>0.80028979799928657</v>
      </c>
      <c r="EK81" s="56" t="e">
        <f t="shared" si="61"/>
        <v>#DIV/0!</v>
      </c>
      <c r="EL81" s="30">
        <f t="shared" si="62"/>
        <v>-1.4772896659430923</v>
      </c>
      <c r="EM81" s="30">
        <f t="shared" si="63"/>
        <v>1.4772896659430923</v>
      </c>
      <c r="EN81" s="30">
        <f t="shared" si="64"/>
        <v>1.4772896659430923</v>
      </c>
      <c r="EO81" s="56" t="e">
        <f t="shared" si="65"/>
        <v>#DIV/0!</v>
      </c>
      <c r="EP81" s="66"/>
      <c r="EQ81" s="60"/>
    </row>
    <row r="82" spans="2:147" s="12" customFormat="1" ht="21.9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DZ82" s="30">
        <f t="shared" si="50"/>
        <v>-0.69655982713249009</v>
      </c>
      <c r="EA82" s="30">
        <f t="shared" si="51"/>
        <v>0.69655982713249009</v>
      </c>
      <c r="EB82" s="30">
        <f t="shared" si="52"/>
        <v>0.69655982713249009</v>
      </c>
      <c r="EC82" s="56" t="e">
        <f t="shared" si="53"/>
        <v>#DIV/0!</v>
      </c>
      <c r="ED82" s="30">
        <f t="shared" si="54"/>
        <v>-0.61304929918868267</v>
      </c>
      <c r="EE82" s="30">
        <f t="shared" si="55"/>
        <v>0.61304929918868267</v>
      </c>
      <c r="EF82" s="30">
        <f t="shared" si="56"/>
        <v>0.61304929918868267</v>
      </c>
      <c r="EG82" s="56" t="e">
        <f t="shared" si="57"/>
        <v>#DIV/0!</v>
      </c>
      <c r="EH82" s="30">
        <f t="shared" si="58"/>
        <v>-0.80028979799928657</v>
      </c>
      <c r="EI82" s="30">
        <f t="shared" si="59"/>
        <v>0.80028979799928657</v>
      </c>
      <c r="EJ82" s="30">
        <f t="shared" si="60"/>
        <v>0.80028979799928657</v>
      </c>
      <c r="EK82" s="56" t="e">
        <f t="shared" si="61"/>
        <v>#DIV/0!</v>
      </c>
      <c r="EL82" s="30">
        <f t="shared" si="62"/>
        <v>-1.4772896659430923</v>
      </c>
      <c r="EM82" s="30">
        <f t="shared" si="63"/>
        <v>1.4772896659430923</v>
      </c>
      <c r="EN82" s="30">
        <f t="shared" si="64"/>
        <v>1.4772896659430923</v>
      </c>
      <c r="EO82" s="56" t="e">
        <f t="shared" si="65"/>
        <v>#DIV/0!</v>
      </c>
      <c r="EP82" s="66"/>
      <c r="EQ82" s="60"/>
    </row>
    <row r="83" spans="2:147" s="12" customFormat="1" ht="21.95" customHeight="1" x14ac:dyDescent="0.25"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T83" s="34"/>
      <c r="X83" s="34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34"/>
      <c r="AK83" s="254"/>
      <c r="AL83" s="254"/>
      <c r="AM83" s="108"/>
      <c r="AN83" s="108"/>
      <c r="AO83" s="108"/>
      <c r="AP83" s="108"/>
      <c r="AQ83" s="108"/>
      <c r="AR83" s="101"/>
      <c r="AS83" s="101"/>
      <c r="AT83" s="136"/>
      <c r="AU83" s="135"/>
      <c r="AV83" s="135"/>
      <c r="AW83" s="135"/>
      <c r="AX83" s="135"/>
      <c r="AY83" s="135"/>
      <c r="AZ83" s="135"/>
      <c r="BA83" s="135"/>
      <c r="BB83" s="135"/>
      <c r="BC83" s="34"/>
      <c r="BD83" s="135"/>
      <c r="BE83" s="135"/>
      <c r="BF83" s="135"/>
      <c r="BG83" s="34"/>
      <c r="BH83" s="133"/>
      <c r="BI83" s="133"/>
      <c r="BJ83" s="133"/>
      <c r="BK83" s="34"/>
      <c r="BL83" s="133"/>
      <c r="BM83" s="133"/>
      <c r="BN83" s="133"/>
      <c r="BO83" s="34"/>
      <c r="BP83" s="133"/>
      <c r="DZ83" s="63"/>
      <c r="EA83" s="63"/>
      <c r="EB83" s="63"/>
      <c r="EC83" s="59" t="e">
        <f>AVERAGE(EC16:EC82)</f>
        <v>#DIV/0!</v>
      </c>
      <c r="ED83" s="63"/>
      <c r="EE83" s="63"/>
      <c r="EF83" s="63"/>
      <c r="EG83" s="59" t="e">
        <f>AVERAGE(EG16:EG82)</f>
        <v>#DIV/0!</v>
      </c>
      <c r="EH83" s="59"/>
      <c r="EI83" s="59"/>
      <c r="EJ83" s="59"/>
      <c r="EK83" s="59" t="e">
        <f>AVERAGE(EK16:EK82)</f>
        <v>#DIV/0!</v>
      </c>
      <c r="EL83" s="59"/>
      <c r="EM83" s="59"/>
      <c r="EN83" s="59"/>
      <c r="EO83" s="59" t="e">
        <f>AVERAGE(EO16:EO82)</f>
        <v>#DIV/0!</v>
      </c>
      <c r="EP83" s="66"/>
      <c r="EQ83" s="60"/>
    </row>
    <row r="84" spans="2:147" s="12" customFormat="1" ht="21.95" customHeight="1" x14ac:dyDescent="0.25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T84" s="34"/>
      <c r="U84" s="34"/>
      <c r="V84" s="34"/>
      <c r="W84" s="34"/>
      <c r="X84" s="34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34"/>
      <c r="AK84" s="164"/>
      <c r="AL84" s="138"/>
      <c r="AM84" s="108"/>
      <c r="AN84" s="108"/>
      <c r="AO84" s="108"/>
      <c r="AP84" s="108"/>
      <c r="AQ84" s="108"/>
      <c r="AR84" s="107"/>
      <c r="AS84" s="107"/>
      <c r="AT84" s="136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135"/>
      <c r="BN84" s="135"/>
      <c r="BO84" s="135"/>
      <c r="BP84" s="135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8"/>
      <c r="EQ84" s="60"/>
    </row>
    <row r="85" spans="2:147" s="12" customFormat="1" ht="21.95" customHeight="1" x14ac:dyDescent="0.25">
      <c r="CL85" s="91"/>
      <c r="CM85" s="91"/>
      <c r="CN85" s="91"/>
      <c r="CO85" s="91"/>
      <c r="CP85" s="11"/>
      <c r="CQ85" s="11"/>
      <c r="CR85" s="11"/>
      <c r="CS85" s="108"/>
      <c r="CT85" s="108"/>
      <c r="CU85" s="108"/>
      <c r="CV85" s="108"/>
      <c r="CW85" s="108"/>
      <c r="CX85" s="108"/>
      <c r="CY85" s="108"/>
      <c r="CZ85" s="108"/>
      <c r="DC85" s="11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1"/>
      <c r="EQ85" s="11"/>
    </row>
    <row r="86" spans="2:147" s="12" customFormat="1" ht="21.95" customHeight="1" x14ac:dyDescent="0.25">
      <c r="CL86" s="91"/>
      <c r="CM86" s="91"/>
      <c r="CN86" s="91"/>
      <c r="CO86" s="91"/>
      <c r="CP86" s="11"/>
      <c r="CQ86" s="11"/>
      <c r="CR86" s="11"/>
      <c r="CS86" s="108"/>
      <c r="CT86" s="108"/>
      <c r="CU86" s="108"/>
      <c r="CV86" s="108"/>
      <c r="CW86" s="108"/>
      <c r="CX86" s="108"/>
      <c r="CY86" s="108"/>
      <c r="CZ86" s="108"/>
      <c r="DC86" s="11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1"/>
      <c r="EQ86" s="11"/>
    </row>
    <row r="87" spans="2:147" s="12" customFormat="1" ht="21.95" customHeight="1" x14ac:dyDescent="0.25">
      <c r="CL87" s="110"/>
      <c r="CM87" s="110"/>
      <c r="CN87" s="110"/>
      <c r="CO87" s="110"/>
      <c r="CQ87" s="11"/>
      <c r="CR87" s="11"/>
      <c r="CS87" s="108"/>
      <c r="CT87" s="108"/>
      <c r="CU87" s="108"/>
      <c r="CV87" s="108"/>
      <c r="CW87" s="108"/>
      <c r="CX87" s="108"/>
      <c r="CY87" s="108"/>
      <c r="CZ87" s="108"/>
      <c r="DC87" s="11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1"/>
      <c r="EQ87" s="11"/>
    </row>
    <row r="88" spans="2:147" s="12" customFormat="1" ht="21.95" customHeight="1" x14ac:dyDescent="0.25">
      <c r="CL88" s="110"/>
      <c r="CM88" s="110"/>
      <c r="CN88" s="110"/>
      <c r="CO88" s="110"/>
      <c r="CQ88" s="11"/>
      <c r="CR88" s="11"/>
      <c r="CS88" s="108"/>
      <c r="CT88" s="108"/>
      <c r="CU88" s="108"/>
      <c r="CV88" s="108"/>
      <c r="CW88" s="108"/>
      <c r="CX88" s="108"/>
      <c r="CY88" s="108"/>
      <c r="CZ88" s="108"/>
      <c r="DC88" s="11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1"/>
      <c r="EQ88" s="11"/>
    </row>
    <row r="89" spans="2:147" s="12" customFormat="1" ht="21.95" customHeight="1" x14ac:dyDescent="0.25">
      <c r="CL89" s="110"/>
      <c r="CM89" s="110"/>
      <c r="CN89" s="110"/>
      <c r="CO89" s="110"/>
      <c r="CQ89" s="11"/>
      <c r="CR89" s="11"/>
      <c r="CS89" s="108"/>
      <c r="CT89" s="108"/>
      <c r="CU89" s="108"/>
      <c r="CV89" s="108"/>
      <c r="CW89" s="108"/>
      <c r="CX89" s="108"/>
      <c r="CY89" s="108"/>
      <c r="CZ89" s="108"/>
      <c r="DC89" s="11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1"/>
      <c r="EQ89" s="11"/>
    </row>
    <row r="90" spans="2:147" s="12" customFormat="1" ht="21.95" customHeight="1" x14ac:dyDescent="0.25">
      <c r="CL90" s="110"/>
      <c r="CM90" s="110"/>
      <c r="CN90" s="110"/>
      <c r="CO90" s="110"/>
      <c r="CQ90" s="11"/>
      <c r="CR90" s="11"/>
      <c r="CS90" s="108"/>
      <c r="CT90" s="108"/>
      <c r="CU90" s="108"/>
      <c r="CV90" s="108"/>
      <c r="CW90" s="108"/>
      <c r="CX90" s="108"/>
      <c r="CY90" s="108"/>
      <c r="CZ90" s="108"/>
      <c r="DC90" s="11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1"/>
      <c r="EQ90" s="11"/>
    </row>
    <row r="91" spans="2:147" s="12" customFormat="1" ht="21.95" customHeight="1" x14ac:dyDescent="0.25">
      <c r="CL91" s="110"/>
      <c r="CM91" s="110"/>
      <c r="CN91" s="110"/>
      <c r="CO91" s="110"/>
      <c r="CQ91" s="11"/>
      <c r="CR91" s="11"/>
      <c r="CS91" s="108"/>
      <c r="CT91" s="108"/>
      <c r="CU91" s="108"/>
      <c r="CV91" s="108"/>
      <c r="CW91" s="108"/>
      <c r="CX91" s="108"/>
      <c r="CY91" s="108"/>
      <c r="CZ91" s="108"/>
      <c r="DC91" s="11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1"/>
      <c r="EQ91" s="11"/>
    </row>
    <row r="92" spans="2:147" s="12" customFormat="1" ht="21.95" customHeight="1" x14ac:dyDescent="0.25">
      <c r="CL92" s="110"/>
      <c r="CM92" s="110"/>
      <c r="CN92" s="110"/>
      <c r="CO92" s="110"/>
      <c r="CQ92" s="11"/>
      <c r="CR92" s="11"/>
      <c r="CS92" s="108"/>
      <c r="CT92" s="108"/>
      <c r="CU92" s="108"/>
      <c r="CV92" s="108"/>
      <c r="CW92" s="108"/>
      <c r="CX92" s="108"/>
      <c r="CY92" s="108"/>
      <c r="CZ92" s="108"/>
      <c r="DC92" s="11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1"/>
      <c r="EQ92" s="11"/>
    </row>
    <row r="93" spans="2:147" s="12" customFormat="1" ht="21.95" customHeight="1" x14ac:dyDescent="0.25">
      <c r="CL93" s="110"/>
      <c r="CM93" s="110"/>
      <c r="CN93" s="110"/>
      <c r="CO93" s="110"/>
      <c r="CQ93" s="11"/>
      <c r="CR93" s="11"/>
      <c r="CS93" s="108"/>
      <c r="CT93" s="108"/>
      <c r="CU93" s="108"/>
      <c r="CV93" s="108"/>
      <c r="CW93" s="108"/>
      <c r="CX93" s="108"/>
      <c r="CY93" s="108"/>
      <c r="CZ93" s="108"/>
      <c r="DC93" s="11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1"/>
      <c r="EQ93" s="11"/>
    </row>
    <row r="94" spans="2:147" s="12" customFormat="1" ht="21.95" customHeight="1" x14ac:dyDescent="0.25">
      <c r="CL94" s="110"/>
      <c r="CM94" s="110"/>
      <c r="CN94" s="110"/>
      <c r="CO94" s="110"/>
      <c r="CQ94" s="11"/>
      <c r="CR94" s="11"/>
      <c r="CS94" s="108"/>
      <c r="CT94" s="108"/>
      <c r="CU94" s="108"/>
      <c r="CV94" s="108"/>
      <c r="CW94" s="108"/>
      <c r="CX94" s="108"/>
      <c r="CY94" s="108"/>
      <c r="CZ94" s="108"/>
      <c r="DC94" s="11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1"/>
      <c r="EQ94" s="11"/>
    </row>
    <row r="95" spans="2:147" s="12" customFormat="1" ht="21.95" customHeight="1" x14ac:dyDescent="0.25">
      <c r="CL95" s="110"/>
      <c r="CM95" s="110"/>
      <c r="CN95" s="110"/>
      <c r="CO95" s="110"/>
      <c r="CQ95" s="11"/>
      <c r="CR95" s="11"/>
      <c r="CS95" s="108"/>
      <c r="CT95" s="108"/>
      <c r="CU95" s="108"/>
      <c r="CV95" s="108"/>
      <c r="CW95" s="108"/>
      <c r="CX95" s="108"/>
      <c r="CY95" s="108"/>
      <c r="CZ95" s="108"/>
      <c r="DC95" s="11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1"/>
      <c r="EQ95" s="11"/>
    </row>
    <row r="96" spans="2:147" s="12" customFormat="1" ht="21.95" customHeight="1" x14ac:dyDescent="0.25">
      <c r="CL96" s="110"/>
      <c r="CM96" s="110"/>
      <c r="CN96" s="110"/>
      <c r="CO96" s="110"/>
      <c r="CQ96" s="11"/>
      <c r="CR96" s="11"/>
      <c r="CS96" s="108"/>
      <c r="CT96" s="108"/>
      <c r="CU96" s="108"/>
      <c r="CV96" s="108"/>
      <c r="CW96" s="108"/>
      <c r="CX96" s="108"/>
      <c r="CY96" s="108"/>
      <c r="CZ96" s="108"/>
      <c r="DC96" s="11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1"/>
      <c r="EQ96" s="11"/>
    </row>
    <row r="97" spans="90:147" s="12" customFormat="1" ht="21.95" customHeight="1" x14ac:dyDescent="0.25">
      <c r="CL97" s="110"/>
      <c r="CM97" s="110"/>
      <c r="CN97" s="110"/>
      <c r="CO97" s="110"/>
      <c r="CQ97" s="11"/>
      <c r="CR97" s="11"/>
      <c r="CS97" s="108"/>
      <c r="CT97" s="108"/>
      <c r="CU97" s="108"/>
      <c r="CV97" s="108"/>
      <c r="CW97" s="108"/>
      <c r="CX97" s="108"/>
      <c r="CY97" s="108"/>
      <c r="CZ97" s="108"/>
      <c r="DC97" s="11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1"/>
      <c r="EQ97" s="11"/>
    </row>
    <row r="98" spans="90:147" s="12" customFormat="1" ht="21.95" customHeight="1" x14ac:dyDescent="0.25">
      <c r="CL98" s="110"/>
      <c r="CM98" s="110"/>
      <c r="CN98" s="110"/>
      <c r="CO98" s="110"/>
      <c r="CQ98" s="11"/>
      <c r="CR98" s="11"/>
      <c r="CS98" s="108"/>
      <c r="CT98" s="108"/>
      <c r="CU98" s="108"/>
      <c r="CV98" s="108"/>
      <c r="CW98" s="108"/>
      <c r="CX98" s="108"/>
      <c r="CY98" s="108"/>
      <c r="CZ98" s="108"/>
      <c r="DC98" s="11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1"/>
      <c r="EQ98" s="11"/>
    </row>
    <row r="99" spans="90:147" s="12" customFormat="1" ht="21.95" customHeight="1" x14ac:dyDescent="0.25">
      <c r="CL99" s="110"/>
      <c r="CM99" s="110"/>
      <c r="CN99" s="110"/>
      <c r="CO99" s="110"/>
      <c r="CQ99" s="11"/>
      <c r="CR99" s="11"/>
      <c r="CS99" s="108"/>
      <c r="CT99" s="108"/>
      <c r="CU99" s="108"/>
      <c r="CV99" s="108"/>
      <c r="CW99" s="108"/>
      <c r="CX99" s="108"/>
      <c r="CY99" s="108"/>
      <c r="CZ99" s="108"/>
      <c r="DC99" s="11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1"/>
      <c r="EQ99" s="11"/>
    </row>
    <row r="100" spans="90:147" s="12" customFormat="1" ht="21.95" customHeight="1" x14ac:dyDescent="0.25">
      <c r="CL100" s="110"/>
      <c r="CM100" s="110"/>
      <c r="CN100" s="110"/>
      <c r="CO100" s="110"/>
      <c r="CQ100" s="11"/>
      <c r="CR100" s="11"/>
      <c r="CS100" s="108"/>
      <c r="CT100" s="108"/>
      <c r="CU100" s="108"/>
      <c r="CV100" s="108"/>
      <c r="CW100" s="108"/>
      <c r="CX100" s="108"/>
      <c r="CY100" s="108"/>
      <c r="CZ100" s="108"/>
      <c r="DC100" s="11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1"/>
      <c r="EQ100" s="11"/>
    </row>
    <row r="101" spans="90:147" s="12" customFormat="1" ht="21.95" customHeight="1" x14ac:dyDescent="0.25">
      <c r="CL101" s="110"/>
      <c r="CM101" s="110"/>
      <c r="CN101" s="110"/>
      <c r="CO101" s="110"/>
      <c r="CQ101" s="11"/>
      <c r="CR101" s="11"/>
      <c r="CS101" s="108"/>
      <c r="CT101" s="108"/>
      <c r="CU101" s="108"/>
      <c r="CV101" s="108"/>
      <c r="CW101" s="108"/>
      <c r="CX101" s="108"/>
      <c r="CY101" s="108"/>
      <c r="CZ101" s="108"/>
      <c r="DC101" s="11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1"/>
      <c r="EQ101" s="11"/>
    </row>
    <row r="102" spans="90:147" s="12" customFormat="1" ht="21.95" customHeight="1" x14ac:dyDescent="0.25">
      <c r="CL102" s="110"/>
      <c r="CM102" s="110"/>
      <c r="CN102" s="110"/>
      <c r="CO102" s="110"/>
      <c r="CQ102" s="11"/>
      <c r="CR102" s="11"/>
      <c r="CS102" s="108"/>
      <c r="CT102" s="108"/>
      <c r="CU102" s="108"/>
      <c r="CV102" s="108"/>
      <c r="CW102" s="108"/>
      <c r="CX102" s="108"/>
      <c r="CY102" s="108"/>
      <c r="CZ102" s="108"/>
      <c r="DC102" s="11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1"/>
      <c r="EQ102" s="11"/>
    </row>
    <row r="103" spans="90:147" s="12" customFormat="1" ht="21.95" customHeight="1" x14ac:dyDescent="0.25">
      <c r="CL103" s="110"/>
      <c r="CM103" s="110"/>
      <c r="CN103" s="110"/>
      <c r="CO103" s="110"/>
      <c r="CQ103" s="11"/>
      <c r="CR103" s="11"/>
      <c r="CS103" s="108"/>
      <c r="CT103" s="108"/>
      <c r="CU103" s="108"/>
      <c r="CV103" s="108"/>
      <c r="CW103" s="108"/>
      <c r="CX103" s="108"/>
      <c r="CY103" s="108"/>
      <c r="CZ103" s="108"/>
      <c r="DC103" s="11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1"/>
      <c r="EQ103" s="11"/>
    </row>
    <row r="104" spans="90:147" s="12" customFormat="1" ht="21.95" customHeight="1" x14ac:dyDescent="0.25">
      <c r="CL104" s="110"/>
      <c r="CM104" s="110"/>
      <c r="CN104" s="110"/>
      <c r="CO104" s="110"/>
      <c r="CQ104" s="11"/>
      <c r="CR104" s="11"/>
      <c r="CS104" s="108"/>
      <c r="CT104" s="108"/>
      <c r="CU104" s="108"/>
      <c r="CV104" s="108"/>
      <c r="CW104" s="108"/>
      <c r="CX104" s="108"/>
      <c r="CY104" s="108"/>
      <c r="CZ104" s="108"/>
      <c r="DC104" s="11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1"/>
      <c r="EQ104" s="11"/>
    </row>
    <row r="105" spans="90:147" s="12" customFormat="1" ht="21.95" customHeight="1" x14ac:dyDescent="0.25">
      <c r="CL105" s="110"/>
      <c r="CM105" s="110"/>
      <c r="CN105" s="110"/>
      <c r="CO105" s="110"/>
      <c r="CQ105" s="11"/>
      <c r="CR105" s="11"/>
      <c r="CS105" s="108"/>
      <c r="CT105" s="108"/>
      <c r="CU105" s="108"/>
      <c r="CV105" s="108"/>
      <c r="CW105" s="108"/>
      <c r="CX105" s="108"/>
      <c r="CY105" s="108"/>
      <c r="CZ105" s="108"/>
      <c r="DC105" s="11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1"/>
      <c r="EQ105" s="11"/>
    </row>
    <row r="106" spans="90:147" s="12" customFormat="1" ht="21.95" customHeight="1" x14ac:dyDescent="0.25">
      <c r="CL106" s="110"/>
      <c r="CM106" s="110"/>
      <c r="CN106" s="110"/>
      <c r="CO106" s="110"/>
      <c r="CQ106" s="11"/>
      <c r="CR106" s="11"/>
      <c r="CS106" s="108"/>
      <c r="CT106" s="108"/>
      <c r="CU106" s="108"/>
      <c r="CV106" s="108"/>
      <c r="CW106" s="108"/>
      <c r="CX106" s="108"/>
      <c r="CY106" s="108"/>
      <c r="CZ106" s="108"/>
      <c r="DC106" s="11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1"/>
      <c r="EQ106" s="11"/>
    </row>
    <row r="107" spans="90:147" s="12" customFormat="1" ht="21.95" customHeight="1" x14ac:dyDescent="0.25">
      <c r="CL107" s="110"/>
      <c r="CM107" s="110"/>
      <c r="CN107" s="110"/>
      <c r="CO107" s="110"/>
      <c r="CQ107" s="11"/>
      <c r="CR107" s="11"/>
      <c r="CS107" s="108"/>
      <c r="CT107" s="108"/>
      <c r="CU107" s="108"/>
      <c r="CV107" s="108"/>
      <c r="CW107" s="108"/>
      <c r="CX107" s="108"/>
      <c r="CY107" s="108"/>
      <c r="CZ107" s="108"/>
      <c r="DC107" s="11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1"/>
      <c r="EQ107" s="11"/>
    </row>
    <row r="108" spans="90:147" s="12" customFormat="1" ht="21.95" customHeight="1" x14ac:dyDescent="0.25">
      <c r="CL108" s="110"/>
      <c r="CM108" s="110"/>
      <c r="CN108" s="110"/>
      <c r="CO108" s="110"/>
      <c r="CQ108" s="11"/>
      <c r="CR108" s="11"/>
      <c r="CS108" s="108"/>
      <c r="CT108" s="108"/>
      <c r="CU108" s="108"/>
      <c r="CV108" s="108"/>
      <c r="CW108" s="108"/>
      <c r="CX108" s="108"/>
      <c r="CY108" s="108"/>
      <c r="CZ108" s="108"/>
      <c r="DC108" s="11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1"/>
      <c r="EQ108" s="11"/>
    </row>
    <row r="109" spans="90:147" s="12" customFormat="1" ht="21.95" customHeight="1" x14ac:dyDescent="0.25">
      <c r="CL109" s="110"/>
      <c r="CM109" s="110"/>
      <c r="CN109" s="110"/>
      <c r="CO109" s="110"/>
      <c r="CQ109" s="11"/>
      <c r="CR109" s="11"/>
      <c r="CS109" s="108"/>
      <c r="CT109" s="108"/>
      <c r="CU109" s="108"/>
      <c r="CV109" s="108"/>
      <c r="CW109" s="108"/>
      <c r="CX109" s="108"/>
      <c r="CY109" s="108"/>
      <c r="CZ109" s="108"/>
      <c r="DC109" s="11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1"/>
      <c r="EQ109" s="11"/>
    </row>
    <row r="110" spans="90:147" s="12" customFormat="1" ht="21.95" customHeight="1" x14ac:dyDescent="0.25">
      <c r="CL110" s="110"/>
      <c r="CM110" s="110"/>
      <c r="CN110" s="110"/>
      <c r="CO110" s="110"/>
      <c r="CQ110" s="11"/>
      <c r="CR110" s="11"/>
      <c r="CS110" s="108"/>
      <c r="CT110" s="108"/>
      <c r="CU110" s="108"/>
      <c r="CV110" s="108"/>
      <c r="CW110" s="108"/>
      <c r="CX110" s="108"/>
      <c r="CY110" s="108"/>
      <c r="CZ110" s="108"/>
      <c r="DC110" s="11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1"/>
      <c r="EQ110" s="11"/>
    </row>
    <row r="111" spans="90:147" s="12" customFormat="1" ht="21.95" customHeight="1" x14ac:dyDescent="0.25">
      <c r="CL111" s="110"/>
      <c r="CM111" s="110"/>
      <c r="CN111" s="110"/>
      <c r="CO111" s="110"/>
      <c r="CQ111" s="11"/>
      <c r="CR111" s="11"/>
      <c r="CS111" s="108"/>
      <c r="CT111" s="108"/>
      <c r="CU111" s="108"/>
      <c r="CV111" s="108"/>
      <c r="CW111" s="108"/>
      <c r="CX111" s="108"/>
      <c r="CY111" s="108"/>
      <c r="CZ111" s="108"/>
      <c r="DC111" s="11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1"/>
      <c r="EQ111" s="11"/>
    </row>
    <row r="112" spans="90:147" s="12" customFormat="1" ht="21.95" customHeight="1" x14ac:dyDescent="0.25">
      <c r="CL112" s="110"/>
      <c r="CM112" s="110"/>
      <c r="CN112" s="110"/>
      <c r="CO112" s="110"/>
      <c r="CQ112" s="11"/>
      <c r="CR112" s="11"/>
      <c r="CS112" s="108"/>
      <c r="CT112" s="108"/>
      <c r="CU112" s="108"/>
      <c r="CV112" s="108"/>
      <c r="CW112" s="108"/>
      <c r="CX112" s="108"/>
      <c r="CY112" s="108"/>
      <c r="CZ112" s="108"/>
      <c r="DC112" s="11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1"/>
      <c r="EQ112" s="11"/>
    </row>
    <row r="113" spans="81:147" s="12" customFormat="1" ht="21.95" customHeight="1" x14ac:dyDescent="0.25">
      <c r="CL113" s="110"/>
      <c r="CM113" s="110"/>
      <c r="CN113" s="110"/>
      <c r="CO113" s="110"/>
      <c r="CQ113" s="11"/>
      <c r="CR113" s="11"/>
      <c r="CS113" s="108"/>
      <c r="CT113" s="108"/>
      <c r="CU113" s="108"/>
      <c r="CV113" s="108"/>
      <c r="CW113" s="108"/>
      <c r="CX113" s="108"/>
      <c r="CY113" s="108"/>
      <c r="CZ113" s="108"/>
      <c r="DC113" s="11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1"/>
      <c r="EQ113" s="11"/>
    </row>
    <row r="114" spans="81:147" s="12" customFormat="1" ht="21.95" customHeight="1" x14ac:dyDescent="0.25">
      <c r="CC114" s="108"/>
      <c r="CD114" s="109"/>
      <c r="CE114" s="109"/>
      <c r="CF114" s="109"/>
      <c r="CG114" s="109"/>
      <c r="CJ114" s="110"/>
      <c r="CK114" s="110"/>
      <c r="CL114" s="110"/>
      <c r="CM114" s="110"/>
      <c r="CN114" s="110"/>
      <c r="CO114" s="110"/>
      <c r="CQ114" s="11"/>
      <c r="CR114" s="11"/>
      <c r="CS114" s="108"/>
      <c r="CT114" s="108"/>
      <c r="CU114" s="108"/>
      <c r="CV114" s="108"/>
      <c r="CW114" s="108"/>
      <c r="CX114" s="108"/>
      <c r="CY114" s="108"/>
      <c r="CZ114" s="108"/>
      <c r="DC114" s="11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1"/>
      <c r="EQ114" s="11"/>
    </row>
    <row r="115" spans="81:147" s="12" customFormat="1" ht="21.95" customHeight="1" x14ac:dyDescent="0.25">
      <c r="CC115" s="108"/>
      <c r="CD115" s="109"/>
      <c r="CE115" s="109"/>
      <c r="CF115" s="109"/>
      <c r="CG115" s="109"/>
      <c r="CJ115" s="110"/>
      <c r="CK115" s="110"/>
      <c r="CL115" s="110"/>
      <c r="CM115" s="110"/>
      <c r="CN115" s="110"/>
      <c r="CO115" s="110"/>
      <c r="CQ115" s="11"/>
      <c r="CR115" s="11"/>
      <c r="CS115" s="108"/>
      <c r="CT115" s="108"/>
      <c r="CU115" s="108"/>
      <c r="CV115" s="108"/>
      <c r="CW115" s="108"/>
      <c r="CX115" s="108"/>
      <c r="CY115" s="108"/>
      <c r="CZ115" s="108"/>
      <c r="DC115" s="11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1"/>
      <c r="EQ115" s="11"/>
    </row>
    <row r="116" spans="81:147" s="12" customFormat="1" ht="21.95" customHeight="1" x14ac:dyDescent="0.25">
      <c r="CC116" s="108"/>
      <c r="CD116" s="109"/>
      <c r="CE116" s="109"/>
      <c r="CF116" s="109"/>
      <c r="CG116" s="109"/>
      <c r="CJ116" s="110"/>
      <c r="CK116" s="110"/>
      <c r="CL116" s="110"/>
      <c r="CM116" s="110"/>
      <c r="CN116" s="110"/>
      <c r="CO116" s="110"/>
      <c r="CQ116" s="11"/>
      <c r="CR116" s="11"/>
      <c r="CS116" s="108"/>
      <c r="CT116" s="108"/>
      <c r="CU116" s="108"/>
      <c r="CV116" s="108"/>
      <c r="CW116" s="108"/>
      <c r="CX116" s="108"/>
      <c r="CY116" s="108"/>
      <c r="CZ116" s="108"/>
      <c r="DC116" s="11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1"/>
      <c r="EQ116" s="11"/>
    </row>
    <row r="117" spans="81:147" s="12" customFormat="1" ht="21.95" customHeight="1" x14ac:dyDescent="0.25">
      <c r="CC117" s="108"/>
      <c r="CD117" s="109"/>
      <c r="CE117" s="109"/>
      <c r="CF117" s="109"/>
      <c r="CG117" s="109"/>
      <c r="CJ117" s="110"/>
      <c r="CK117" s="110"/>
      <c r="CL117" s="110"/>
      <c r="CM117" s="110"/>
      <c r="CN117" s="110"/>
      <c r="CO117" s="110"/>
      <c r="CQ117" s="11"/>
      <c r="CR117" s="11"/>
      <c r="CS117" s="108"/>
      <c r="CT117" s="108"/>
      <c r="CU117" s="108"/>
      <c r="CV117" s="108"/>
      <c r="CW117" s="108"/>
      <c r="CX117" s="108"/>
      <c r="CY117" s="108"/>
      <c r="CZ117" s="108"/>
      <c r="DC117" s="11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1"/>
      <c r="EQ117" s="11"/>
    </row>
    <row r="118" spans="81:147" s="12" customFormat="1" ht="21.95" customHeight="1" x14ac:dyDescent="0.25">
      <c r="CC118" s="108"/>
      <c r="CD118" s="109"/>
      <c r="CE118" s="109"/>
      <c r="CF118" s="109"/>
      <c r="CG118" s="109"/>
      <c r="CJ118" s="110"/>
      <c r="CK118" s="110"/>
      <c r="CL118" s="110"/>
      <c r="CM118" s="110"/>
      <c r="CN118" s="110"/>
      <c r="CO118" s="110"/>
      <c r="CQ118" s="11"/>
      <c r="CR118" s="11"/>
      <c r="CS118" s="108"/>
      <c r="CT118" s="108"/>
      <c r="CU118" s="108"/>
      <c r="CV118" s="108"/>
      <c r="CW118" s="108"/>
      <c r="CX118" s="108"/>
      <c r="CY118" s="108"/>
      <c r="CZ118" s="108"/>
      <c r="DC118" s="11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1"/>
      <c r="EQ118" s="11"/>
    </row>
    <row r="119" spans="81:147" s="12" customFormat="1" ht="21.95" customHeight="1" x14ac:dyDescent="0.25">
      <c r="CC119" s="108"/>
      <c r="CD119" s="109"/>
      <c r="CE119" s="109"/>
      <c r="CF119" s="109"/>
      <c r="CG119" s="109"/>
      <c r="CJ119" s="110"/>
      <c r="CK119" s="110"/>
      <c r="CL119" s="110"/>
      <c r="CM119" s="110"/>
      <c r="CN119" s="110"/>
      <c r="CO119" s="110"/>
      <c r="CQ119" s="11"/>
      <c r="CR119" s="11"/>
      <c r="CS119" s="108"/>
      <c r="CT119" s="108"/>
      <c r="CU119" s="108"/>
      <c r="CV119" s="108"/>
      <c r="CW119" s="108"/>
      <c r="CX119" s="108"/>
      <c r="CY119" s="108"/>
      <c r="CZ119" s="108"/>
      <c r="DC119" s="11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1"/>
      <c r="EQ119" s="11"/>
    </row>
    <row r="120" spans="81:147" s="12" customFormat="1" ht="21.95" customHeight="1" x14ac:dyDescent="0.25">
      <c r="CC120" s="108"/>
      <c r="CD120" s="109"/>
      <c r="CE120" s="109"/>
      <c r="CF120" s="109"/>
      <c r="CG120" s="109"/>
      <c r="CJ120" s="110"/>
      <c r="CK120" s="110"/>
      <c r="CL120" s="110"/>
      <c r="CM120" s="110"/>
      <c r="CN120" s="110"/>
      <c r="CO120" s="110"/>
      <c r="CQ120" s="11"/>
      <c r="CR120" s="11"/>
      <c r="CS120" s="108"/>
      <c r="CT120" s="108"/>
      <c r="CU120" s="108"/>
      <c r="CV120" s="108"/>
      <c r="CW120" s="108"/>
      <c r="CX120" s="108"/>
      <c r="CY120" s="108"/>
      <c r="CZ120" s="108"/>
      <c r="DC120" s="11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1"/>
      <c r="EQ120" s="11"/>
    </row>
    <row r="121" spans="81:147" s="12" customFormat="1" ht="21.95" customHeight="1" x14ac:dyDescent="0.25">
      <c r="CC121" s="108"/>
      <c r="CD121" s="109"/>
      <c r="CE121" s="109"/>
      <c r="CF121" s="109"/>
      <c r="CG121" s="109"/>
      <c r="CJ121" s="110"/>
      <c r="CK121" s="110"/>
      <c r="CL121" s="110"/>
      <c r="CM121" s="110"/>
      <c r="CN121" s="110"/>
      <c r="CO121" s="110"/>
      <c r="CQ121" s="11"/>
      <c r="CR121" s="11"/>
      <c r="CS121" s="108"/>
      <c r="CT121" s="108"/>
      <c r="CU121" s="108"/>
      <c r="CV121" s="108"/>
      <c r="CW121" s="108"/>
      <c r="CX121" s="108"/>
      <c r="CY121" s="108"/>
      <c r="CZ121" s="108"/>
      <c r="DC121" s="11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1"/>
      <c r="EQ121" s="11"/>
    </row>
    <row r="122" spans="81:147" s="12" customFormat="1" ht="21.95" customHeight="1" x14ac:dyDescent="0.25">
      <c r="CC122" s="108"/>
      <c r="CD122" s="109"/>
      <c r="CE122" s="109"/>
      <c r="CF122" s="109"/>
      <c r="CG122" s="109"/>
      <c r="CJ122" s="110"/>
      <c r="CK122" s="110"/>
      <c r="CL122" s="110"/>
      <c r="CM122" s="110"/>
      <c r="CN122" s="110"/>
      <c r="CO122" s="110"/>
      <c r="CQ122" s="11"/>
      <c r="CR122" s="11"/>
      <c r="CS122" s="108"/>
      <c r="CT122" s="108"/>
      <c r="CU122" s="108"/>
      <c r="CV122" s="108"/>
      <c r="CW122" s="108"/>
      <c r="CX122" s="108"/>
      <c r="CY122" s="108"/>
      <c r="CZ122" s="108"/>
      <c r="DC122" s="11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1"/>
      <c r="EQ122" s="11"/>
    </row>
    <row r="123" spans="81:147" s="12" customFormat="1" ht="21.95" customHeight="1" x14ac:dyDescent="0.25">
      <c r="CC123" s="108"/>
      <c r="CD123" s="109"/>
      <c r="CE123" s="109"/>
      <c r="CF123" s="109"/>
      <c r="CG123" s="109"/>
      <c r="CJ123" s="110"/>
      <c r="CK123" s="110"/>
      <c r="CL123" s="110"/>
      <c r="CM123" s="110"/>
      <c r="CN123" s="110"/>
      <c r="CO123" s="110"/>
      <c r="CQ123" s="11"/>
      <c r="CR123" s="11"/>
      <c r="CS123" s="108"/>
      <c r="CT123" s="108"/>
      <c r="CU123" s="108"/>
      <c r="CV123" s="108"/>
      <c r="CW123" s="108"/>
      <c r="CX123" s="108"/>
      <c r="CY123" s="108"/>
      <c r="CZ123" s="108"/>
      <c r="DC123" s="11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1"/>
      <c r="EQ123" s="11"/>
    </row>
    <row r="124" spans="81:147" s="12" customFormat="1" ht="21.95" customHeight="1" x14ac:dyDescent="0.25">
      <c r="CC124" s="108"/>
      <c r="CD124" s="109"/>
      <c r="CE124" s="109"/>
      <c r="CF124" s="109"/>
      <c r="CG124" s="109"/>
      <c r="CJ124" s="110"/>
      <c r="CK124" s="110"/>
      <c r="CL124" s="110"/>
      <c r="CM124" s="110"/>
      <c r="CN124" s="110"/>
      <c r="CO124" s="110"/>
      <c r="CQ124" s="11"/>
      <c r="CR124" s="11"/>
      <c r="CS124" s="108"/>
      <c r="CT124" s="108"/>
      <c r="CU124" s="108"/>
      <c r="CV124" s="108"/>
      <c r="CW124" s="108"/>
      <c r="CX124" s="108"/>
      <c r="CY124" s="108"/>
      <c r="CZ124" s="108"/>
      <c r="DC124" s="11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1"/>
      <c r="EQ124" s="11"/>
    </row>
    <row r="125" spans="81:147" s="12" customFormat="1" ht="21.95" customHeight="1" x14ac:dyDescent="0.25">
      <c r="CC125" s="108"/>
      <c r="CD125" s="109"/>
      <c r="CE125" s="109"/>
      <c r="CF125" s="109"/>
      <c r="CG125" s="109"/>
      <c r="CJ125" s="110"/>
      <c r="CK125" s="110"/>
      <c r="CL125" s="110"/>
      <c r="CM125" s="110"/>
      <c r="CN125" s="110"/>
      <c r="CO125" s="110"/>
      <c r="CQ125" s="11"/>
      <c r="CR125" s="11"/>
      <c r="CS125" s="108"/>
      <c r="CT125" s="108"/>
      <c r="CU125" s="108"/>
      <c r="CV125" s="108"/>
      <c r="CW125" s="108"/>
      <c r="CX125" s="108"/>
      <c r="CY125" s="108"/>
      <c r="CZ125" s="108"/>
      <c r="DC125" s="11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1"/>
      <c r="EQ125" s="11"/>
    </row>
    <row r="126" spans="81:147" s="12" customFormat="1" ht="21.95" customHeight="1" x14ac:dyDescent="0.25">
      <c r="CC126" s="108"/>
      <c r="CD126" s="109"/>
      <c r="CE126" s="109"/>
      <c r="CF126" s="109"/>
      <c r="CG126" s="109"/>
      <c r="CJ126" s="110"/>
      <c r="CK126" s="110"/>
      <c r="CL126" s="110"/>
      <c r="CM126" s="110"/>
      <c r="CN126" s="110"/>
      <c r="CO126" s="110"/>
      <c r="CQ126" s="11"/>
      <c r="CR126" s="11"/>
      <c r="CS126" s="108"/>
      <c r="CT126" s="108"/>
      <c r="CU126" s="108"/>
      <c r="CV126" s="108"/>
      <c r="CW126" s="108"/>
      <c r="CX126" s="108"/>
      <c r="CY126" s="108"/>
      <c r="CZ126" s="108"/>
      <c r="DC126" s="11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1"/>
      <c r="EQ126" s="11"/>
    </row>
    <row r="127" spans="81:147" s="12" customFormat="1" ht="21.95" customHeight="1" x14ac:dyDescent="0.25">
      <c r="CC127" s="108"/>
      <c r="CD127" s="109"/>
      <c r="CE127" s="109"/>
      <c r="CF127" s="109"/>
      <c r="CG127" s="109"/>
      <c r="CJ127" s="110"/>
      <c r="CK127" s="110"/>
      <c r="CL127" s="110"/>
      <c r="CM127" s="110"/>
      <c r="CN127" s="110"/>
      <c r="CO127" s="110"/>
      <c r="CQ127" s="11"/>
      <c r="CR127" s="11"/>
      <c r="CS127" s="108"/>
      <c r="CT127" s="108"/>
      <c r="CU127" s="108"/>
      <c r="CV127" s="108"/>
      <c r="CW127" s="108"/>
      <c r="CX127" s="108"/>
      <c r="CY127" s="108"/>
      <c r="CZ127" s="108"/>
      <c r="DC127" s="11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1"/>
      <c r="EQ127" s="11"/>
    </row>
    <row r="128" spans="81:147" s="12" customFormat="1" ht="21.95" customHeight="1" x14ac:dyDescent="0.25">
      <c r="CC128" s="108"/>
      <c r="CD128" s="109"/>
      <c r="CE128" s="109"/>
      <c r="CF128" s="109"/>
      <c r="CG128" s="109"/>
      <c r="CJ128" s="110"/>
      <c r="CK128" s="110"/>
      <c r="CL128" s="110"/>
      <c r="CM128" s="110"/>
      <c r="CN128" s="110"/>
      <c r="CO128" s="110"/>
      <c r="CQ128" s="11"/>
      <c r="CR128" s="11"/>
      <c r="CS128" s="108"/>
      <c r="CT128" s="108"/>
      <c r="CU128" s="108"/>
      <c r="CV128" s="108"/>
      <c r="CW128" s="108"/>
      <c r="CX128" s="108"/>
      <c r="CY128" s="108"/>
      <c r="CZ128" s="108"/>
      <c r="DC128" s="11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1"/>
      <c r="EQ128" s="11"/>
    </row>
    <row r="129" spans="81:147" s="12" customFormat="1" ht="21.95" customHeight="1" x14ac:dyDescent="0.25">
      <c r="CC129" s="108"/>
      <c r="CD129" s="109"/>
      <c r="CE129" s="109"/>
      <c r="CF129" s="109"/>
      <c r="CG129" s="109"/>
      <c r="CJ129" s="110"/>
      <c r="CK129" s="110"/>
      <c r="CL129" s="110"/>
      <c r="CM129" s="110"/>
      <c r="CN129" s="110"/>
      <c r="CO129" s="110"/>
      <c r="CQ129" s="11"/>
      <c r="CR129" s="11"/>
      <c r="CS129" s="108"/>
      <c r="CT129" s="108"/>
      <c r="CU129" s="108"/>
      <c r="CV129" s="108"/>
      <c r="CW129" s="108"/>
      <c r="CX129" s="108"/>
      <c r="CY129" s="108"/>
      <c r="CZ129" s="108"/>
      <c r="DC129" s="11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1"/>
      <c r="EQ129" s="11"/>
    </row>
    <row r="130" spans="81:147" s="12" customFormat="1" ht="21.95" customHeight="1" x14ac:dyDescent="0.25">
      <c r="CC130" s="108"/>
      <c r="CD130" s="109"/>
      <c r="CE130" s="109"/>
      <c r="CF130" s="109"/>
      <c r="CG130" s="109"/>
      <c r="CJ130" s="110"/>
      <c r="CK130" s="110"/>
      <c r="CL130" s="110"/>
      <c r="CM130" s="110"/>
      <c r="CN130" s="110"/>
      <c r="CO130" s="110"/>
      <c r="CQ130" s="11"/>
      <c r="CR130" s="11"/>
      <c r="CS130" s="108"/>
      <c r="CT130" s="108"/>
      <c r="CU130" s="108"/>
      <c r="CV130" s="108"/>
      <c r="CW130" s="108"/>
      <c r="CX130" s="108"/>
      <c r="CY130" s="108"/>
      <c r="CZ130" s="108"/>
      <c r="DC130" s="11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1"/>
      <c r="EQ130" s="11"/>
    </row>
    <row r="131" spans="81:147" s="12" customFormat="1" ht="21.95" customHeight="1" x14ac:dyDescent="0.25">
      <c r="CC131" s="108"/>
      <c r="CD131" s="109"/>
      <c r="CE131" s="109"/>
      <c r="CF131" s="109"/>
      <c r="CG131" s="109"/>
      <c r="CJ131" s="110"/>
      <c r="CK131" s="110"/>
      <c r="CL131" s="110"/>
      <c r="CM131" s="110"/>
      <c r="CN131" s="110"/>
      <c r="CO131" s="110"/>
      <c r="CQ131" s="11"/>
      <c r="CR131" s="11"/>
      <c r="CS131" s="108"/>
      <c r="CT131" s="108"/>
      <c r="CU131" s="108"/>
      <c r="CV131" s="108"/>
      <c r="CW131" s="108"/>
      <c r="CX131" s="108"/>
      <c r="CY131" s="108"/>
      <c r="CZ131" s="108"/>
      <c r="DC131" s="11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1"/>
      <c r="EQ131" s="11"/>
    </row>
    <row r="132" spans="81:147" s="12" customFormat="1" ht="21.95" customHeight="1" x14ac:dyDescent="0.25">
      <c r="CC132" s="108"/>
      <c r="CD132" s="109"/>
      <c r="CE132" s="109"/>
      <c r="CF132" s="109"/>
      <c r="CG132" s="109"/>
      <c r="CJ132" s="110"/>
      <c r="CK132" s="110"/>
      <c r="CL132" s="110"/>
      <c r="CM132" s="110"/>
      <c r="CN132" s="110"/>
      <c r="CO132" s="110"/>
      <c r="CQ132" s="11"/>
      <c r="CR132" s="11"/>
      <c r="CS132" s="108"/>
      <c r="CT132" s="108"/>
      <c r="CU132" s="108"/>
      <c r="CV132" s="108"/>
      <c r="CW132" s="108"/>
      <c r="CX132" s="108"/>
      <c r="CY132" s="108"/>
      <c r="CZ132" s="108"/>
      <c r="DC132" s="11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1"/>
      <c r="EQ132" s="11"/>
    </row>
    <row r="133" spans="81:147" s="12" customFormat="1" ht="21.95" customHeight="1" x14ac:dyDescent="0.25">
      <c r="CC133" s="108"/>
      <c r="CD133" s="109"/>
      <c r="CE133" s="109"/>
      <c r="CF133" s="109"/>
      <c r="CG133" s="109"/>
      <c r="CJ133" s="110"/>
      <c r="CK133" s="110"/>
      <c r="CL133" s="110"/>
      <c r="CM133" s="110"/>
      <c r="CN133" s="110"/>
      <c r="CO133" s="110"/>
      <c r="CQ133" s="11"/>
      <c r="CR133" s="11"/>
      <c r="CS133" s="108"/>
      <c r="CT133" s="108"/>
      <c r="CU133" s="108"/>
      <c r="CV133" s="108"/>
      <c r="CW133" s="108"/>
      <c r="CX133" s="108"/>
      <c r="CY133" s="108"/>
      <c r="CZ133" s="108"/>
      <c r="DC133" s="11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1"/>
      <c r="EQ133" s="11"/>
    </row>
    <row r="134" spans="81:147" s="12" customFormat="1" ht="21.95" customHeight="1" x14ac:dyDescent="0.25">
      <c r="CC134" s="108"/>
      <c r="CD134" s="109"/>
      <c r="CE134" s="109"/>
      <c r="CF134" s="109"/>
      <c r="CG134" s="109"/>
      <c r="CJ134" s="110"/>
      <c r="CK134" s="110"/>
      <c r="CL134" s="110"/>
      <c r="CM134" s="110"/>
      <c r="CN134" s="110"/>
      <c r="CO134" s="110"/>
      <c r="CQ134" s="11"/>
      <c r="CR134" s="11"/>
      <c r="CS134" s="108"/>
      <c r="CT134" s="108"/>
      <c r="CU134" s="108"/>
      <c r="CV134" s="108"/>
      <c r="CW134" s="108"/>
      <c r="CX134" s="108"/>
      <c r="CY134" s="108"/>
      <c r="CZ134" s="108"/>
      <c r="DC134" s="11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1"/>
      <c r="EQ134" s="11"/>
    </row>
    <row r="135" spans="81:147" s="12" customFormat="1" ht="21.95" customHeight="1" x14ac:dyDescent="0.25">
      <c r="CC135" s="108"/>
      <c r="CD135" s="109"/>
      <c r="CE135" s="109"/>
      <c r="CF135" s="109"/>
      <c r="CG135" s="109"/>
      <c r="CJ135" s="110"/>
      <c r="CK135" s="110"/>
      <c r="CL135" s="110"/>
      <c r="CM135" s="110"/>
      <c r="CN135" s="110"/>
      <c r="CO135" s="110"/>
      <c r="CQ135" s="11"/>
      <c r="CR135" s="11"/>
      <c r="CS135" s="108"/>
      <c r="CT135" s="108"/>
      <c r="CU135" s="108"/>
      <c r="CV135" s="108"/>
      <c r="CW135" s="108"/>
      <c r="CX135" s="108"/>
      <c r="CY135" s="108"/>
      <c r="CZ135" s="108"/>
      <c r="DC135" s="11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1"/>
      <c r="EQ135" s="11"/>
    </row>
    <row r="136" spans="81:147" s="12" customFormat="1" ht="21.95" customHeight="1" x14ac:dyDescent="0.25">
      <c r="CC136" s="108"/>
      <c r="CD136" s="109"/>
      <c r="CE136" s="109"/>
      <c r="CF136" s="109"/>
      <c r="CG136" s="109"/>
      <c r="CJ136" s="110"/>
      <c r="CK136" s="110"/>
      <c r="CL136" s="110"/>
      <c r="CM136" s="110"/>
      <c r="CN136" s="110"/>
      <c r="CO136" s="110"/>
      <c r="CQ136" s="11"/>
      <c r="CR136" s="11"/>
      <c r="CS136" s="108"/>
      <c r="CT136" s="108"/>
      <c r="CU136" s="108"/>
      <c r="CV136" s="108"/>
      <c r="CW136" s="108"/>
      <c r="CX136" s="108"/>
      <c r="CY136" s="108"/>
      <c r="CZ136" s="108"/>
      <c r="DC136" s="11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1"/>
      <c r="EQ136" s="11"/>
    </row>
    <row r="137" spans="81:147" s="12" customFormat="1" ht="21.95" customHeight="1" x14ac:dyDescent="0.25">
      <c r="CC137" s="108"/>
      <c r="CD137" s="109"/>
      <c r="CE137" s="109"/>
      <c r="CF137" s="109"/>
      <c r="CG137" s="109"/>
      <c r="CJ137" s="110"/>
      <c r="CK137" s="110"/>
      <c r="CL137" s="110"/>
      <c r="CM137" s="110"/>
      <c r="CN137" s="110"/>
      <c r="CO137" s="110"/>
      <c r="CQ137" s="11"/>
      <c r="CR137" s="11"/>
      <c r="CS137" s="108"/>
      <c r="CT137" s="108"/>
      <c r="CU137" s="108"/>
      <c r="CV137" s="108"/>
      <c r="CW137" s="108"/>
      <c r="CX137" s="108"/>
      <c r="CY137" s="108"/>
      <c r="CZ137" s="108"/>
      <c r="DC137" s="11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1"/>
      <c r="EQ137" s="11"/>
    </row>
    <row r="138" spans="81:147" s="12" customFormat="1" ht="21.95" customHeight="1" x14ac:dyDescent="0.25">
      <c r="CC138" s="108"/>
      <c r="CD138" s="109"/>
      <c r="CE138" s="109"/>
      <c r="CF138" s="109"/>
      <c r="CG138" s="109"/>
      <c r="CJ138" s="110"/>
      <c r="CK138" s="110"/>
      <c r="CL138" s="110"/>
      <c r="CM138" s="110"/>
      <c r="CN138" s="110"/>
      <c r="CO138" s="110"/>
      <c r="CQ138" s="11"/>
      <c r="CR138" s="11"/>
      <c r="CS138" s="108"/>
      <c r="CT138" s="108"/>
      <c r="CU138" s="108"/>
      <c r="CV138" s="108"/>
      <c r="CW138" s="108"/>
      <c r="CX138" s="108"/>
      <c r="CY138" s="108"/>
      <c r="CZ138" s="108"/>
      <c r="DC138" s="11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1"/>
      <c r="EQ138" s="11"/>
    </row>
    <row r="139" spans="81:147" s="12" customFormat="1" ht="21.95" customHeight="1" x14ac:dyDescent="0.25">
      <c r="CC139" s="108"/>
      <c r="CD139" s="109"/>
      <c r="CE139" s="109"/>
      <c r="CF139" s="109"/>
      <c r="CG139" s="109"/>
      <c r="CJ139" s="110"/>
      <c r="CK139" s="110"/>
      <c r="CL139" s="110"/>
      <c r="CM139" s="110"/>
      <c r="CN139" s="110"/>
      <c r="CO139" s="110"/>
      <c r="CQ139" s="11"/>
      <c r="CR139" s="11"/>
      <c r="CS139" s="108"/>
      <c r="CT139" s="108"/>
      <c r="CU139" s="108"/>
      <c r="CV139" s="108"/>
      <c r="CW139" s="108"/>
      <c r="CX139" s="108"/>
      <c r="CY139" s="108"/>
      <c r="CZ139" s="108"/>
      <c r="DC139" s="11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1"/>
      <c r="EQ139" s="11"/>
    </row>
    <row r="140" spans="81:147" s="12" customFormat="1" ht="21.95" customHeight="1" x14ac:dyDescent="0.25">
      <c r="CC140" s="108"/>
      <c r="CD140" s="109"/>
      <c r="CE140" s="109"/>
      <c r="CF140" s="109"/>
      <c r="CG140" s="109"/>
      <c r="CJ140" s="110"/>
      <c r="CK140" s="110"/>
      <c r="CL140" s="110"/>
      <c r="CM140" s="110"/>
      <c r="CN140" s="110"/>
      <c r="CO140" s="110"/>
      <c r="CQ140" s="11"/>
      <c r="CR140" s="11"/>
      <c r="CS140" s="108"/>
      <c r="CT140" s="108"/>
      <c r="CU140" s="108"/>
      <c r="CV140" s="108"/>
      <c r="CW140" s="108"/>
      <c r="CX140" s="108"/>
      <c r="CY140" s="108"/>
      <c r="CZ140" s="108"/>
      <c r="DC140" s="11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1"/>
      <c r="EQ140" s="11"/>
    </row>
    <row r="141" spans="81:147" s="12" customFormat="1" ht="21.95" customHeight="1" x14ac:dyDescent="0.25">
      <c r="CC141" s="108"/>
      <c r="CD141" s="109"/>
      <c r="CE141" s="109"/>
      <c r="CF141" s="109"/>
      <c r="CG141" s="109"/>
      <c r="CJ141" s="110"/>
      <c r="CK141" s="110"/>
      <c r="CL141" s="110"/>
      <c r="CM141" s="110"/>
      <c r="CN141" s="110"/>
      <c r="CO141" s="110"/>
      <c r="CQ141" s="11"/>
      <c r="CR141" s="11"/>
      <c r="CS141" s="108"/>
      <c r="CT141" s="108"/>
      <c r="CU141" s="108"/>
      <c r="CV141" s="108"/>
      <c r="CW141" s="108"/>
      <c r="CX141" s="108"/>
      <c r="CY141" s="108"/>
      <c r="CZ141" s="108"/>
      <c r="DC141" s="11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1"/>
      <c r="EQ141" s="11"/>
    </row>
    <row r="142" spans="81:147" s="12" customFormat="1" ht="21.95" customHeight="1" x14ac:dyDescent="0.25">
      <c r="CC142" s="108"/>
      <c r="CD142" s="109"/>
      <c r="CE142" s="109"/>
      <c r="CF142" s="109"/>
      <c r="CG142" s="109"/>
      <c r="CJ142" s="110"/>
      <c r="CK142" s="110"/>
      <c r="CL142" s="110"/>
      <c r="CM142" s="110"/>
      <c r="CN142" s="110"/>
      <c r="CO142" s="110"/>
      <c r="CQ142" s="11"/>
      <c r="CR142" s="11"/>
      <c r="CS142" s="108"/>
      <c r="CT142" s="108"/>
      <c r="CU142" s="108"/>
      <c r="CV142" s="108"/>
      <c r="CW142" s="108"/>
      <c r="CX142" s="108"/>
      <c r="CY142" s="108"/>
      <c r="CZ142" s="108"/>
      <c r="DC142" s="11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1"/>
      <c r="EQ142" s="11"/>
    </row>
    <row r="143" spans="81:147" s="12" customFormat="1" ht="21.95" customHeight="1" x14ac:dyDescent="0.25">
      <c r="CC143" s="108"/>
      <c r="CD143" s="109"/>
      <c r="CE143" s="109"/>
      <c r="CF143" s="109"/>
      <c r="CG143" s="109"/>
      <c r="CJ143" s="110"/>
      <c r="CK143" s="110"/>
      <c r="CL143" s="110"/>
      <c r="CM143" s="110"/>
      <c r="CN143" s="110"/>
      <c r="CO143" s="110"/>
      <c r="CQ143" s="11"/>
      <c r="CR143" s="11"/>
      <c r="CS143" s="108"/>
      <c r="CT143" s="108"/>
      <c r="CU143" s="108"/>
      <c r="CV143" s="108"/>
      <c r="CW143" s="108"/>
      <c r="CX143" s="108"/>
      <c r="CY143" s="108"/>
      <c r="CZ143" s="108"/>
      <c r="DC143" s="11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1"/>
      <c r="EQ143" s="11"/>
    </row>
    <row r="144" spans="81:147" s="12" customFormat="1" ht="21.95" customHeight="1" x14ac:dyDescent="0.25">
      <c r="CC144" s="108"/>
      <c r="CD144" s="109"/>
      <c r="CE144" s="109"/>
      <c r="CF144" s="109"/>
      <c r="CG144" s="109"/>
      <c r="CJ144" s="110"/>
      <c r="CK144" s="110"/>
      <c r="CL144" s="110"/>
      <c r="CM144" s="110"/>
      <c r="CN144" s="110"/>
      <c r="CO144" s="110"/>
      <c r="CQ144" s="11"/>
      <c r="CR144" s="11"/>
      <c r="CS144" s="108"/>
      <c r="CT144" s="108"/>
      <c r="CU144" s="108"/>
      <c r="CV144" s="108"/>
      <c r="CW144" s="108"/>
      <c r="CX144" s="108"/>
      <c r="CY144" s="108"/>
      <c r="CZ144" s="108"/>
      <c r="DC144" s="11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1"/>
      <c r="EQ144" s="11"/>
    </row>
    <row r="145" spans="81:147" s="12" customFormat="1" ht="21.95" customHeight="1" x14ac:dyDescent="0.25">
      <c r="CC145" s="108"/>
      <c r="CD145" s="109"/>
      <c r="CE145" s="109"/>
      <c r="CF145" s="109"/>
      <c r="CG145" s="109"/>
      <c r="CJ145" s="110"/>
      <c r="CK145" s="110"/>
      <c r="CL145" s="110"/>
      <c r="CM145" s="110"/>
      <c r="CN145" s="110"/>
      <c r="CO145" s="110"/>
      <c r="CQ145" s="11"/>
      <c r="CR145" s="11"/>
      <c r="CS145" s="108"/>
      <c r="CT145" s="108"/>
      <c r="CU145" s="108"/>
      <c r="CV145" s="108"/>
      <c r="CW145" s="108"/>
      <c r="CX145" s="108"/>
      <c r="CY145" s="108"/>
      <c r="CZ145" s="108"/>
      <c r="DC145" s="11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1"/>
      <c r="EQ145" s="11"/>
    </row>
    <row r="146" spans="81:147" s="12" customFormat="1" ht="21.95" customHeight="1" x14ac:dyDescent="0.25">
      <c r="CC146" s="108"/>
      <c r="CD146" s="109"/>
      <c r="CE146" s="109"/>
      <c r="CF146" s="109"/>
      <c r="CG146" s="109"/>
      <c r="CJ146" s="110"/>
      <c r="CK146" s="110"/>
      <c r="CL146" s="110"/>
      <c r="CM146" s="110"/>
      <c r="CN146" s="110"/>
      <c r="CO146" s="110"/>
      <c r="CQ146" s="11"/>
      <c r="CR146" s="11"/>
      <c r="CS146" s="108"/>
      <c r="CT146" s="108"/>
      <c r="CU146" s="108"/>
      <c r="CV146" s="108"/>
      <c r="CW146" s="108"/>
      <c r="CX146" s="108"/>
      <c r="CY146" s="108"/>
      <c r="CZ146" s="108"/>
      <c r="DC146" s="11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1"/>
      <c r="EQ146" s="11"/>
    </row>
    <row r="147" spans="81:147" s="12" customFormat="1" ht="21.95" customHeight="1" x14ac:dyDescent="0.25">
      <c r="CC147" s="108"/>
      <c r="CD147" s="109"/>
      <c r="CE147" s="109"/>
      <c r="CF147" s="109"/>
      <c r="CG147" s="109"/>
      <c r="CJ147" s="110"/>
      <c r="CK147" s="110"/>
      <c r="CL147" s="110"/>
      <c r="CM147" s="110"/>
      <c r="CN147" s="110"/>
      <c r="CO147" s="110"/>
      <c r="CQ147" s="11"/>
      <c r="CR147" s="11"/>
      <c r="CS147" s="108"/>
      <c r="CT147" s="108"/>
      <c r="CU147" s="108"/>
      <c r="CV147" s="108"/>
      <c r="CW147" s="108"/>
      <c r="CX147" s="108"/>
      <c r="CY147" s="108"/>
      <c r="CZ147" s="108"/>
      <c r="DC147" s="11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1"/>
      <c r="EQ147" s="11"/>
    </row>
    <row r="148" spans="81:147" s="12" customFormat="1" ht="21.95" customHeight="1" x14ac:dyDescent="0.25">
      <c r="CC148" s="108"/>
      <c r="CD148" s="109"/>
      <c r="CE148" s="109"/>
      <c r="CF148" s="109"/>
      <c r="CG148" s="109"/>
      <c r="CJ148" s="110"/>
      <c r="CK148" s="110"/>
      <c r="CL148" s="110"/>
      <c r="CM148" s="110"/>
      <c r="CN148" s="110"/>
      <c r="CO148" s="110"/>
      <c r="CQ148" s="11"/>
      <c r="CR148" s="11"/>
      <c r="CS148" s="108"/>
      <c r="CT148" s="108"/>
      <c r="CU148" s="108"/>
      <c r="CV148" s="108"/>
      <c r="CW148" s="108"/>
      <c r="CX148" s="108"/>
      <c r="CY148" s="108"/>
      <c r="CZ148" s="108"/>
      <c r="DC148" s="11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1"/>
      <c r="EQ148" s="11"/>
    </row>
    <row r="149" spans="81:147" s="12" customFormat="1" ht="21.95" customHeight="1" x14ac:dyDescent="0.25">
      <c r="CC149" s="108"/>
      <c r="CD149" s="109"/>
      <c r="CE149" s="109"/>
      <c r="CF149" s="109"/>
      <c r="CG149" s="109"/>
      <c r="CJ149" s="110"/>
      <c r="CK149" s="110"/>
      <c r="CL149" s="110"/>
      <c r="CM149" s="110"/>
      <c r="CN149" s="110"/>
      <c r="CO149" s="110"/>
      <c r="CQ149" s="11"/>
      <c r="CR149" s="11"/>
      <c r="CS149" s="108"/>
      <c r="CT149" s="108"/>
      <c r="CU149" s="108"/>
      <c r="CV149" s="108"/>
      <c r="CW149" s="108"/>
      <c r="CX149" s="108"/>
      <c r="CY149" s="108"/>
      <c r="CZ149" s="108"/>
      <c r="DC149" s="11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1"/>
      <c r="EQ149" s="11"/>
    </row>
    <row r="150" spans="81:147" s="12" customFormat="1" ht="21.95" customHeight="1" x14ac:dyDescent="0.25">
      <c r="CC150" s="108"/>
      <c r="CD150" s="109"/>
      <c r="CE150" s="109"/>
      <c r="CF150" s="109"/>
      <c r="CG150" s="109"/>
      <c r="CJ150" s="110"/>
      <c r="CK150" s="110"/>
      <c r="CL150" s="110"/>
      <c r="CM150" s="110"/>
      <c r="CN150" s="110"/>
      <c r="CO150" s="110"/>
      <c r="CQ150" s="11"/>
      <c r="CR150" s="11"/>
      <c r="CS150" s="108"/>
      <c r="CT150" s="108"/>
      <c r="CU150" s="108"/>
      <c r="CV150" s="108"/>
      <c r="CW150" s="108"/>
      <c r="CX150" s="108"/>
      <c r="CY150" s="108"/>
      <c r="CZ150" s="108"/>
      <c r="DC150" s="11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1"/>
      <c r="EQ150" s="11"/>
    </row>
    <row r="151" spans="81:147" s="12" customFormat="1" ht="21.95" customHeight="1" x14ac:dyDescent="0.25">
      <c r="CC151" s="108"/>
      <c r="CD151" s="109"/>
      <c r="CE151" s="109"/>
      <c r="CF151" s="109"/>
      <c r="CG151" s="109"/>
      <c r="CJ151" s="110"/>
      <c r="CK151" s="110"/>
      <c r="CL151" s="110"/>
      <c r="CM151" s="110"/>
      <c r="CN151" s="110"/>
      <c r="CO151" s="110"/>
      <c r="CQ151" s="11"/>
      <c r="CR151" s="11"/>
      <c r="CS151" s="108"/>
      <c r="CT151" s="108"/>
      <c r="CU151" s="108"/>
      <c r="CV151" s="108"/>
      <c r="CW151" s="108"/>
      <c r="CX151" s="108"/>
      <c r="CY151" s="108"/>
      <c r="CZ151" s="108"/>
      <c r="DC151" s="11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1"/>
      <c r="EQ151" s="11"/>
    </row>
    <row r="152" spans="81:147" s="12" customFormat="1" ht="21.95" customHeight="1" x14ac:dyDescent="0.25">
      <c r="CC152" s="108"/>
      <c r="CD152" s="109"/>
      <c r="CE152" s="109"/>
      <c r="CF152" s="109"/>
      <c r="CG152" s="109"/>
      <c r="CJ152" s="110"/>
      <c r="CK152" s="110"/>
      <c r="CL152" s="110"/>
      <c r="CM152" s="110"/>
      <c r="CN152" s="110"/>
      <c r="CO152" s="110"/>
      <c r="CQ152" s="11"/>
      <c r="CR152" s="11"/>
      <c r="CS152" s="108"/>
      <c r="CT152" s="108"/>
      <c r="CU152" s="108"/>
      <c r="CV152" s="108"/>
      <c r="CW152" s="108"/>
      <c r="CX152" s="108"/>
      <c r="CY152" s="108"/>
      <c r="CZ152" s="108"/>
      <c r="DC152" s="11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1"/>
      <c r="EQ152" s="11"/>
    </row>
    <row r="153" spans="81:147" s="12" customFormat="1" ht="21.95" customHeight="1" x14ac:dyDescent="0.25">
      <c r="CC153" s="108"/>
      <c r="CD153" s="109"/>
      <c r="CE153" s="109"/>
      <c r="CF153" s="109"/>
      <c r="CG153" s="109"/>
      <c r="CJ153" s="110"/>
      <c r="CK153" s="110"/>
      <c r="CL153" s="110"/>
      <c r="CM153" s="110"/>
      <c r="CN153" s="110"/>
      <c r="CO153" s="110"/>
      <c r="CQ153" s="11"/>
      <c r="CR153" s="11"/>
      <c r="CS153" s="108"/>
      <c r="CT153" s="108"/>
      <c r="CU153" s="108"/>
      <c r="CV153" s="108"/>
      <c r="CW153" s="108"/>
      <c r="CX153" s="108"/>
      <c r="CY153" s="108"/>
      <c r="CZ153" s="108"/>
      <c r="DC153" s="11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1"/>
      <c r="EQ153" s="11"/>
    </row>
    <row r="154" spans="81:147" s="12" customFormat="1" ht="21.95" customHeight="1" x14ac:dyDescent="0.25">
      <c r="CC154" s="108"/>
      <c r="CD154" s="109"/>
      <c r="CE154" s="109"/>
      <c r="CF154" s="109"/>
      <c r="CG154" s="109"/>
      <c r="CJ154" s="110"/>
      <c r="CK154" s="110"/>
      <c r="CL154" s="110"/>
      <c r="CM154" s="110"/>
      <c r="CN154" s="110"/>
      <c r="CO154" s="110"/>
      <c r="CQ154" s="11"/>
      <c r="CR154" s="11"/>
      <c r="CS154" s="108"/>
      <c r="CT154" s="108"/>
      <c r="CU154" s="108"/>
      <c r="CV154" s="108"/>
      <c r="CW154" s="108"/>
      <c r="CX154" s="108"/>
      <c r="CY154" s="108"/>
      <c r="CZ154" s="108"/>
      <c r="DC154" s="11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1"/>
      <c r="EQ154" s="11"/>
    </row>
    <row r="155" spans="81:147" s="12" customFormat="1" ht="21.95" customHeight="1" x14ac:dyDescent="0.25">
      <c r="CC155" s="108"/>
      <c r="CD155" s="109"/>
      <c r="CE155" s="109"/>
      <c r="CF155" s="109"/>
      <c r="CG155" s="109"/>
      <c r="CJ155" s="110"/>
      <c r="CK155" s="110"/>
      <c r="CL155" s="110"/>
      <c r="CM155" s="110"/>
      <c r="CN155" s="110"/>
      <c r="CO155" s="110"/>
      <c r="CQ155" s="11"/>
      <c r="CR155" s="11"/>
      <c r="CS155" s="108"/>
      <c r="CT155" s="108"/>
      <c r="CU155" s="108"/>
      <c r="CV155" s="108"/>
      <c r="CW155" s="108"/>
      <c r="CX155" s="108"/>
      <c r="CY155" s="108"/>
      <c r="CZ155" s="108"/>
      <c r="DC155" s="11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1"/>
      <c r="EQ155" s="11"/>
    </row>
    <row r="156" spans="81:147" s="12" customFormat="1" ht="21.95" customHeight="1" x14ac:dyDescent="0.25">
      <c r="CC156" s="108"/>
      <c r="CD156" s="109"/>
      <c r="CE156" s="109"/>
      <c r="CF156" s="109"/>
      <c r="CG156" s="109"/>
      <c r="CJ156" s="110"/>
      <c r="CK156" s="110"/>
      <c r="CL156" s="110"/>
      <c r="CM156" s="110"/>
      <c r="CN156" s="110"/>
      <c r="CO156" s="110"/>
      <c r="CQ156" s="11"/>
      <c r="CR156" s="11"/>
      <c r="CS156" s="108"/>
      <c r="CT156" s="108"/>
      <c r="CU156" s="108"/>
      <c r="CV156" s="108"/>
      <c r="CW156" s="108"/>
      <c r="CX156" s="108"/>
      <c r="CY156" s="108"/>
      <c r="CZ156" s="108"/>
      <c r="DC156" s="11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1"/>
      <c r="EQ156" s="11"/>
    </row>
    <row r="157" spans="81:147" s="12" customFormat="1" ht="21.95" customHeight="1" x14ac:dyDescent="0.25">
      <c r="CC157" s="108"/>
      <c r="CD157" s="109"/>
      <c r="CE157" s="109"/>
      <c r="CF157" s="109"/>
      <c r="CG157" s="109"/>
      <c r="CJ157" s="110"/>
      <c r="CK157" s="110"/>
      <c r="CL157" s="110"/>
      <c r="CM157" s="110"/>
      <c r="CN157" s="110"/>
      <c r="CO157" s="110"/>
      <c r="CQ157" s="11"/>
      <c r="CR157" s="11"/>
      <c r="CS157" s="108"/>
      <c r="CT157" s="108"/>
      <c r="CU157" s="108"/>
      <c r="CV157" s="108"/>
      <c r="CW157" s="108"/>
      <c r="CX157" s="108"/>
      <c r="CY157" s="108"/>
      <c r="CZ157" s="108"/>
      <c r="DC157" s="11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1"/>
      <c r="EQ157" s="11"/>
    </row>
    <row r="158" spans="81:147" s="12" customFormat="1" ht="21.95" customHeight="1" x14ac:dyDescent="0.25">
      <c r="CC158" s="108"/>
      <c r="CD158" s="109"/>
      <c r="CE158" s="109"/>
      <c r="CF158" s="109"/>
      <c r="CG158" s="109"/>
      <c r="CJ158" s="110"/>
      <c r="CK158" s="110"/>
      <c r="CL158" s="110"/>
      <c r="CM158" s="110"/>
      <c r="CN158" s="110"/>
      <c r="CO158" s="110"/>
      <c r="CQ158" s="11"/>
      <c r="CR158" s="11"/>
      <c r="CS158" s="108"/>
      <c r="CT158" s="108"/>
      <c r="CU158" s="108"/>
      <c r="CV158" s="108"/>
      <c r="CW158" s="108"/>
      <c r="CX158" s="108"/>
      <c r="CY158" s="108"/>
      <c r="CZ158" s="108"/>
      <c r="DC158" s="11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1"/>
      <c r="EQ158" s="11"/>
    </row>
    <row r="159" spans="81:147" s="12" customFormat="1" ht="21.95" customHeight="1" x14ac:dyDescent="0.25">
      <c r="CC159" s="108"/>
      <c r="CD159" s="109"/>
      <c r="CE159" s="109"/>
      <c r="CF159" s="109"/>
      <c r="CG159" s="109"/>
      <c r="CJ159" s="110"/>
      <c r="CK159" s="110"/>
      <c r="CL159" s="110"/>
      <c r="CM159" s="110"/>
      <c r="CN159" s="110"/>
      <c r="CO159" s="110"/>
      <c r="CQ159" s="11"/>
      <c r="CR159" s="11"/>
      <c r="CS159" s="108"/>
      <c r="CT159" s="108"/>
      <c r="CU159" s="108"/>
      <c r="CV159" s="108"/>
      <c r="CW159" s="108"/>
      <c r="CX159" s="108"/>
      <c r="CY159" s="108"/>
      <c r="CZ159" s="108"/>
      <c r="DC159" s="11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1"/>
      <c r="EQ159" s="11"/>
    </row>
    <row r="160" spans="81:147" s="12" customFormat="1" ht="21.95" customHeight="1" x14ac:dyDescent="0.25">
      <c r="CC160" s="108"/>
      <c r="CD160" s="109"/>
      <c r="CE160" s="109"/>
      <c r="CF160" s="109"/>
      <c r="CG160" s="109"/>
      <c r="CJ160" s="110"/>
      <c r="CK160" s="110"/>
      <c r="CL160" s="110"/>
      <c r="CM160" s="110"/>
      <c r="CN160" s="110"/>
      <c r="CO160" s="110"/>
      <c r="CQ160" s="11"/>
      <c r="CR160" s="11"/>
      <c r="CS160" s="108"/>
      <c r="CT160" s="108"/>
      <c r="CU160" s="108"/>
      <c r="CV160" s="108"/>
      <c r="CW160" s="108"/>
      <c r="CX160" s="108"/>
      <c r="CY160" s="108"/>
      <c r="CZ160" s="108"/>
      <c r="DC160" s="11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1"/>
      <c r="EQ160" s="11"/>
    </row>
    <row r="161" spans="81:147" s="12" customFormat="1" ht="21.95" customHeight="1" x14ac:dyDescent="0.25">
      <c r="CC161" s="108"/>
      <c r="CD161" s="109"/>
      <c r="CE161" s="109"/>
      <c r="CF161" s="109"/>
      <c r="CG161" s="109"/>
      <c r="CJ161" s="110"/>
      <c r="CK161" s="110"/>
      <c r="CL161" s="110"/>
      <c r="CM161" s="110"/>
      <c r="CN161" s="110"/>
      <c r="CO161" s="110"/>
      <c r="CQ161" s="11"/>
      <c r="CR161" s="11"/>
      <c r="CS161" s="108"/>
      <c r="CT161" s="108"/>
      <c r="CU161" s="108"/>
      <c r="CV161" s="108"/>
      <c r="CW161" s="108"/>
      <c r="CX161" s="108"/>
      <c r="CY161" s="108"/>
      <c r="CZ161" s="108"/>
      <c r="DC161" s="11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1"/>
      <c r="EQ161" s="11"/>
    </row>
    <row r="162" spans="81:147" s="12" customFormat="1" ht="21.95" customHeight="1" x14ac:dyDescent="0.25">
      <c r="CC162" s="108"/>
      <c r="CD162" s="109"/>
      <c r="CE162" s="109"/>
      <c r="CF162" s="109"/>
      <c r="CG162" s="109"/>
      <c r="CJ162" s="110"/>
      <c r="CK162" s="110"/>
      <c r="CL162" s="110"/>
      <c r="CM162" s="110"/>
      <c r="CN162" s="110"/>
      <c r="CO162" s="110"/>
      <c r="CQ162" s="11"/>
      <c r="CR162" s="11"/>
      <c r="CS162" s="108"/>
      <c r="CT162" s="108"/>
      <c r="CU162" s="108"/>
      <c r="CV162" s="108"/>
      <c r="CW162" s="108"/>
      <c r="CX162" s="108"/>
      <c r="CY162" s="108"/>
      <c r="CZ162" s="108"/>
      <c r="DC162" s="11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1"/>
      <c r="EQ162" s="11"/>
    </row>
    <row r="163" spans="81:147" s="12" customFormat="1" ht="21.95" customHeight="1" x14ac:dyDescent="0.25">
      <c r="CC163" s="108"/>
      <c r="CD163" s="109"/>
      <c r="CE163" s="109"/>
      <c r="CF163" s="109"/>
      <c r="CG163" s="109"/>
      <c r="CJ163" s="110"/>
      <c r="CK163" s="110"/>
      <c r="CL163" s="110"/>
      <c r="CM163" s="110"/>
      <c r="CN163" s="110"/>
      <c r="CO163" s="110"/>
      <c r="CQ163" s="11"/>
      <c r="CR163" s="11"/>
      <c r="CS163" s="108"/>
      <c r="CT163" s="108"/>
      <c r="CU163" s="108"/>
      <c r="CV163" s="108"/>
      <c r="CW163" s="108"/>
      <c r="CX163" s="108"/>
      <c r="CY163" s="108"/>
      <c r="CZ163" s="108"/>
      <c r="DC163" s="11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1"/>
      <c r="EQ163" s="11"/>
    </row>
    <row r="164" spans="81:147" s="12" customFormat="1" ht="21.95" customHeight="1" x14ac:dyDescent="0.25">
      <c r="CC164" s="108"/>
      <c r="CD164" s="109"/>
      <c r="CE164" s="109"/>
      <c r="CF164" s="109"/>
      <c r="CG164" s="109"/>
      <c r="CJ164" s="110"/>
      <c r="CK164" s="110"/>
      <c r="CL164" s="110"/>
      <c r="CM164" s="110"/>
      <c r="CN164" s="110"/>
      <c r="CO164" s="110"/>
      <c r="CQ164" s="11"/>
      <c r="CR164" s="11"/>
      <c r="CS164" s="108"/>
      <c r="CT164" s="108"/>
      <c r="CU164" s="108"/>
      <c r="CV164" s="108"/>
      <c r="CW164" s="108"/>
      <c r="CX164" s="108"/>
      <c r="CY164" s="108"/>
      <c r="CZ164" s="108"/>
      <c r="DC164" s="11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1"/>
      <c r="EQ164" s="11"/>
    </row>
    <row r="165" spans="81:147" s="12" customFormat="1" ht="21.95" customHeight="1" x14ac:dyDescent="0.25">
      <c r="CC165" s="108"/>
      <c r="CD165" s="109"/>
      <c r="CE165" s="109"/>
      <c r="CF165" s="109"/>
      <c r="CG165" s="109"/>
      <c r="CJ165" s="110"/>
      <c r="CK165" s="110"/>
      <c r="CL165" s="110"/>
      <c r="CM165" s="110"/>
      <c r="CN165" s="110"/>
      <c r="CO165" s="110"/>
      <c r="CQ165" s="11"/>
      <c r="CR165" s="11"/>
      <c r="CS165" s="108"/>
      <c r="CT165" s="108"/>
      <c r="CU165" s="108"/>
      <c r="CV165" s="108"/>
      <c r="CW165" s="108"/>
      <c r="CX165" s="108"/>
      <c r="CY165" s="108"/>
      <c r="CZ165" s="108"/>
      <c r="DC165" s="11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1"/>
      <c r="EQ165" s="11"/>
    </row>
    <row r="166" spans="81:147" s="12" customFormat="1" ht="21.95" customHeight="1" x14ac:dyDescent="0.25">
      <c r="CC166" s="108"/>
      <c r="CD166" s="109"/>
      <c r="CE166" s="109"/>
      <c r="CF166" s="109"/>
      <c r="CG166" s="109"/>
      <c r="CJ166" s="110"/>
      <c r="CK166" s="110"/>
      <c r="CL166" s="110"/>
      <c r="CM166" s="110"/>
      <c r="CN166" s="110"/>
      <c r="CO166" s="110"/>
      <c r="CQ166" s="11"/>
      <c r="CR166" s="11"/>
      <c r="CS166" s="108"/>
      <c r="CT166" s="108"/>
      <c r="CU166" s="108"/>
      <c r="CV166" s="108"/>
      <c r="CW166" s="108"/>
      <c r="CX166" s="108"/>
      <c r="CY166" s="108"/>
      <c r="CZ166" s="108"/>
      <c r="DC166" s="11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1"/>
      <c r="EQ166" s="11"/>
    </row>
    <row r="167" spans="81:147" s="12" customFormat="1" ht="21.95" customHeight="1" x14ac:dyDescent="0.25">
      <c r="CC167" s="108"/>
      <c r="CD167" s="109"/>
      <c r="CE167" s="109"/>
      <c r="CF167" s="109"/>
      <c r="CG167" s="109"/>
      <c r="CJ167" s="110"/>
      <c r="CK167" s="110"/>
      <c r="CL167" s="110"/>
      <c r="CM167" s="110"/>
      <c r="CN167" s="110"/>
      <c r="CO167" s="110"/>
      <c r="CQ167" s="11"/>
      <c r="CR167" s="11"/>
      <c r="CS167" s="108"/>
      <c r="CT167" s="108"/>
      <c r="CU167" s="108"/>
      <c r="CV167" s="108"/>
      <c r="CW167" s="108"/>
      <c r="CX167" s="108"/>
      <c r="CY167" s="108"/>
      <c r="CZ167" s="108"/>
      <c r="DC167" s="11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1"/>
      <c r="EQ167" s="11"/>
    </row>
    <row r="168" spans="81:147" s="12" customFormat="1" ht="21.95" customHeight="1" x14ac:dyDescent="0.25">
      <c r="CC168" s="108"/>
      <c r="CD168" s="109"/>
      <c r="CE168" s="109"/>
      <c r="CF168" s="109"/>
      <c r="CG168" s="109"/>
      <c r="CJ168" s="110"/>
      <c r="CK168" s="110"/>
      <c r="CL168" s="110"/>
      <c r="CM168" s="110"/>
      <c r="CN168" s="110"/>
      <c r="CO168" s="110"/>
      <c r="CQ168" s="11"/>
      <c r="CR168" s="11"/>
      <c r="CS168" s="108"/>
      <c r="CT168" s="108"/>
      <c r="CU168" s="108"/>
      <c r="CV168" s="108"/>
      <c r="CW168" s="108"/>
      <c r="CX168" s="108"/>
      <c r="CY168" s="108"/>
      <c r="CZ168" s="108"/>
      <c r="DC168" s="11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1"/>
      <c r="EQ168" s="11"/>
    </row>
    <row r="169" spans="81:147" s="12" customFormat="1" ht="21.95" customHeight="1" x14ac:dyDescent="0.25">
      <c r="CC169" s="108"/>
      <c r="CD169" s="109"/>
      <c r="CE169" s="109"/>
      <c r="CF169" s="109"/>
      <c r="CG169" s="109"/>
      <c r="CJ169" s="110"/>
      <c r="CK169" s="110"/>
      <c r="CL169" s="110"/>
      <c r="CM169" s="110"/>
      <c r="CN169" s="110"/>
      <c r="CO169" s="110"/>
      <c r="CQ169" s="11"/>
      <c r="CR169" s="11"/>
      <c r="CS169" s="108"/>
      <c r="CT169" s="108"/>
      <c r="CU169" s="108"/>
      <c r="CV169" s="108"/>
      <c r="CW169" s="108"/>
      <c r="CX169" s="108"/>
      <c r="CY169" s="108"/>
      <c r="CZ169" s="108"/>
      <c r="DC169" s="11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1"/>
      <c r="EQ169" s="11"/>
    </row>
    <row r="170" spans="81:147" s="12" customFormat="1" ht="21.95" customHeight="1" x14ac:dyDescent="0.25">
      <c r="CC170" s="108"/>
      <c r="CD170" s="109"/>
      <c r="CE170" s="109"/>
      <c r="CF170" s="109"/>
      <c r="CG170" s="109"/>
      <c r="CJ170" s="110"/>
      <c r="CK170" s="110"/>
      <c r="CL170" s="110"/>
      <c r="CM170" s="110"/>
      <c r="CN170" s="110"/>
      <c r="CO170" s="110"/>
      <c r="CQ170" s="11"/>
      <c r="CR170" s="11"/>
      <c r="CS170" s="108"/>
      <c r="CT170" s="108"/>
      <c r="CU170" s="108"/>
      <c r="CV170" s="108"/>
      <c r="CW170" s="108"/>
      <c r="CX170" s="108"/>
      <c r="CY170" s="108"/>
      <c r="CZ170" s="108"/>
      <c r="DC170" s="11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1"/>
      <c r="EQ170" s="11"/>
    </row>
    <row r="171" spans="81:147" s="12" customFormat="1" ht="21.95" customHeight="1" x14ac:dyDescent="0.25">
      <c r="CC171" s="108"/>
      <c r="CD171" s="109"/>
      <c r="CE171" s="109"/>
      <c r="CF171" s="109"/>
      <c r="CG171" s="109"/>
      <c r="CJ171" s="110"/>
      <c r="CK171" s="110"/>
      <c r="CL171" s="110"/>
      <c r="CM171" s="110"/>
      <c r="CN171" s="110"/>
      <c r="CO171" s="110"/>
      <c r="CQ171" s="11"/>
      <c r="CR171" s="11"/>
      <c r="CS171" s="108"/>
      <c r="CT171" s="108"/>
      <c r="CU171" s="108"/>
      <c r="CV171" s="108"/>
      <c r="CW171" s="108"/>
      <c r="CX171" s="108"/>
      <c r="CY171" s="108"/>
      <c r="CZ171" s="108"/>
      <c r="DC171" s="11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1"/>
      <c r="EQ171" s="11"/>
    </row>
    <row r="172" spans="81:147" s="12" customFormat="1" ht="21.95" customHeight="1" x14ac:dyDescent="0.25">
      <c r="CC172" s="108"/>
      <c r="CD172" s="109"/>
      <c r="CE172" s="109"/>
      <c r="CF172" s="109"/>
      <c r="CG172" s="109"/>
      <c r="CJ172" s="110"/>
      <c r="CK172" s="110"/>
      <c r="CL172" s="110"/>
      <c r="CM172" s="110"/>
      <c r="CN172" s="110"/>
      <c r="CO172" s="110"/>
      <c r="CQ172" s="11"/>
      <c r="CR172" s="11"/>
      <c r="CS172" s="108"/>
      <c r="CT172" s="108"/>
      <c r="CU172" s="108"/>
      <c r="CV172" s="108"/>
      <c r="CW172" s="108"/>
      <c r="CX172" s="108"/>
      <c r="CY172" s="108"/>
      <c r="CZ172" s="108"/>
      <c r="DC172" s="11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1"/>
      <c r="EQ172" s="11"/>
    </row>
    <row r="173" spans="81:147" s="12" customFormat="1" ht="21.95" customHeight="1" x14ac:dyDescent="0.25">
      <c r="CC173" s="108"/>
      <c r="CD173" s="109"/>
      <c r="CE173" s="109"/>
      <c r="CF173" s="109"/>
      <c r="CG173" s="109"/>
      <c r="CJ173" s="110"/>
      <c r="CK173" s="110"/>
      <c r="CL173" s="110"/>
      <c r="CM173" s="110"/>
      <c r="CN173" s="110"/>
      <c r="CO173" s="110"/>
      <c r="CQ173" s="11"/>
      <c r="CR173" s="11"/>
      <c r="CS173" s="108"/>
      <c r="CT173" s="108"/>
      <c r="CU173" s="108"/>
      <c r="CV173" s="108"/>
      <c r="CW173" s="108"/>
      <c r="CX173" s="108"/>
      <c r="CY173" s="108"/>
      <c r="CZ173" s="108"/>
      <c r="DC173" s="11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1"/>
      <c r="EQ173" s="11"/>
    </row>
    <row r="174" spans="81:147" s="12" customFormat="1" ht="21.95" customHeight="1" x14ac:dyDescent="0.25">
      <c r="CC174" s="108"/>
      <c r="CD174" s="109"/>
      <c r="CE174" s="109"/>
      <c r="CF174" s="109"/>
      <c r="CG174" s="109"/>
      <c r="CJ174" s="110"/>
      <c r="CK174" s="110"/>
      <c r="CL174" s="110"/>
      <c r="CM174" s="110"/>
      <c r="CN174" s="110"/>
      <c r="CO174" s="110"/>
      <c r="CQ174" s="11"/>
      <c r="CR174" s="11"/>
      <c r="CS174" s="108"/>
      <c r="CT174" s="108"/>
      <c r="CU174" s="108"/>
      <c r="CV174" s="108"/>
      <c r="CW174" s="108"/>
      <c r="CX174" s="108"/>
      <c r="CY174" s="108"/>
      <c r="CZ174" s="108"/>
      <c r="DC174" s="11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1"/>
      <c r="EQ174" s="11"/>
    </row>
    <row r="175" spans="81:147" s="12" customFormat="1" ht="21.95" customHeight="1" x14ac:dyDescent="0.25">
      <c r="CC175" s="108"/>
      <c r="CD175" s="109"/>
      <c r="CE175" s="109"/>
      <c r="CF175" s="109"/>
      <c r="CG175" s="109"/>
      <c r="CJ175" s="110"/>
      <c r="CK175" s="110"/>
      <c r="CL175" s="110"/>
      <c r="CM175" s="110"/>
      <c r="CN175" s="110"/>
      <c r="CO175" s="110"/>
      <c r="CQ175" s="11"/>
      <c r="CR175" s="11"/>
      <c r="CS175" s="108"/>
      <c r="CT175" s="108"/>
      <c r="CU175" s="108"/>
      <c r="CV175" s="108"/>
      <c r="CW175" s="108"/>
      <c r="CX175" s="108"/>
      <c r="CY175" s="108"/>
      <c r="CZ175" s="108"/>
      <c r="DC175" s="11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1"/>
      <c r="EQ175" s="11"/>
    </row>
    <row r="176" spans="81:147" s="12" customFormat="1" ht="21.95" customHeight="1" x14ac:dyDescent="0.25">
      <c r="CC176" s="108"/>
      <c r="CD176" s="109"/>
      <c r="CE176" s="109"/>
      <c r="CF176" s="109"/>
      <c r="CG176" s="109"/>
      <c r="CJ176" s="110"/>
      <c r="CK176" s="110"/>
      <c r="CL176" s="110"/>
      <c r="CM176" s="110"/>
      <c r="CN176" s="110"/>
      <c r="CO176" s="110"/>
      <c r="CQ176" s="11"/>
      <c r="CR176" s="11"/>
      <c r="CS176" s="108"/>
      <c r="CT176" s="108"/>
      <c r="CU176" s="108"/>
      <c r="CV176" s="108"/>
      <c r="CW176" s="108"/>
      <c r="CX176" s="108"/>
      <c r="CY176" s="108"/>
      <c r="CZ176" s="108"/>
      <c r="DC176" s="11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1"/>
      <c r="EQ176" s="11"/>
    </row>
    <row r="177" spans="81:147" s="12" customFormat="1" ht="21.95" customHeight="1" x14ac:dyDescent="0.25">
      <c r="CC177" s="108"/>
      <c r="CD177" s="109"/>
      <c r="CE177" s="109"/>
      <c r="CF177" s="109"/>
      <c r="CG177" s="109"/>
      <c r="CJ177" s="110"/>
      <c r="CK177" s="110"/>
      <c r="CL177" s="110"/>
      <c r="CM177" s="110"/>
      <c r="CN177" s="110"/>
      <c r="CO177" s="110"/>
      <c r="CQ177" s="11"/>
      <c r="CR177" s="11"/>
      <c r="CS177" s="108"/>
      <c r="CT177" s="108"/>
      <c r="CU177" s="108"/>
      <c r="CV177" s="108"/>
      <c r="CW177" s="108"/>
      <c r="CX177" s="108"/>
      <c r="CY177" s="108"/>
      <c r="CZ177" s="108"/>
      <c r="DC177" s="11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1"/>
      <c r="EQ177" s="11"/>
    </row>
    <row r="178" spans="81:147" s="12" customFormat="1" ht="21.95" customHeight="1" x14ac:dyDescent="0.25">
      <c r="CC178" s="108"/>
      <c r="CD178" s="109"/>
      <c r="CE178" s="109"/>
      <c r="CF178" s="109"/>
      <c r="CG178" s="109"/>
      <c r="CJ178" s="110"/>
      <c r="CK178" s="110"/>
      <c r="CL178" s="110"/>
      <c r="CM178" s="110"/>
      <c r="CN178" s="110"/>
      <c r="CO178" s="110"/>
      <c r="CQ178" s="11"/>
      <c r="CR178" s="11"/>
      <c r="CS178" s="108"/>
      <c r="CT178" s="108"/>
      <c r="CU178" s="108"/>
      <c r="CV178" s="108"/>
      <c r="CW178" s="108"/>
      <c r="CX178" s="108"/>
      <c r="CY178" s="108"/>
      <c r="CZ178" s="108"/>
      <c r="DC178" s="11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1"/>
      <c r="EQ178" s="11"/>
    </row>
    <row r="179" spans="81:147" s="12" customFormat="1" ht="21.95" customHeight="1" x14ac:dyDescent="0.25">
      <c r="CC179" s="108"/>
      <c r="CD179" s="109"/>
      <c r="CE179" s="109"/>
      <c r="CF179" s="109"/>
      <c r="CG179" s="109"/>
      <c r="CJ179" s="110"/>
      <c r="CK179" s="110"/>
      <c r="CL179" s="110"/>
      <c r="CM179" s="110"/>
      <c r="CN179" s="110"/>
      <c r="CO179" s="110"/>
      <c r="CQ179" s="11"/>
      <c r="CR179" s="11"/>
      <c r="CS179" s="108"/>
      <c r="CT179" s="108"/>
      <c r="CU179" s="108"/>
      <c r="CV179" s="108"/>
      <c r="CW179" s="108"/>
      <c r="CX179" s="108"/>
      <c r="CY179" s="108"/>
      <c r="CZ179" s="108"/>
      <c r="DC179" s="11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1"/>
      <c r="EQ179" s="11"/>
    </row>
    <row r="180" spans="81:147" s="12" customFormat="1" ht="21.95" customHeight="1" x14ac:dyDescent="0.25">
      <c r="CC180" s="108"/>
      <c r="CD180" s="109"/>
      <c r="CE180" s="109"/>
      <c r="CF180" s="109"/>
      <c r="CG180" s="109"/>
      <c r="CJ180" s="110"/>
      <c r="CK180" s="110"/>
      <c r="CL180" s="110"/>
      <c r="CM180" s="110"/>
      <c r="CN180" s="110"/>
      <c r="CO180" s="110"/>
      <c r="CQ180" s="11"/>
      <c r="CR180" s="11"/>
      <c r="CS180" s="108"/>
      <c r="CT180" s="108"/>
      <c r="CU180" s="108"/>
      <c r="CV180" s="108"/>
      <c r="CW180" s="108"/>
      <c r="CX180" s="108"/>
      <c r="CY180" s="108"/>
      <c r="CZ180" s="108"/>
      <c r="DC180" s="11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1"/>
      <c r="EQ180" s="11"/>
    </row>
    <row r="181" spans="81:147" s="12" customFormat="1" ht="21.95" customHeight="1" x14ac:dyDescent="0.25">
      <c r="CC181" s="108"/>
      <c r="CD181" s="109"/>
      <c r="CE181" s="109"/>
      <c r="CF181" s="109"/>
      <c r="CG181" s="109"/>
      <c r="CJ181" s="110"/>
      <c r="CK181" s="110"/>
      <c r="CL181" s="110"/>
      <c r="CM181" s="110"/>
      <c r="CN181" s="110"/>
      <c r="CO181" s="110"/>
      <c r="CQ181" s="11"/>
      <c r="CR181" s="11"/>
      <c r="CS181" s="108"/>
      <c r="CT181" s="108"/>
      <c r="CU181" s="108"/>
      <c r="CV181" s="108"/>
      <c r="CW181" s="108"/>
      <c r="CX181" s="108"/>
      <c r="CY181" s="108"/>
      <c r="CZ181" s="108"/>
      <c r="DC181" s="11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1"/>
      <c r="EQ181" s="11"/>
    </row>
    <row r="182" spans="81:147" s="12" customFormat="1" ht="21.95" customHeight="1" x14ac:dyDescent="0.25">
      <c r="CC182" s="108"/>
      <c r="CD182" s="109"/>
      <c r="CE182" s="109"/>
      <c r="CF182" s="109"/>
      <c r="CG182" s="109"/>
      <c r="CJ182" s="110"/>
      <c r="CK182" s="110"/>
      <c r="CL182" s="110"/>
      <c r="CM182" s="110"/>
      <c r="CN182" s="110"/>
      <c r="CO182" s="110"/>
      <c r="CQ182" s="11"/>
      <c r="CR182" s="11"/>
      <c r="CS182" s="108"/>
      <c r="CT182" s="108"/>
      <c r="CU182" s="108"/>
      <c r="CV182" s="108"/>
      <c r="CW182" s="108"/>
      <c r="CX182" s="108"/>
      <c r="CY182" s="108"/>
      <c r="CZ182" s="108"/>
      <c r="DC182" s="11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1"/>
      <c r="EQ182" s="11"/>
    </row>
    <row r="183" spans="81:147" s="12" customFormat="1" ht="21.95" customHeight="1" x14ac:dyDescent="0.25">
      <c r="CC183" s="108"/>
      <c r="CD183" s="109"/>
      <c r="CE183" s="109"/>
      <c r="CF183" s="109"/>
      <c r="CG183" s="109"/>
      <c r="CJ183" s="110"/>
      <c r="CK183" s="110"/>
      <c r="CL183" s="110"/>
      <c r="CM183" s="110"/>
      <c r="CN183" s="110"/>
      <c r="CO183" s="110"/>
      <c r="CQ183" s="11"/>
      <c r="CR183" s="11"/>
      <c r="CS183" s="108"/>
      <c r="CT183" s="108"/>
      <c r="CU183" s="108"/>
      <c r="CV183" s="108"/>
      <c r="CW183" s="108"/>
      <c r="CX183" s="108"/>
      <c r="CY183" s="108"/>
      <c r="CZ183" s="108"/>
      <c r="DC183" s="11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1"/>
      <c r="EQ183" s="11"/>
    </row>
    <row r="184" spans="81:147" s="12" customFormat="1" ht="21.95" customHeight="1" x14ac:dyDescent="0.25">
      <c r="CC184" s="108"/>
      <c r="CD184" s="109"/>
      <c r="CE184" s="109"/>
      <c r="CF184" s="109"/>
      <c r="CG184" s="109"/>
      <c r="CJ184" s="110"/>
      <c r="CK184" s="110"/>
      <c r="CL184" s="110"/>
      <c r="CM184" s="110"/>
      <c r="CN184" s="110"/>
      <c r="CO184" s="110"/>
      <c r="CQ184" s="11"/>
      <c r="CR184" s="11"/>
      <c r="CS184" s="108"/>
      <c r="CT184" s="108"/>
      <c r="CU184" s="108"/>
      <c r="CV184" s="108"/>
      <c r="CW184" s="108"/>
      <c r="CX184" s="108"/>
      <c r="CY184" s="108"/>
      <c r="CZ184" s="108"/>
      <c r="DC184" s="11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1"/>
      <c r="EQ184" s="11"/>
    </row>
    <row r="185" spans="81:147" s="12" customFormat="1" ht="21.95" customHeight="1" x14ac:dyDescent="0.25">
      <c r="CC185" s="108"/>
      <c r="CD185" s="109"/>
      <c r="CE185" s="109"/>
      <c r="CF185" s="109"/>
      <c r="CG185" s="109"/>
      <c r="CJ185" s="110"/>
      <c r="CK185" s="110"/>
      <c r="CL185" s="110"/>
      <c r="CM185" s="110"/>
      <c r="CN185" s="110"/>
      <c r="CO185" s="110"/>
      <c r="CQ185" s="11"/>
      <c r="CR185" s="11"/>
      <c r="CS185" s="108"/>
      <c r="CT185" s="108"/>
      <c r="CU185" s="108"/>
      <c r="CV185" s="108"/>
      <c r="CW185" s="108"/>
      <c r="CX185" s="108"/>
      <c r="CY185" s="108"/>
      <c r="CZ185" s="108"/>
      <c r="DC185" s="11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1"/>
      <c r="EQ185" s="11"/>
    </row>
    <row r="186" spans="81:147" s="12" customFormat="1" ht="21.95" customHeight="1" x14ac:dyDescent="0.25">
      <c r="CC186" s="108"/>
      <c r="CD186" s="109"/>
      <c r="CE186" s="109"/>
      <c r="CF186" s="109"/>
      <c r="CG186" s="109"/>
      <c r="CJ186" s="110"/>
      <c r="CK186" s="110"/>
      <c r="CL186" s="110"/>
      <c r="CM186" s="110"/>
      <c r="CN186" s="110"/>
      <c r="CO186" s="110"/>
      <c r="CQ186" s="11"/>
      <c r="CR186" s="11"/>
      <c r="CS186" s="108"/>
      <c r="CT186" s="108"/>
      <c r="CU186" s="108"/>
      <c r="CV186" s="108"/>
      <c r="CW186" s="108"/>
      <c r="CX186" s="108"/>
      <c r="CY186" s="108"/>
      <c r="CZ186" s="108"/>
      <c r="DC186" s="11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1"/>
      <c r="EQ186" s="11"/>
    </row>
    <row r="187" spans="81:147" s="12" customFormat="1" ht="21.95" customHeight="1" x14ac:dyDescent="0.25">
      <c r="CC187" s="108"/>
      <c r="CD187" s="109"/>
      <c r="CE187" s="109"/>
      <c r="CF187" s="109"/>
      <c r="CG187" s="109"/>
      <c r="CJ187" s="110"/>
      <c r="CK187" s="110"/>
      <c r="CL187" s="110"/>
      <c r="CM187" s="110"/>
      <c r="CN187" s="110"/>
      <c r="CO187" s="110"/>
      <c r="CQ187" s="11"/>
      <c r="CR187" s="11"/>
      <c r="CS187" s="108"/>
      <c r="CT187" s="108"/>
      <c r="CU187" s="108"/>
      <c r="CV187" s="108"/>
      <c r="CW187" s="108"/>
      <c r="CX187" s="108"/>
      <c r="CY187" s="108"/>
      <c r="CZ187" s="108"/>
      <c r="DC187" s="11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1"/>
      <c r="EQ187" s="11"/>
    </row>
    <row r="188" spans="81:147" s="12" customFormat="1" ht="21.95" customHeight="1" x14ac:dyDescent="0.25">
      <c r="CC188" s="108"/>
      <c r="CD188" s="109"/>
      <c r="CE188" s="109"/>
      <c r="CF188" s="109"/>
      <c r="CG188" s="109"/>
      <c r="CJ188" s="110"/>
      <c r="CK188" s="110"/>
      <c r="CL188" s="110"/>
      <c r="CM188" s="110"/>
      <c r="CN188" s="110"/>
      <c r="CO188" s="110"/>
      <c r="CQ188" s="11"/>
      <c r="CR188" s="11"/>
      <c r="CS188" s="108"/>
      <c r="CT188" s="108"/>
      <c r="CU188" s="108"/>
      <c r="CV188" s="108"/>
      <c r="CW188" s="108"/>
      <c r="CX188" s="108"/>
      <c r="CY188" s="108"/>
      <c r="CZ188" s="108"/>
      <c r="DC188" s="11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1"/>
      <c r="EQ188" s="11"/>
    </row>
    <row r="189" spans="81:147" s="12" customFormat="1" ht="21.95" customHeight="1" x14ac:dyDescent="0.25">
      <c r="CC189" s="108"/>
      <c r="CD189" s="109"/>
      <c r="CE189" s="109"/>
      <c r="CF189" s="109"/>
      <c r="CG189" s="109"/>
      <c r="CJ189" s="110"/>
      <c r="CK189" s="110"/>
      <c r="CL189" s="110"/>
      <c r="CM189" s="110"/>
      <c r="CN189" s="110"/>
      <c r="CO189" s="110"/>
      <c r="CQ189" s="11"/>
      <c r="CR189" s="11"/>
      <c r="CS189" s="108"/>
      <c r="CT189" s="108"/>
      <c r="CU189" s="108"/>
      <c r="CV189" s="108"/>
      <c r="CW189" s="108"/>
      <c r="CX189" s="108"/>
      <c r="CY189" s="108"/>
      <c r="CZ189" s="108"/>
      <c r="DC189" s="11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1"/>
      <c r="EQ189" s="11"/>
    </row>
    <row r="190" spans="81:147" s="12" customFormat="1" ht="21.95" customHeight="1" x14ac:dyDescent="0.25">
      <c r="CC190" s="108"/>
      <c r="CD190" s="109"/>
      <c r="CE190" s="109"/>
      <c r="CF190" s="109"/>
      <c r="CG190" s="109"/>
      <c r="CJ190" s="110"/>
      <c r="CK190" s="110"/>
      <c r="CL190" s="110"/>
      <c r="CM190" s="110"/>
      <c r="CN190" s="110"/>
      <c r="CO190" s="110"/>
      <c r="CQ190" s="11"/>
      <c r="CR190" s="11"/>
      <c r="CS190" s="108"/>
      <c r="CT190" s="108"/>
      <c r="CU190" s="108"/>
      <c r="CV190" s="108"/>
      <c r="CW190" s="108"/>
      <c r="CX190" s="108"/>
      <c r="CY190" s="108"/>
      <c r="CZ190" s="108"/>
      <c r="DC190" s="11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1"/>
      <c r="EQ190" s="11"/>
    </row>
    <row r="191" spans="81:147" s="12" customFormat="1" ht="21.95" customHeight="1" x14ac:dyDescent="0.25">
      <c r="CC191" s="108"/>
      <c r="CD191" s="109"/>
      <c r="CE191" s="109"/>
      <c r="CF191" s="109"/>
      <c r="CG191" s="109"/>
      <c r="CJ191" s="110"/>
      <c r="CK191" s="110"/>
      <c r="CL191" s="110"/>
      <c r="CM191" s="110"/>
      <c r="CN191" s="110"/>
      <c r="CO191" s="110"/>
      <c r="CQ191" s="11"/>
      <c r="CR191" s="11"/>
      <c r="CS191" s="108"/>
      <c r="CT191" s="108"/>
      <c r="CU191" s="108"/>
      <c r="CV191" s="108"/>
      <c r="CW191" s="108"/>
      <c r="CX191" s="108"/>
      <c r="CY191" s="108"/>
      <c r="CZ191" s="108"/>
      <c r="DC191" s="11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1"/>
      <c r="EQ191" s="11"/>
    </row>
    <row r="192" spans="81:147" s="12" customFormat="1" ht="21.95" customHeight="1" x14ac:dyDescent="0.25">
      <c r="CC192" s="108"/>
      <c r="CD192" s="109"/>
      <c r="CE192" s="109"/>
      <c r="CF192" s="109"/>
      <c r="CG192" s="109"/>
      <c r="CJ192" s="110"/>
      <c r="CK192" s="110"/>
      <c r="CL192" s="110"/>
      <c r="CM192" s="110"/>
      <c r="CN192" s="110"/>
      <c r="CO192" s="110"/>
      <c r="CQ192" s="11"/>
      <c r="CR192" s="11"/>
      <c r="CS192" s="108"/>
      <c r="CT192" s="108"/>
      <c r="CU192" s="108"/>
      <c r="CV192" s="108"/>
      <c r="CW192" s="108"/>
      <c r="CX192" s="108"/>
      <c r="CY192" s="108"/>
      <c r="CZ192" s="108"/>
      <c r="DC192" s="11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1"/>
      <c r="EQ192" s="11"/>
    </row>
    <row r="193" spans="81:147" s="12" customFormat="1" ht="21.95" customHeight="1" x14ac:dyDescent="0.25">
      <c r="CC193" s="108"/>
      <c r="CD193" s="109"/>
      <c r="CE193" s="109"/>
      <c r="CF193" s="109"/>
      <c r="CG193" s="109"/>
      <c r="CJ193" s="110"/>
      <c r="CK193" s="110"/>
      <c r="CL193" s="110"/>
      <c r="CM193" s="110"/>
      <c r="CN193" s="110"/>
      <c r="CO193" s="110"/>
      <c r="CQ193" s="11"/>
      <c r="CR193" s="11"/>
      <c r="CS193" s="108"/>
      <c r="CT193" s="108"/>
      <c r="CU193" s="108"/>
      <c r="CV193" s="108"/>
      <c r="CW193" s="108"/>
      <c r="CX193" s="108"/>
      <c r="CY193" s="108"/>
      <c r="CZ193" s="108"/>
      <c r="DC193" s="11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1"/>
      <c r="EQ193" s="11"/>
    </row>
    <row r="194" spans="81:147" s="12" customFormat="1" ht="21.95" customHeight="1" x14ac:dyDescent="0.25">
      <c r="CC194" s="108"/>
      <c r="CD194" s="109"/>
      <c r="CE194" s="109"/>
      <c r="CF194" s="109"/>
      <c r="CG194" s="109"/>
      <c r="CJ194" s="110"/>
      <c r="CK194" s="110"/>
      <c r="CL194" s="110"/>
      <c r="CM194" s="110"/>
      <c r="CN194" s="110"/>
      <c r="CO194" s="110"/>
      <c r="CQ194" s="11"/>
      <c r="CR194" s="11"/>
      <c r="CS194" s="108"/>
      <c r="CT194" s="108"/>
      <c r="CU194" s="108"/>
      <c r="CV194" s="108"/>
      <c r="CW194" s="108"/>
      <c r="CX194" s="108"/>
      <c r="CY194" s="108"/>
      <c r="CZ194" s="108"/>
      <c r="DC194" s="11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1"/>
      <c r="EQ194" s="11"/>
    </row>
    <row r="195" spans="81:147" s="12" customFormat="1" ht="21.95" customHeight="1" x14ac:dyDescent="0.25">
      <c r="CC195" s="108"/>
      <c r="CD195" s="109"/>
      <c r="CE195" s="109"/>
      <c r="CF195" s="109"/>
      <c r="CG195" s="109"/>
      <c r="CJ195" s="110"/>
      <c r="CK195" s="110"/>
      <c r="CL195" s="110"/>
      <c r="CM195" s="110"/>
      <c r="CN195" s="110"/>
      <c r="CO195" s="110"/>
      <c r="CQ195" s="11"/>
      <c r="CR195" s="11"/>
      <c r="CS195" s="108"/>
      <c r="CT195" s="108"/>
      <c r="CU195" s="108"/>
      <c r="CV195" s="108"/>
      <c r="CW195" s="108"/>
      <c r="CX195" s="108"/>
      <c r="CY195" s="108"/>
      <c r="CZ195" s="108"/>
      <c r="DC195" s="11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1"/>
      <c r="EQ195" s="11"/>
    </row>
    <row r="196" spans="81:147" s="12" customFormat="1" ht="21.95" customHeight="1" x14ac:dyDescent="0.25">
      <c r="CC196" s="108"/>
      <c r="CD196" s="109"/>
      <c r="CE196" s="109"/>
      <c r="CF196" s="109"/>
      <c r="CG196" s="109"/>
      <c r="CJ196" s="110"/>
      <c r="CK196" s="110"/>
      <c r="CL196" s="110"/>
      <c r="CM196" s="110"/>
      <c r="CN196" s="110"/>
      <c r="CO196" s="110"/>
      <c r="CQ196" s="11"/>
      <c r="CR196" s="11"/>
      <c r="CS196" s="108"/>
      <c r="CT196" s="108"/>
      <c r="CU196" s="108"/>
      <c r="CV196" s="108"/>
      <c r="CW196" s="108"/>
      <c r="CX196" s="108"/>
      <c r="CY196" s="108"/>
      <c r="CZ196" s="108"/>
      <c r="DC196" s="11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1"/>
      <c r="EQ196" s="11"/>
    </row>
    <row r="197" spans="81:147" s="12" customFormat="1" ht="21.95" customHeight="1" x14ac:dyDescent="0.25">
      <c r="CC197" s="108"/>
      <c r="CD197" s="109"/>
      <c r="CE197" s="109"/>
      <c r="CF197" s="109"/>
      <c r="CG197" s="109"/>
      <c r="CJ197" s="110"/>
      <c r="CK197" s="110"/>
      <c r="CL197" s="110"/>
      <c r="CM197" s="110"/>
      <c r="CN197" s="110"/>
      <c r="CO197" s="110"/>
      <c r="CQ197" s="11"/>
      <c r="CR197" s="11"/>
      <c r="CS197" s="108"/>
      <c r="CT197" s="108"/>
      <c r="CU197" s="108"/>
      <c r="CV197" s="108"/>
      <c r="CW197" s="108"/>
      <c r="CX197" s="108"/>
      <c r="CY197" s="108"/>
      <c r="CZ197" s="108"/>
      <c r="DC197" s="11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1"/>
      <c r="EQ197" s="11"/>
    </row>
    <row r="198" spans="81:147" s="12" customFormat="1" ht="21.95" customHeight="1" x14ac:dyDescent="0.25">
      <c r="CC198" s="108"/>
      <c r="CD198" s="109"/>
      <c r="CE198" s="109"/>
      <c r="CF198" s="109"/>
      <c r="CG198" s="109"/>
      <c r="CJ198" s="110"/>
      <c r="CK198" s="110"/>
      <c r="CL198" s="110"/>
      <c r="CM198" s="110"/>
      <c r="CN198" s="110"/>
      <c r="CO198" s="110"/>
      <c r="CQ198" s="11"/>
      <c r="CR198" s="11"/>
      <c r="CS198" s="108"/>
      <c r="CT198" s="108"/>
      <c r="CU198" s="108"/>
      <c r="CV198" s="108"/>
      <c r="CW198" s="108"/>
      <c r="CX198" s="108"/>
      <c r="CY198" s="108"/>
      <c r="CZ198" s="108"/>
      <c r="DC198" s="11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1"/>
      <c r="EQ198" s="11"/>
    </row>
    <row r="199" spans="81:147" s="12" customFormat="1" ht="21.95" customHeight="1" x14ac:dyDescent="0.25">
      <c r="CC199" s="108"/>
      <c r="CD199" s="109"/>
      <c r="CE199" s="109"/>
      <c r="CF199" s="109"/>
      <c r="CG199" s="109"/>
      <c r="CJ199" s="110"/>
      <c r="CK199" s="110"/>
      <c r="CL199" s="110"/>
      <c r="CM199" s="110"/>
      <c r="CN199" s="110"/>
      <c r="CO199" s="110"/>
      <c r="CQ199" s="11"/>
      <c r="CR199" s="11"/>
      <c r="CS199" s="108"/>
      <c r="CT199" s="108"/>
      <c r="CU199" s="108"/>
      <c r="CV199" s="108"/>
      <c r="CW199" s="108"/>
      <c r="CX199" s="108"/>
      <c r="CY199" s="108"/>
      <c r="CZ199" s="108"/>
      <c r="DC199" s="11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1"/>
      <c r="EQ199" s="11"/>
    </row>
    <row r="200" spans="81:147" s="12" customFormat="1" ht="21.95" customHeight="1" x14ac:dyDescent="0.25">
      <c r="CC200" s="108"/>
      <c r="CD200" s="109"/>
      <c r="CE200" s="109"/>
      <c r="CF200" s="109"/>
      <c r="CG200" s="109"/>
      <c r="CJ200" s="110"/>
      <c r="CK200" s="110"/>
      <c r="CL200" s="110"/>
      <c r="CM200" s="110"/>
      <c r="CN200" s="110"/>
      <c r="CO200" s="110"/>
      <c r="CQ200" s="11"/>
      <c r="CR200" s="11"/>
      <c r="CS200" s="108"/>
      <c r="CT200" s="108"/>
      <c r="CU200" s="108"/>
      <c r="CV200" s="108"/>
      <c r="CW200" s="108"/>
      <c r="CX200" s="108"/>
      <c r="CY200" s="108"/>
      <c r="CZ200" s="108"/>
      <c r="DC200" s="11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1"/>
      <c r="EQ200" s="11"/>
    </row>
    <row r="201" spans="81:147" s="12" customFormat="1" ht="21.95" customHeight="1" x14ac:dyDescent="0.25">
      <c r="CC201" s="108"/>
      <c r="CD201" s="109"/>
      <c r="CE201" s="109"/>
      <c r="CF201" s="109"/>
      <c r="CG201" s="109"/>
      <c r="CJ201" s="110"/>
      <c r="CK201" s="110"/>
      <c r="CL201" s="110"/>
      <c r="CM201" s="110"/>
      <c r="CN201" s="110"/>
      <c r="CO201" s="110"/>
      <c r="CQ201" s="11"/>
      <c r="CR201" s="11"/>
      <c r="CS201" s="108"/>
      <c r="CT201" s="108"/>
      <c r="CU201" s="108"/>
      <c r="CV201" s="108"/>
      <c r="CW201" s="108"/>
      <c r="CX201" s="108"/>
      <c r="CY201" s="108"/>
      <c r="CZ201" s="108"/>
      <c r="DC201" s="11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1"/>
      <c r="EQ201" s="11"/>
    </row>
    <row r="202" spans="81:147" s="12" customFormat="1" ht="21.95" customHeight="1" x14ac:dyDescent="0.25">
      <c r="CC202" s="108"/>
      <c r="CD202" s="109"/>
      <c r="CE202" s="109"/>
      <c r="CF202" s="109"/>
      <c r="CG202" s="109"/>
      <c r="CJ202" s="110"/>
      <c r="CK202" s="110"/>
      <c r="CL202" s="110"/>
      <c r="CM202" s="110"/>
      <c r="CN202" s="110"/>
      <c r="CO202" s="110"/>
      <c r="CQ202" s="11"/>
      <c r="CR202" s="11"/>
      <c r="CS202" s="108"/>
      <c r="CT202" s="108"/>
      <c r="CU202" s="108"/>
      <c r="CV202" s="108"/>
      <c r="CW202" s="108"/>
      <c r="CX202" s="108"/>
      <c r="CY202" s="108"/>
      <c r="CZ202" s="108"/>
      <c r="DC202" s="11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1"/>
      <c r="EQ202" s="11"/>
    </row>
    <row r="203" spans="81:147" s="12" customFormat="1" ht="21.95" customHeight="1" x14ac:dyDescent="0.25">
      <c r="CC203" s="108"/>
      <c r="CD203" s="109"/>
      <c r="CE203" s="109"/>
      <c r="CF203" s="109"/>
      <c r="CG203" s="109"/>
      <c r="CJ203" s="110"/>
      <c r="CK203" s="110"/>
      <c r="CL203" s="110"/>
      <c r="CM203" s="110"/>
      <c r="CN203" s="110"/>
      <c r="CO203" s="110"/>
      <c r="CQ203" s="11"/>
      <c r="CR203" s="11"/>
      <c r="CS203" s="108"/>
      <c r="CT203" s="108"/>
      <c r="CU203" s="108"/>
      <c r="CV203" s="108"/>
      <c r="CW203" s="108"/>
      <c r="CX203" s="108"/>
      <c r="CY203" s="108"/>
      <c r="CZ203" s="108"/>
      <c r="DC203" s="11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1"/>
      <c r="EQ203" s="11"/>
    </row>
    <row r="204" spans="81:147" s="12" customFormat="1" ht="21.95" customHeight="1" x14ac:dyDescent="0.25">
      <c r="CC204" s="108"/>
      <c r="CD204" s="109"/>
      <c r="CE204" s="109"/>
      <c r="CF204" s="109"/>
      <c r="CG204" s="109"/>
      <c r="CJ204" s="110"/>
      <c r="CK204" s="110"/>
      <c r="CL204" s="110"/>
      <c r="CM204" s="110"/>
      <c r="CN204" s="110"/>
      <c r="CO204" s="110"/>
      <c r="CQ204" s="11"/>
      <c r="CR204" s="11"/>
      <c r="CS204" s="108"/>
      <c r="CT204" s="108"/>
      <c r="CU204" s="108"/>
      <c r="CV204" s="108"/>
      <c r="CW204" s="108"/>
      <c r="CX204" s="108"/>
      <c r="CY204" s="108"/>
      <c r="CZ204" s="108"/>
      <c r="DC204" s="11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1"/>
      <c r="EQ204" s="11"/>
    </row>
    <row r="205" spans="81:147" s="12" customFormat="1" ht="21.95" customHeight="1" x14ac:dyDescent="0.25">
      <c r="CC205" s="108"/>
      <c r="CD205" s="109"/>
      <c r="CE205" s="109"/>
      <c r="CF205" s="109"/>
      <c r="CG205" s="109"/>
      <c r="CJ205" s="110"/>
      <c r="CK205" s="110"/>
      <c r="CL205" s="110"/>
      <c r="CM205" s="110"/>
      <c r="CN205" s="110"/>
      <c r="CO205" s="110"/>
      <c r="CQ205" s="11"/>
      <c r="CR205" s="11"/>
      <c r="CS205" s="108"/>
      <c r="CT205" s="108"/>
      <c r="CU205" s="108"/>
      <c r="CV205" s="108"/>
      <c r="CW205" s="108"/>
      <c r="CX205" s="108"/>
      <c r="CY205" s="108"/>
      <c r="CZ205" s="108"/>
      <c r="DC205" s="11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1"/>
      <c r="EQ205" s="11"/>
    </row>
    <row r="206" spans="81:147" s="12" customFormat="1" ht="21.95" customHeight="1" x14ac:dyDescent="0.25">
      <c r="CC206" s="108"/>
      <c r="CD206" s="109"/>
      <c r="CE206" s="109"/>
      <c r="CF206" s="109"/>
      <c r="CG206" s="109"/>
      <c r="CJ206" s="110"/>
      <c r="CK206" s="110"/>
      <c r="CL206" s="110"/>
      <c r="CM206" s="110"/>
      <c r="CN206" s="110"/>
      <c r="CO206" s="110"/>
      <c r="CQ206" s="11"/>
      <c r="CR206" s="11"/>
      <c r="CS206" s="108"/>
      <c r="CT206" s="108"/>
      <c r="CU206" s="108"/>
      <c r="CV206" s="108"/>
      <c r="CW206" s="108"/>
      <c r="CX206" s="108"/>
      <c r="CY206" s="108"/>
      <c r="CZ206" s="108"/>
      <c r="DC206" s="11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1"/>
      <c r="EQ206" s="11"/>
    </row>
    <row r="207" spans="81:147" s="12" customFormat="1" ht="21.95" customHeight="1" x14ac:dyDescent="0.25">
      <c r="CC207" s="108"/>
      <c r="CD207" s="109"/>
      <c r="CE207" s="109"/>
      <c r="CF207" s="109"/>
      <c r="CG207" s="109"/>
      <c r="CJ207" s="110"/>
      <c r="CK207" s="110"/>
      <c r="CL207" s="110"/>
      <c r="CM207" s="110"/>
      <c r="CN207" s="110"/>
      <c r="CO207" s="110"/>
      <c r="CQ207" s="11"/>
      <c r="CR207" s="11"/>
      <c r="CS207" s="108"/>
      <c r="CT207" s="108"/>
      <c r="CU207" s="108"/>
      <c r="CV207" s="108"/>
      <c r="CW207" s="108"/>
      <c r="CX207" s="108"/>
      <c r="CY207" s="108"/>
      <c r="CZ207" s="108"/>
      <c r="DC207" s="11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1"/>
      <c r="EQ207" s="11"/>
    </row>
    <row r="208" spans="81:147" s="12" customFormat="1" ht="21.95" customHeight="1" x14ac:dyDescent="0.25">
      <c r="CC208" s="108"/>
      <c r="CD208" s="109"/>
      <c r="CE208" s="109"/>
      <c r="CF208" s="109"/>
      <c r="CG208" s="109"/>
      <c r="CJ208" s="110"/>
      <c r="CK208" s="110"/>
      <c r="CL208" s="110"/>
      <c r="CM208" s="110"/>
      <c r="CN208" s="110"/>
      <c r="CO208" s="110"/>
      <c r="CQ208" s="11"/>
      <c r="CR208" s="11"/>
      <c r="CS208" s="108"/>
      <c r="CT208" s="108"/>
      <c r="CU208" s="108"/>
      <c r="CV208" s="108"/>
      <c r="CW208" s="108"/>
      <c r="CX208" s="108"/>
      <c r="CY208" s="108"/>
      <c r="CZ208" s="108"/>
      <c r="DC208" s="11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1"/>
      <c r="EQ208" s="11"/>
    </row>
    <row r="209" spans="81:147" s="12" customFormat="1" ht="21.95" customHeight="1" x14ac:dyDescent="0.25">
      <c r="CC209" s="108"/>
      <c r="CD209" s="109"/>
      <c r="CE209" s="109"/>
      <c r="CF209" s="109"/>
      <c r="CG209" s="109"/>
      <c r="CJ209" s="110"/>
      <c r="CK209" s="110"/>
      <c r="CL209" s="110"/>
      <c r="CM209" s="110"/>
      <c r="CN209" s="110"/>
      <c r="CO209" s="110"/>
      <c r="CQ209" s="11"/>
      <c r="CR209" s="11"/>
      <c r="CS209" s="108"/>
      <c r="CT209" s="108"/>
      <c r="CU209" s="108"/>
      <c r="CV209" s="108"/>
      <c r="CW209" s="108"/>
      <c r="CX209" s="108"/>
      <c r="CY209" s="108"/>
      <c r="CZ209" s="108"/>
      <c r="DC209" s="11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1"/>
      <c r="EQ209" s="11"/>
    </row>
    <row r="210" spans="81:147" s="12" customFormat="1" ht="21.95" customHeight="1" x14ac:dyDescent="0.25">
      <c r="CC210" s="108"/>
      <c r="CD210" s="109"/>
      <c r="CE210" s="109"/>
      <c r="CF210" s="109"/>
      <c r="CG210" s="109"/>
      <c r="CJ210" s="110"/>
      <c r="CK210" s="110"/>
      <c r="CL210" s="110"/>
      <c r="CM210" s="110"/>
      <c r="CN210" s="110"/>
      <c r="CO210" s="110"/>
      <c r="CQ210" s="11"/>
      <c r="CR210" s="11"/>
      <c r="CS210" s="108"/>
      <c r="CT210" s="108"/>
      <c r="CU210" s="108"/>
      <c r="CV210" s="108"/>
      <c r="CW210" s="108"/>
      <c r="CX210" s="108"/>
      <c r="CY210" s="108"/>
      <c r="CZ210" s="108"/>
      <c r="DC210" s="11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1"/>
      <c r="EQ210" s="11"/>
    </row>
    <row r="211" spans="81:147" s="12" customFormat="1" ht="21.95" customHeight="1" x14ac:dyDescent="0.25">
      <c r="CC211" s="108"/>
      <c r="CD211" s="109"/>
      <c r="CE211" s="109"/>
      <c r="CF211" s="109"/>
      <c r="CG211" s="109"/>
      <c r="CJ211" s="110"/>
      <c r="CK211" s="110"/>
      <c r="CL211" s="110"/>
      <c r="CM211" s="110"/>
      <c r="CN211" s="110"/>
      <c r="CO211" s="110"/>
      <c r="CQ211" s="11"/>
      <c r="CR211" s="11"/>
      <c r="CS211" s="108"/>
      <c r="CT211" s="108"/>
      <c r="CU211" s="108"/>
      <c r="CV211" s="108"/>
      <c r="CW211" s="108"/>
      <c r="CX211" s="108"/>
      <c r="CY211" s="108"/>
      <c r="CZ211" s="108"/>
      <c r="DC211" s="11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1"/>
      <c r="EQ211" s="11"/>
    </row>
    <row r="212" spans="81:147" s="12" customFormat="1" ht="21.95" customHeight="1" x14ac:dyDescent="0.25">
      <c r="CC212" s="108"/>
      <c r="CD212" s="109"/>
      <c r="CE212" s="109"/>
      <c r="CF212" s="109"/>
      <c r="CG212" s="109"/>
      <c r="CJ212" s="110"/>
      <c r="CK212" s="110"/>
      <c r="CL212" s="110"/>
      <c r="CM212" s="110"/>
      <c r="CN212" s="110"/>
      <c r="CO212" s="110"/>
      <c r="CQ212" s="11"/>
      <c r="CR212" s="11"/>
      <c r="CS212" s="108"/>
      <c r="CT212" s="108"/>
      <c r="CU212" s="108"/>
      <c r="CV212" s="108"/>
      <c r="CW212" s="108"/>
      <c r="CX212" s="108"/>
      <c r="CY212" s="108"/>
      <c r="CZ212" s="108"/>
      <c r="DC212" s="11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1"/>
      <c r="EQ212" s="11"/>
    </row>
    <row r="213" spans="81:147" s="12" customFormat="1" ht="21.95" customHeight="1" x14ac:dyDescent="0.25">
      <c r="CC213" s="108"/>
      <c r="CD213" s="109"/>
      <c r="CE213" s="109"/>
      <c r="CF213" s="109"/>
      <c r="CG213" s="109"/>
      <c r="CJ213" s="110"/>
      <c r="CK213" s="110"/>
      <c r="CL213" s="110"/>
      <c r="CM213" s="110"/>
      <c r="CN213" s="110"/>
      <c r="CO213" s="110"/>
      <c r="CQ213" s="11"/>
      <c r="CR213" s="11"/>
      <c r="CS213" s="108"/>
      <c r="CT213" s="108"/>
      <c r="CU213" s="108"/>
      <c r="CV213" s="108"/>
      <c r="CW213" s="108"/>
      <c r="CX213" s="108"/>
      <c r="CY213" s="108"/>
      <c r="CZ213" s="108"/>
      <c r="DC213" s="11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1"/>
      <c r="EQ213" s="11"/>
    </row>
    <row r="214" spans="81:147" s="12" customFormat="1" ht="21.95" customHeight="1" x14ac:dyDescent="0.25">
      <c r="CC214" s="108"/>
      <c r="CD214" s="109"/>
      <c r="CE214" s="109"/>
      <c r="CF214" s="109"/>
      <c r="CG214" s="109"/>
      <c r="CJ214" s="110"/>
      <c r="CK214" s="110"/>
      <c r="CL214" s="110"/>
      <c r="CM214" s="110"/>
      <c r="CN214" s="110"/>
      <c r="CO214" s="110"/>
      <c r="CQ214" s="11"/>
      <c r="CR214" s="11"/>
      <c r="CS214" s="108"/>
      <c r="CT214" s="108"/>
      <c r="CU214" s="108"/>
      <c r="CV214" s="108"/>
      <c r="CW214" s="108"/>
      <c r="CX214" s="108"/>
      <c r="CY214" s="108"/>
      <c r="CZ214" s="108"/>
      <c r="DC214" s="11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1"/>
      <c r="EQ214" s="11"/>
    </row>
    <row r="215" spans="81:147" s="12" customFormat="1" ht="21.95" customHeight="1" x14ac:dyDescent="0.25">
      <c r="CC215" s="108"/>
      <c r="CD215" s="109"/>
      <c r="CE215" s="109"/>
      <c r="CF215" s="109"/>
      <c r="CG215" s="109"/>
      <c r="CJ215" s="110"/>
      <c r="CK215" s="110"/>
      <c r="CL215" s="110"/>
      <c r="CM215" s="110"/>
      <c r="CN215" s="110"/>
      <c r="CO215" s="110"/>
      <c r="CQ215" s="11"/>
      <c r="CR215" s="11"/>
      <c r="CS215" s="108"/>
      <c r="CT215" s="108"/>
      <c r="CU215" s="108"/>
      <c r="CV215" s="108"/>
      <c r="CW215" s="108"/>
      <c r="CX215" s="108"/>
      <c r="CY215" s="108"/>
      <c r="CZ215" s="108"/>
      <c r="DC215" s="11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1"/>
      <c r="EQ215" s="11"/>
    </row>
    <row r="216" spans="81:147" s="12" customFormat="1" ht="21.95" customHeight="1" x14ac:dyDescent="0.25">
      <c r="CC216" s="108"/>
      <c r="CD216" s="109"/>
      <c r="CE216" s="109"/>
      <c r="CF216" s="109"/>
      <c r="CG216" s="109"/>
      <c r="CJ216" s="110"/>
      <c r="CK216" s="110"/>
      <c r="CL216" s="110"/>
      <c r="CM216" s="110"/>
      <c r="CN216" s="110"/>
      <c r="CO216" s="110"/>
      <c r="CQ216" s="11"/>
      <c r="CR216" s="11"/>
      <c r="CS216" s="108"/>
      <c r="CT216" s="108"/>
      <c r="CU216" s="108"/>
      <c r="CV216" s="108"/>
      <c r="CW216" s="108"/>
      <c r="CX216" s="108"/>
      <c r="CY216" s="108"/>
      <c r="CZ216" s="108"/>
      <c r="DC216" s="11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1"/>
      <c r="EQ216" s="11"/>
    </row>
    <row r="217" spans="81:147" s="12" customFormat="1" ht="21.95" customHeight="1" x14ac:dyDescent="0.25">
      <c r="CC217" s="108"/>
      <c r="CD217" s="109"/>
      <c r="CE217" s="109"/>
      <c r="CF217" s="109"/>
      <c r="CG217" s="109"/>
      <c r="CJ217" s="110"/>
      <c r="CK217" s="110"/>
      <c r="CL217" s="110"/>
      <c r="CM217" s="110"/>
      <c r="CN217" s="110"/>
      <c r="CO217" s="110"/>
      <c r="CQ217" s="11"/>
      <c r="CR217" s="11"/>
      <c r="CS217" s="108"/>
      <c r="CT217" s="108"/>
      <c r="CU217" s="108"/>
      <c r="CV217" s="108"/>
      <c r="CW217" s="108"/>
      <c r="CX217" s="108"/>
      <c r="CY217" s="108"/>
      <c r="CZ217" s="108"/>
      <c r="DC217" s="11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1"/>
      <c r="EQ217" s="11"/>
    </row>
    <row r="218" spans="81:147" s="12" customFormat="1" ht="21.95" customHeight="1" x14ac:dyDescent="0.25">
      <c r="CC218" s="108"/>
      <c r="CD218" s="109"/>
      <c r="CE218" s="109"/>
      <c r="CF218" s="109"/>
      <c r="CG218" s="109"/>
      <c r="CJ218" s="110"/>
      <c r="CK218" s="110"/>
      <c r="CL218" s="110"/>
      <c r="CM218" s="110"/>
      <c r="CN218" s="110"/>
      <c r="CO218" s="110"/>
      <c r="CQ218" s="11"/>
      <c r="CR218" s="11"/>
      <c r="CS218" s="108"/>
      <c r="CT218" s="108"/>
      <c r="CU218" s="108"/>
      <c r="CV218" s="108"/>
      <c r="CW218" s="108"/>
      <c r="CX218" s="108"/>
      <c r="CY218" s="108"/>
      <c r="CZ218" s="108"/>
      <c r="DC218" s="11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1"/>
      <c r="EQ218" s="11"/>
    </row>
    <row r="219" spans="81:147" s="12" customFormat="1" ht="21.95" customHeight="1" x14ac:dyDescent="0.25">
      <c r="CC219" s="108"/>
      <c r="CD219" s="109"/>
      <c r="CE219" s="109"/>
      <c r="CF219" s="109"/>
      <c r="CG219" s="109"/>
      <c r="CJ219" s="110"/>
      <c r="CK219" s="110"/>
      <c r="CL219" s="110"/>
      <c r="CM219" s="110"/>
      <c r="CN219" s="110"/>
      <c r="CO219" s="110"/>
      <c r="CQ219" s="11"/>
      <c r="CR219" s="11"/>
      <c r="CS219" s="108"/>
      <c r="CT219" s="108"/>
      <c r="CU219" s="108"/>
      <c r="CV219" s="108"/>
      <c r="CW219" s="108"/>
      <c r="CX219" s="108"/>
      <c r="CY219" s="108"/>
      <c r="CZ219" s="108"/>
      <c r="DC219" s="11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1"/>
      <c r="EQ219" s="11"/>
    </row>
    <row r="220" spans="81:147" s="12" customFormat="1" ht="21.95" customHeight="1" x14ac:dyDescent="0.25">
      <c r="CC220" s="108"/>
      <c r="CD220" s="109"/>
      <c r="CE220" s="109"/>
      <c r="CF220" s="109"/>
      <c r="CG220" s="109"/>
      <c r="CJ220" s="110"/>
      <c r="CK220" s="110"/>
      <c r="CL220" s="110"/>
      <c r="CM220" s="110"/>
      <c r="CN220" s="110"/>
      <c r="CO220" s="110"/>
      <c r="CQ220" s="11"/>
      <c r="CR220" s="11"/>
      <c r="CS220" s="108"/>
      <c r="CT220" s="108"/>
      <c r="CU220" s="108"/>
      <c r="CV220" s="108"/>
      <c r="CW220" s="108"/>
      <c r="CX220" s="108"/>
      <c r="CY220" s="108"/>
      <c r="CZ220" s="108"/>
      <c r="DC220" s="11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1"/>
      <c r="EQ220" s="11"/>
    </row>
    <row r="221" spans="81:147" s="12" customFormat="1" ht="21.95" customHeight="1" x14ac:dyDescent="0.25">
      <c r="CC221" s="108"/>
      <c r="CD221" s="109"/>
      <c r="CE221" s="109"/>
      <c r="CF221" s="109"/>
      <c r="CG221" s="109"/>
      <c r="CJ221" s="110"/>
      <c r="CK221" s="110"/>
      <c r="CL221" s="110"/>
      <c r="CM221" s="110"/>
      <c r="CN221" s="110"/>
      <c r="CO221" s="110"/>
      <c r="CQ221" s="11"/>
      <c r="CR221" s="11"/>
      <c r="CS221" s="108"/>
      <c r="CT221" s="108"/>
      <c r="CU221" s="108"/>
      <c r="CV221" s="108"/>
      <c r="CW221" s="108"/>
      <c r="CX221" s="108"/>
      <c r="CY221" s="108"/>
      <c r="CZ221" s="108"/>
      <c r="DC221" s="11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1"/>
      <c r="EQ221" s="11"/>
    </row>
    <row r="222" spans="81:147" s="12" customFormat="1" ht="21.95" customHeight="1" x14ac:dyDescent="0.25">
      <c r="CC222" s="108"/>
      <c r="CD222" s="109"/>
      <c r="CE222" s="109"/>
      <c r="CF222" s="109"/>
      <c r="CG222" s="109"/>
      <c r="CJ222" s="110"/>
      <c r="CK222" s="110"/>
      <c r="CL222" s="110"/>
      <c r="CM222" s="110"/>
      <c r="CN222" s="110"/>
      <c r="CO222" s="110"/>
      <c r="CQ222" s="11"/>
      <c r="CR222" s="11"/>
      <c r="CS222" s="108"/>
      <c r="CT222" s="108"/>
      <c r="CU222" s="108"/>
      <c r="CV222" s="108"/>
      <c r="CW222" s="108"/>
      <c r="CX222" s="108"/>
      <c r="CY222" s="108"/>
      <c r="CZ222" s="108"/>
      <c r="DC222" s="11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1"/>
      <c r="EQ222" s="11"/>
    </row>
    <row r="223" spans="81:147" s="12" customFormat="1" ht="21.95" customHeight="1" x14ac:dyDescent="0.25">
      <c r="CC223" s="108"/>
      <c r="CD223" s="109"/>
      <c r="CE223" s="109"/>
      <c r="CF223" s="109"/>
      <c r="CG223" s="109"/>
      <c r="CJ223" s="110"/>
      <c r="CK223" s="110"/>
      <c r="CL223" s="110"/>
      <c r="CM223" s="110"/>
      <c r="CN223" s="110"/>
      <c r="CO223" s="110"/>
      <c r="CQ223" s="11"/>
      <c r="CR223" s="11"/>
      <c r="CS223" s="108"/>
      <c r="CT223" s="108"/>
      <c r="CU223" s="108"/>
      <c r="CV223" s="108"/>
      <c r="CW223" s="108"/>
      <c r="CX223" s="108"/>
      <c r="CY223" s="108"/>
      <c r="CZ223" s="108"/>
      <c r="DC223" s="11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1"/>
      <c r="EQ223" s="11"/>
    </row>
    <row r="224" spans="81:147" s="12" customFormat="1" ht="21.95" customHeight="1" x14ac:dyDescent="0.25">
      <c r="CC224" s="108"/>
      <c r="CD224" s="109"/>
      <c r="CE224" s="109"/>
      <c r="CF224" s="109"/>
      <c r="CG224" s="109"/>
      <c r="CJ224" s="110"/>
      <c r="CK224" s="110"/>
      <c r="CL224" s="110"/>
      <c r="CM224" s="110"/>
      <c r="CN224" s="110"/>
      <c r="CO224" s="110"/>
      <c r="CQ224" s="11"/>
      <c r="CR224" s="11"/>
      <c r="CS224" s="108"/>
      <c r="CT224" s="108"/>
      <c r="CU224" s="108"/>
      <c r="CV224" s="108"/>
      <c r="CW224" s="108"/>
      <c r="CX224" s="108"/>
      <c r="CY224" s="108"/>
      <c r="CZ224" s="108"/>
      <c r="DC224" s="11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1"/>
      <c r="EQ224" s="11"/>
    </row>
    <row r="225" spans="81:147" s="12" customFormat="1" ht="21.95" customHeight="1" x14ac:dyDescent="0.25">
      <c r="CC225" s="108"/>
      <c r="CD225" s="109"/>
      <c r="CE225" s="109"/>
      <c r="CF225" s="109"/>
      <c r="CG225" s="109"/>
      <c r="CJ225" s="110"/>
      <c r="CK225" s="110"/>
      <c r="CL225" s="110"/>
      <c r="CM225" s="110"/>
      <c r="CN225" s="110"/>
      <c r="CO225" s="110"/>
      <c r="CQ225" s="11"/>
      <c r="CR225" s="11"/>
      <c r="CS225" s="108"/>
      <c r="CT225" s="108"/>
      <c r="CU225" s="108"/>
      <c r="CV225" s="108"/>
      <c r="CW225" s="108"/>
      <c r="CX225" s="108"/>
      <c r="CY225" s="108"/>
      <c r="CZ225" s="108"/>
      <c r="DC225" s="11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1"/>
      <c r="EQ225" s="11"/>
    </row>
    <row r="226" spans="81:147" s="12" customFormat="1" ht="21.95" customHeight="1" x14ac:dyDescent="0.25">
      <c r="CC226" s="108"/>
      <c r="CD226" s="109"/>
      <c r="CE226" s="109"/>
      <c r="CF226" s="109"/>
      <c r="CG226" s="109"/>
      <c r="CJ226" s="110"/>
      <c r="CK226" s="110"/>
      <c r="CL226" s="110"/>
      <c r="CM226" s="110"/>
      <c r="CN226" s="110"/>
      <c r="CO226" s="110"/>
      <c r="CQ226" s="11"/>
      <c r="CR226" s="11"/>
      <c r="CS226" s="108"/>
      <c r="CT226" s="108"/>
      <c r="CU226" s="108"/>
      <c r="CV226" s="108"/>
      <c r="CW226" s="108"/>
      <c r="CX226" s="108"/>
      <c r="CY226" s="108"/>
      <c r="CZ226" s="108"/>
      <c r="DC226" s="11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1"/>
      <c r="EQ226" s="11"/>
    </row>
    <row r="227" spans="81:147" s="12" customFormat="1" ht="21.95" customHeight="1" x14ac:dyDescent="0.25">
      <c r="CC227" s="108"/>
      <c r="CD227" s="109"/>
      <c r="CE227" s="109"/>
      <c r="CF227" s="109"/>
      <c r="CG227" s="109"/>
      <c r="CJ227" s="110"/>
      <c r="CK227" s="110"/>
      <c r="CL227" s="110"/>
      <c r="CM227" s="110"/>
      <c r="CN227" s="110"/>
      <c r="CO227" s="110"/>
      <c r="CQ227" s="11"/>
      <c r="CR227" s="11"/>
      <c r="CS227" s="108"/>
      <c r="CT227" s="108"/>
      <c r="CU227" s="108"/>
      <c r="CV227" s="108"/>
      <c r="CW227" s="108"/>
      <c r="CX227" s="108"/>
      <c r="CY227" s="108"/>
      <c r="CZ227" s="108"/>
      <c r="DC227" s="11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1"/>
      <c r="EQ227" s="11"/>
    </row>
    <row r="228" spans="81:147" s="12" customFormat="1" ht="21.95" customHeight="1" x14ac:dyDescent="0.25">
      <c r="CC228" s="108"/>
      <c r="CD228" s="109"/>
      <c r="CE228" s="109"/>
      <c r="CF228" s="109"/>
      <c r="CG228" s="109"/>
      <c r="CJ228" s="110"/>
      <c r="CK228" s="110"/>
      <c r="CL228" s="110"/>
      <c r="CM228" s="110"/>
      <c r="CN228" s="110"/>
      <c r="CO228" s="110"/>
      <c r="CQ228" s="11"/>
      <c r="CR228" s="11"/>
      <c r="CS228" s="108"/>
      <c r="CT228" s="108"/>
      <c r="CU228" s="108"/>
      <c r="CV228" s="108"/>
      <c r="CW228" s="108"/>
      <c r="CX228" s="108"/>
      <c r="CY228" s="108"/>
      <c r="CZ228" s="108"/>
      <c r="DC228" s="11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1"/>
      <c r="EQ228" s="11"/>
    </row>
    <row r="229" spans="81:147" s="12" customFormat="1" ht="21.95" customHeight="1" x14ac:dyDescent="0.25">
      <c r="CC229" s="108"/>
      <c r="CD229" s="109"/>
      <c r="CE229" s="109"/>
      <c r="CF229" s="109"/>
      <c r="CG229" s="109"/>
      <c r="CJ229" s="110"/>
      <c r="CK229" s="110"/>
      <c r="CL229" s="110"/>
      <c r="CM229" s="110"/>
      <c r="CN229" s="110"/>
      <c r="CO229" s="110"/>
      <c r="CQ229" s="11"/>
      <c r="CR229" s="11"/>
      <c r="CS229" s="108"/>
      <c r="CT229" s="108"/>
      <c r="CU229" s="108"/>
      <c r="CV229" s="108"/>
      <c r="CW229" s="108"/>
      <c r="CX229" s="108"/>
      <c r="CY229" s="108"/>
      <c r="CZ229" s="108"/>
      <c r="DC229" s="11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1"/>
      <c r="EQ229" s="11"/>
    </row>
    <row r="230" spans="81:147" s="12" customFormat="1" ht="21.95" customHeight="1" x14ac:dyDescent="0.25">
      <c r="CC230" s="108"/>
      <c r="CD230" s="109"/>
      <c r="CE230" s="109"/>
      <c r="CF230" s="109"/>
      <c r="CG230" s="109"/>
      <c r="CJ230" s="110"/>
      <c r="CK230" s="110"/>
      <c r="CL230" s="110"/>
      <c r="CM230" s="110"/>
      <c r="CN230" s="110"/>
      <c r="CO230" s="110"/>
      <c r="CQ230" s="11"/>
      <c r="CR230" s="11"/>
      <c r="CS230" s="108"/>
      <c r="CT230" s="108"/>
      <c r="CU230" s="108"/>
      <c r="CV230" s="108"/>
      <c r="CW230" s="108"/>
      <c r="CX230" s="108"/>
      <c r="CY230" s="108"/>
      <c r="CZ230" s="108"/>
      <c r="DC230" s="11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1"/>
      <c r="EQ230" s="11"/>
    </row>
    <row r="231" spans="81:147" s="12" customFormat="1" ht="21.95" customHeight="1" x14ac:dyDescent="0.25">
      <c r="CC231" s="108"/>
      <c r="CD231" s="109"/>
      <c r="CE231" s="109"/>
      <c r="CF231" s="109"/>
      <c r="CG231" s="109"/>
      <c r="CJ231" s="110"/>
      <c r="CK231" s="110"/>
      <c r="CL231" s="110"/>
      <c r="CM231" s="110"/>
      <c r="CN231" s="110"/>
      <c r="CO231" s="110"/>
      <c r="CQ231" s="11"/>
      <c r="CR231" s="11"/>
      <c r="CS231" s="108"/>
      <c r="CT231" s="108"/>
      <c r="CU231" s="108"/>
      <c r="CV231" s="108"/>
      <c r="CW231" s="108"/>
      <c r="CX231" s="108"/>
      <c r="CY231" s="108"/>
      <c r="CZ231" s="108"/>
      <c r="DC231" s="11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1"/>
      <c r="EQ231" s="11"/>
    </row>
    <row r="232" spans="81:147" s="12" customFormat="1" ht="21.95" customHeight="1" x14ac:dyDescent="0.25">
      <c r="CC232" s="108"/>
      <c r="CD232" s="109"/>
      <c r="CE232" s="109"/>
      <c r="CF232" s="109"/>
      <c r="CG232" s="109"/>
      <c r="CJ232" s="110"/>
      <c r="CK232" s="110"/>
      <c r="CL232" s="110"/>
      <c r="CM232" s="110"/>
      <c r="CN232" s="110"/>
      <c r="CO232" s="110"/>
      <c r="CQ232" s="11"/>
      <c r="CR232" s="11"/>
      <c r="CS232" s="108"/>
      <c r="CT232" s="108"/>
      <c r="CU232" s="108"/>
      <c r="CV232" s="108"/>
      <c r="CW232" s="108"/>
      <c r="CX232" s="108"/>
      <c r="CY232" s="108"/>
      <c r="CZ232" s="108"/>
      <c r="DC232" s="11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1"/>
      <c r="EQ232" s="11"/>
    </row>
    <row r="233" spans="81:147" s="12" customFormat="1" ht="21.95" customHeight="1" x14ac:dyDescent="0.25">
      <c r="CC233" s="108"/>
      <c r="CD233" s="109"/>
      <c r="CE233" s="109"/>
      <c r="CF233" s="109"/>
      <c r="CG233" s="109"/>
      <c r="CJ233" s="110"/>
      <c r="CK233" s="110"/>
      <c r="CL233" s="110"/>
      <c r="CM233" s="110"/>
      <c r="CN233" s="110"/>
      <c r="CO233" s="110"/>
      <c r="CQ233" s="11"/>
      <c r="CR233" s="11"/>
      <c r="CS233" s="108"/>
      <c r="CT233" s="108"/>
      <c r="CU233" s="108"/>
      <c r="CV233" s="108"/>
      <c r="CW233" s="108"/>
      <c r="CX233" s="108"/>
      <c r="CY233" s="108"/>
      <c r="CZ233" s="108"/>
      <c r="DC233" s="11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1"/>
      <c r="EQ233" s="11"/>
    </row>
    <row r="234" spans="81:147" s="12" customFormat="1" ht="21.95" customHeight="1" x14ac:dyDescent="0.25">
      <c r="CC234" s="108"/>
      <c r="CD234" s="109"/>
      <c r="CE234" s="109"/>
      <c r="CF234" s="109"/>
      <c r="CG234" s="109"/>
      <c r="CJ234" s="110"/>
      <c r="CK234" s="110"/>
      <c r="CL234" s="110"/>
      <c r="CM234" s="110"/>
      <c r="CN234" s="110"/>
      <c r="CO234" s="110"/>
      <c r="CQ234" s="11"/>
      <c r="CR234" s="11"/>
      <c r="CS234" s="108"/>
      <c r="CT234" s="108"/>
      <c r="CU234" s="108"/>
      <c r="CV234" s="108"/>
      <c r="CW234" s="108"/>
      <c r="CX234" s="108"/>
      <c r="CY234" s="108"/>
      <c r="CZ234" s="108"/>
      <c r="DC234" s="11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1"/>
      <c r="EQ234" s="11"/>
    </row>
    <row r="235" spans="81:147" s="12" customFormat="1" ht="21.95" customHeight="1" x14ac:dyDescent="0.25">
      <c r="CC235" s="108"/>
      <c r="CD235" s="109"/>
      <c r="CE235" s="109"/>
      <c r="CF235" s="109"/>
      <c r="CG235" s="109"/>
      <c r="CJ235" s="110"/>
      <c r="CK235" s="110"/>
      <c r="CL235" s="110"/>
      <c r="CM235" s="110"/>
      <c r="CN235" s="110"/>
      <c r="CO235" s="110"/>
      <c r="CQ235" s="11"/>
      <c r="CR235" s="11"/>
      <c r="CS235" s="108"/>
      <c r="CT235" s="108"/>
      <c r="CU235" s="108"/>
      <c r="CV235" s="108"/>
      <c r="CW235" s="108"/>
      <c r="CX235" s="108"/>
      <c r="CY235" s="108"/>
      <c r="CZ235" s="108"/>
      <c r="DC235" s="11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1"/>
      <c r="EQ235" s="11"/>
    </row>
    <row r="236" spans="81:147" s="12" customFormat="1" ht="21.95" customHeight="1" x14ac:dyDescent="0.25">
      <c r="CC236" s="108"/>
      <c r="CD236" s="109"/>
      <c r="CE236" s="109"/>
      <c r="CF236" s="109"/>
      <c r="CG236" s="109"/>
      <c r="CJ236" s="110"/>
      <c r="CK236" s="110"/>
      <c r="CL236" s="110"/>
      <c r="CM236" s="110"/>
      <c r="CN236" s="110"/>
      <c r="CO236" s="110"/>
      <c r="CQ236" s="11"/>
      <c r="CR236" s="11"/>
      <c r="CS236" s="108"/>
      <c r="CT236" s="108"/>
      <c r="CU236" s="108"/>
      <c r="CV236" s="108"/>
      <c r="CW236" s="108"/>
      <c r="CX236" s="108"/>
      <c r="CY236" s="108"/>
      <c r="CZ236" s="108"/>
      <c r="DC236" s="11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1"/>
      <c r="EQ236" s="11"/>
    </row>
    <row r="237" spans="81:147" s="12" customFormat="1" ht="21.95" customHeight="1" x14ac:dyDescent="0.25">
      <c r="CC237" s="108"/>
      <c r="CD237" s="109"/>
      <c r="CE237" s="109"/>
      <c r="CF237" s="109"/>
      <c r="CG237" s="109"/>
      <c r="CJ237" s="110"/>
      <c r="CK237" s="110"/>
      <c r="CL237" s="110"/>
      <c r="CM237" s="110"/>
      <c r="CN237" s="110"/>
      <c r="CO237" s="110"/>
      <c r="CQ237" s="11"/>
      <c r="CR237" s="11"/>
      <c r="CS237" s="108"/>
      <c r="CT237" s="108"/>
      <c r="CU237" s="108"/>
      <c r="CV237" s="108"/>
      <c r="CW237" s="108"/>
      <c r="CX237" s="108"/>
      <c r="CY237" s="108"/>
      <c r="CZ237" s="108"/>
      <c r="DC237" s="11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1"/>
      <c r="EQ237" s="11"/>
    </row>
    <row r="238" spans="81:147" s="12" customFormat="1" ht="21.95" customHeight="1" x14ac:dyDescent="0.25">
      <c r="CC238" s="108"/>
      <c r="CD238" s="109"/>
      <c r="CE238" s="109"/>
      <c r="CF238" s="109"/>
      <c r="CG238" s="109"/>
      <c r="CJ238" s="110"/>
      <c r="CK238" s="110"/>
      <c r="CL238" s="110"/>
      <c r="CM238" s="110"/>
      <c r="CN238" s="110"/>
      <c r="CO238" s="110"/>
      <c r="CQ238" s="11"/>
      <c r="CR238" s="11"/>
      <c r="CS238" s="108"/>
      <c r="CT238" s="108"/>
      <c r="CU238" s="108"/>
      <c r="CV238" s="108"/>
      <c r="CW238" s="108"/>
      <c r="CX238" s="108"/>
      <c r="CY238" s="108"/>
      <c r="CZ238" s="108"/>
      <c r="DC238" s="11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1"/>
      <c r="EQ238" s="11"/>
    </row>
    <row r="239" spans="81:147" s="12" customFormat="1" ht="21.95" customHeight="1" x14ac:dyDescent="0.25">
      <c r="CC239" s="108"/>
      <c r="CD239" s="109"/>
      <c r="CE239" s="109"/>
      <c r="CF239" s="109"/>
      <c r="CG239" s="109"/>
      <c r="CJ239" s="110"/>
      <c r="CK239" s="110"/>
      <c r="CL239" s="110"/>
      <c r="CM239" s="110"/>
      <c r="CN239" s="110"/>
      <c r="CO239" s="110"/>
      <c r="CQ239" s="11"/>
      <c r="CR239" s="11"/>
      <c r="CS239" s="108"/>
      <c r="CT239" s="108"/>
      <c r="CU239" s="108"/>
      <c r="CV239" s="108"/>
      <c r="CW239" s="108"/>
      <c r="CX239" s="108"/>
      <c r="CY239" s="108"/>
      <c r="CZ239" s="108"/>
      <c r="DC239" s="11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1"/>
      <c r="EQ239" s="11"/>
    </row>
    <row r="240" spans="81:147" s="12" customFormat="1" ht="21.95" customHeight="1" x14ac:dyDescent="0.25">
      <c r="CC240" s="108"/>
      <c r="CD240" s="109"/>
      <c r="CE240" s="109"/>
      <c r="CF240" s="109"/>
      <c r="CG240" s="109"/>
      <c r="CJ240" s="110"/>
      <c r="CK240" s="110"/>
      <c r="CL240" s="110"/>
      <c r="CM240" s="110"/>
      <c r="CN240" s="110"/>
      <c r="CO240" s="110"/>
      <c r="CQ240" s="11"/>
      <c r="CR240" s="11"/>
      <c r="CS240" s="108"/>
      <c r="CT240" s="108"/>
      <c r="CU240" s="108"/>
      <c r="CV240" s="108"/>
      <c r="CW240" s="108"/>
      <c r="CX240" s="108"/>
      <c r="CY240" s="108"/>
      <c r="CZ240" s="108"/>
      <c r="DC240" s="11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1"/>
      <c r="EQ240" s="11"/>
    </row>
    <row r="241" spans="81:147" s="12" customFormat="1" ht="21.95" customHeight="1" x14ac:dyDescent="0.25">
      <c r="CC241" s="108"/>
      <c r="CD241" s="109"/>
      <c r="CE241" s="109"/>
      <c r="CF241" s="109"/>
      <c r="CG241" s="109"/>
      <c r="CJ241" s="110"/>
      <c r="CK241" s="110"/>
      <c r="CL241" s="110"/>
      <c r="CM241" s="110"/>
      <c r="CN241" s="110"/>
      <c r="CO241" s="110"/>
      <c r="CQ241" s="11"/>
      <c r="CR241" s="11"/>
      <c r="CS241" s="108"/>
      <c r="CT241" s="108"/>
      <c r="CU241" s="108"/>
      <c r="CV241" s="108"/>
      <c r="CW241" s="108"/>
      <c r="CX241" s="108"/>
      <c r="CY241" s="108"/>
      <c r="CZ241" s="108"/>
      <c r="DC241" s="11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1"/>
      <c r="EQ241" s="11"/>
    </row>
    <row r="242" spans="81:147" s="12" customFormat="1" ht="21.95" customHeight="1" x14ac:dyDescent="0.25">
      <c r="CC242" s="108"/>
      <c r="CD242" s="109"/>
      <c r="CE242" s="109"/>
      <c r="CF242" s="109"/>
      <c r="CG242" s="109"/>
      <c r="CJ242" s="110"/>
      <c r="CK242" s="110"/>
      <c r="CL242" s="110"/>
      <c r="CM242" s="110"/>
      <c r="CN242" s="110"/>
      <c r="CO242" s="110"/>
      <c r="CQ242" s="11"/>
      <c r="CR242" s="11"/>
      <c r="CS242" s="108"/>
      <c r="CT242" s="108"/>
      <c r="CU242" s="108"/>
      <c r="CV242" s="108"/>
      <c r="CW242" s="108"/>
      <c r="CX242" s="108"/>
      <c r="CY242" s="108"/>
      <c r="CZ242" s="108"/>
      <c r="DC242" s="11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1"/>
      <c r="EQ242" s="11"/>
    </row>
    <row r="243" spans="81:147" s="12" customFormat="1" ht="21.95" customHeight="1" x14ac:dyDescent="0.25">
      <c r="CC243" s="108"/>
      <c r="CD243" s="109"/>
      <c r="CE243" s="109"/>
      <c r="CF243" s="109"/>
      <c r="CG243" s="109"/>
      <c r="CJ243" s="110"/>
      <c r="CK243" s="110"/>
      <c r="CL243" s="110"/>
      <c r="CM243" s="110"/>
      <c r="CN243" s="110"/>
      <c r="CO243" s="110"/>
      <c r="CQ243" s="11"/>
      <c r="CR243" s="11"/>
      <c r="CS243" s="108"/>
      <c r="CT243" s="108"/>
      <c r="CU243" s="108"/>
      <c r="CV243" s="108"/>
      <c r="CW243" s="108"/>
      <c r="CX243" s="108"/>
      <c r="CY243" s="108"/>
      <c r="CZ243" s="108"/>
      <c r="DC243" s="11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1"/>
      <c r="EQ243" s="11"/>
    </row>
    <row r="244" spans="81:147" s="12" customFormat="1" ht="21.95" customHeight="1" x14ac:dyDescent="0.25">
      <c r="CC244" s="108"/>
      <c r="CD244" s="109"/>
      <c r="CE244" s="109"/>
      <c r="CF244" s="109"/>
      <c r="CG244" s="109"/>
      <c r="CJ244" s="110"/>
      <c r="CK244" s="110"/>
      <c r="CL244" s="110"/>
      <c r="CM244" s="110"/>
      <c r="CN244" s="110"/>
      <c r="CO244" s="110"/>
      <c r="CQ244" s="11"/>
      <c r="CR244" s="11"/>
      <c r="CS244" s="108"/>
      <c r="CT244" s="108"/>
      <c r="CU244" s="108"/>
      <c r="CV244" s="108"/>
      <c r="CW244" s="108"/>
      <c r="CX244" s="108"/>
      <c r="CY244" s="108"/>
      <c r="CZ244" s="108"/>
      <c r="DC244" s="11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1"/>
      <c r="EQ244" s="11"/>
    </row>
    <row r="245" spans="81:147" s="12" customFormat="1" ht="21.95" customHeight="1" x14ac:dyDescent="0.25">
      <c r="CC245" s="108"/>
      <c r="CD245" s="109"/>
      <c r="CE245" s="109"/>
      <c r="CF245" s="109"/>
      <c r="CG245" s="109"/>
      <c r="CJ245" s="110"/>
      <c r="CK245" s="110"/>
      <c r="CL245" s="110"/>
      <c r="CM245" s="110"/>
      <c r="CN245" s="110"/>
      <c r="CO245" s="110"/>
      <c r="CQ245" s="11"/>
      <c r="CR245" s="11"/>
      <c r="CS245" s="108"/>
      <c r="CT245" s="108"/>
      <c r="CU245" s="108"/>
      <c r="CV245" s="108"/>
      <c r="CW245" s="108"/>
      <c r="CX245" s="108"/>
      <c r="CY245" s="108"/>
      <c r="CZ245" s="108"/>
      <c r="DC245" s="11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1"/>
      <c r="EQ245" s="11"/>
    </row>
    <row r="246" spans="81:147" s="12" customFormat="1" ht="21.95" customHeight="1" x14ac:dyDescent="0.25">
      <c r="CC246" s="108"/>
      <c r="CD246" s="109"/>
      <c r="CE246" s="109"/>
      <c r="CF246" s="109"/>
      <c r="CG246" s="109"/>
      <c r="CJ246" s="110"/>
      <c r="CK246" s="110"/>
      <c r="CL246" s="110"/>
      <c r="CM246" s="110"/>
      <c r="CN246" s="110"/>
      <c r="CO246" s="110"/>
      <c r="CQ246" s="11"/>
      <c r="CR246" s="11"/>
      <c r="CS246" s="108"/>
      <c r="CT246" s="108"/>
      <c r="CU246" s="108"/>
      <c r="CV246" s="108"/>
      <c r="CW246" s="108"/>
      <c r="CX246" s="108"/>
      <c r="CY246" s="108"/>
      <c r="CZ246" s="108"/>
      <c r="DC246" s="11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1"/>
      <c r="EQ246" s="11"/>
    </row>
    <row r="247" spans="81:147" s="12" customFormat="1" ht="21.95" customHeight="1" x14ac:dyDescent="0.25">
      <c r="CC247" s="108"/>
      <c r="CD247" s="109"/>
      <c r="CE247" s="109"/>
      <c r="CF247" s="109"/>
      <c r="CG247" s="109"/>
      <c r="CJ247" s="110"/>
      <c r="CK247" s="110"/>
      <c r="CL247" s="110"/>
      <c r="CM247" s="110"/>
      <c r="CN247" s="110"/>
      <c r="CO247" s="110"/>
      <c r="CQ247" s="11"/>
      <c r="CR247" s="11"/>
      <c r="CS247" s="108"/>
      <c r="CT247" s="108"/>
      <c r="CU247" s="108"/>
      <c r="CV247" s="108"/>
      <c r="CW247" s="108"/>
      <c r="CX247" s="108"/>
      <c r="CY247" s="108"/>
      <c r="CZ247" s="108"/>
      <c r="DC247" s="11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1"/>
      <c r="EQ247" s="11"/>
    </row>
    <row r="248" spans="81:147" s="12" customFormat="1" ht="21.95" customHeight="1" x14ac:dyDescent="0.25">
      <c r="CC248" s="108"/>
      <c r="CD248" s="109"/>
      <c r="CE248" s="109"/>
      <c r="CF248" s="109"/>
      <c r="CG248" s="109"/>
      <c r="CJ248" s="110"/>
      <c r="CK248" s="110"/>
      <c r="CL248" s="110"/>
      <c r="CM248" s="110"/>
      <c r="CN248" s="110"/>
      <c r="CO248" s="110"/>
      <c r="CQ248" s="11"/>
      <c r="CR248" s="11"/>
      <c r="CS248" s="108"/>
      <c r="CT248" s="108"/>
      <c r="CU248" s="108"/>
      <c r="CV248" s="108"/>
      <c r="CW248" s="108"/>
      <c r="CX248" s="108"/>
      <c r="CY248" s="108"/>
      <c r="CZ248" s="108"/>
      <c r="DC248" s="11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1"/>
      <c r="EQ248" s="11"/>
    </row>
    <row r="249" spans="81:147" s="12" customFormat="1" ht="21.95" customHeight="1" x14ac:dyDescent="0.25">
      <c r="CC249" s="108"/>
      <c r="CD249" s="109"/>
      <c r="CE249" s="109"/>
      <c r="CF249" s="109"/>
      <c r="CG249" s="109"/>
      <c r="CJ249" s="110"/>
      <c r="CK249" s="110"/>
      <c r="CL249" s="110"/>
      <c r="CM249" s="110"/>
      <c r="CN249" s="110"/>
      <c r="CO249" s="110"/>
      <c r="CQ249" s="11"/>
      <c r="CR249" s="11"/>
      <c r="CS249" s="108"/>
      <c r="CT249" s="108"/>
      <c r="CU249" s="108"/>
      <c r="CV249" s="108"/>
      <c r="CW249" s="108"/>
      <c r="CX249" s="108"/>
      <c r="CY249" s="108"/>
      <c r="CZ249" s="108"/>
      <c r="DC249" s="11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1"/>
      <c r="EQ249" s="11"/>
    </row>
    <row r="250" spans="81:147" s="12" customFormat="1" ht="21.95" customHeight="1" x14ac:dyDescent="0.25">
      <c r="CC250" s="108"/>
      <c r="CD250" s="109"/>
      <c r="CE250" s="109"/>
      <c r="CF250" s="109"/>
      <c r="CG250" s="109"/>
      <c r="CJ250" s="110"/>
      <c r="CK250" s="110"/>
      <c r="CL250" s="110"/>
      <c r="CM250" s="110"/>
      <c r="CN250" s="110"/>
      <c r="CO250" s="110"/>
      <c r="CQ250" s="11"/>
      <c r="CR250" s="11"/>
      <c r="CS250" s="108"/>
      <c r="CT250" s="108"/>
      <c r="CU250" s="108"/>
      <c r="CV250" s="108"/>
      <c r="CW250" s="108"/>
      <c r="CX250" s="108"/>
      <c r="CY250" s="108"/>
      <c r="CZ250" s="108"/>
      <c r="DC250" s="11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1"/>
      <c r="EQ250" s="11"/>
    </row>
    <row r="251" spans="81:147" s="12" customFormat="1" ht="21.95" customHeight="1" x14ac:dyDescent="0.25">
      <c r="CC251" s="108"/>
      <c r="CD251" s="109"/>
      <c r="CE251" s="109"/>
      <c r="CF251" s="109"/>
      <c r="CG251" s="109"/>
      <c r="CJ251" s="110"/>
      <c r="CK251" s="110"/>
      <c r="CL251" s="110"/>
      <c r="CM251" s="110"/>
      <c r="CN251" s="110"/>
      <c r="CO251" s="110"/>
      <c r="CQ251" s="11"/>
      <c r="CR251" s="11"/>
      <c r="CS251" s="108"/>
      <c r="CT251" s="108"/>
      <c r="CU251" s="108"/>
      <c r="CV251" s="108"/>
      <c r="CW251" s="108"/>
      <c r="CX251" s="108"/>
      <c r="CY251" s="108"/>
      <c r="CZ251" s="108"/>
      <c r="DC251" s="11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1"/>
      <c r="EQ251" s="11"/>
    </row>
    <row r="252" spans="81:147" s="12" customFormat="1" ht="21.95" customHeight="1" x14ac:dyDescent="0.25">
      <c r="CC252" s="108"/>
      <c r="CD252" s="109"/>
      <c r="CE252" s="109"/>
      <c r="CF252" s="109"/>
      <c r="CG252" s="109"/>
      <c r="CJ252" s="110"/>
      <c r="CK252" s="110"/>
      <c r="CL252" s="110"/>
      <c r="CM252" s="110"/>
      <c r="CN252" s="110"/>
      <c r="CO252" s="110"/>
      <c r="CQ252" s="11"/>
      <c r="CR252" s="11"/>
      <c r="CS252" s="108"/>
      <c r="CT252" s="108"/>
      <c r="CU252" s="108"/>
      <c r="CV252" s="108"/>
      <c r="CW252" s="108"/>
      <c r="CX252" s="108"/>
      <c r="CY252" s="108"/>
      <c r="CZ252" s="108"/>
      <c r="DC252" s="11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1"/>
      <c r="EQ252" s="11"/>
    </row>
    <row r="253" spans="81:147" s="12" customFormat="1" ht="21.95" customHeight="1" x14ac:dyDescent="0.25">
      <c r="CC253" s="108"/>
      <c r="CD253" s="109"/>
      <c r="CE253" s="109"/>
      <c r="CF253" s="109"/>
      <c r="CG253" s="109"/>
      <c r="CJ253" s="110"/>
      <c r="CK253" s="110"/>
      <c r="CL253" s="110"/>
      <c r="CM253" s="110"/>
      <c r="CN253" s="110"/>
      <c r="CO253" s="110"/>
      <c r="CQ253" s="11"/>
      <c r="CR253" s="11"/>
      <c r="CS253" s="108"/>
      <c r="CT253" s="108"/>
      <c r="CU253" s="108"/>
      <c r="CV253" s="108"/>
      <c r="CW253" s="108"/>
      <c r="CX253" s="108"/>
      <c r="CY253" s="108"/>
      <c r="CZ253" s="108"/>
      <c r="DC253" s="11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1"/>
      <c r="EQ253" s="11"/>
    </row>
    <row r="254" spans="81:147" s="12" customFormat="1" ht="21.95" customHeight="1" x14ac:dyDescent="0.25">
      <c r="CC254" s="108"/>
      <c r="CD254" s="109"/>
      <c r="CE254" s="109"/>
      <c r="CF254" s="109"/>
      <c r="CG254" s="109"/>
      <c r="CJ254" s="110"/>
      <c r="CK254" s="110"/>
      <c r="CL254" s="110"/>
      <c r="CM254" s="110"/>
      <c r="CN254" s="110"/>
      <c r="CO254" s="110"/>
      <c r="CQ254" s="11"/>
      <c r="CR254" s="11"/>
      <c r="CS254" s="108"/>
      <c r="CT254" s="108"/>
      <c r="CU254" s="108"/>
      <c r="CV254" s="108"/>
      <c r="CW254" s="108"/>
      <c r="CX254" s="108"/>
      <c r="CY254" s="108"/>
      <c r="CZ254" s="108"/>
      <c r="DC254" s="11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1"/>
      <c r="EQ254" s="11"/>
    </row>
    <row r="255" spans="81:147" s="12" customFormat="1" ht="21.95" customHeight="1" x14ac:dyDescent="0.25">
      <c r="CC255" s="108"/>
      <c r="CD255" s="109"/>
      <c r="CE255" s="109"/>
      <c r="CF255" s="109"/>
      <c r="CG255" s="109"/>
      <c r="CJ255" s="110"/>
      <c r="CK255" s="110"/>
      <c r="CL255" s="110"/>
      <c r="CM255" s="110"/>
      <c r="CN255" s="110"/>
      <c r="CO255" s="110"/>
      <c r="CQ255" s="11"/>
      <c r="CR255" s="11"/>
      <c r="CS255" s="108"/>
      <c r="CT255" s="108"/>
      <c r="CU255" s="108"/>
      <c r="CV255" s="108"/>
      <c r="CW255" s="108"/>
      <c r="CX255" s="108"/>
      <c r="CY255" s="108"/>
      <c r="CZ255" s="108"/>
      <c r="DC255" s="11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1"/>
      <c r="EQ255" s="11"/>
    </row>
    <row r="256" spans="81:147" s="12" customFormat="1" ht="21.95" customHeight="1" x14ac:dyDescent="0.25">
      <c r="CC256" s="108"/>
      <c r="CD256" s="109"/>
      <c r="CE256" s="109"/>
      <c r="CF256" s="109"/>
      <c r="CG256" s="109"/>
      <c r="CJ256" s="110"/>
      <c r="CK256" s="110"/>
      <c r="CL256" s="110"/>
      <c r="CM256" s="110"/>
      <c r="CN256" s="110"/>
      <c r="CO256" s="110"/>
      <c r="CQ256" s="11"/>
      <c r="CR256" s="11"/>
      <c r="CS256" s="108"/>
      <c r="CT256" s="108"/>
      <c r="CU256" s="108"/>
      <c r="CV256" s="108"/>
      <c r="CW256" s="108"/>
      <c r="CX256" s="108"/>
      <c r="CY256" s="108"/>
      <c r="CZ256" s="108"/>
      <c r="DC256" s="11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1"/>
      <c r="EQ256" s="11"/>
    </row>
    <row r="257" spans="81:147" s="12" customFormat="1" ht="21.95" customHeight="1" x14ac:dyDescent="0.25">
      <c r="CC257" s="108"/>
      <c r="CD257" s="109"/>
      <c r="CE257" s="109"/>
      <c r="CF257" s="109"/>
      <c r="CG257" s="109"/>
      <c r="CJ257" s="110"/>
      <c r="CK257" s="110"/>
      <c r="CL257" s="110"/>
      <c r="CM257" s="110"/>
      <c r="CN257" s="110"/>
      <c r="CO257" s="110"/>
      <c r="CQ257" s="11"/>
      <c r="CR257" s="11"/>
      <c r="CS257" s="108"/>
      <c r="CT257" s="108"/>
      <c r="CU257" s="108"/>
      <c r="CV257" s="108"/>
      <c r="CW257" s="108"/>
      <c r="CX257" s="108"/>
      <c r="CY257" s="108"/>
      <c r="CZ257" s="108"/>
      <c r="DC257" s="11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1"/>
      <c r="EQ257" s="11"/>
    </row>
    <row r="258" spans="81:147" s="12" customFormat="1" ht="21.95" customHeight="1" x14ac:dyDescent="0.25">
      <c r="CC258" s="108"/>
      <c r="CD258" s="109"/>
      <c r="CE258" s="109"/>
      <c r="CF258" s="109"/>
      <c r="CG258" s="109"/>
      <c r="CJ258" s="110"/>
      <c r="CK258" s="110"/>
      <c r="CL258" s="110"/>
      <c r="CM258" s="110"/>
      <c r="CN258" s="110"/>
      <c r="CO258" s="110"/>
      <c r="CQ258" s="11"/>
      <c r="CR258" s="11"/>
      <c r="CS258" s="108"/>
      <c r="CT258" s="108"/>
      <c r="CU258" s="108"/>
      <c r="CV258" s="108"/>
      <c r="CW258" s="108"/>
      <c r="CX258" s="108"/>
      <c r="CY258" s="108"/>
      <c r="CZ258" s="108"/>
      <c r="DC258" s="11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1"/>
      <c r="EQ258" s="11"/>
    </row>
    <row r="259" spans="81:147" s="12" customFormat="1" ht="21.95" customHeight="1" x14ac:dyDescent="0.25">
      <c r="CC259" s="108"/>
      <c r="CD259" s="109"/>
      <c r="CE259" s="109"/>
      <c r="CF259" s="109"/>
      <c r="CG259" s="109"/>
      <c r="CJ259" s="110"/>
      <c r="CK259" s="110"/>
      <c r="CL259" s="110"/>
      <c r="CM259" s="110"/>
      <c r="CN259" s="110"/>
      <c r="CO259" s="110"/>
      <c r="CQ259" s="11"/>
      <c r="CR259" s="11"/>
      <c r="CS259" s="108"/>
      <c r="CT259" s="108"/>
      <c r="CU259" s="108"/>
      <c r="CV259" s="108"/>
      <c r="CW259" s="108"/>
      <c r="CX259" s="108"/>
      <c r="CY259" s="108"/>
      <c r="CZ259" s="108"/>
      <c r="DC259" s="11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1"/>
      <c r="EQ259" s="11"/>
    </row>
    <row r="260" spans="81:147" s="12" customFormat="1" ht="21.95" customHeight="1" x14ac:dyDescent="0.25">
      <c r="CC260" s="108"/>
      <c r="CD260" s="109"/>
      <c r="CE260" s="109"/>
      <c r="CF260" s="109"/>
      <c r="CG260" s="109"/>
      <c r="CJ260" s="110"/>
      <c r="CK260" s="110"/>
      <c r="CL260" s="110"/>
      <c r="CM260" s="110"/>
      <c r="CN260" s="110"/>
      <c r="CO260" s="110"/>
      <c r="CQ260" s="11"/>
      <c r="CR260" s="11"/>
      <c r="CS260" s="108"/>
      <c r="CT260" s="108"/>
      <c r="CU260" s="108"/>
      <c r="CV260" s="108"/>
      <c r="CW260" s="108"/>
      <c r="CX260" s="108"/>
      <c r="CY260" s="108"/>
      <c r="CZ260" s="108"/>
      <c r="DC260" s="11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1"/>
      <c r="EQ260" s="11"/>
    </row>
    <row r="261" spans="81:147" s="12" customFormat="1" ht="21.95" customHeight="1" x14ac:dyDescent="0.25">
      <c r="CC261" s="108"/>
      <c r="CD261" s="109"/>
      <c r="CE261" s="109"/>
      <c r="CF261" s="109"/>
      <c r="CG261" s="109"/>
      <c r="CJ261" s="110"/>
      <c r="CK261" s="110"/>
      <c r="CL261" s="110"/>
      <c r="CM261" s="110"/>
      <c r="CN261" s="110"/>
      <c r="CO261" s="110"/>
      <c r="CQ261" s="11"/>
      <c r="CR261" s="11"/>
      <c r="CS261" s="108"/>
      <c r="CT261" s="108"/>
      <c r="CU261" s="108"/>
      <c r="CV261" s="108"/>
      <c r="CW261" s="108"/>
      <c r="CX261" s="108"/>
      <c r="CY261" s="108"/>
      <c r="CZ261" s="108"/>
      <c r="DC261" s="11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1"/>
      <c r="EQ261" s="11"/>
    </row>
    <row r="262" spans="81:147" s="12" customFormat="1" ht="21.95" customHeight="1" x14ac:dyDescent="0.25">
      <c r="CC262" s="108"/>
      <c r="CD262" s="109"/>
      <c r="CE262" s="109"/>
      <c r="CF262" s="109"/>
      <c r="CG262" s="109"/>
      <c r="CJ262" s="110"/>
      <c r="CK262" s="110"/>
      <c r="CL262" s="110"/>
      <c r="CM262" s="110"/>
      <c r="CN262" s="110"/>
      <c r="CO262" s="110"/>
      <c r="CQ262" s="11"/>
      <c r="CR262" s="11"/>
      <c r="CS262" s="108"/>
      <c r="CT262" s="108"/>
      <c r="CU262" s="108"/>
      <c r="CV262" s="108"/>
      <c r="CW262" s="108"/>
      <c r="CX262" s="108"/>
      <c r="CY262" s="108"/>
      <c r="CZ262" s="108"/>
      <c r="DC262" s="11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1"/>
      <c r="EQ262" s="11"/>
    </row>
    <row r="263" spans="81:147" s="12" customFormat="1" ht="21.95" customHeight="1" x14ac:dyDescent="0.25">
      <c r="CC263" s="108"/>
      <c r="CD263" s="109"/>
      <c r="CE263" s="109"/>
      <c r="CF263" s="109"/>
      <c r="CG263" s="109"/>
      <c r="CJ263" s="110"/>
      <c r="CK263" s="110"/>
      <c r="CL263" s="110"/>
      <c r="CM263" s="110"/>
      <c r="CN263" s="110"/>
      <c r="CO263" s="110"/>
      <c r="CQ263" s="11"/>
      <c r="CR263" s="11"/>
      <c r="CS263" s="108"/>
      <c r="CT263" s="108"/>
      <c r="CU263" s="108"/>
      <c r="CV263" s="108"/>
      <c r="CW263" s="108"/>
      <c r="CX263" s="108"/>
      <c r="CY263" s="108"/>
      <c r="CZ263" s="108"/>
      <c r="DC263" s="11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1"/>
      <c r="EQ263" s="11"/>
    </row>
    <row r="264" spans="81:147" s="12" customFormat="1" ht="21.95" customHeight="1" x14ac:dyDescent="0.25">
      <c r="CC264" s="108"/>
      <c r="CD264" s="109"/>
      <c r="CE264" s="109"/>
      <c r="CF264" s="109"/>
      <c r="CG264" s="109"/>
      <c r="CJ264" s="110"/>
      <c r="CK264" s="110"/>
      <c r="CL264" s="110"/>
      <c r="CM264" s="110"/>
      <c r="CN264" s="110"/>
      <c r="CO264" s="110"/>
      <c r="CQ264" s="11"/>
      <c r="CR264" s="11"/>
      <c r="CS264" s="108"/>
      <c r="CT264" s="108"/>
      <c r="CU264" s="108"/>
      <c r="CV264" s="108"/>
      <c r="CW264" s="108"/>
      <c r="CX264" s="108"/>
      <c r="CY264" s="108"/>
      <c r="CZ264" s="108"/>
      <c r="DC264" s="11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1"/>
      <c r="EQ264" s="11"/>
    </row>
    <row r="265" spans="81:147" s="12" customFormat="1" ht="21.95" customHeight="1" x14ac:dyDescent="0.25">
      <c r="CC265" s="108"/>
      <c r="CD265" s="109"/>
      <c r="CE265" s="109"/>
      <c r="CF265" s="109"/>
      <c r="CG265" s="109"/>
      <c r="CJ265" s="110"/>
      <c r="CK265" s="110"/>
      <c r="CL265" s="110"/>
      <c r="CM265" s="110"/>
      <c r="CN265" s="110"/>
      <c r="CO265" s="110"/>
      <c r="CQ265" s="11"/>
      <c r="CR265" s="11"/>
      <c r="CS265" s="108"/>
      <c r="CT265" s="108"/>
      <c r="CU265" s="108"/>
      <c r="CV265" s="108"/>
      <c r="CW265" s="108"/>
      <c r="CX265" s="108"/>
      <c r="CY265" s="108"/>
      <c r="CZ265" s="108"/>
      <c r="DC265" s="11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1"/>
      <c r="EQ265" s="11"/>
    </row>
    <row r="266" spans="81:147" s="12" customFormat="1" ht="21.95" customHeight="1" x14ac:dyDescent="0.25">
      <c r="CC266" s="108"/>
      <c r="CD266" s="109"/>
      <c r="CE266" s="109"/>
      <c r="CF266" s="109"/>
      <c r="CG266" s="109"/>
      <c r="CJ266" s="110"/>
      <c r="CK266" s="110"/>
      <c r="CL266" s="110"/>
      <c r="CM266" s="110"/>
      <c r="CN266" s="110"/>
      <c r="CO266" s="110"/>
      <c r="CQ266" s="11"/>
      <c r="CR266" s="11"/>
      <c r="CS266" s="108"/>
      <c r="CT266" s="108"/>
      <c r="CU266" s="108"/>
      <c r="CV266" s="108"/>
      <c r="CW266" s="108"/>
      <c r="CX266" s="108"/>
      <c r="CY266" s="108"/>
      <c r="CZ266" s="108"/>
      <c r="DC266" s="11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1"/>
      <c r="EQ266" s="11"/>
    </row>
    <row r="267" spans="81:147" s="12" customFormat="1" ht="21.95" customHeight="1" x14ac:dyDescent="0.25">
      <c r="CC267" s="108"/>
      <c r="CD267" s="109"/>
      <c r="CE267" s="109"/>
      <c r="CF267" s="109"/>
      <c r="CG267" s="109"/>
      <c r="CJ267" s="110"/>
      <c r="CK267" s="110"/>
      <c r="CL267" s="110"/>
      <c r="CM267" s="110"/>
      <c r="CN267" s="110"/>
      <c r="CO267" s="110"/>
      <c r="CQ267" s="11"/>
      <c r="CR267" s="11"/>
      <c r="CS267" s="108"/>
      <c r="CT267" s="108"/>
      <c r="CU267" s="108"/>
      <c r="CV267" s="108"/>
      <c r="CW267" s="108"/>
      <c r="CX267" s="108"/>
      <c r="CY267" s="108"/>
      <c r="CZ267" s="108"/>
      <c r="DC267" s="11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1"/>
      <c r="EQ267" s="11"/>
    </row>
    <row r="268" spans="81:147" s="12" customFormat="1" ht="21.95" customHeight="1" x14ac:dyDescent="0.25">
      <c r="CC268" s="108"/>
      <c r="CD268" s="109"/>
      <c r="CE268" s="109"/>
      <c r="CF268" s="109"/>
      <c r="CG268" s="109"/>
      <c r="CJ268" s="110"/>
      <c r="CK268" s="110"/>
      <c r="CL268" s="110"/>
      <c r="CM268" s="110"/>
      <c r="CN268" s="110"/>
      <c r="CO268" s="110"/>
      <c r="CQ268" s="11"/>
      <c r="CR268" s="11"/>
      <c r="CS268" s="108"/>
      <c r="CT268" s="108"/>
      <c r="CU268" s="108"/>
      <c r="CV268" s="108"/>
      <c r="CW268" s="108"/>
      <c r="CX268" s="108"/>
      <c r="CY268" s="108"/>
      <c r="CZ268" s="108"/>
      <c r="DC268" s="11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1"/>
      <c r="EQ268" s="11"/>
    </row>
    <row r="269" spans="81:147" s="12" customFormat="1" ht="21.95" customHeight="1" x14ac:dyDescent="0.25">
      <c r="CC269" s="108"/>
      <c r="CD269" s="109"/>
      <c r="CE269" s="109"/>
      <c r="CF269" s="109"/>
      <c r="CG269" s="109"/>
      <c r="CJ269" s="110"/>
      <c r="CK269" s="110"/>
      <c r="CL269" s="110"/>
      <c r="CM269" s="110"/>
      <c r="CN269" s="110"/>
      <c r="CO269" s="110"/>
      <c r="CQ269" s="11"/>
      <c r="CR269" s="11"/>
      <c r="CS269" s="108"/>
      <c r="CT269" s="108"/>
      <c r="CU269" s="108"/>
      <c r="CV269" s="108"/>
      <c r="CW269" s="108"/>
      <c r="CX269" s="108"/>
      <c r="CY269" s="108"/>
      <c r="CZ269" s="108"/>
      <c r="DC269" s="11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1"/>
      <c r="EQ269" s="11"/>
    </row>
    <row r="270" spans="81:147" s="12" customFormat="1" ht="21.95" customHeight="1" x14ac:dyDescent="0.25">
      <c r="CC270" s="108"/>
      <c r="CD270" s="109"/>
      <c r="CE270" s="109"/>
      <c r="CF270" s="109"/>
      <c r="CG270" s="109"/>
      <c r="CJ270" s="110"/>
      <c r="CK270" s="110"/>
      <c r="CL270" s="110"/>
      <c r="CM270" s="110"/>
      <c r="CN270" s="110"/>
      <c r="CO270" s="110"/>
      <c r="CQ270" s="11"/>
      <c r="CR270" s="11"/>
      <c r="CS270" s="108"/>
      <c r="CT270" s="108"/>
      <c r="CU270" s="108"/>
      <c r="CV270" s="108"/>
      <c r="CW270" s="108"/>
      <c r="CX270" s="108"/>
      <c r="CY270" s="108"/>
      <c r="CZ270" s="108"/>
      <c r="DC270" s="11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1"/>
      <c r="EQ270" s="11"/>
    </row>
    <row r="271" spans="81:147" s="12" customFormat="1" ht="21.95" customHeight="1" x14ac:dyDescent="0.25">
      <c r="CC271" s="108"/>
      <c r="CD271" s="109"/>
      <c r="CE271" s="109"/>
      <c r="CF271" s="109"/>
      <c r="CG271" s="109"/>
      <c r="CJ271" s="110"/>
      <c r="CK271" s="110"/>
      <c r="CL271" s="110"/>
      <c r="CM271" s="110"/>
      <c r="CN271" s="110"/>
      <c r="CO271" s="110"/>
      <c r="CQ271" s="11"/>
      <c r="CR271" s="11"/>
      <c r="CS271" s="108"/>
      <c r="CT271" s="108"/>
      <c r="CU271" s="108"/>
      <c r="CV271" s="108"/>
      <c r="CW271" s="108"/>
      <c r="CX271" s="108"/>
      <c r="CY271" s="108"/>
      <c r="CZ271" s="108"/>
      <c r="DC271" s="11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1"/>
      <c r="EQ271" s="11"/>
    </row>
    <row r="272" spans="81:147" s="12" customFormat="1" ht="21.95" customHeight="1" x14ac:dyDescent="0.25">
      <c r="CC272" s="108"/>
      <c r="CD272" s="109"/>
      <c r="CE272" s="109"/>
      <c r="CF272" s="109"/>
      <c r="CG272" s="109"/>
      <c r="CJ272" s="110"/>
      <c r="CK272" s="110"/>
      <c r="CL272" s="110"/>
      <c r="CM272" s="110"/>
      <c r="CN272" s="110"/>
      <c r="CO272" s="110"/>
      <c r="CQ272" s="11"/>
      <c r="CR272" s="11"/>
      <c r="CS272" s="108"/>
      <c r="CT272" s="108"/>
      <c r="CU272" s="108"/>
      <c r="CV272" s="108"/>
      <c r="CW272" s="108"/>
      <c r="CX272" s="108"/>
      <c r="CY272" s="108"/>
      <c r="CZ272" s="108"/>
      <c r="DC272" s="11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1"/>
      <c r="EQ272" s="11"/>
    </row>
    <row r="273" spans="81:147" s="12" customFormat="1" ht="21.95" customHeight="1" x14ac:dyDescent="0.25">
      <c r="CC273" s="108"/>
      <c r="CD273" s="109"/>
      <c r="CE273" s="109"/>
      <c r="CF273" s="109"/>
      <c r="CG273" s="109"/>
      <c r="CJ273" s="110"/>
      <c r="CK273" s="110"/>
      <c r="CL273" s="110"/>
      <c r="CM273" s="110"/>
      <c r="CN273" s="110"/>
      <c r="CO273" s="110"/>
      <c r="CQ273" s="11"/>
      <c r="CR273" s="11"/>
      <c r="CS273" s="108"/>
      <c r="CT273" s="108"/>
      <c r="CU273" s="108"/>
      <c r="CV273" s="108"/>
      <c r="CW273" s="108"/>
      <c r="CX273" s="108"/>
      <c r="CY273" s="108"/>
      <c r="CZ273" s="108"/>
      <c r="DC273" s="11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1"/>
      <c r="EQ273" s="11"/>
    </row>
    <row r="274" spans="81:147" ht="21.95" customHeight="1" x14ac:dyDescent="0.3"/>
    <row r="275" spans="81:147" ht="21.95" customHeight="1" x14ac:dyDescent="0.3"/>
    <row r="276" spans="81:147" ht="21.95" customHeight="1" x14ac:dyDescent="0.3"/>
    <row r="277" spans="81:147" ht="21.95" customHeight="1" x14ac:dyDescent="0.3"/>
  </sheetData>
  <mergeCells count="46">
    <mergeCell ref="C39:Q43"/>
    <mergeCell ref="F58:K68"/>
    <mergeCell ref="AK83:AL83"/>
    <mergeCell ref="F45:K55"/>
    <mergeCell ref="F71:K81"/>
    <mergeCell ref="C32:F32"/>
    <mergeCell ref="G32:H32"/>
    <mergeCell ref="P32:Q32"/>
    <mergeCell ref="C33:F33"/>
    <mergeCell ref="G33:H33"/>
    <mergeCell ref="P33:Q33"/>
    <mergeCell ref="EH14:EK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EL14:EO14"/>
    <mergeCell ref="AT10:BP13"/>
    <mergeCell ref="DZ13:EO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DZ14:EC14"/>
    <mergeCell ref="ED14:EG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3B645-EC9D-4AA6-BF0B-D4CCA31D0AD2}">
  <sheetPr>
    <tabColor theme="7" tint="-0.499984740745262"/>
  </sheetPr>
  <dimension ref="A1:AE155"/>
  <sheetViews>
    <sheetView zoomScale="40" zoomScaleNormal="40" workbookViewId="0">
      <selection activeCell="X45" sqref="W45:X45"/>
    </sheetView>
  </sheetViews>
  <sheetFormatPr defaultRowHeight="15" x14ac:dyDescent="0.25"/>
  <cols>
    <col min="1" max="1" width="9.140625" style="2"/>
    <col min="2" max="2" width="24.28515625" style="2" customWidth="1"/>
    <col min="3" max="3" width="18.7109375" style="2" customWidth="1"/>
    <col min="4" max="8" width="18.42578125" style="2" customWidth="1"/>
    <col min="9" max="9" width="4.140625" style="2" customWidth="1"/>
    <col min="10" max="16" width="18.42578125" style="2" customWidth="1"/>
    <col min="17" max="16384" width="9.140625" style="2"/>
  </cols>
  <sheetData>
    <row r="1" spans="1:3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3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31" x14ac:dyDescent="0.25">
      <c r="A3" s="1"/>
      <c r="B3" s="1"/>
      <c r="C3" s="196" t="s">
        <v>20</v>
      </c>
      <c r="D3" s="196"/>
      <c r="E3" s="196"/>
      <c r="F3" s="196"/>
      <c r="G3" s="196"/>
      <c r="H3" s="196"/>
      <c r="I3" s="196"/>
      <c r="J3" s="196"/>
      <c r="K3" s="196"/>
      <c r="L3" s="196"/>
      <c r="M3" s="196"/>
    </row>
    <row r="4" spans="1:31" x14ac:dyDescent="0.25">
      <c r="A4" s="1"/>
      <c r="B4" s="1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</row>
    <row r="5" spans="1:31" x14ac:dyDescent="0.25">
      <c r="A5" s="1"/>
      <c r="B5" s="1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31" ht="15" customHeight="1" x14ac:dyDescent="0.25">
      <c r="A6" s="1"/>
      <c r="B6" s="1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</row>
    <row r="7" spans="1:31" ht="27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31" s="111" customFormat="1" ht="21.95" customHeight="1" x14ac:dyDescent="0.25">
      <c r="B9" s="200" t="s">
        <v>46</v>
      </c>
      <c r="C9" s="194" t="s">
        <v>48</v>
      </c>
      <c r="D9" s="187" t="s">
        <v>19</v>
      </c>
      <c r="E9" s="202" t="s">
        <v>2</v>
      </c>
      <c r="F9" s="202" t="s">
        <v>3</v>
      </c>
      <c r="G9" s="202" t="s">
        <v>5</v>
      </c>
      <c r="H9" s="202" t="s">
        <v>6</v>
      </c>
      <c r="J9" s="179" t="s">
        <v>104</v>
      </c>
      <c r="K9" s="180"/>
      <c r="L9" s="181"/>
      <c r="N9" s="179" t="s">
        <v>104</v>
      </c>
      <c r="O9" s="180"/>
      <c r="P9" s="181"/>
    </row>
    <row r="10" spans="1:31" s="110" customFormat="1" ht="21.95" customHeight="1" x14ac:dyDescent="0.25">
      <c r="B10" s="201"/>
      <c r="C10" s="195"/>
      <c r="D10" s="188"/>
      <c r="E10" s="203"/>
      <c r="F10" s="203"/>
      <c r="G10" s="203"/>
      <c r="H10" s="203"/>
      <c r="I10" s="111"/>
      <c r="J10" s="46" t="s">
        <v>0</v>
      </c>
      <c r="K10" s="46" t="s">
        <v>49</v>
      </c>
      <c r="L10" s="46" t="s">
        <v>1</v>
      </c>
      <c r="N10" s="174" t="s">
        <v>0</v>
      </c>
      <c r="O10" s="174" t="s">
        <v>49</v>
      </c>
      <c r="P10" s="174" t="s">
        <v>1</v>
      </c>
    </row>
    <row r="11" spans="1:31" s="110" customFormat="1" ht="21.95" customHeight="1" x14ac:dyDescent="0.25">
      <c r="B11" s="197" t="s">
        <v>31</v>
      </c>
      <c r="C11" s="115">
        <v>4525</v>
      </c>
      <c r="D11" s="116">
        <v>17</v>
      </c>
      <c r="E11" s="117">
        <v>1.3899999999999999E-2</v>
      </c>
      <c r="F11" s="117">
        <v>9.4000000000000004E-3</v>
      </c>
      <c r="G11" s="117">
        <v>0.39140000000000003</v>
      </c>
      <c r="H11" s="117">
        <v>0.38179999999999997</v>
      </c>
      <c r="I11" s="111"/>
      <c r="J11" s="154">
        <v>0.80449999999999999</v>
      </c>
      <c r="K11" s="154">
        <v>0.97430000000000005</v>
      </c>
      <c r="L11" s="154">
        <v>0.75929999999999997</v>
      </c>
      <c r="N11" s="154">
        <v>0.80449999999999999</v>
      </c>
      <c r="O11" s="154">
        <v>0.97430000000000005</v>
      </c>
      <c r="P11" s="154">
        <v>0.75929999999999997</v>
      </c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</row>
    <row r="12" spans="1:31" s="110" customFormat="1" ht="21.95" customHeight="1" x14ac:dyDescent="0.25">
      <c r="B12" s="198"/>
      <c r="C12" s="22">
        <v>4685</v>
      </c>
      <c r="D12" s="121">
        <v>13</v>
      </c>
      <c r="E12" s="117">
        <v>8.0000000000000002E-3</v>
      </c>
      <c r="F12" s="117">
        <v>6.4000000000000003E-3</v>
      </c>
      <c r="G12" s="117">
        <v>0.93230000000000002</v>
      </c>
      <c r="H12" s="117">
        <v>0.113</v>
      </c>
      <c r="I12" s="111"/>
      <c r="J12" s="154">
        <v>0.313</v>
      </c>
      <c r="K12" s="154">
        <v>0.89810000000000001</v>
      </c>
      <c r="L12" s="154">
        <v>0.34549999999999997</v>
      </c>
      <c r="N12" s="154">
        <v>0.313</v>
      </c>
      <c r="O12" s="154">
        <v>0.89810000000000001</v>
      </c>
      <c r="P12" s="154">
        <v>0.34549999999999997</v>
      </c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</row>
    <row r="13" spans="1:31" s="110" customFormat="1" ht="21.95" customHeight="1" x14ac:dyDescent="0.25">
      <c r="B13" s="198"/>
      <c r="C13" s="58">
        <v>4869</v>
      </c>
      <c r="D13" s="121">
        <v>17</v>
      </c>
      <c r="E13" s="117">
        <v>1.83E-2</v>
      </c>
      <c r="F13" s="117">
        <v>1.34E-2</v>
      </c>
      <c r="G13" s="117">
        <v>1.0327999999999999</v>
      </c>
      <c r="H13" s="117">
        <v>0.13100000000000001</v>
      </c>
      <c r="I13" s="111"/>
      <c r="J13" s="154">
        <v>0.61919999999999997</v>
      </c>
      <c r="K13" s="154">
        <v>0.9123</v>
      </c>
      <c r="L13" s="154">
        <v>0.54149999999999998</v>
      </c>
      <c r="N13" s="154">
        <v>0.61919999999999997</v>
      </c>
      <c r="O13" s="154">
        <v>0.9123</v>
      </c>
      <c r="P13" s="154">
        <v>0.54149999999999998</v>
      </c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</row>
    <row r="14" spans="1:31" s="110" customFormat="1" ht="21.95" customHeight="1" x14ac:dyDescent="0.25">
      <c r="B14" s="198"/>
      <c r="C14" s="58">
        <v>5051</v>
      </c>
      <c r="D14" s="121">
        <v>7</v>
      </c>
      <c r="E14" s="117">
        <v>1.78E-2</v>
      </c>
      <c r="F14" s="117">
        <v>1.03E-2</v>
      </c>
      <c r="G14" s="117">
        <v>6.7999999999999996E-3</v>
      </c>
      <c r="H14" s="117">
        <v>1.3319000000000001</v>
      </c>
      <c r="I14" s="111"/>
      <c r="J14" s="154">
        <v>0.98870000000000002</v>
      </c>
      <c r="K14" s="154">
        <v>0.96950000000000003</v>
      </c>
      <c r="L14" s="154">
        <v>0.98750000000000004</v>
      </c>
      <c r="N14" s="154">
        <v>0.98870000000000002</v>
      </c>
      <c r="O14" s="154">
        <v>0.96950000000000003</v>
      </c>
      <c r="P14" s="154">
        <v>0.98750000000000004</v>
      </c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</row>
    <row r="15" spans="1:31" s="110" customFormat="1" ht="21.95" customHeight="1" x14ac:dyDescent="0.25">
      <c r="B15" s="198"/>
      <c r="C15" s="58">
        <v>5542</v>
      </c>
      <c r="D15" s="121">
        <v>11</v>
      </c>
      <c r="E15" s="117">
        <v>1.03E-2</v>
      </c>
      <c r="F15" s="117">
        <v>7.6E-3</v>
      </c>
      <c r="G15" s="117">
        <v>0.90990000000000004</v>
      </c>
      <c r="H15" s="117">
        <v>0.15110000000000001</v>
      </c>
      <c r="I15" s="111"/>
      <c r="J15" s="154">
        <v>0.85970000000000002</v>
      </c>
      <c r="K15" s="154">
        <v>0.91169999999999995</v>
      </c>
      <c r="L15" s="154">
        <v>0.74580000000000002</v>
      </c>
      <c r="N15" s="154">
        <v>0.85970000000000002</v>
      </c>
      <c r="O15" s="154">
        <v>0.91169999999999995</v>
      </c>
      <c r="P15" s="154">
        <v>0.74580000000000002</v>
      </c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</row>
    <row r="16" spans="1:31" s="110" customFormat="1" ht="21.95" customHeight="1" x14ac:dyDescent="0.25">
      <c r="B16" s="198"/>
      <c r="C16" s="58">
        <v>5555</v>
      </c>
      <c r="D16" s="121">
        <v>7</v>
      </c>
      <c r="E16" s="117">
        <v>2.1999999999999999E-2</v>
      </c>
      <c r="F16" s="117">
        <v>1.7299999999999999E-2</v>
      </c>
      <c r="G16" s="117">
        <v>1.4207000000000001</v>
      </c>
      <c r="H16" s="117">
        <v>5.1999999999999998E-3</v>
      </c>
      <c r="I16" s="111"/>
      <c r="J16" s="154">
        <v>0.93</v>
      </c>
      <c r="K16" s="154">
        <v>0.93899999999999995</v>
      </c>
      <c r="L16" s="154">
        <v>0.37840000000000001</v>
      </c>
      <c r="N16" s="154">
        <v>0.93</v>
      </c>
      <c r="O16" s="154">
        <v>0.93899999999999995</v>
      </c>
      <c r="P16" s="154">
        <v>0.37840000000000001</v>
      </c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</row>
    <row r="17" spans="2:31" s="110" customFormat="1" ht="21.95" customHeight="1" x14ac:dyDescent="0.25">
      <c r="B17" s="199"/>
      <c r="C17" s="58">
        <v>5565</v>
      </c>
      <c r="D17" s="121">
        <v>12</v>
      </c>
      <c r="E17" s="117">
        <v>1.7100000000000001E-2</v>
      </c>
      <c r="F17" s="117">
        <v>1.0999999999999999E-2</v>
      </c>
      <c r="G17" s="117">
        <v>0.60799999999999998</v>
      </c>
      <c r="H17" s="117">
        <v>0.31019999999999998</v>
      </c>
      <c r="I17" s="111"/>
      <c r="J17" s="154">
        <v>0.62139999999999995</v>
      </c>
      <c r="K17" s="154">
        <v>0.87160000000000004</v>
      </c>
      <c r="L17" s="154">
        <v>0.78849999999999998</v>
      </c>
      <c r="N17" s="154">
        <v>0.62139999999999995</v>
      </c>
      <c r="O17" s="154">
        <v>0.87160000000000004</v>
      </c>
      <c r="P17" s="154">
        <v>0.78849999999999998</v>
      </c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</row>
    <row r="18" spans="2:31" s="110" customFormat="1" ht="21.95" customHeight="1" x14ac:dyDescent="0.25">
      <c r="B18" s="197" t="s">
        <v>32</v>
      </c>
      <c r="C18" s="122" t="s">
        <v>35</v>
      </c>
      <c r="D18" s="5">
        <v>54</v>
      </c>
      <c r="E18" s="117">
        <v>1.4E-2</v>
      </c>
      <c r="F18" s="117">
        <v>9.4000000000000004E-3</v>
      </c>
      <c r="G18" s="117">
        <v>0.87229999999999996</v>
      </c>
      <c r="H18" s="117">
        <v>0.17560000000000001</v>
      </c>
      <c r="I18" s="111"/>
      <c r="J18" s="154">
        <v>0.58720000000000006</v>
      </c>
      <c r="K18" s="154">
        <v>0.91210000000000002</v>
      </c>
      <c r="L18" s="154">
        <v>0.4199</v>
      </c>
      <c r="N18" s="154">
        <v>0.58720000000000006</v>
      </c>
      <c r="O18" s="154">
        <v>0.91210000000000002</v>
      </c>
      <c r="P18" s="154">
        <v>0.4199</v>
      </c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</row>
    <row r="19" spans="2:31" s="110" customFormat="1" ht="21.95" customHeight="1" x14ac:dyDescent="0.25">
      <c r="B19" s="198"/>
      <c r="C19" s="122" t="s">
        <v>36</v>
      </c>
      <c r="D19" s="5">
        <v>11</v>
      </c>
      <c r="E19" s="117">
        <v>1.03E-2</v>
      </c>
      <c r="F19" s="117">
        <v>7.6E-3</v>
      </c>
      <c r="G19" s="117">
        <v>0.90990000000000004</v>
      </c>
      <c r="H19" s="117">
        <v>0.15110000000000001</v>
      </c>
      <c r="I19" s="111"/>
      <c r="J19" s="154">
        <v>0.85970000000000002</v>
      </c>
      <c r="K19" s="154">
        <v>0.91169999999999995</v>
      </c>
      <c r="L19" s="154">
        <v>0.74580000000000002</v>
      </c>
      <c r="N19" s="154">
        <v>0.85970000000000002</v>
      </c>
      <c r="O19" s="154">
        <v>0.91169999999999995</v>
      </c>
      <c r="P19" s="154">
        <v>0.74580000000000002</v>
      </c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</row>
    <row r="20" spans="2:31" s="110" customFormat="1" ht="21.95" customHeight="1" x14ac:dyDescent="0.25">
      <c r="B20" s="199"/>
      <c r="C20" s="122" t="s">
        <v>37</v>
      </c>
      <c r="D20" s="5">
        <v>19</v>
      </c>
      <c r="E20" s="117">
        <v>1.7399999999999999E-2</v>
      </c>
      <c r="F20" s="117">
        <v>1.15E-2</v>
      </c>
      <c r="G20" s="117">
        <v>1.6681999999999999</v>
      </c>
      <c r="H20" s="117">
        <v>9.7999999999999997E-3</v>
      </c>
      <c r="I20" s="111"/>
      <c r="J20" s="154">
        <v>0.73229999999999995</v>
      </c>
      <c r="K20" s="154">
        <v>0.86470000000000002</v>
      </c>
      <c r="L20" s="154">
        <v>0.18279999999999999</v>
      </c>
      <c r="N20" s="154">
        <v>0.73229999999999995</v>
      </c>
      <c r="O20" s="154">
        <v>0.86470000000000002</v>
      </c>
      <c r="P20" s="154">
        <v>0.18279999999999999</v>
      </c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</row>
    <row r="21" spans="2:31" s="110" customFormat="1" ht="21.95" customHeight="1" x14ac:dyDescent="0.25">
      <c r="B21" s="197" t="s">
        <v>33</v>
      </c>
      <c r="C21" s="122" t="s">
        <v>38</v>
      </c>
      <c r="D21" s="5">
        <v>19</v>
      </c>
      <c r="E21" s="117">
        <v>1.7500000000000002E-2</v>
      </c>
      <c r="F21" s="117">
        <v>1.0699999999999999E-2</v>
      </c>
      <c r="G21" s="117">
        <v>0.5242</v>
      </c>
      <c r="H21" s="117">
        <v>0.34160000000000001</v>
      </c>
      <c r="I21" s="111"/>
      <c r="J21" s="154">
        <v>0.62949999999999995</v>
      </c>
      <c r="K21" s="154">
        <v>0.91849999999999998</v>
      </c>
      <c r="L21" s="154">
        <v>0.60009999999999997</v>
      </c>
      <c r="N21" s="154">
        <v>0.62949999999999995</v>
      </c>
      <c r="O21" s="154">
        <v>0.91849999999999998</v>
      </c>
      <c r="P21" s="154">
        <v>0.60009999999999997</v>
      </c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</row>
    <row r="22" spans="2:31" s="110" customFormat="1" ht="21.95" customHeight="1" x14ac:dyDescent="0.25">
      <c r="B22" s="198"/>
      <c r="C22" s="122" t="s">
        <v>39</v>
      </c>
      <c r="D22" s="5">
        <v>45</v>
      </c>
      <c r="E22" s="117">
        <v>1.34E-2</v>
      </c>
      <c r="F22" s="117">
        <v>9.4000000000000004E-3</v>
      </c>
      <c r="G22" s="117">
        <v>0.93389999999999995</v>
      </c>
      <c r="H22" s="117">
        <v>0.1605</v>
      </c>
      <c r="I22" s="111"/>
      <c r="J22" s="154">
        <v>0.67759999999999998</v>
      </c>
      <c r="K22" s="154">
        <v>0.91210000000000002</v>
      </c>
      <c r="L22" s="154">
        <v>0.59509999999999996</v>
      </c>
      <c r="N22" s="154">
        <v>0.67759999999999998</v>
      </c>
      <c r="O22" s="154">
        <v>0.91210000000000002</v>
      </c>
      <c r="P22" s="154">
        <v>0.59509999999999996</v>
      </c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</row>
    <row r="23" spans="2:31" s="110" customFormat="1" ht="21.95" customHeight="1" x14ac:dyDescent="0.25">
      <c r="B23" s="199"/>
      <c r="C23" s="122" t="s">
        <v>40</v>
      </c>
      <c r="D23" s="5">
        <v>13</v>
      </c>
      <c r="E23" s="117">
        <v>8.0000000000000002E-3</v>
      </c>
      <c r="F23" s="117">
        <v>6.4000000000000003E-3</v>
      </c>
      <c r="G23" s="117">
        <v>0.93230000000000002</v>
      </c>
      <c r="H23" s="117">
        <v>0.113</v>
      </c>
      <c r="I23" s="111"/>
      <c r="J23" s="154">
        <v>0.313</v>
      </c>
      <c r="K23" s="154">
        <v>0.89810000000000001</v>
      </c>
      <c r="L23" s="154">
        <v>0.34549999999999997</v>
      </c>
      <c r="N23" s="154">
        <v>0.313</v>
      </c>
      <c r="O23" s="154">
        <v>0.89810000000000001</v>
      </c>
      <c r="P23" s="154">
        <v>0.34549999999999997</v>
      </c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</row>
    <row r="24" spans="2:31" s="110" customFormat="1" ht="21.95" customHeight="1" x14ac:dyDescent="0.25">
      <c r="B24" s="197" t="s">
        <v>45</v>
      </c>
      <c r="C24" s="122" t="s">
        <v>41</v>
      </c>
      <c r="D24" s="5">
        <v>37</v>
      </c>
      <c r="E24" s="117">
        <v>1.35E-2</v>
      </c>
      <c r="F24" s="117">
        <v>8.8999999999999999E-3</v>
      </c>
      <c r="G24" s="117">
        <v>0.40899999999999997</v>
      </c>
      <c r="H24" s="117">
        <v>0.36020000000000002</v>
      </c>
      <c r="I24" s="111"/>
      <c r="J24" s="154">
        <v>0.62460000000000004</v>
      </c>
      <c r="K24" s="154">
        <v>0.93689999999999996</v>
      </c>
      <c r="L24" s="154">
        <v>0.49840000000000001</v>
      </c>
      <c r="N24" s="154">
        <v>0.62460000000000004</v>
      </c>
      <c r="O24" s="154">
        <v>0.93689999999999996</v>
      </c>
      <c r="P24" s="154">
        <v>0.49840000000000001</v>
      </c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</row>
    <row r="25" spans="2:31" s="110" customFormat="1" ht="21.95" customHeight="1" x14ac:dyDescent="0.25">
      <c r="B25" s="198"/>
      <c r="C25" s="122" t="s">
        <v>42</v>
      </c>
      <c r="D25" s="5">
        <v>17</v>
      </c>
      <c r="E25" s="117">
        <v>1.83E-2</v>
      </c>
      <c r="F25" s="117">
        <v>1.34E-2</v>
      </c>
      <c r="G25" s="117">
        <v>1.0327999999999999</v>
      </c>
      <c r="H25" s="117">
        <v>0.13100000000000001</v>
      </c>
      <c r="I25" s="111"/>
      <c r="J25" s="154">
        <v>0.61919999999999997</v>
      </c>
      <c r="K25" s="154">
        <v>0.9123</v>
      </c>
      <c r="L25" s="154">
        <v>0.54149999999999998</v>
      </c>
      <c r="M25" s="111"/>
      <c r="N25" s="154">
        <v>0.61919999999999997</v>
      </c>
      <c r="O25" s="154">
        <v>0.9123</v>
      </c>
      <c r="P25" s="154">
        <v>0.54149999999999998</v>
      </c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</row>
    <row r="26" spans="2:31" s="110" customFormat="1" ht="21.95" customHeight="1" x14ac:dyDescent="0.25">
      <c r="B26" s="198"/>
      <c r="C26" s="122" t="s">
        <v>43</v>
      </c>
      <c r="D26" s="5">
        <v>11</v>
      </c>
      <c r="E26" s="117">
        <v>1.03E-2</v>
      </c>
      <c r="F26" s="117">
        <v>7.6E-3</v>
      </c>
      <c r="G26" s="117">
        <v>0.90990000000000004</v>
      </c>
      <c r="H26" s="117">
        <v>0.15110000000000001</v>
      </c>
      <c r="I26" s="111"/>
      <c r="J26" s="154">
        <v>0.85970000000000002</v>
      </c>
      <c r="K26" s="154">
        <v>0.91169999999999995</v>
      </c>
      <c r="L26" s="154">
        <v>0.74580000000000002</v>
      </c>
      <c r="M26" s="111"/>
      <c r="N26" s="154">
        <v>0.85970000000000002</v>
      </c>
      <c r="O26" s="154">
        <v>0.91169999999999995</v>
      </c>
      <c r="P26" s="154">
        <v>0.74580000000000002</v>
      </c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</row>
    <row r="27" spans="2:31" s="110" customFormat="1" ht="21.95" customHeight="1" x14ac:dyDescent="0.25">
      <c r="B27" s="199"/>
      <c r="C27" s="122" t="s">
        <v>44</v>
      </c>
      <c r="D27" s="5">
        <v>19</v>
      </c>
      <c r="E27" s="117">
        <v>1.7399999999999999E-2</v>
      </c>
      <c r="F27" s="117">
        <v>1.15E-2</v>
      </c>
      <c r="G27" s="117">
        <v>1.6681999999999999</v>
      </c>
      <c r="H27" s="117">
        <v>9.7999999999999997E-3</v>
      </c>
      <c r="I27" s="111"/>
      <c r="J27" s="154">
        <v>0.73229999999999995</v>
      </c>
      <c r="K27" s="154">
        <v>0.86470000000000002</v>
      </c>
      <c r="L27" s="154">
        <v>0.18279999999999999</v>
      </c>
      <c r="M27" s="111"/>
      <c r="N27" s="154">
        <v>0.73229999999999995</v>
      </c>
      <c r="O27" s="154">
        <v>0.86470000000000002</v>
      </c>
      <c r="P27" s="154">
        <v>0.18279999999999999</v>
      </c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pans="2:31" s="110" customFormat="1" ht="21.95" customHeight="1" x14ac:dyDescent="0.25">
      <c r="B28" s="81" t="s">
        <v>34</v>
      </c>
      <c r="C28" s="122" t="s">
        <v>51</v>
      </c>
      <c r="D28" s="5">
        <v>84</v>
      </c>
      <c r="E28" s="117">
        <v>1.4E-2</v>
      </c>
      <c r="F28" s="117">
        <v>9.4000000000000004E-3</v>
      </c>
      <c r="G28" s="117">
        <v>1.5916999999999999</v>
      </c>
      <c r="H28" s="117">
        <v>1.26E-2</v>
      </c>
      <c r="I28" s="111"/>
      <c r="J28" s="154">
        <v>0.56200000000000006</v>
      </c>
      <c r="K28" s="154">
        <v>0.88890000000000002</v>
      </c>
      <c r="L28" s="154">
        <v>7.9200000000000007E-2</v>
      </c>
      <c r="M28" s="111"/>
      <c r="N28" s="154">
        <v>0.56200000000000006</v>
      </c>
      <c r="O28" s="154">
        <v>0.88890000000000002</v>
      </c>
      <c r="P28" s="154">
        <v>7.9200000000000007E-2</v>
      </c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</row>
    <row r="29" spans="2:31" s="110" customFormat="1" ht="21.95" customHeight="1" x14ac:dyDescent="0.25"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</row>
    <row r="30" spans="2:31" s="110" customFormat="1" ht="21.95" customHeight="1" x14ac:dyDescent="0.25">
      <c r="B30" s="184" t="s">
        <v>47</v>
      </c>
      <c r="C30" s="189" t="s">
        <v>48</v>
      </c>
      <c r="D30" s="189" t="s">
        <v>19</v>
      </c>
      <c r="E30" s="182" t="s">
        <v>2</v>
      </c>
      <c r="F30" s="182" t="s">
        <v>3</v>
      </c>
      <c r="G30" s="182" t="s">
        <v>5</v>
      </c>
      <c r="H30" s="182" t="s">
        <v>6</v>
      </c>
      <c r="I30" s="111"/>
      <c r="J30" s="191" t="s">
        <v>104</v>
      </c>
      <c r="K30" s="192"/>
      <c r="L30" s="193"/>
      <c r="M30" s="111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</row>
    <row r="31" spans="2:31" s="110" customFormat="1" ht="21.95" customHeight="1" x14ac:dyDescent="0.25">
      <c r="B31" s="185"/>
      <c r="C31" s="190"/>
      <c r="D31" s="190"/>
      <c r="E31" s="183"/>
      <c r="F31" s="183"/>
      <c r="G31" s="183"/>
      <c r="H31" s="183"/>
      <c r="I31" s="111"/>
      <c r="J31" s="123" t="s">
        <v>0</v>
      </c>
      <c r="K31" s="123" t="s">
        <v>49</v>
      </c>
      <c r="L31" s="123" t="s">
        <v>1</v>
      </c>
      <c r="M31" s="111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</row>
    <row r="32" spans="2:31" s="110" customFormat="1" ht="21.95" customHeight="1" x14ac:dyDescent="0.25">
      <c r="B32" s="185"/>
      <c r="C32" s="124" t="s">
        <v>28</v>
      </c>
      <c r="D32" s="124">
        <v>15</v>
      </c>
      <c r="E32" s="117">
        <v>2.4899999999999999E-2</v>
      </c>
      <c r="F32" s="117">
        <v>2.0500000000000001E-2</v>
      </c>
      <c r="G32" s="117">
        <v>1.2235</v>
      </c>
      <c r="H32" s="117">
        <v>5.4000000000000003E-3</v>
      </c>
      <c r="I32" s="111"/>
      <c r="J32" s="154">
        <v>0.73019999999999996</v>
      </c>
      <c r="K32" s="154">
        <v>0.83169999999999999</v>
      </c>
      <c r="L32" s="154">
        <v>0.23580000000000001</v>
      </c>
      <c r="M32" s="111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</row>
    <row r="33" spans="2:31" s="110" customFormat="1" ht="21.95" customHeight="1" x14ac:dyDescent="0.25">
      <c r="B33" s="185"/>
      <c r="C33" s="163" t="s">
        <v>29</v>
      </c>
      <c r="D33" s="163">
        <v>35</v>
      </c>
      <c r="E33" s="117">
        <v>2.07E-2</v>
      </c>
      <c r="F33" s="117">
        <v>1.47E-2</v>
      </c>
      <c r="G33" s="117">
        <v>0.74319999999999997</v>
      </c>
      <c r="H33" s="117">
        <v>0.23019999999999999</v>
      </c>
      <c r="I33" s="111"/>
      <c r="J33" s="154">
        <v>0.86760000000000004</v>
      </c>
      <c r="K33" s="154">
        <v>0.94140000000000001</v>
      </c>
      <c r="L33" s="154">
        <v>0.66879999999999995</v>
      </c>
      <c r="M33" s="111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</row>
    <row r="34" spans="2:31" s="110" customFormat="1" ht="21.95" customHeight="1" x14ac:dyDescent="0.25">
      <c r="B34" s="185"/>
      <c r="C34" s="163" t="s">
        <v>30</v>
      </c>
      <c r="D34" s="163">
        <v>21</v>
      </c>
      <c r="E34" s="117">
        <v>1.8100000000000002E-2</v>
      </c>
      <c r="F34" s="117">
        <v>1.15E-2</v>
      </c>
      <c r="G34" s="117">
        <v>0.32090000000000002</v>
      </c>
      <c r="H34" s="117">
        <v>0.4622</v>
      </c>
      <c r="I34" s="111"/>
      <c r="J34" s="154">
        <v>0.94350000000000001</v>
      </c>
      <c r="K34" s="154">
        <v>0.97560000000000002</v>
      </c>
      <c r="L34" s="154">
        <v>0.94789999999999996</v>
      </c>
      <c r="M34" s="111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</row>
    <row r="35" spans="2:31" s="110" customFormat="1" ht="21.95" customHeight="1" x14ac:dyDescent="0.25">
      <c r="B35" s="186"/>
      <c r="C35" s="23" t="s">
        <v>52</v>
      </c>
      <c r="D35" s="23">
        <v>71</v>
      </c>
      <c r="E35" s="117">
        <v>1.9199999999999998E-2</v>
      </c>
      <c r="F35" s="117">
        <v>1.2800000000000001E-2</v>
      </c>
      <c r="G35" s="117">
        <v>1.4295</v>
      </c>
      <c r="H35" s="117">
        <v>1.2200000000000001E-2</v>
      </c>
      <c r="I35" s="111"/>
      <c r="J35" s="154">
        <v>0.89059999999999995</v>
      </c>
      <c r="K35" s="154">
        <v>0.93179999999999996</v>
      </c>
      <c r="L35" s="154">
        <v>0.1057</v>
      </c>
      <c r="M35" s="111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</row>
    <row r="36" spans="2:31" s="110" customFormat="1" ht="21.95" customHeight="1" x14ac:dyDescent="0.25"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</row>
    <row r="37" spans="2:31" s="110" customFormat="1" ht="21.95" customHeight="1" x14ac:dyDescent="0.25">
      <c r="B37" s="204" t="s">
        <v>107</v>
      </c>
      <c r="C37" s="204"/>
      <c r="D37" s="204"/>
      <c r="E37" s="204"/>
      <c r="F37" s="204"/>
      <c r="G37" s="111"/>
      <c r="H37" s="111"/>
      <c r="I37" s="111"/>
      <c r="J37" s="111"/>
      <c r="K37" s="111"/>
      <c r="L37" s="111"/>
      <c r="M37" s="111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</row>
    <row r="38" spans="2:31" s="110" customFormat="1" ht="21.95" customHeight="1" x14ac:dyDescent="0.25">
      <c r="B38" s="204"/>
      <c r="C38" s="204"/>
      <c r="D38" s="204"/>
      <c r="E38" s="204"/>
      <c r="F38" s="204"/>
      <c r="G38" s="111"/>
      <c r="H38" s="111"/>
      <c r="I38" s="111"/>
      <c r="J38" s="111"/>
      <c r="K38" s="111"/>
      <c r="L38" s="111"/>
      <c r="M38" s="111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</row>
    <row r="39" spans="2:31" s="110" customFormat="1" ht="21.95" customHeight="1" x14ac:dyDescent="0.25">
      <c r="B39" s="112" t="s">
        <v>24</v>
      </c>
      <c r="C39" s="112"/>
      <c r="D39" s="118"/>
      <c r="E39" s="126" t="s">
        <v>50</v>
      </c>
      <c r="F39" s="113">
        <v>2.3E-2</v>
      </c>
      <c r="G39" s="111"/>
      <c r="H39" s="111"/>
      <c r="I39" s="111"/>
      <c r="J39" s="111"/>
      <c r="K39" s="111"/>
      <c r="L39" s="111"/>
      <c r="M39" s="111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</row>
    <row r="40" spans="2:31" s="110" customFormat="1" ht="21.95" customHeight="1" x14ac:dyDescent="0.25">
      <c r="B40" s="114" t="s">
        <v>25</v>
      </c>
      <c r="C40" s="114"/>
      <c r="D40" s="125"/>
      <c r="E40" s="127" t="s">
        <v>21</v>
      </c>
      <c r="F40" s="81">
        <v>35</v>
      </c>
      <c r="G40" s="111"/>
      <c r="H40" s="111"/>
      <c r="I40" s="111"/>
      <c r="J40" s="111"/>
      <c r="K40" s="111"/>
      <c r="L40" s="111"/>
      <c r="M40" s="111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</row>
    <row r="41" spans="2:31" s="110" customFormat="1" ht="21.95" customHeight="1" x14ac:dyDescent="0.25">
      <c r="B41" s="118" t="s">
        <v>26</v>
      </c>
      <c r="C41" s="119"/>
      <c r="D41" s="119"/>
      <c r="E41" s="127" t="s">
        <v>22</v>
      </c>
      <c r="F41" s="120">
        <v>-0.15</v>
      </c>
      <c r="G41" s="111"/>
      <c r="H41" s="111"/>
      <c r="I41" s="111"/>
      <c r="J41" s="111"/>
      <c r="K41" s="111"/>
      <c r="L41" s="111"/>
      <c r="M41" s="111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</row>
    <row r="42" spans="2:31" s="110" customFormat="1" ht="21.95" customHeight="1" x14ac:dyDescent="0.25">
      <c r="B42" s="118" t="s">
        <v>27</v>
      </c>
      <c r="C42" s="119"/>
      <c r="D42" s="119"/>
      <c r="E42" s="127" t="s">
        <v>23</v>
      </c>
      <c r="F42" s="120">
        <v>0.15</v>
      </c>
      <c r="G42" s="111"/>
      <c r="H42" s="111"/>
      <c r="I42" s="111"/>
      <c r="J42" s="111"/>
      <c r="K42" s="111"/>
      <c r="L42" s="111"/>
      <c r="M42" s="111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</row>
    <row r="43" spans="2:31" s="110" customFormat="1" ht="21.95" customHeight="1" x14ac:dyDescent="0.25">
      <c r="B43" s="118" t="s">
        <v>54</v>
      </c>
      <c r="C43" s="119"/>
      <c r="D43" s="119"/>
      <c r="E43" s="126" t="s">
        <v>106</v>
      </c>
      <c r="F43" s="120">
        <v>0.95</v>
      </c>
      <c r="G43" s="111"/>
      <c r="H43" s="111"/>
      <c r="I43" s="111"/>
      <c r="J43" s="111"/>
      <c r="K43" s="111"/>
      <c r="L43" s="111"/>
      <c r="M43" s="111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</row>
    <row r="44" spans="2:31" s="110" customFormat="1" ht="21.95" customHeight="1" x14ac:dyDescent="0.25">
      <c r="G44" s="111"/>
      <c r="H44" s="111"/>
      <c r="I44" s="111"/>
      <c r="J44" s="111"/>
      <c r="K44" s="111"/>
      <c r="L44" s="111"/>
      <c r="M44" s="111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  <c r="AE44" s="140"/>
    </row>
    <row r="45" spans="2:31" s="110" customFormat="1" ht="21.95" customHeight="1" x14ac:dyDescent="0.25">
      <c r="B45" s="210" t="s">
        <v>105</v>
      </c>
      <c r="C45" s="211"/>
      <c r="D45" s="212"/>
      <c r="E45" s="216" t="s">
        <v>57</v>
      </c>
      <c r="F45" s="217"/>
      <c r="G45" s="111"/>
      <c r="H45" s="111"/>
      <c r="I45" s="111"/>
      <c r="J45" s="111"/>
      <c r="K45" s="111"/>
      <c r="L45" s="111"/>
      <c r="M45" s="111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</row>
    <row r="46" spans="2:31" s="110" customFormat="1" ht="21.95" customHeight="1" x14ac:dyDescent="0.25">
      <c r="B46" s="213"/>
      <c r="C46" s="214"/>
      <c r="D46" s="215"/>
      <c r="E46" s="218"/>
      <c r="F46" s="219"/>
      <c r="G46" s="111"/>
      <c r="H46" s="111"/>
      <c r="I46" s="111"/>
      <c r="J46" s="111"/>
      <c r="K46" s="111"/>
      <c r="L46" s="111"/>
      <c r="M46" s="111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</row>
    <row r="47" spans="2:31" s="110" customFormat="1" ht="21.95" customHeight="1" x14ac:dyDescent="0.25">
      <c r="B47" s="205" t="s">
        <v>8</v>
      </c>
      <c r="C47" s="206"/>
      <c r="D47" s="207"/>
      <c r="E47" s="208">
        <v>1</v>
      </c>
      <c r="F47" s="209"/>
      <c r="G47" s="111"/>
      <c r="H47" s="111"/>
      <c r="I47" s="111"/>
      <c r="J47" s="111"/>
      <c r="K47" s="111"/>
      <c r="L47" s="111"/>
      <c r="M47" s="111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</row>
    <row r="48" spans="2:31" s="110" customFormat="1" ht="21.95" customHeight="1" x14ac:dyDescent="0.25">
      <c r="B48" s="205" t="s">
        <v>9</v>
      </c>
      <c r="C48" s="206"/>
      <c r="D48" s="207"/>
      <c r="E48" s="208">
        <v>1</v>
      </c>
      <c r="F48" s="209"/>
      <c r="G48" s="111"/>
      <c r="H48" s="111"/>
      <c r="I48" s="111"/>
      <c r="J48" s="111"/>
      <c r="K48" s="111"/>
      <c r="L48" s="111"/>
      <c r="M48" s="111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</row>
    <row r="49" spans="2:31" s="110" customFormat="1" ht="21.95" customHeight="1" x14ac:dyDescent="0.25">
      <c r="B49" s="205" t="s">
        <v>10</v>
      </c>
      <c r="C49" s="206"/>
      <c r="D49" s="207"/>
      <c r="E49" s="208">
        <v>2</v>
      </c>
      <c r="F49" s="209"/>
      <c r="G49" s="111"/>
      <c r="H49" s="111"/>
      <c r="I49" s="111"/>
      <c r="J49" s="111"/>
      <c r="K49" s="111"/>
      <c r="L49" s="111"/>
      <c r="M49" s="111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</row>
    <row r="50" spans="2:31" s="110" customFormat="1" ht="21.95" customHeight="1" x14ac:dyDescent="0.25">
      <c r="B50" s="205" t="s">
        <v>56</v>
      </c>
      <c r="C50" s="206"/>
      <c r="D50" s="207"/>
      <c r="E50" s="208">
        <v>1</v>
      </c>
      <c r="F50" s="209"/>
      <c r="G50" s="111"/>
      <c r="H50" s="111"/>
      <c r="I50" s="111"/>
      <c r="J50" s="111"/>
      <c r="K50" s="111"/>
      <c r="L50" s="111"/>
      <c r="M50" s="111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</row>
    <row r="51" spans="2:31" s="110" customFormat="1" ht="21.95" customHeight="1" x14ac:dyDescent="0.25"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</row>
    <row r="52" spans="2:31" s="110" customFormat="1" ht="21.95" customHeight="1" x14ac:dyDescent="0.25"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</row>
    <row r="53" spans="2:31" s="110" customFormat="1" ht="21.95" customHeight="1" x14ac:dyDescent="0.25"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</row>
    <row r="54" spans="2:31" s="110" customFormat="1" ht="21.95" customHeight="1" x14ac:dyDescent="0.25"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</row>
    <row r="55" spans="2:31" s="110" customFormat="1" ht="21.95" customHeight="1" x14ac:dyDescent="0.25"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</row>
    <row r="56" spans="2:31" s="110" customFormat="1" ht="21.95" customHeight="1" x14ac:dyDescent="0.25"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</row>
    <row r="57" spans="2:31" s="110" customFormat="1" ht="21.95" customHeight="1" x14ac:dyDescent="0.25"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</row>
    <row r="58" spans="2:31" s="110" customFormat="1" ht="21.95" customHeight="1" x14ac:dyDescent="0.25"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</row>
    <row r="59" spans="2:31" s="110" customFormat="1" ht="21.95" customHeight="1" x14ac:dyDescent="0.25"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</row>
    <row r="60" spans="2:31" s="110" customFormat="1" ht="21.95" customHeight="1" x14ac:dyDescent="0.25"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</row>
    <row r="61" spans="2:31" s="110" customFormat="1" ht="21.95" customHeight="1" x14ac:dyDescent="0.25"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</row>
    <row r="62" spans="2:31" s="110" customFormat="1" ht="21.95" customHeight="1" x14ac:dyDescent="0.25"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</row>
    <row r="63" spans="2:31" s="110" customFormat="1" ht="21.95" customHeight="1" x14ac:dyDescent="0.25"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</row>
    <row r="64" spans="2:31" s="110" customFormat="1" ht="21.95" customHeight="1" x14ac:dyDescent="0.25"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</row>
    <row r="65" spans="2:31" s="110" customFormat="1" ht="21.95" customHeight="1" x14ac:dyDescent="0.25"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</row>
    <row r="66" spans="2:31" s="110" customFormat="1" ht="21.95" customHeight="1" x14ac:dyDescent="0.25"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</row>
    <row r="67" spans="2:31" s="110" customFormat="1" ht="21.95" customHeight="1" x14ac:dyDescent="0.25"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</row>
    <row r="68" spans="2:31" s="110" customFormat="1" ht="21.95" customHeight="1" x14ac:dyDescent="0.25"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</row>
    <row r="69" spans="2:31" s="110" customFormat="1" ht="21.95" customHeight="1" x14ac:dyDescent="0.25"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</row>
    <row r="70" spans="2:31" s="110" customFormat="1" ht="21.95" customHeight="1" x14ac:dyDescent="0.25"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</row>
    <row r="71" spans="2:31" s="110" customFormat="1" ht="21.95" customHeight="1" x14ac:dyDescent="0.25"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</row>
    <row r="72" spans="2:31" s="110" customFormat="1" ht="21.95" customHeight="1" x14ac:dyDescent="0.25"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</row>
    <row r="73" spans="2:31" s="110" customFormat="1" ht="21.95" customHeight="1" x14ac:dyDescent="0.25"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</row>
    <row r="74" spans="2:31" s="110" customFormat="1" ht="21.95" customHeight="1" x14ac:dyDescent="0.25"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</row>
    <row r="75" spans="2:31" s="110" customFormat="1" ht="21.95" customHeight="1" x14ac:dyDescent="0.25"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</row>
    <row r="76" spans="2:31" s="110" customFormat="1" ht="21.95" customHeight="1" x14ac:dyDescent="0.25"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</row>
    <row r="77" spans="2:31" s="110" customFormat="1" ht="21.95" customHeight="1" x14ac:dyDescent="0.25"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</row>
    <row r="78" spans="2:31" s="110" customFormat="1" ht="21.95" customHeight="1" x14ac:dyDescent="0.25"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</row>
    <row r="79" spans="2:31" s="110" customFormat="1" ht="21.95" customHeight="1" x14ac:dyDescent="0.25"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</row>
    <row r="80" spans="2:31" s="110" customFormat="1" ht="21.95" customHeight="1" x14ac:dyDescent="0.25"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</row>
    <row r="81" spans="2:31" s="110" customFormat="1" ht="21.95" customHeight="1" x14ac:dyDescent="0.25"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</row>
    <row r="82" spans="2:31" s="110" customFormat="1" ht="21.95" customHeight="1" x14ac:dyDescent="0.25"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</row>
    <row r="83" spans="2:31" s="110" customFormat="1" ht="21.95" customHeight="1" x14ac:dyDescent="0.25"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</row>
    <row r="84" spans="2:31" s="110" customFormat="1" ht="21.95" customHeight="1" x14ac:dyDescent="0.25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</row>
    <row r="85" spans="2:31" s="110" customFormat="1" ht="21.95" customHeight="1" x14ac:dyDescent="0.25"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</row>
    <row r="86" spans="2:31" s="110" customFormat="1" ht="21.95" customHeight="1" x14ac:dyDescent="0.25"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</row>
    <row r="87" spans="2:31" s="110" customFormat="1" ht="21.95" customHeight="1" x14ac:dyDescent="0.25"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</row>
    <row r="88" spans="2:31" s="110" customFormat="1" ht="21.95" customHeight="1" x14ac:dyDescent="0.25"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</row>
    <row r="89" spans="2:31" s="110" customFormat="1" ht="21.95" customHeight="1" x14ac:dyDescent="0.25"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</row>
    <row r="90" spans="2:31" s="110" customFormat="1" ht="21.95" customHeight="1" x14ac:dyDescent="0.25"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</row>
    <row r="91" spans="2:31" ht="21.95" customHeight="1" x14ac:dyDescent="0.3"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</row>
    <row r="92" spans="2:31" ht="21.95" customHeight="1" x14ac:dyDescent="0.3"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</row>
    <row r="93" spans="2:31" ht="21.95" customHeight="1" x14ac:dyDescent="0.3"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</row>
    <row r="94" spans="2:31" ht="21.95" customHeight="1" x14ac:dyDescent="0.25"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</row>
    <row r="95" spans="2:31" ht="21.95" customHeight="1" x14ac:dyDescent="0.25"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</row>
    <row r="96" spans="2:31" ht="21.95" customHeight="1" x14ac:dyDescent="0.25"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</row>
    <row r="97" spans="14:31" ht="21.95" customHeight="1" x14ac:dyDescent="0.25"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</row>
    <row r="98" spans="14:31" ht="21.95" customHeight="1" x14ac:dyDescent="0.25"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</row>
    <row r="99" spans="14:31" ht="21.95" customHeight="1" x14ac:dyDescent="0.25"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</row>
    <row r="100" spans="14:31" ht="21.95" customHeight="1" x14ac:dyDescent="0.25"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</row>
    <row r="101" spans="14:31" ht="21.95" customHeight="1" x14ac:dyDescent="0.25"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</row>
    <row r="102" spans="14:31" ht="21.95" customHeight="1" x14ac:dyDescent="0.25"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</row>
    <row r="103" spans="14:31" ht="21.95" customHeight="1" x14ac:dyDescent="0.25"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</row>
    <row r="104" spans="14:31" ht="21.95" customHeight="1" x14ac:dyDescent="0.25"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</row>
    <row r="105" spans="14:31" ht="21.95" customHeight="1" x14ac:dyDescent="0.25"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</row>
    <row r="106" spans="14:31" ht="21.95" customHeight="1" x14ac:dyDescent="0.25"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</row>
    <row r="107" spans="14:31" ht="21.95" customHeight="1" x14ac:dyDescent="0.25"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</row>
    <row r="108" spans="14:31" ht="21.95" customHeight="1" x14ac:dyDescent="0.25"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</row>
    <row r="109" spans="14:31" ht="21.95" customHeight="1" x14ac:dyDescent="0.25"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</row>
    <row r="110" spans="14:31" ht="21.95" customHeight="1" x14ac:dyDescent="0.25"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</row>
    <row r="111" spans="14:31" ht="21.95" customHeight="1" x14ac:dyDescent="0.25"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</row>
    <row r="112" spans="14:31" ht="21.95" customHeight="1" x14ac:dyDescent="0.25"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</row>
    <row r="113" spans="14:31" ht="21.95" customHeight="1" x14ac:dyDescent="0.25"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</row>
    <row r="114" spans="14:31" ht="21.95" customHeight="1" x14ac:dyDescent="0.25"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</row>
    <row r="115" spans="14:31" ht="21.95" customHeight="1" x14ac:dyDescent="0.25"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</row>
    <row r="116" spans="14:31" ht="21.95" customHeight="1" x14ac:dyDescent="0.25"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</row>
    <row r="117" spans="14:31" ht="21.95" customHeight="1" x14ac:dyDescent="0.25"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</row>
    <row r="118" spans="14:31" ht="21.95" customHeight="1" x14ac:dyDescent="0.25"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</row>
    <row r="119" spans="14:31" ht="21.95" customHeight="1" x14ac:dyDescent="0.25"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</row>
    <row r="120" spans="14:31" ht="21.95" customHeight="1" x14ac:dyDescent="0.25"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</row>
    <row r="121" spans="14:31" ht="21.95" customHeight="1" x14ac:dyDescent="0.25"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</row>
    <row r="122" spans="14:31" ht="21.95" customHeight="1" x14ac:dyDescent="0.25"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</row>
    <row r="123" spans="14:31" ht="21.95" customHeight="1" x14ac:dyDescent="0.25"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</row>
    <row r="124" spans="14:31" ht="21.95" customHeight="1" x14ac:dyDescent="0.25"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</row>
    <row r="125" spans="14:31" ht="21.95" customHeight="1" x14ac:dyDescent="0.25"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</row>
    <row r="126" spans="14:31" ht="21.95" customHeight="1" x14ac:dyDescent="0.25"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</row>
    <row r="127" spans="14:31" ht="21.95" customHeight="1" x14ac:dyDescent="0.25"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</row>
    <row r="128" spans="14:31" ht="21.95" customHeight="1" x14ac:dyDescent="0.25"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</row>
    <row r="129" spans="14:31" ht="21.95" customHeight="1" x14ac:dyDescent="0.25"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</row>
    <row r="130" spans="14:31" ht="21.95" customHeight="1" x14ac:dyDescent="0.25"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</row>
    <row r="131" spans="14:31" ht="21.95" customHeight="1" x14ac:dyDescent="0.25"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</row>
    <row r="132" spans="14:31" ht="21.95" customHeight="1" x14ac:dyDescent="0.25"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</row>
    <row r="133" spans="14:31" ht="21.95" customHeight="1" x14ac:dyDescent="0.25"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</row>
    <row r="134" spans="14:31" ht="21.95" customHeight="1" x14ac:dyDescent="0.25"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</row>
    <row r="135" spans="14:31" ht="21.95" customHeight="1" x14ac:dyDescent="0.25"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</row>
    <row r="136" spans="14:31" ht="21.95" customHeight="1" x14ac:dyDescent="0.25"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</row>
    <row r="137" spans="14:31" ht="21.95" customHeight="1" x14ac:dyDescent="0.25"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</row>
    <row r="138" spans="14:31" ht="21.95" customHeight="1" x14ac:dyDescent="0.25"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</row>
    <row r="139" spans="14:31" ht="21.95" customHeight="1" x14ac:dyDescent="0.25"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</row>
    <row r="140" spans="14:31" ht="21.95" customHeight="1" x14ac:dyDescent="0.25"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</row>
    <row r="141" spans="14:31" ht="21.95" customHeight="1" x14ac:dyDescent="0.25"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</row>
    <row r="142" spans="14:31" ht="21.95" customHeight="1" x14ac:dyDescent="0.25"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</row>
    <row r="143" spans="14:31" ht="21.95" customHeight="1" x14ac:dyDescent="0.25"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</row>
    <row r="144" spans="14:31" ht="21.95" customHeight="1" x14ac:dyDescent="0.25"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</row>
    <row r="145" spans="14:31" ht="21.95" customHeight="1" x14ac:dyDescent="0.25"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</row>
    <row r="146" spans="14:31" ht="21.95" customHeight="1" x14ac:dyDescent="0.25"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</row>
    <row r="147" spans="14:31" ht="21.95" customHeight="1" x14ac:dyDescent="0.25"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</row>
    <row r="148" spans="14:31" ht="21.95" customHeight="1" x14ac:dyDescent="0.25"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</row>
    <row r="149" spans="14:31" ht="21.95" customHeight="1" x14ac:dyDescent="0.25"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</row>
    <row r="150" spans="14:31" ht="21.95" customHeight="1" x14ac:dyDescent="0.25"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</row>
    <row r="151" spans="14:31" ht="21.95" customHeight="1" x14ac:dyDescent="0.25"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</row>
    <row r="152" spans="14:31" ht="21.95" customHeight="1" x14ac:dyDescent="0.25"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</row>
    <row r="153" spans="14:31" ht="21.95" customHeight="1" x14ac:dyDescent="0.25"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</row>
    <row r="154" spans="14:31" ht="18.75" x14ac:dyDescent="0.25"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</row>
    <row r="155" spans="14:31" ht="18.75" x14ac:dyDescent="0.25"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</row>
  </sheetData>
  <mergeCells count="33">
    <mergeCell ref="B37:F38"/>
    <mergeCell ref="B50:D50"/>
    <mergeCell ref="E47:F47"/>
    <mergeCell ref="E48:F48"/>
    <mergeCell ref="E49:F49"/>
    <mergeCell ref="E50:F50"/>
    <mergeCell ref="B45:D46"/>
    <mergeCell ref="E45:F46"/>
    <mergeCell ref="B47:D47"/>
    <mergeCell ref="B48:D48"/>
    <mergeCell ref="B49:D49"/>
    <mergeCell ref="C3:M6"/>
    <mergeCell ref="B18:B20"/>
    <mergeCell ref="B21:B23"/>
    <mergeCell ref="B24:B27"/>
    <mergeCell ref="B9:B10"/>
    <mergeCell ref="H9:H10"/>
    <mergeCell ref="E9:E10"/>
    <mergeCell ref="F9:F10"/>
    <mergeCell ref="G9:G10"/>
    <mergeCell ref="B11:B17"/>
    <mergeCell ref="N9:P9"/>
    <mergeCell ref="H30:H31"/>
    <mergeCell ref="B30:B35"/>
    <mergeCell ref="D9:D10"/>
    <mergeCell ref="D30:D31"/>
    <mergeCell ref="J9:L9"/>
    <mergeCell ref="J30:L30"/>
    <mergeCell ref="C30:C31"/>
    <mergeCell ref="E30:E31"/>
    <mergeCell ref="F30:F31"/>
    <mergeCell ref="G30:G31"/>
    <mergeCell ref="C9:C10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86D9F-F0B2-4E5C-8DED-4C7DC6DA3743}">
  <sheetPr>
    <tabColor theme="3" tint="-0.249977111117893"/>
  </sheetPr>
  <dimension ref="A2:CI294"/>
  <sheetViews>
    <sheetView zoomScale="40" zoomScaleNormal="40" workbookViewId="0">
      <selection activeCell="AG59" sqref="AG59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118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162"/>
      <c r="V14" s="162"/>
      <c r="W14" s="162"/>
      <c r="X14" s="162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S16" s="34"/>
      <c r="T16" s="24"/>
      <c r="U16" s="129">
        <f>'RAW DATA'!AS11</f>
        <v>36.520000000000003</v>
      </c>
      <c r="V16" s="129">
        <f>'RAW DATA'!AT11</f>
        <v>0.59465068102686303</v>
      </c>
      <c r="W16" s="129">
        <f>'RAW DATA'!AU11</f>
        <v>1.21</v>
      </c>
      <c r="X16" s="160"/>
      <c r="Y16" s="83"/>
      <c r="Z16" s="84"/>
      <c r="AA16" s="30">
        <f>(($D$18*V16)+1)*(1+$H$23)</f>
        <v>0.85924979134337287</v>
      </c>
      <c r="AB16" s="30">
        <f>(($D$18*V16)+1)*(1+$H$24)</f>
        <v>1.1625144235822102</v>
      </c>
      <c r="AC16" s="85">
        <f t="shared" ref="AC16:AC32" si="0">(EXP($E$18*V16))*(1+$H$23)</f>
        <v>0.85680012807154593</v>
      </c>
      <c r="AD16" s="85">
        <f t="shared" ref="AD16:AD32" si="1">(EXP($E$18*V16))*(1+$H$24)</f>
        <v>1.159200173273268</v>
      </c>
      <c r="AE16" s="30">
        <f t="shared" ref="AE16:AE32" si="2">($F$18*(V16^$G$18))*(1+$H$23)</f>
        <v>0.82009368287920814</v>
      </c>
      <c r="AF16" s="30">
        <f t="shared" ref="AF16:AF32" si="3">($F$18*(V16^$G$18))*(1+$H$24)</f>
        <v>1.1095385121306933</v>
      </c>
      <c r="AG16" s="84"/>
      <c r="AH16" s="77"/>
      <c r="AI16" s="45"/>
      <c r="AJ16" s="30">
        <f t="shared" ref="AJ16:AJ32" si="4">($D$18*V16)+1</f>
        <v>1.0108821074627916</v>
      </c>
      <c r="AK16" s="30">
        <f t="shared" ref="AK16:AK32" si="5">EXP($E$18*V16)</f>
        <v>1.008000150672407</v>
      </c>
      <c r="AL16" s="30">
        <f t="shared" ref="AL16:AL32" si="6">$F$18*(V16^$G$18)</f>
        <v>0.96481609750495079</v>
      </c>
      <c r="AM16" s="85">
        <f t="shared" ref="AM16:AM32" si="7">V16*$H$21+1</f>
        <v>1.0136769656636178</v>
      </c>
      <c r="AN16" s="30">
        <f>(W16-AJ16)^2</f>
        <v>3.9647935128459252E-2</v>
      </c>
      <c r="AO16" s="30">
        <f>(W16-AK16)^2</f>
        <v>4.0803939128370256E-2</v>
      </c>
      <c r="AP16" s="30">
        <f>(W16-AL16)^2</f>
        <v>6.0115146042701781E-2</v>
      </c>
      <c r="AQ16" s="85">
        <f>(W16-AM16)^2</f>
        <v>3.8542733811044304E-2</v>
      </c>
      <c r="AR16" s="86"/>
      <c r="AS16" s="87"/>
      <c r="AT16" s="60"/>
      <c r="AU16" s="30">
        <f t="shared" ref="AU16:AV32" si="8">V16^2</f>
        <v>0.35360943244571197</v>
      </c>
      <c r="AV16" s="30">
        <f t="shared" si="8"/>
        <v>1.4641</v>
      </c>
      <c r="AW16" s="30">
        <f t="shared" ref="AW16:AW32" si="9">V16*W16</f>
        <v>0.71952732404250419</v>
      </c>
      <c r="AX16" s="85">
        <f t="shared" ref="AX16:AX32" si="10">(V16-$M$25)^2</f>
        <v>756.37855433611219</v>
      </c>
      <c r="AY16" s="62"/>
      <c r="AZ16" s="30">
        <f t="shared" ref="AZ16:AZ32" si="11">AJ16-BB16</f>
        <v>0.79579548900826935</v>
      </c>
      <c r="BA16" s="30">
        <f t="shared" ref="BA16:BA32" si="12">AJ16+BB16</f>
        <v>1.225968725917314</v>
      </c>
      <c r="BB16" s="30">
        <f t="shared" ref="BB16:BB32" si="13">$N$22*($N$20*SQRT((1/$H$26)+(AX16/$M$26)))</f>
        <v>0.21508661845452229</v>
      </c>
      <c r="BC16" s="56">
        <f>(BA16-AZ16)/(2*AJ16)</f>
        <v>0.21277121918239036</v>
      </c>
      <c r="BD16" s="30">
        <f t="shared" ref="BD16:BD32" si="14">AK16-BF16</f>
        <v>0.77993677599617417</v>
      </c>
      <c r="BE16" s="30">
        <f t="shared" ref="BE16:BE32" si="15">AK16+BF16</f>
        <v>1.2360635253486398</v>
      </c>
      <c r="BF16" s="30">
        <f t="shared" ref="BF16:BF32" si="16">$O$22*($O$20*SQRT((1/$H$26)+(AX16/$M$26)))</f>
        <v>0.22806337467623289</v>
      </c>
      <c r="BG16" s="56">
        <f t="shared" ref="BG16:BG32" si="17">(BE16-BD16)/(2*AK16)</f>
        <v>0.22625331407351329</v>
      </c>
      <c r="BH16" s="30">
        <f t="shared" ref="BH16:BH32" si="18">AL16-BJ16</f>
        <v>0.72351357004268024</v>
      </c>
      <c r="BI16" s="30">
        <f t="shared" ref="BI16:BI32" si="19">AL16+BJ16</f>
        <v>1.2061186249672213</v>
      </c>
      <c r="BJ16" s="30">
        <f t="shared" ref="BJ16:BJ32" si="20">$P$22*($P$20*SQRT((1/$H$26)+(AX16/$M$26)))</f>
        <v>0.24130252746227049</v>
      </c>
      <c r="BK16" s="56">
        <f t="shared" ref="BK16:BK32" si="21">(BI16-BH16)/(2*AL16)</f>
        <v>0.2501020951933613</v>
      </c>
      <c r="BL16" s="30">
        <f t="shared" ref="BL16:BL32" si="22">AM16-BN16</f>
        <v>0.74933211469094141</v>
      </c>
      <c r="BM16" s="30">
        <f t="shared" ref="BM16:BM32" si="23">AM16+BN16</f>
        <v>1.278021816636294</v>
      </c>
      <c r="BN16" s="30">
        <f t="shared" ref="BN16:BN32" si="24">$Q$22*($Q$20*SQRT((1/$H$26)+(AX16/$M$26)))</f>
        <v>0.26434485097267635</v>
      </c>
      <c r="BO16" s="56">
        <f t="shared" ref="BO16:BO32" si="25">(BM16-BL16)/(2*AM16)</f>
        <v>0.26077819653287598</v>
      </c>
      <c r="BP16" s="59"/>
      <c r="BQ16" s="30">
        <f t="shared" ref="BQ16:BQ32" si="26">AJ16-BS16</f>
        <v>0.48867618635455867</v>
      </c>
      <c r="BR16" s="30">
        <f t="shared" ref="BR16:BR32" si="27">AJ16+BS16</f>
        <v>1.5330880285710244</v>
      </c>
      <c r="BS16" s="30">
        <f t="shared" ref="BS16:BS32" si="28">$N$22*SQRT(($N$20^2)+((($N$20*SQRT((1/$H$26)+(AX16/$M$26))))^2))</f>
        <v>0.52220592110823294</v>
      </c>
      <c r="BT16" s="56">
        <f t="shared" ref="BT16:BT32" si="29">(BR16-BQ16)/(2*AJ16)</f>
        <v>0.51658439421676494</v>
      </c>
      <c r="BU16" s="30">
        <f t="shared" ref="BU16:BU32" si="30">AK16-BW16</f>
        <v>0.45428813688185221</v>
      </c>
      <c r="BV16" s="30">
        <f t="shared" ref="BV16:BV32" si="31">AK16+BW16</f>
        <v>1.5617121644629619</v>
      </c>
      <c r="BW16" s="30">
        <f t="shared" ref="BW16:BW32" si="32">$O$22*SQRT(($O$20^2)+((($O$20*SQRT((1/$H$26)+(AX16/$M$26))))^2))</f>
        <v>0.55371201379055479</v>
      </c>
      <c r="BX16" s="56">
        <f t="shared" ref="BX16:BX32" si="33">(BV16-BU16)/(2*AK16)</f>
        <v>0.54931739188847351</v>
      </c>
      <c r="BY16" s="30">
        <f t="shared" ref="BY16:BY32" si="34">AL16-CA16</f>
        <v>0.37896092192682451</v>
      </c>
      <c r="BZ16" s="30">
        <f t="shared" ref="BZ16:BZ32" si="35">AL16+CA16</f>
        <v>1.550671273083077</v>
      </c>
      <c r="CA16" s="30">
        <f t="shared" ref="CA16:CA32" si="36">$P$22*SQRT(($P$20^2)+((($P$20*SQRT((1/$H$26)+(AX16/$M$26))))^2))</f>
        <v>0.58585517557812627</v>
      </c>
      <c r="CB16" s="56">
        <f t="shared" ref="CB16:CB32" si="37">(BZ16-BY16)/(2*AL16)</f>
        <v>0.60721952825327941</v>
      </c>
      <c r="CC16" s="30">
        <f t="shared" ref="CC16:CC32" si="38">AM16-CE16</f>
        <v>0.37187764135282819</v>
      </c>
      <c r="CD16" s="30">
        <f t="shared" ref="CD16:CD32" si="39">AM16+CE16</f>
        <v>1.6554762899744073</v>
      </c>
      <c r="CE16" s="30">
        <f t="shared" ref="CE16:CE32" si="40">$Q$22*SQRT(($Q$20^2)+((($Q$20*SQRT((1/$H$26)+(AX16/$M$26))))^2))</f>
        <v>0.64179932431078957</v>
      </c>
      <c r="CF16" s="56">
        <f t="shared" ref="CF16:CF32" si="41">(CD16-CC16)/(2*AM16)</f>
        <v>0.6331398917510439</v>
      </c>
      <c r="CG16" s="66"/>
      <c r="CH16" s="60"/>
    </row>
    <row r="17" spans="1:86" s="12" customFormat="1" ht="21.95" customHeight="1" x14ac:dyDescent="0.25">
      <c r="A17" s="11"/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INPUTS!J25</f>
        <v>0.61919999999999997</v>
      </c>
      <c r="O17" s="128">
        <f>INPUTS!K25</f>
        <v>0.9123</v>
      </c>
      <c r="P17" s="128">
        <f>INPUTS!L25</f>
        <v>0.54149999999999998</v>
      </c>
      <c r="Q17" s="128" t="s">
        <v>7</v>
      </c>
      <c r="R17" s="24"/>
      <c r="S17" s="34"/>
      <c r="T17" s="24"/>
      <c r="U17" s="129">
        <f>'RAW DATA'!AS12</f>
        <v>45.22</v>
      </c>
      <c r="V17" s="129">
        <f>'RAW DATA'!AT12</f>
        <v>3.9099737172392111</v>
      </c>
      <c r="W17" s="129">
        <f>'RAW DATA'!AU12</f>
        <v>1.1200000000000001</v>
      </c>
      <c r="X17" s="160"/>
      <c r="Y17" s="83"/>
      <c r="Z17" s="84"/>
      <c r="AA17" s="30">
        <f t="shared" ref="AA17:AA32" si="42">(($D$18*V17)+1)*(1+$H$23)</f>
        <v>0.91081964117165592</v>
      </c>
      <c r="AB17" s="30">
        <f t="shared" ref="AB17:AB32" si="43">(($D$18*V17)+1)*(1+$H$24)</f>
        <v>1.2322853968792991</v>
      </c>
      <c r="AC17" s="85">
        <f t="shared" si="0"/>
        <v>0.89572191071498186</v>
      </c>
      <c r="AD17" s="85">
        <f t="shared" si="1"/>
        <v>1.2118590556732107</v>
      </c>
      <c r="AE17" s="30">
        <f t="shared" si="2"/>
        <v>1.0495664209595519</v>
      </c>
      <c r="AF17" s="30">
        <f t="shared" si="3"/>
        <v>1.4200016283570407</v>
      </c>
      <c r="AG17" s="84"/>
      <c r="AH17" s="77"/>
      <c r="AI17" s="45"/>
      <c r="AJ17" s="30">
        <f t="shared" si="4"/>
        <v>1.0715525190254775</v>
      </c>
      <c r="AK17" s="30">
        <f t="shared" si="5"/>
        <v>1.0537904831940963</v>
      </c>
      <c r="AL17" s="30">
        <f t="shared" si="6"/>
        <v>1.2347840246582964</v>
      </c>
      <c r="AM17" s="85">
        <f t="shared" si="7"/>
        <v>1.0899293954965019</v>
      </c>
      <c r="AN17" s="30">
        <f>(W17-AJ17)^2</f>
        <v>2.3471584127767254E-3</v>
      </c>
      <c r="AO17" s="30">
        <f t="shared" ref="AO17:AO32" si="44">(W17-AK17)^2</f>
        <v>4.383700115671259E-3</v>
      </c>
      <c r="AP17" s="30">
        <f t="shared" ref="AP17:AP32" si="45">(W17-AL17)^2</f>
        <v>1.3175372316756371E-2</v>
      </c>
      <c r="AQ17" s="85">
        <f t="shared" ref="AQ17:AQ32" si="46">(W17-AM17)^2</f>
        <v>9.0424125520580556E-4</v>
      </c>
      <c r="AR17" s="86"/>
      <c r="AS17" s="87"/>
      <c r="AT17" s="60"/>
      <c r="AU17" s="30">
        <f t="shared" si="8"/>
        <v>15.287894469501413</v>
      </c>
      <c r="AV17" s="30">
        <f t="shared" si="8"/>
        <v>1.2544000000000002</v>
      </c>
      <c r="AW17" s="30">
        <f t="shared" si="9"/>
        <v>4.379170563307917</v>
      </c>
      <c r="AX17" s="85">
        <f t="shared" si="10"/>
        <v>585.01165668646809</v>
      </c>
      <c r="AY17" s="63"/>
      <c r="AZ17" s="30">
        <f t="shared" si="11"/>
        <v>0.87457857082750534</v>
      </c>
      <c r="BA17" s="30">
        <f t="shared" si="12"/>
        <v>1.2685264672234497</v>
      </c>
      <c r="BB17" s="30">
        <f t="shared" si="13"/>
        <v>0.19697394819797226</v>
      </c>
      <c r="BC17" s="56">
        <f t="shared" ref="BC17:BC32" si="47">(BA17-AZ17)/(2*AJ17)</f>
        <v>0.18382108641498038</v>
      </c>
      <c r="BD17" s="30">
        <f t="shared" si="14"/>
        <v>0.84493256505806213</v>
      </c>
      <c r="BE17" s="30">
        <f t="shared" si="15"/>
        <v>1.2626484013301305</v>
      </c>
      <c r="BF17" s="30">
        <f t="shared" si="16"/>
        <v>0.20885791813603416</v>
      </c>
      <c r="BG17" s="56">
        <f t="shared" si="17"/>
        <v>0.19819681565445008</v>
      </c>
      <c r="BH17" s="30">
        <f t="shared" si="18"/>
        <v>1.0138018367104078</v>
      </c>
      <c r="BI17" s="30">
        <f t="shared" si="19"/>
        <v>1.455766212606185</v>
      </c>
      <c r="BJ17" s="30">
        <f t="shared" si="20"/>
        <v>0.22098218794788857</v>
      </c>
      <c r="BK17" s="56">
        <f t="shared" si="21"/>
        <v>0.17896424276224446</v>
      </c>
      <c r="BL17" s="30">
        <f t="shared" si="22"/>
        <v>0.84784530232497779</v>
      </c>
      <c r="BM17" s="30">
        <f t="shared" si="23"/>
        <v>1.3320134886680262</v>
      </c>
      <c r="BN17" s="30">
        <f t="shared" si="24"/>
        <v>0.24208409317152416</v>
      </c>
      <c r="BO17" s="56">
        <f t="shared" si="25"/>
        <v>0.2221098854400988</v>
      </c>
      <c r="BP17" s="59"/>
      <c r="BQ17" s="30">
        <f t="shared" si="26"/>
        <v>0.55654231828087664</v>
      </c>
      <c r="BR17" s="30">
        <f t="shared" si="27"/>
        <v>1.5865627197700785</v>
      </c>
      <c r="BS17" s="30">
        <f t="shared" si="28"/>
        <v>0.51501020074460091</v>
      </c>
      <c r="BT17" s="56">
        <f t="shared" si="29"/>
        <v>0.48062058704595878</v>
      </c>
      <c r="BU17" s="30">
        <f t="shared" si="30"/>
        <v>0.50770832699834767</v>
      </c>
      <c r="BV17" s="30">
        <f t="shared" si="31"/>
        <v>1.599872639389845</v>
      </c>
      <c r="BW17" s="30">
        <f t="shared" si="32"/>
        <v>0.54608215619574862</v>
      </c>
      <c r="BX17" s="56">
        <f t="shared" si="33"/>
        <v>0.51820752313167984</v>
      </c>
      <c r="BY17" s="30">
        <f t="shared" si="34"/>
        <v>0.65700162238021276</v>
      </c>
      <c r="BZ17" s="30">
        <f t="shared" si="35"/>
        <v>1.8125664269363799</v>
      </c>
      <c r="CA17" s="30">
        <f t="shared" si="36"/>
        <v>0.57778240227808364</v>
      </c>
      <c r="CB17" s="56">
        <f t="shared" si="37"/>
        <v>0.46792183146196281</v>
      </c>
      <c r="CC17" s="30">
        <f t="shared" si="38"/>
        <v>0.45697372515560142</v>
      </c>
      <c r="CD17" s="30">
        <f t="shared" si="39"/>
        <v>1.7228850658374024</v>
      </c>
      <c r="CE17" s="30">
        <f t="shared" si="40"/>
        <v>0.6329556703409005</v>
      </c>
      <c r="CF17" s="56">
        <f t="shared" si="41"/>
        <v>0.58073089225432484</v>
      </c>
      <c r="CG17" s="66"/>
      <c r="CH17" s="60"/>
    </row>
    <row r="18" spans="1:86" s="12" customFormat="1" ht="21.95" customHeight="1" x14ac:dyDescent="0.25">
      <c r="A18" s="11"/>
      <c r="B18" s="79"/>
      <c r="C18" s="80"/>
      <c r="D18" s="88">
        <f>INPUTS!E25</f>
        <v>1.83E-2</v>
      </c>
      <c r="E18" s="88">
        <f>INPUTS!F25</f>
        <v>1.34E-2</v>
      </c>
      <c r="F18" s="88">
        <f>INPUTS!G25</f>
        <v>1.0327999999999999</v>
      </c>
      <c r="G18" s="88">
        <f>INPUTS!H25</f>
        <v>0.13100000000000001</v>
      </c>
      <c r="H18" s="80"/>
      <c r="I18" s="80"/>
      <c r="K18" s="79"/>
      <c r="L18" s="31" t="s">
        <v>72</v>
      </c>
      <c r="M18" s="9" t="s">
        <v>71</v>
      </c>
      <c r="N18" s="30">
        <f>SUM(AN16:AN32)</f>
        <v>0.80618370202877565</v>
      </c>
      <c r="O18" s="30">
        <f>SUM(AO16:AO32)</f>
        <v>0.9063967159311721</v>
      </c>
      <c r="P18" s="30">
        <f>SUM(AP16:AP32)</f>
        <v>0.94099010414425754</v>
      </c>
      <c r="Q18" s="30">
        <f>SUM(AQ16:AQ32)</f>
        <v>1.217724212946784</v>
      </c>
      <c r="R18" s="24"/>
      <c r="S18" s="34"/>
      <c r="T18" s="24"/>
      <c r="U18" s="129">
        <f>'RAW DATA'!AS13</f>
        <v>47.83</v>
      </c>
      <c r="V18" s="129">
        <f>'RAW DATA'!AT13</f>
        <v>4.8787129514707743</v>
      </c>
      <c r="W18" s="129">
        <f>'RAW DATA'!AU13</f>
        <v>1.17</v>
      </c>
      <c r="X18" s="160"/>
      <c r="Y18" s="83"/>
      <c r="Z18" s="84"/>
      <c r="AA18" s="30">
        <f t="shared" si="42"/>
        <v>0.92588837996012774</v>
      </c>
      <c r="AB18" s="30">
        <f t="shared" si="43"/>
        <v>1.2526725140637023</v>
      </c>
      <c r="AC18" s="85">
        <f t="shared" si="0"/>
        <v>0.90742516781776061</v>
      </c>
      <c r="AD18" s="85">
        <f t="shared" si="1"/>
        <v>1.2276928741063819</v>
      </c>
      <c r="AE18" s="30">
        <f t="shared" si="2"/>
        <v>1.0804461961834049</v>
      </c>
      <c r="AF18" s="30">
        <f t="shared" si="3"/>
        <v>1.4617801477775478</v>
      </c>
      <c r="AG18" s="84"/>
      <c r="AH18" s="77"/>
      <c r="AI18" s="45"/>
      <c r="AJ18" s="30">
        <f t="shared" si="4"/>
        <v>1.0892804470119151</v>
      </c>
      <c r="AK18" s="30">
        <f t="shared" si="5"/>
        <v>1.0675590209620713</v>
      </c>
      <c r="AL18" s="30">
        <f t="shared" si="6"/>
        <v>1.2711131719804765</v>
      </c>
      <c r="AM18" s="85">
        <f t="shared" si="7"/>
        <v>1.1122103978838278</v>
      </c>
      <c r="AN18" s="30">
        <f t="shared" ref="AN18:AN32" si="48">(W18-AJ18)^2</f>
        <v>6.5156462345962399E-3</v>
      </c>
      <c r="AO18" s="30">
        <f t="shared" si="44"/>
        <v>1.0494154186249325E-2</v>
      </c>
      <c r="AP18" s="30">
        <f t="shared" si="45"/>
        <v>1.0223873547953425E-2</v>
      </c>
      <c r="AQ18" s="85">
        <f t="shared" si="46"/>
        <v>3.3396381127454855E-3</v>
      </c>
      <c r="AR18" s="86"/>
      <c r="AS18" s="87"/>
      <c r="AT18" s="60"/>
      <c r="AU18" s="30">
        <f t="shared" si="8"/>
        <v>23.801840062848672</v>
      </c>
      <c r="AV18" s="30">
        <f t="shared" si="8"/>
        <v>1.3688999999999998</v>
      </c>
      <c r="AW18" s="30">
        <f t="shared" si="9"/>
        <v>5.7080941532208058</v>
      </c>
      <c r="AX18" s="85">
        <f t="shared" si="10"/>
        <v>539.0882931304368</v>
      </c>
      <c r="AY18" s="89"/>
      <c r="AZ18" s="30">
        <f t="shared" si="11"/>
        <v>0.89745072355360889</v>
      </c>
      <c r="BA18" s="30">
        <f t="shared" si="12"/>
        <v>1.2811101704702212</v>
      </c>
      <c r="BB18" s="30">
        <f t="shared" si="13"/>
        <v>0.19182972345830621</v>
      </c>
      <c r="BC18" s="56">
        <f t="shared" si="47"/>
        <v>0.17610682720370896</v>
      </c>
      <c r="BD18" s="30">
        <f t="shared" si="14"/>
        <v>0.86415569252878643</v>
      </c>
      <c r="BE18" s="30">
        <f t="shared" si="15"/>
        <v>1.2709623493953561</v>
      </c>
      <c r="BF18" s="30">
        <f t="shared" si="16"/>
        <v>0.20340332843328487</v>
      </c>
      <c r="BG18" s="56">
        <f t="shared" si="17"/>
        <v>0.19053122538366096</v>
      </c>
      <c r="BH18" s="30">
        <f t="shared" si="18"/>
        <v>1.0559022144347145</v>
      </c>
      <c r="BI18" s="30">
        <f t="shared" si="19"/>
        <v>1.4863241295262384</v>
      </c>
      <c r="BJ18" s="30">
        <f t="shared" si="20"/>
        <v>0.21521095754576192</v>
      </c>
      <c r="BK18" s="56">
        <f t="shared" si="21"/>
        <v>0.16930904524453108</v>
      </c>
      <c r="BL18" s="30">
        <f t="shared" si="22"/>
        <v>0.87644863816079055</v>
      </c>
      <c r="BM18" s="30">
        <f t="shared" si="23"/>
        <v>1.3479721576068651</v>
      </c>
      <c r="BN18" s="30">
        <f t="shared" si="24"/>
        <v>0.23576175972303723</v>
      </c>
      <c r="BO18" s="56">
        <f t="shared" si="25"/>
        <v>0.21197586371392921</v>
      </c>
      <c r="BP18" s="59"/>
      <c r="BQ18" s="30">
        <f t="shared" si="26"/>
        <v>0.57621572068161375</v>
      </c>
      <c r="BR18" s="30">
        <f t="shared" si="27"/>
        <v>1.6023451733422163</v>
      </c>
      <c r="BS18" s="30">
        <f t="shared" si="28"/>
        <v>0.51306472633030131</v>
      </c>
      <c r="BT18" s="56">
        <f t="shared" si="29"/>
        <v>0.47101251816070566</v>
      </c>
      <c r="BU18" s="30">
        <f t="shared" si="30"/>
        <v>0.52353971490297713</v>
      </c>
      <c r="BV18" s="30">
        <f t="shared" si="31"/>
        <v>1.6115783270211654</v>
      </c>
      <c r="BW18" s="30">
        <f t="shared" si="32"/>
        <v>0.54401930605909421</v>
      </c>
      <c r="BX18" s="56">
        <f t="shared" si="33"/>
        <v>0.50959178403909744</v>
      </c>
      <c r="BY18" s="30">
        <f t="shared" si="34"/>
        <v>0.69551336895778504</v>
      </c>
      <c r="BZ18" s="30">
        <f t="shared" si="35"/>
        <v>1.8467129750031679</v>
      </c>
      <c r="CA18" s="30">
        <f t="shared" si="36"/>
        <v>0.57559980302269143</v>
      </c>
      <c r="CB18" s="56">
        <f t="shared" si="37"/>
        <v>0.45283127868612183</v>
      </c>
      <c r="CC18" s="30">
        <f t="shared" si="38"/>
        <v>0.4816457463232422</v>
      </c>
      <c r="CD18" s="30">
        <f t="shared" si="39"/>
        <v>1.7427750494444134</v>
      </c>
      <c r="CE18" s="30">
        <f t="shared" si="40"/>
        <v>0.63056465156058561</v>
      </c>
      <c r="CF18" s="56">
        <f t="shared" si="41"/>
        <v>0.56694727253075827</v>
      </c>
      <c r="CG18" s="66"/>
      <c r="CH18" s="60"/>
    </row>
    <row r="19" spans="1:86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5.0386481376798478E-2</v>
      </c>
      <c r="O19" s="30">
        <f>O18/(H26-1)</f>
        <v>5.6649794745698256E-2</v>
      </c>
      <c r="P19" s="30">
        <f>P18/(H26-2)</f>
        <v>6.2732673609617165E-2</v>
      </c>
      <c r="Q19" s="30">
        <f>Q18/(H26-1)</f>
        <v>7.6107763309174001E-2</v>
      </c>
      <c r="R19" s="24"/>
      <c r="S19" s="34"/>
      <c r="T19" s="24"/>
      <c r="U19" s="129">
        <f>'RAW DATA'!AS14</f>
        <v>56.52</v>
      </c>
      <c r="V19" s="129">
        <f>'RAW DATA'!AT14</f>
        <v>8.0318149937218983</v>
      </c>
      <c r="W19" s="129">
        <f>'RAW DATA'!AU14</f>
        <v>1.24</v>
      </c>
      <c r="X19" s="160"/>
      <c r="Y19" s="83"/>
      <c r="Z19" s="84"/>
      <c r="AA19" s="30">
        <f t="shared" si="42"/>
        <v>0.97493488222734404</v>
      </c>
      <c r="AB19" s="30">
        <f t="shared" si="43"/>
        <v>1.3190295465428772</v>
      </c>
      <c r="AC19" s="85">
        <f t="shared" si="0"/>
        <v>0.9465867977937944</v>
      </c>
      <c r="AD19" s="85">
        <f t="shared" si="1"/>
        <v>1.2806762558386628</v>
      </c>
      <c r="AE19" s="30">
        <f t="shared" si="2"/>
        <v>1.1533622938443875</v>
      </c>
      <c r="AF19" s="30">
        <f t="shared" si="3"/>
        <v>1.5604313387306419</v>
      </c>
      <c r="AG19" s="84"/>
      <c r="AH19" s="77"/>
      <c r="AI19" s="45"/>
      <c r="AJ19" s="30">
        <f t="shared" si="4"/>
        <v>1.1469822143851107</v>
      </c>
      <c r="AK19" s="30">
        <f t="shared" si="5"/>
        <v>1.1136315268162287</v>
      </c>
      <c r="AL19" s="30">
        <f t="shared" si="6"/>
        <v>1.3568968162875148</v>
      </c>
      <c r="AM19" s="85">
        <f t="shared" si="7"/>
        <v>1.1847317448556036</v>
      </c>
      <c r="AN19" s="30">
        <f t="shared" si="48"/>
        <v>8.652308440697502E-3</v>
      </c>
      <c r="AO19" s="30">
        <f t="shared" si="44"/>
        <v>1.596899101479753E-2</v>
      </c>
      <c r="AP19" s="30">
        <f t="shared" si="45"/>
        <v>1.3664865658156987E-2</v>
      </c>
      <c r="AQ19" s="85">
        <f t="shared" si="46"/>
        <v>3.054580026706096E-3</v>
      </c>
      <c r="AR19" s="86"/>
      <c r="AS19" s="87"/>
      <c r="AT19" s="60"/>
      <c r="AU19" s="30">
        <f t="shared" si="8"/>
        <v>64.510052093375904</v>
      </c>
      <c r="AV19" s="30">
        <f t="shared" si="8"/>
        <v>1.5376000000000001</v>
      </c>
      <c r="AW19" s="30">
        <f t="shared" si="9"/>
        <v>9.9594505922151537</v>
      </c>
      <c r="AX19" s="85">
        <f t="shared" si="10"/>
        <v>402.61116509396732</v>
      </c>
      <c r="AY19" s="89"/>
      <c r="AZ19" s="30">
        <f t="shared" si="11"/>
        <v>0.97132722694468698</v>
      </c>
      <c r="BA19" s="30">
        <f t="shared" si="12"/>
        <v>1.3226372018255346</v>
      </c>
      <c r="BB19" s="30">
        <f t="shared" si="13"/>
        <v>0.17565498744042377</v>
      </c>
      <c r="BC19" s="56">
        <f t="shared" si="47"/>
        <v>0.15314534544425454</v>
      </c>
      <c r="BD19" s="30">
        <f t="shared" si="14"/>
        <v>0.92737879988126737</v>
      </c>
      <c r="BE19" s="30">
        <f t="shared" si="15"/>
        <v>1.2998842537511899</v>
      </c>
      <c r="BF19" s="30">
        <f t="shared" si="16"/>
        <v>0.18625272693496131</v>
      </c>
      <c r="BG19" s="56">
        <f t="shared" si="17"/>
        <v>0.16724807303852188</v>
      </c>
      <c r="BH19" s="30">
        <f t="shared" si="18"/>
        <v>1.1598320582133639</v>
      </c>
      <c r="BI19" s="30">
        <f t="shared" si="19"/>
        <v>1.5539615743616657</v>
      </c>
      <c r="BJ19" s="30">
        <f t="shared" si="20"/>
        <v>0.19706475807415091</v>
      </c>
      <c r="BK19" s="56">
        <f t="shared" si="21"/>
        <v>0.1452319407847992</v>
      </c>
      <c r="BL19" s="30">
        <f t="shared" si="22"/>
        <v>0.96884899114833845</v>
      </c>
      <c r="BM19" s="30">
        <f t="shared" si="23"/>
        <v>1.4006144985628688</v>
      </c>
      <c r="BN19" s="30">
        <f t="shared" si="24"/>
        <v>0.2158827537072652</v>
      </c>
      <c r="BO19" s="56">
        <f t="shared" si="25"/>
        <v>0.18222078934297248</v>
      </c>
      <c r="BP19" s="59"/>
      <c r="BQ19" s="30">
        <f t="shared" si="26"/>
        <v>0.63974317289185956</v>
      </c>
      <c r="BR19" s="30">
        <f t="shared" si="27"/>
        <v>1.6542212558783618</v>
      </c>
      <c r="BS19" s="30">
        <f t="shared" si="28"/>
        <v>0.50723904149325116</v>
      </c>
      <c r="BT19" s="56">
        <f t="shared" si="29"/>
        <v>0.44223793109571313</v>
      </c>
      <c r="BU19" s="30">
        <f t="shared" si="30"/>
        <v>0.57578938488424058</v>
      </c>
      <c r="BV19" s="30">
        <f t="shared" si="31"/>
        <v>1.6514736687482168</v>
      </c>
      <c r="BW19" s="30">
        <f t="shared" si="32"/>
        <v>0.53784214193198809</v>
      </c>
      <c r="BX19" s="56">
        <f t="shared" si="33"/>
        <v>0.48296238834907079</v>
      </c>
      <c r="BY19" s="30">
        <f t="shared" si="34"/>
        <v>0.78783276377073441</v>
      </c>
      <c r="BZ19" s="30">
        <f t="shared" si="35"/>
        <v>1.9259608688042951</v>
      </c>
      <c r="CA19" s="30">
        <f t="shared" si="36"/>
        <v>0.56906405251678038</v>
      </c>
      <c r="CB19" s="56">
        <f t="shared" si="37"/>
        <v>0.41938638641200887</v>
      </c>
      <c r="CC19" s="30">
        <f t="shared" si="38"/>
        <v>0.56132695196558169</v>
      </c>
      <c r="CD19" s="30">
        <f t="shared" si="39"/>
        <v>1.8081365377456255</v>
      </c>
      <c r="CE19" s="30">
        <f t="shared" si="40"/>
        <v>0.62340479289002193</v>
      </c>
      <c r="CF19" s="56">
        <f t="shared" si="41"/>
        <v>0.52619911266579855</v>
      </c>
      <c r="CG19" s="66"/>
      <c r="CH19" s="60"/>
    </row>
    <row r="20" spans="1:86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0.22446933282031753</v>
      </c>
      <c r="O20" s="30">
        <f>SQRT(O18/(H26-G31))</f>
        <v>0.23801217352416715</v>
      </c>
      <c r="P20" s="30">
        <f>SQRT(P18/(H26-G32))</f>
        <v>0.25046491492745476</v>
      </c>
      <c r="Q20" s="30">
        <f>SQRT(Q18/(H26-G33))</f>
        <v>0.27587635511071623</v>
      </c>
      <c r="R20" s="24"/>
      <c r="S20" s="34"/>
      <c r="T20" s="24"/>
      <c r="U20" s="129">
        <f>'RAW DATA'!AS15</f>
        <v>66.959999999999994</v>
      </c>
      <c r="V20" s="129">
        <f>'RAW DATA'!AT15</f>
        <v>11.694517423315318</v>
      </c>
      <c r="W20" s="129">
        <f>'RAW DATA'!AU15</f>
        <v>1.23</v>
      </c>
      <c r="X20" s="160"/>
      <c r="Y20" s="83"/>
      <c r="Z20" s="84"/>
      <c r="AA20" s="30">
        <f t="shared" si="42"/>
        <v>1.0319082185196697</v>
      </c>
      <c r="AB20" s="30">
        <f t="shared" si="43"/>
        <v>1.3961111191736708</v>
      </c>
      <c r="AC20" s="85">
        <f t="shared" si="0"/>
        <v>0.99420446326831557</v>
      </c>
      <c r="AD20" s="85">
        <f t="shared" si="1"/>
        <v>1.3451001561865445</v>
      </c>
      <c r="AE20" s="30">
        <f t="shared" si="2"/>
        <v>1.2115485912739212</v>
      </c>
      <c r="AF20" s="30">
        <f t="shared" si="3"/>
        <v>1.6391539764294227</v>
      </c>
      <c r="AG20" s="84"/>
      <c r="AH20" s="77"/>
      <c r="AI20" s="45"/>
      <c r="AJ20" s="30">
        <f t="shared" si="4"/>
        <v>1.2140096688466704</v>
      </c>
      <c r="AK20" s="30">
        <f t="shared" si="5"/>
        <v>1.1696523097274301</v>
      </c>
      <c r="AL20" s="30">
        <f t="shared" si="6"/>
        <v>1.425351283851672</v>
      </c>
      <c r="AM20" s="85">
        <f t="shared" si="7"/>
        <v>1.2689739007362524</v>
      </c>
      <c r="AN20" s="30">
        <f t="shared" si="48"/>
        <v>2.5569069039314298E-4</v>
      </c>
      <c r="AO20" s="30">
        <f t="shared" si="44"/>
        <v>3.64184372123403E-3</v>
      </c>
      <c r="AP20" s="30">
        <f t="shared" si="45"/>
        <v>3.8162124102496524E-2</v>
      </c>
      <c r="AQ20" s="85">
        <f t="shared" si="46"/>
        <v>1.5189649385992552E-3</v>
      </c>
      <c r="AR20" s="86"/>
      <c r="AS20" s="87"/>
      <c r="AT20" s="60"/>
      <c r="AU20" s="30">
        <f t="shared" si="8"/>
        <v>136.76173776422556</v>
      </c>
      <c r="AV20" s="30">
        <f t="shared" si="8"/>
        <v>1.5128999999999999</v>
      </c>
      <c r="AW20" s="30">
        <f t="shared" si="9"/>
        <v>14.384256430677841</v>
      </c>
      <c r="AX20" s="85">
        <f t="shared" si="10"/>
        <v>269.04103882992803</v>
      </c>
      <c r="AY20" s="63"/>
      <c r="AZ20" s="30">
        <f t="shared" si="11"/>
        <v>1.0557778305779084</v>
      </c>
      <c r="BA20" s="30">
        <f t="shared" si="12"/>
        <v>1.3722415071154324</v>
      </c>
      <c r="BB20" s="30">
        <f t="shared" si="13"/>
        <v>0.15823183826876189</v>
      </c>
      <c r="BC20" s="56">
        <f t="shared" si="47"/>
        <v>0.13033820267600082</v>
      </c>
      <c r="BD20" s="30">
        <f t="shared" si="14"/>
        <v>1.0018739175796736</v>
      </c>
      <c r="BE20" s="30">
        <f t="shared" si="15"/>
        <v>1.3374307018751865</v>
      </c>
      <c r="BF20" s="30">
        <f t="shared" si="16"/>
        <v>0.16777839214775653</v>
      </c>
      <c r="BG20" s="56">
        <f t="shared" si="17"/>
        <v>0.1434429622824023</v>
      </c>
      <c r="BH20" s="30">
        <f t="shared" si="18"/>
        <v>1.2478333016842851</v>
      </c>
      <c r="BI20" s="30">
        <f t="shared" si="19"/>
        <v>1.6028692660190589</v>
      </c>
      <c r="BJ20" s="30">
        <f t="shared" si="20"/>
        <v>0.17751798216738698</v>
      </c>
      <c r="BK20" s="56">
        <f t="shared" si="21"/>
        <v>0.12454332077892187</v>
      </c>
      <c r="BL20" s="30">
        <f t="shared" si="22"/>
        <v>1.074504472527112</v>
      </c>
      <c r="BM20" s="30">
        <f t="shared" si="23"/>
        <v>1.4634433289453928</v>
      </c>
      <c r="BN20" s="30">
        <f t="shared" si="24"/>
        <v>0.19446942820914037</v>
      </c>
      <c r="BO20" s="56">
        <f t="shared" si="25"/>
        <v>0.1532493521705294</v>
      </c>
      <c r="BP20" s="59"/>
      <c r="BQ20" s="30">
        <f t="shared" si="26"/>
        <v>0.71253775014712017</v>
      </c>
      <c r="BR20" s="30">
        <f t="shared" si="27"/>
        <v>1.7154815875462206</v>
      </c>
      <c r="BS20" s="30">
        <f t="shared" si="28"/>
        <v>0.50147191869955021</v>
      </c>
      <c r="BT20" s="56">
        <f t="shared" si="29"/>
        <v>0.41307077823849375</v>
      </c>
      <c r="BU20" s="30">
        <f t="shared" si="30"/>
        <v>0.63792523667306134</v>
      </c>
      <c r="BV20" s="30">
        <f t="shared" si="31"/>
        <v>1.7013793827817989</v>
      </c>
      <c r="BW20" s="30">
        <f t="shared" si="32"/>
        <v>0.53172707305436873</v>
      </c>
      <c r="BX20" s="56">
        <f t="shared" si="33"/>
        <v>0.45460267861846898</v>
      </c>
      <c r="BY20" s="30">
        <f t="shared" si="34"/>
        <v>0.8627572819419661</v>
      </c>
      <c r="BZ20" s="30">
        <f t="shared" si="35"/>
        <v>1.987945285761378</v>
      </c>
      <c r="CA20" s="30">
        <f t="shared" si="36"/>
        <v>0.56259400190970588</v>
      </c>
      <c r="CB20" s="56">
        <f t="shared" si="37"/>
        <v>0.39470550753595973</v>
      </c>
      <c r="CC20" s="30">
        <f t="shared" si="38"/>
        <v>0.65265699284063938</v>
      </c>
      <c r="CD20" s="30">
        <f t="shared" si="39"/>
        <v>1.8852908086318654</v>
      </c>
      <c r="CE20" s="30">
        <f t="shared" si="40"/>
        <v>0.616316907895613</v>
      </c>
      <c r="CF20" s="56">
        <f t="shared" si="41"/>
        <v>0.48568131112706808</v>
      </c>
      <c r="CG20" s="66"/>
      <c r="CH20" s="60"/>
    </row>
    <row r="21" spans="1:86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AVERAGE(BC16:BC32)</f>
        <v>0.11353471785820206</v>
      </c>
      <c r="O21" s="33">
        <f>AVERAGE(BG16:BG32)</f>
        <v>0.12223375194639841</v>
      </c>
      <c r="P21" s="33">
        <f>AVERAGE(BK16:BK32)</f>
        <v>0.12292420360459937</v>
      </c>
      <c r="Q21" s="33">
        <f>AVERAGE(BO16:BO32)</f>
        <v>0.13124026489246426</v>
      </c>
      <c r="R21" s="24"/>
      <c r="S21" s="34"/>
      <c r="T21" s="24"/>
      <c r="U21" s="129">
        <f>'RAW DATA'!AS16</f>
        <v>73.91</v>
      </c>
      <c r="V21" s="129">
        <f>'RAW DATA'!AT16</f>
        <v>14.068947616373837</v>
      </c>
      <c r="W21" s="129">
        <f>'RAW DATA'!AU16</f>
        <v>1.29</v>
      </c>
      <c r="X21" s="160"/>
      <c r="Y21" s="83"/>
      <c r="Z21" s="84"/>
      <c r="AA21" s="30">
        <f t="shared" si="42"/>
        <v>1.068842480172695</v>
      </c>
      <c r="AB21" s="30">
        <f t="shared" si="43"/>
        <v>1.4460810025865873</v>
      </c>
      <c r="AC21" s="85">
        <f t="shared" si="0"/>
        <v>1.0263460479243709</v>
      </c>
      <c r="AD21" s="85">
        <f t="shared" si="1"/>
        <v>1.3885858295447371</v>
      </c>
      <c r="AE21" s="30">
        <f>($F$18*(V21^$G$18))*(1+$H$23)</f>
        <v>1.2412447546300793</v>
      </c>
      <c r="AF21" s="30">
        <f t="shared" si="3"/>
        <v>1.6793311386171661</v>
      </c>
      <c r="AG21" s="84"/>
      <c r="AH21" s="77"/>
      <c r="AI21" s="45"/>
      <c r="AJ21" s="30">
        <f t="shared" si="4"/>
        <v>1.2574617413796412</v>
      </c>
      <c r="AK21" s="30">
        <f t="shared" si="5"/>
        <v>1.2074659387345541</v>
      </c>
      <c r="AL21" s="30">
        <f t="shared" si="6"/>
        <v>1.4602879466236227</v>
      </c>
      <c r="AM21" s="85">
        <f t="shared" si="7"/>
        <v>1.3235857951765984</v>
      </c>
      <c r="AN21" s="30">
        <f t="shared" si="48"/>
        <v>1.0587382740453578E-3</v>
      </c>
      <c r="AO21" s="30">
        <f t="shared" si="44"/>
        <v>6.8118712689683829E-3</v>
      </c>
      <c r="AP21" s="30">
        <f t="shared" si="45"/>
        <v>2.8997984765289767E-2</v>
      </c>
      <c r="AQ21" s="85">
        <f t="shared" si="46"/>
        <v>1.128005637644415E-3</v>
      </c>
      <c r="AR21" s="86"/>
      <c r="AS21" s="87"/>
      <c r="AT21" s="60"/>
      <c r="AU21" s="30">
        <f t="shared" si="8"/>
        <v>197.93528703227108</v>
      </c>
      <c r="AV21" s="30">
        <f t="shared" si="8"/>
        <v>1.6641000000000001</v>
      </c>
      <c r="AW21" s="30">
        <f t="shared" si="9"/>
        <v>18.14894242512225</v>
      </c>
      <c r="AX21" s="85">
        <f t="shared" si="10"/>
        <v>196.78591513245993</v>
      </c>
      <c r="AY21" s="63"/>
      <c r="AZ21" s="30">
        <f t="shared" si="11"/>
        <v>1.1095077014988264</v>
      </c>
      <c r="BA21" s="30">
        <f t="shared" si="12"/>
        <v>1.405415781260456</v>
      </c>
      <c r="BB21" s="30">
        <f t="shared" si="13"/>
        <v>0.14795403988081482</v>
      </c>
      <c r="BC21" s="56">
        <f t="shared" si="47"/>
        <v>0.11766086793104737</v>
      </c>
      <c r="BD21" s="30">
        <f t="shared" si="14"/>
        <v>1.05058543229182</v>
      </c>
      <c r="BE21" s="30">
        <f t="shared" si="15"/>
        <v>1.3643464451772882</v>
      </c>
      <c r="BF21" s="30">
        <f t="shared" si="16"/>
        <v>0.1568805064427341</v>
      </c>
      <c r="BG21" s="56">
        <f t="shared" si="17"/>
        <v>0.12992540941332695</v>
      </c>
      <c r="BH21" s="30">
        <f t="shared" si="18"/>
        <v>1.2943004759570413</v>
      </c>
      <c r="BI21" s="30">
        <f t="shared" si="19"/>
        <v>1.6262754172902041</v>
      </c>
      <c r="BJ21" s="30">
        <f t="shared" si="20"/>
        <v>0.16598747066658129</v>
      </c>
      <c r="BK21" s="56">
        <f t="shared" si="21"/>
        <v>0.11366763044943716</v>
      </c>
      <c r="BL21" s="30">
        <f t="shared" si="22"/>
        <v>1.1417479435049056</v>
      </c>
      <c r="BM21" s="30">
        <f t="shared" si="23"/>
        <v>1.5054236468482911</v>
      </c>
      <c r="BN21" s="30">
        <f t="shared" si="24"/>
        <v>0.18183785167169281</v>
      </c>
      <c r="BO21" s="56">
        <f t="shared" si="25"/>
        <v>0.13738274642591733</v>
      </c>
      <c r="BP21" s="59"/>
      <c r="BQ21" s="30">
        <f t="shared" si="26"/>
        <v>0.75913738062717862</v>
      </c>
      <c r="BR21" s="30">
        <f t="shared" si="27"/>
        <v>1.7557861021321037</v>
      </c>
      <c r="BS21" s="30">
        <f t="shared" si="28"/>
        <v>0.49832436075246256</v>
      </c>
      <c r="BT21" s="56">
        <f t="shared" si="29"/>
        <v>0.39629385479809448</v>
      </c>
      <c r="BU21" s="30">
        <f t="shared" si="30"/>
        <v>0.67907632429364895</v>
      </c>
      <c r="BV21" s="30">
        <f t="shared" si="31"/>
        <v>1.7358555531754591</v>
      </c>
      <c r="BW21" s="30">
        <f t="shared" si="32"/>
        <v>0.52838961444090515</v>
      </c>
      <c r="BX21" s="56">
        <f t="shared" si="33"/>
        <v>0.43760208672607925</v>
      </c>
      <c r="BY21" s="30">
        <f t="shared" si="34"/>
        <v>0.90122514388113417</v>
      </c>
      <c r="BZ21" s="30">
        <f t="shared" si="35"/>
        <v>2.0193507493661111</v>
      </c>
      <c r="CA21" s="30">
        <f t="shared" si="36"/>
        <v>0.55906280274248854</v>
      </c>
      <c r="CB21" s="56">
        <f t="shared" si="37"/>
        <v>0.38284422194616818</v>
      </c>
      <c r="CC21" s="30">
        <f t="shared" si="38"/>
        <v>0.71113728570776458</v>
      </c>
      <c r="CD21" s="30">
        <f t="shared" si="39"/>
        <v>1.9360343046454322</v>
      </c>
      <c r="CE21" s="30">
        <f t="shared" si="40"/>
        <v>0.61244850946883378</v>
      </c>
      <c r="CF21" s="56">
        <f t="shared" si="41"/>
        <v>0.46271916161439197</v>
      </c>
      <c r="CG21" s="66"/>
      <c r="CH21" s="60"/>
    </row>
    <row r="22" spans="1:86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2.119905299221255</v>
      </c>
      <c r="O22" s="4">
        <f>TINV((1-H25),(H26-G31))</f>
        <v>2.119905299221255</v>
      </c>
      <c r="P22" s="4">
        <f>TINV((1-H25),(H26-G32))</f>
        <v>2.1314495455597742</v>
      </c>
      <c r="Q22" s="4">
        <f>TINV((1-H25),(H26-G33))</f>
        <v>2.119905299221255</v>
      </c>
      <c r="R22" s="79"/>
      <c r="S22" s="11"/>
      <c r="T22" s="24"/>
      <c r="U22" s="129">
        <f>'RAW DATA'!AS17</f>
        <v>79.13</v>
      </c>
      <c r="V22" s="129">
        <f>'RAW DATA'!AT17</f>
        <v>15.82293197412961</v>
      </c>
      <c r="W22" s="129">
        <f>'RAW DATA'!AU17</f>
        <v>1.35</v>
      </c>
      <c r="X22" s="160"/>
      <c r="Y22" s="83"/>
      <c r="Z22" s="84"/>
      <c r="AA22" s="30">
        <f t="shared" si="42"/>
        <v>1.096125706857586</v>
      </c>
      <c r="AB22" s="30">
        <f t="shared" si="43"/>
        <v>1.4829936033955575</v>
      </c>
      <c r="AC22" s="85">
        <f t="shared" si="0"/>
        <v>1.0507543753872455</v>
      </c>
      <c r="AD22" s="85">
        <f t="shared" si="1"/>
        <v>1.4216088608180379</v>
      </c>
      <c r="AE22" s="30">
        <f t="shared" si="2"/>
        <v>1.2604967982040745</v>
      </c>
      <c r="AF22" s="30">
        <f t="shared" si="3"/>
        <v>1.7053780210996301</v>
      </c>
      <c r="AG22" s="84"/>
      <c r="AH22" s="77"/>
      <c r="AI22" s="45"/>
      <c r="AJ22" s="30">
        <f t="shared" si="4"/>
        <v>1.2895596551265718</v>
      </c>
      <c r="AK22" s="30">
        <f t="shared" si="5"/>
        <v>1.2361816181026417</v>
      </c>
      <c r="AL22" s="30">
        <f t="shared" si="6"/>
        <v>1.4829374096518524</v>
      </c>
      <c r="AM22" s="85">
        <f t="shared" si="7"/>
        <v>1.3639274354049811</v>
      </c>
      <c r="AN22" s="30">
        <f t="shared" si="48"/>
        <v>3.6530352884189517E-3</v>
      </c>
      <c r="AO22" s="30">
        <f t="shared" si="44"/>
        <v>1.2954624057732917E-2</v>
      </c>
      <c r="AP22" s="30">
        <f t="shared" si="45"/>
        <v>1.7672354884944393E-2</v>
      </c>
      <c r="AQ22" s="85">
        <f t="shared" si="46"/>
        <v>1.9397345695991775E-4</v>
      </c>
      <c r="AR22" s="86"/>
      <c r="AS22" s="87"/>
      <c r="AT22" s="60"/>
      <c r="AU22" s="30">
        <f t="shared" si="8"/>
        <v>250.36517625793314</v>
      </c>
      <c r="AV22" s="30">
        <f t="shared" si="8"/>
        <v>1.8225000000000002</v>
      </c>
      <c r="AW22" s="30">
        <f t="shared" si="9"/>
        <v>21.360958165074972</v>
      </c>
      <c r="AX22" s="85">
        <f t="shared" si="10"/>
        <v>150.652449688106</v>
      </c>
      <c r="AY22" s="63"/>
      <c r="AZ22" s="30">
        <f t="shared" si="11"/>
        <v>1.1485591093334711</v>
      </c>
      <c r="BA22" s="30">
        <f t="shared" si="12"/>
        <v>1.4305602009196725</v>
      </c>
      <c r="BB22" s="30">
        <f t="shared" si="13"/>
        <v>0.14100054579310076</v>
      </c>
      <c r="BC22" s="56">
        <f t="shared" si="47"/>
        <v>0.10934007219639742</v>
      </c>
      <c r="BD22" s="30">
        <f t="shared" si="14"/>
        <v>1.086674128813788</v>
      </c>
      <c r="BE22" s="30">
        <f t="shared" si="15"/>
        <v>1.3856891073914954</v>
      </c>
      <c r="BF22" s="30">
        <f t="shared" si="16"/>
        <v>0.14950748928885377</v>
      </c>
      <c r="BG22" s="56">
        <f t="shared" si="17"/>
        <v>0.12094298046457436</v>
      </c>
      <c r="BH22" s="30">
        <f t="shared" si="18"/>
        <v>1.3247509621735831</v>
      </c>
      <c r="BI22" s="30">
        <f t="shared" si="19"/>
        <v>1.6411238571301217</v>
      </c>
      <c r="BJ22" s="30">
        <f t="shared" si="20"/>
        <v>0.15818644747826924</v>
      </c>
      <c r="BK22" s="56">
        <f t="shared" si="21"/>
        <v>0.10667102094039595</v>
      </c>
      <c r="BL22" s="30">
        <f t="shared" si="22"/>
        <v>1.1906355377845619</v>
      </c>
      <c r="BM22" s="30">
        <f t="shared" si="23"/>
        <v>1.5372193330254003</v>
      </c>
      <c r="BN22" s="30">
        <f t="shared" si="24"/>
        <v>0.17329189762041922</v>
      </c>
      <c r="BO22" s="56">
        <f t="shared" si="25"/>
        <v>0.12705360499546289</v>
      </c>
      <c r="BP22" s="59"/>
      <c r="BQ22" s="30">
        <f t="shared" si="26"/>
        <v>0.79325538905962667</v>
      </c>
      <c r="BR22" s="30">
        <f t="shared" si="27"/>
        <v>1.785863921193517</v>
      </c>
      <c r="BS22" s="30">
        <f t="shared" si="28"/>
        <v>0.49630426606694511</v>
      </c>
      <c r="BT22" s="56">
        <f t="shared" si="29"/>
        <v>0.38486336331469079</v>
      </c>
      <c r="BU22" s="30">
        <f t="shared" si="30"/>
        <v>0.70993397611197551</v>
      </c>
      <c r="BV22" s="30">
        <f t="shared" si="31"/>
        <v>1.7624292600933078</v>
      </c>
      <c r="BW22" s="30">
        <f t="shared" si="32"/>
        <v>0.5262476419906662</v>
      </c>
      <c r="BX22" s="56">
        <f t="shared" si="33"/>
        <v>0.42570414758179254</v>
      </c>
      <c r="BY22" s="30">
        <f t="shared" si="34"/>
        <v>0.92614092155427763</v>
      </c>
      <c r="BZ22" s="30">
        <f t="shared" si="35"/>
        <v>2.0397338977494273</v>
      </c>
      <c r="CA22" s="30">
        <f t="shared" si="36"/>
        <v>0.55679648809757476</v>
      </c>
      <c r="CB22" s="56">
        <f t="shared" si="37"/>
        <v>0.37546863709392386</v>
      </c>
      <c r="CC22" s="30">
        <f t="shared" si="38"/>
        <v>0.75396165420827699</v>
      </c>
      <c r="CD22" s="30">
        <f t="shared" si="39"/>
        <v>1.9738932166016852</v>
      </c>
      <c r="CE22" s="30">
        <f t="shared" si="40"/>
        <v>0.60996578119670408</v>
      </c>
      <c r="CF22" s="56">
        <f t="shared" si="41"/>
        <v>0.44721278079987548</v>
      </c>
      <c r="CG22" s="66"/>
      <c r="CH22" s="60"/>
    </row>
    <row r="23" spans="1:86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0.33795871556345014</v>
      </c>
      <c r="O23" s="6">
        <f>(Q18-O18)/Q18</f>
        <v>0.25566338724778015</v>
      </c>
      <c r="P23" s="6">
        <f>(Q18-P18)/Q18</f>
        <v>0.22725515831934934</v>
      </c>
      <c r="Q23" s="6" t="s">
        <v>7</v>
      </c>
      <c r="R23" s="45"/>
      <c r="S23" s="91"/>
      <c r="T23" s="24"/>
      <c r="U23" s="129">
        <f>'RAW DATA'!AS18</f>
        <v>146.09</v>
      </c>
      <c r="V23" s="129">
        <f>'RAW DATA'!AT18</f>
        <v>36.724207709096149</v>
      </c>
      <c r="W23" s="129">
        <f>'RAW DATA'!AU18</f>
        <v>1.46</v>
      </c>
      <c r="X23" s="160"/>
      <c r="Y23" s="83"/>
      <c r="Z23" s="84"/>
      <c r="AA23" s="30">
        <f t="shared" si="42"/>
        <v>1.4212450509149905</v>
      </c>
      <c r="AB23" s="30">
        <f t="shared" si="43"/>
        <v>1.9228609512379282</v>
      </c>
      <c r="AC23" s="85">
        <f t="shared" si="0"/>
        <v>1.3903916274189396</v>
      </c>
      <c r="AD23" s="85">
        <f t="shared" si="1"/>
        <v>1.8811180841550359</v>
      </c>
      <c r="AE23" s="30">
        <f t="shared" si="2"/>
        <v>1.4074854823274434</v>
      </c>
      <c r="AF23" s="30">
        <f t="shared" si="3"/>
        <v>1.9042450643253646</v>
      </c>
      <c r="AG23" s="84"/>
      <c r="AH23" s="77"/>
      <c r="AI23" s="45"/>
      <c r="AJ23" s="30">
        <f t="shared" si="4"/>
        <v>1.6720530010764594</v>
      </c>
      <c r="AK23" s="30">
        <f t="shared" si="5"/>
        <v>1.6357548557869879</v>
      </c>
      <c r="AL23" s="30">
        <f t="shared" si="6"/>
        <v>1.6558652733264041</v>
      </c>
      <c r="AM23" s="85">
        <f t="shared" si="7"/>
        <v>1.8446567773092113</v>
      </c>
      <c r="AN23" s="30">
        <f t="shared" si="48"/>
        <v>4.49664752655329E-2</v>
      </c>
      <c r="AO23" s="30">
        <f t="shared" si="44"/>
        <v>3.0889769332704917E-2</v>
      </c>
      <c r="AP23" s="30">
        <f t="shared" si="45"/>
        <v>3.8363205295227E-2</v>
      </c>
      <c r="AQ23" s="85">
        <f t="shared" si="46"/>
        <v>0.1479608363299082</v>
      </c>
      <c r="AR23" s="86"/>
      <c r="AS23" s="87"/>
      <c r="AT23" s="60"/>
      <c r="AU23" s="30">
        <f t="shared" si="8"/>
        <v>1348.667431860837</v>
      </c>
      <c r="AV23" s="30">
        <f t="shared" si="8"/>
        <v>2.1315999999999997</v>
      </c>
      <c r="AW23" s="30">
        <f t="shared" si="9"/>
        <v>53.617343255280375</v>
      </c>
      <c r="AX23" s="85">
        <f t="shared" si="10"/>
        <v>74.428921060408413</v>
      </c>
      <c r="AY23" s="92"/>
      <c r="AZ23" s="30">
        <f t="shared" si="11"/>
        <v>1.5433618909110667</v>
      </c>
      <c r="BA23" s="30">
        <f t="shared" si="12"/>
        <v>1.8007441112418521</v>
      </c>
      <c r="BB23" s="30">
        <f t="shared" si="13"/>
        <v>0.12869111016539261</v>
      </c>
      <c r="BC23" s="56">
        <f t="shared" si="47"/>
        <v>7.6965927564821207E-2</v>
      </c>
      <c r="BD23" s="30">
        <f t="shared" si="14"/>
        <v>1.4992994636010906</v>
      </c>
      <c r="BE23" s="30">
        <f t="shared" si="15"/>
        <v>1.7722102479728852</v>
      </c>
      <c r="BF23" s="30">
        <f t="shared" si="16"/>
        <v>0.13645539218589731</v>
      </c>
      <c r="BG23" s="56">
        <f t="shared" si="17"/>
        <v>8.342044145743735E-2</v>
      </c>
      <c r="BH23" s="30">
        <f t="shared" si="18"/>
        <v>1.5114886014164282</v>
      </c>
      <c r="BI23" s="30">
        <f t="shared" si="19"/>
        <v>1.80024194523638</v>
      </c>
      <c r="BJ23" s="30">
        <f t="shared" si="20"/>
        <v>0.14437667190997586</v>
      </c>
      <c r="BK23" s="56">
        <f t="shared" si="21"/>
        <v>8.7191074198894936E-2</v>
      </c>
      <c r="BL23" s="30">
        <f t="shared" si="22"/>
        <v>1.6864933704798277</v>
      </c>
      <c r="BM23" s="30">
        <f t="shared" si="23"/>
        <v>2.0028201841385949</v>
      </c>
      <c r="BN23" s="30">
        <f t="shared" si="24"/>
        <v>0.15816340682938346</v>
      </c>
      <c r="BO23" s="56">
        <f t="shared" si="25"/>
        <v>8.5741374100007636E-2</v>
      </c>
      <c r="BP23" s="59"/>
      <c r="BQ23" s="30">
        <f t="shared" si="26"/>
        <v>1.1791045530234221</v>
      </c>
      <c r="BR23" s="30">
        <f t="shared" si="27"/>
        <v>2.1650014491294964</v>
      </c>
      <c r="BS23" s="30">
        <f t="shared" si="28"/>
        <v>0.49294844805303722</v>
      </c>
      <c r="BT23" s="56">
        <f t="shared" si="29"/>
        <v>0.29481628138323329</v>
      </c>
      <c r="BU23" s="30">
        <f t="shared" si="30"/>
        <v>1.1130654973685419</v>
      </c>
      <c r="BV23" s="30">
        <f t="shared" si="31"/>
        <v>2.1584442142054341</v>
      </c>
      <c r="BW23" s="30">
        <f t="shared" si="32"/>
        <v>0.52268935841844599</v>
      </c>
      <c r="BX23" s="56">
        <f t="shared" si="33"/>
        <v>0.3195401539352129</v>
      </c>
      <c r="BY23" s="30">
        <f t="shared" si="34"/>
        <v>1.1028336283152003</v>
      </c>
      <c r="BZ23" s="30">
        <f t="shared" si="35"/>
        <v>2.2088969183376079</v>
      </c>
      <c r="CA23" s="30">
        <f t="shared" si="36"/>
        <v>0.55303164501120383</v>
      </c>
      <c r="CB23" s="56">
        <f t="shared" si="37"/>
        <v>0.33398347916327747</v>
      </c>
      <c r="CC23" s="30">
        <f t="shared" si="38"/>
        <v>1.2388153494504881</v>
      </c>
      <c r="CD23" s="30">
        <f t="shared" si="39"/>
        <v>2.4504982051679347</v>
      </c>
      <c r="CE23" s="30">
        <f t="shared" si="40"/>
        <v>0.60584142785872319</v>
      </c>
      <c r="CF23" s="56">
        <f t="shared" si="41"/>
        <v>0.32843043503326413</v>
      </c>
      <c r="CG23" s="66"/>
      <c r="CH23" s="93"/>
    </row>
    <row r="24" spans="1:86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S24" s="91"/>
      <c r="T24" s="24"/>
      <c r="U24" s="129">
        <f>'RAW DATA'!AS19</f>
        <v>150.43</v>
      </c>
      <c r="V24" s="129">
        <f>'RAW DATA'!AT19</f>
        <v>38.001759864727234</v>
      </c>
      <c r="W24" s="129">
        <f>'RAW DATA'!AU19</f>
        <v>1.51</v>
      </c>
      <c r="X24" s="160"/>
      <c r="Y24" s="83"/>
      <c r="Z24" s="84"/>
      <c r="AA24" s="30">
        <f t="shared" si="42"/>
        <v>1.4411173746958321</v>
      </c>
      <c r="AB24" s="30">
        <f t="shared" si="43"/>
        <v>1.9497470363531844</v>
      </c>
      <c r="AC24" s="85">
        <f t="shared" si="0"/>
        <v>1.4143989247570199</v>
      </c>
      <c r="AD24" s="85">
        <f t="shared" si="1"/>
        <v>1.9135985452594975</v>
      </c>
      <c r="AE24" s="30">
        <f t="shared" si="2"/>
        <v>1.4138047644907923</v>
      </c>
      <c r="AF24" s="30">
        <f t="shared" si="3"/>
        <v>1.9127946813698953</v>
      </c>
      <c r="AG24" s="84"/>
      <c r="AH24" s="77"/>
      <c r="AI24" s="45"/>
      <c r="AJ24" s="30">
        <f t="shared" si="4"/>
        <v>1.6954322055245084</v>
      </c>
      <c r="AK24" s="30">
        <f t="shared" si="5"/>
        <v>1.6639987350082588</v>
      </c>
      <c r="AL24" s="30">
        <f t="shared" si="6"/>
        <v>1.6632997229303439</v>
      </c>
      <c r="AM24" s="85">
        <f t="shared" si="7"/>
        <v>1.8740404768887262</v>
      </c>
      <c r="AN24" s="30">
        <f t="shared" si="48"/>
        <v>3.4385102845683503E-2</v>
      </c>
      <c r="AO24" s="30">
        <f t="shared" si="44"/>
        <v>2.3715610384143909E-2</v>
      </c>
      <c r="AP24" s="30">
        <f t="shared" si="45"/>
        <v>2.3500805050520202E-2</v>
      </c>
      <c r="AQ24" s="85">
        <f t="shared" si="46"/>
        <v>0.13252546881337121</v>
      </c>
      <c r="AR24" s="86"/>
      <c r="AS24" s="87"/>
      <c r="AT24" s="60"/>
      <c r="AU24" s="30">
        <f t="shared" si="8"/>
        <v>1444.1337528163936</v>
      </c>
      <c r="AV24" s="30">
        <f t="shared" si="8"/>
        <v>2.2801</v>
      </c>
      <c r="AW24" s="30">
        <f t="shared" si="9"/>
        <v>57.382657395738121</v>
      </c>
      <c r="AX24" s="85">
        <f t="shared" si="10"/>
        <v>98.104507014186083</v>
      </c>
      <c r="AY24" s="92"/>
      <c r="AZ24" s="30">
        <f t="shared" si="11"/>
        <v>1.5627953285559433</v>
      </c>
      <c r="BA24" s="30">
        <f t="shared" si="12"/>
        <v>1.8280690824930734</v>
      </c>
      <c r="BB24" s="30">
        <f t="shared" si="13"/>
        <v>0.13263687696856497</v>
      </c>
      <c r="BC24" s="56">
        <f t="shared" si="47"/>
        <v>7.8231896584465194E-2</v>
      </c>
      <c r="BD24" s="30">
        <f t="shared" si="14"/>
        <v>1.5233595172581169</v>
      </c>
      <c r="BE24" s="30">
        <f t="shared" si="15"/>
        <v>1.8046379527584007</v>
      </c>
      <c r="BF24" s="30">
        <f t="shared" si="16"/>
        <v>0.14063921775014182</v>
      </c>
      <c r="BG24" s="56">
        <f t="shared" si="17"/>
        <v>8.4518824919325344E-2</v>
      </c>
      <c r="BH24" s="30">
        <f t="shared" si="18"/>
        <v>1.514496353026678</v>
      </c>
      <c r="BI24" s="30">
        <f t="shared" si="19"/>
        <v>1.8121030928340098</v>
      </c>
      <c r="BJ24" s="30">
        <f t="shared" si="20"/>
        <v>0.14880336990366594</v>
      </c>
      <c r="BK24" s="56">
        <f t="shared" si="21"/>
        <v>8.9462751572824961E-2</v>
      </c>
      <c r="BL24" s="30">
        <f t="shared" si="22"/>
        <v>1.711027660342215</v>
      </c>
      <c r="BM24" s="30">
        <f t="shared" si="23"/>
        <v>2.0370532934352377</v>
      </c>
      <c r="BN24" s="30">
        <f t="shared" si="24"/>
        <v>0.16301281654651129</v>
      </c>
      <c r="BO24" s="56">
        <f t="shared" si="25"/>
        <v>8.6984682858688572E-2</v>
      </c>
      <c r="BP24" s="59"/>
      <c r="BQ24" s="30">
        <f t="shared" si="26"/>
        <v>1.2014389750706176</v>
      </c>
      <c r="BR24" s="30">
        <f t="shared" si="27"/>
        <v>2.1894254359783991</v>
      </c>
      <c r="BS24" s="30">
        <f t="shared" si="28"/>
        <v>0.49399323045389087</v>
      </c>
      <c r="BT24" s="56">
        <f t="shared" si="29"/>
        <v>0.29136713862355013</v>
      </c>
      <c r="BU24" s="30">
        <f t="shared" si="30"/>
        <v>1.1402015596467918</v>
      </c>
      <c r="BV24" s="30">
        <f t="shared" si="31"/>
        <v>2.1877959103697258</v>
      </c>
      <c r="BW24" s="30">
        <f t="shared" si="32"/>
        <v>0.52379717536146697</v>
      </c>
      <c r="BX24" s="56">
        <f t="shared" si="33"/>
        <v>0.31478219564804372</v>
      </c>
      <c r="BY24" s="30">
        <f t="shared" si="34"/>
        <v>1.1090959518436752</v>
      </c>
      <c r="BZ24" s="30">
        <f t="shared" si="35"/>
        <v>2.2175034940170129</v>
      </c>
      <c r="CA24" s="30">
        <f t="shared" si="36"/>
        <v>0.55420377108666874</v>
      </c>
      <c r="CB24" s="56">
        <f t="shared" si="37"/>
        <v>0.33319537269584332</v>
      </c>
      <c r="CC24" s="30">
        <f t="shared" si="38"/>
        <v>1.266914994958964</v>
      </c>
      <c r="CD24" s="30">
        <f t="shared" si="39"/>
        <v>2.4811659588184884</v>
      </c>
      <c r="CE24" s="30">
        <f t="shared" si="40"/>
        <v>0.60712548192976235</v>
      </c>
      <c r="CF24" s="56">
        <f t="shared" si="41"/>
        <v>0.32396604524663697</v>
      </c>
      <c r="CG24" s="66"/>
      <c r="CH24" s="60"/>
    </row>
    <row r="25" spans="1:86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V33</f>
        <v>28.096987933269848</v>
      </c>
      <c r="N25" s="90"/>
      <c r="O25" s="90"/>
      <c r="P25" s="19"/>
      <c r="Q25" s="20"/>
      <c r="R25" s="45"/>
      <c r="S25" s="91"/>
      <c r="T25" s="24"/>
      <c r="U25" s="129">
        <f>'RAW DATA'!AS20</f>
        <v>172.17</v>
      </c>
      <c r="V25" s="129">
        <f>'RAW DATA'!AT20</f>
        <v>44.295396494203814</v>
      </c>
      <c r="W25" s="129">
        <f>'RAW DATA'!AU20</f>
        <v>1.48</v>
      </c>
      <c r="X25" s="160"/>
      <c r="Y25" s="83"/>
      <c r="Z25" s="84"/>
      <c r="AA25" s="30">
        <f t="shared" si="42"/>
        <v>1.5390148924673404</v>
      </c>
      <c r="AB25" s="30">
        <f t="shared" si="43"/>
        <v>2.082196619220519</v>
      </c>
      <c r="AC25" s="85">
        <f t="shared" si="0"/>
        <v>1.5388561543425932</v>
      </c>
      <c r="AD25" s="85">
        <f t="shared" si="1"/>
        <v>2.0819818558752727</v>
      </c>
      <c r="AE25" s="30">
        <f t="shared" si="2"/>
        <v>1.4424744543631889</v>
      </c>
      <c r="AF25" s="30">
        <f t="shared" si="3"/>
        <v>1.9515830853149025</v>
      </c>
      <c r="AG25" s="84"/>
      <c r="AH25" s="77"/>
      <c r="AI25" s="45"/>
      <c r="AJ25" s="30">
        <f t="shared" si="4"/>
        <v>1.8106057558439299</v>
      </c>
      <c r="AK25" s="30">
        <f t="shared" si="5"/>
        <v>1.8104190051089331</v>
      </c>
      <c r="AL25" s="30">
        <f t="shared" si="6"/>
        <v>1.6970287698390458</v>
      </c>
      <c r="AM25" s="85">
        <f t="shared" si="7"/>
        <v>2.0187941193666878</v>
      </c>
      <c r="AN25" s="30">
        <f t="shared" si="48"/>
        <v>0.10930016579713621</v>
      </c>
      <c r="AO25" s="30">
        <f t="shared" si="44"/>
        <v>0.10917671893717713</v>
      </c>
      <c r="AP25" s="30">
        <f t="shared" si="45"/>
        <v>4.7101486937849532E-2</v>
      </c>
      <c r="AQ25" s="85">
        <f t="shared" si="46"/>
        <v>0.29029910306412471</v>
      </c>
      <c r="AR25" s="94"/>
      <c r="AS25" s="95"/>
      <c r="AT25" s="60"/>
      <c r="AU25" s="30">
        <f t="shared" si="8"/>
        <v>1962.0821505787235</v>
      </c>
      <c r="AV25" s="30">
        <f t="shared" si="8"/>
        <v>2.1903999999999999</v>
      </c>
      <c r="AW25" s="30">
        <f t="shared" si="9"/>
        <v>65.557186811421644</v>
      </c>
      <c r="AX25" s="85">
        <f t="shared" si="10"/>
        <v>262.3884399069388</v>
      </c>
      <c r="AY25" s="92"/>
      <c r="AZ25" s="30">
        <f t="shared" si="11"/>
        <v>1.6532921360136372</v>
      </c>
      <c r="BA25" s="30">
        <f t="shared" si="12"/>
        <v>1.9679193756742226</v>
      </c>
      <c r="BB25" s="30">
        <f t="shared" si="13"/>
        <v>0.15731361983029279</v>
      </c>
      <c r="BC25" s="56">
        <f t="shared" si="47"/>
        <v>8.6884524321512627E-2</v>
      </c>
      <c r="BD25" s="30">
        <f t="shared" si="14"/>
        <v>1.6436142299963594</v>
      </c>
      <c r="BE25" s="30">
        <f t="shared" si="15"/>
        <v>1.9772237802215067</v>
      </c>
      <c r="BF25" s="30">
        <f t="shared" si="16"/>
        <v>0.16680477511257363</v>
      </c>
      <c r="BG25" s="56">
        <f t="shared" si="17"/>
        <v>9.2136005334597648E-2</v>
      </c>
      <c r="BH25" s="30">
        <f t="shared" si="18"/>
        <v>1.5205409234911584</v>
      </c>
      <c r="BI25" s="30">
        <f t="shared" si="19"/>
        <v>1.8735166161869332</v>
      </c>
      <c r="BJ25" s="30">
        <f t="shared" si="20"/>
        <v>0.17648784634788736</v>
      </c>
      <c r="BK25" s="56">
        <f t="shared" si="21"/>
        <v>0.10399814633939666</v>
      </c>
      <c r="BL25" s="30">
        <f t="shared" si="22"/>
        <v>1.825453196119974</v>
      </c>
      <c r="BM25" s="30">
        <f t="shared" si="23"/>
        <v>2.2121350426134017</v>
      </c>
      <c r="BN25" s="30">
        <f t="shared" si="24"/>
        <v>0.19334092324671379</v>
      </c>
      <c r="BO25" s="56">
        <f t="shared" si="25"/>
        <v>9.5770500514121989E-2</v>
      </c>
      <c r="BP25" s="59"/>
      <c r="BQ25" s="30">
        <f t="shared" si="26"/>
        <v>1.3094228096192937</v>
      </c>
      <c r="BR25" s="30">
        <f t="shared" si="27"/>
        <v>2.3117887020685659</v>
      </c>
      <c r="BS25" s="30">
        <f t="shared" si="28"/>
        <v>0.50118294622463622</v>
      </c>
      <c r="BT25" s="56">
        <f t="shared" si="29"/>
        <v>0.27680401689159156</v>
      </c>
      <c r="BU25" s="30">
        <f t="shared" si="30"/>
        <v>1.2789983390188422</v>
      </c>
      <c r="BV25" s="30">
        <f t="shared" si="31"/>
        <v>2.3418396711990237</v>
      </c>
      <c r="BW25" s="30">
        <f t="shared" si="32"/>
        <v>0.53142066609009087</v>
      </c>
      <c r="BX25" s="56">
        <f t="shared" si="33"/>
        <v>0.29353462628841281</v>
      </c>
      <c r="BY25" s="30">
        <f t="shared" si="34"/>
        <v>1.1347589619171612</v>
      </c>
      <c r="BZ25" s="30">
        <f t="shared" si="35"/>
        <v>2.2592985777609305</v>
      </c>
      <c r="CA25" s="30">
        <f t="shared" si="36"/>
        <v>0.56226980792188452</v>
      </c>
      <c r="CB25" s="56">
        <f t="shared" si="37"/>
        <v>0.33132603165897589</v>
      </c>
      <c r="CC25" s="30">
        <f t="shared" si="38"/>
        <v>1.4028323632065256</v>
      </c>
      <c r="CD25" s="30">
        <f t="shared" si="39"/>
        <v>2.6347558755268503</v>
      </c>
      <c r="CE25" s="30">
        <f t="shared" si="40"/>
        <v>0.61596175616016224</v>
      </c>
      <c r="CF25" s="56">
        <f t="shared" si="41"/>
        <v>0.30511370637110563</v>
      </c>
      <c r="CG25" s="66"/>
      <c r="CH25" s="60"/>
    </row>
    <row r="26" spans="1:86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INPUTS!D25</f>
        <v>17</v>
      </c>
      <c r="I26" s="79"/>
      <c r="K26" s="79"/>
      <c r="L26" s="159" t="s">
        <v>18</v>
      </c>
      <c r="M26" s="30">
        <f>SUM(AX16:AX32)</f>
        <v>5199.12609707302</v>
      </c>
      <c r="N26" s="90"/>
      <c r="O26" s="90"/>
      <c r="P26" s="162"/>
      <c r="Q26" s="21"/>
      <c r="R26" s="45"/>
      <c r="S26" s="91"/>
      <c r="T26" s="24"/>
      <c r="U26" s="129">
        <f>'RAW DATA'!AS21</f>
        <v>184.35</v>
      </c>
      <c r="V26" s="129">
        <f>'RAW DATA'!AT21</f>
        <v>47.751181995228052</v>
      </c>
      <c r="W26" s="129">
        <f>'RAW DATA'!AU21</f>
        <v>1.71</v>
      </c>
      <c r="X26" s="160"/>
      <c r="Y26" s="83"/>
      <c r="Z26" s="84"/>
      <c r="AA26" s="30">
        <f t="shared" si="42"/>
        <v>1.5927696359357724</v>
      </c>
      <c r="AB26" s="30">
        <f t="shared" si="43"/>
        <v>2.1549236250895745</v>
      </c>
      <c r="AC26" s="85">
        <f t="shared" si="0"/>
        <v>1.6117924927849887</v>
      </c>
      <c r="AD26" s="85">
        <f t="shared" si="1"/>
        <v>2.1806604314149847</v>
      </c>
      <c r="AE26" s="30">
        <f t="shared" si="2"/>
        <v>1.456740100674514</v>
      </c>
      <c r="AF26" s="30">
        <f t="shared" si="3"/>
        <v>1.9708836656184598</v>
      </c>
      <c r="AG26" s="84"/>
      <c r="AH26" s="77"/>
      <c r="AI26" s="45"/>
      <c r="AJ26" s="30">
        <f t="shared" si="4"/>
        <v>1.8738466305126735</v>
      </c>
      <c r="AK26" s="30">
        <f t="shared" si="5"/>
        <v>1.8962264620999867</v>
      </c>
      <c r="AL26" s="30">
        <f t="shared" si="6"/>
        <v>1.713811883146487</v>
      </c>
      <c r="AM26" s="85">
        <f t="shared" si="7"/>
        <v>2.0982771858902449</v>
      </c>
      <c r="AN26" s="30">
        <f t="shared" si="48"/>
        <v>2.6845718330356573E-2</v>
      </c>
      <c r="AO26" s="30">
        <f t="shared" si="44"/>
        <v>3.4680295186277792E-2</v>
      </c>
      <c r="AP26" s="30">
        <f t="shared" si="45"/>
        <v>1.4530453122472093E-5</v>
      </c>
      <c r="AQ26" s="85">
        <f t="shared" si="46"/>
        <v>0.15075917308284784</v>
      </c>
      <c r="AR26" s="94"/>
      <c r="AS26" s="95"/>
      <c r="AT26" s="60"/>
      <c r="AU26" s="30">
        <f t="shared" si="8"/>
        <v>2280.1753819413916</v>
      </c>
      <c r="AV26" s="30">
        <f t="shared" si="8"/>
        <v>2.9240999999999997</v>
      </c>
      <c r="AW26" s="30">
        <f t="shared" si="9"/>
        <v>81.654521211839963</v>
      </c>
      <c r="AX26" s="85">
        <f t="shared" si="10"/>
        <v>386.28734422511315</v>
      </c>
      <c r="AY26" s="92"/>
      <c r="AZ26" s="30">
        <f t="shared" si="11"/>
        <v>1.7002271452736739</v>
      </c>
      <c r="BA26" s="30">
        <f t="shared" si="12"/>
        <v>2.0474661157516731</v>
      </c>
      <c r="BB26" s="30">
        <f t="shared" si="13"/>
        <v>0.17361948523899967</v>
      </c>
      <c r="BC26" s="56">
        <f t="shared" si="47"/>
        <v>9.2654053118263122E-2</v>
      </c>
      <c r="BD26" s="30">
        <f t="shared" si="14"/>
        <v>1.7121320447081914</v>
      </c>
      <c r="BE26" s="30">
        <f t="shared" si="15"/>
        <v>2.080320879491782</v>
      </c>
      <c r="BF26" s="30">
        <f t="shared" si="16"/>
        <v>0.18409441739179538</v>
      </c>
      <c r="BG26" s="56">
        <f t="shared" si="17"/>
        <v>9.7084615720381268E-2</v>
      </c>
      <c r="BH26" s="30">
        <f t="shared" si="18"/>
        <v>1.5190307251837141</v>
      </c>
      <c r="BI26" s="30">
        <f t="shared" si="19"/>
        <v>1.90859304110926</v>
      </c>
      <c r="BJ26" s="30">
        <f t="shared" si="20"/>
        <v>0.19478115796277298</v>
      </c>
      <c r="BK26" s="56">
        <f t="shared" si="21"/>
        <v>0.11365375621340826</v>
      </c>
      <c r="BL26" s="30">
        <f t="shared" si="22"/>
        <v>1.8848960965354915</v>
      </c>
      <c r="BM26" s="30">
        <f t="shared" si="23"/>
        <v>2.3116582752449983</v>
      </c>
      <c r="BN26" s="30">
        <f t="shared" si="24"/>
        <v>0.21338108935475331</v>
      </c>
      <c r="BO26" s="56">
        <f t="shared" si="25"/>
        <v>0.10169347061943168</v>
      </c>
      <c r="BP26" s="59"/>
      <c r="BQ26" s="30">
        <f t="shared" si="26"/>
        <v>1.367308876483468</v>
      </c>
      <c r="BR26" s="30">
        <f t="shared" si="27"/>
        <v>2.3803843845418791</v>
      </c>
      <c r="BS26" s="30">
        <f t="shared" si="28"/>
        <v>0.50653775402920553</v>
      </c>
      <c r="BT26" s="56">
        <f t="shared" si="29"/>
        <v>0.27031975071013137</v>
      </c>
      <c r="BU26" s="30">
        <f t="shared" si="30"/>
        <v>1.3591279181975624</v>
      </c>
      <c r="BV26" s="30">
        <f t="shared" si="31"/>
        <v>2.433325006002411</v>
      </c>
      <c r="BW26" s="30">
        <f t="shared" si="32"/>
        <v>0.53709854390242417</v>
      </c>
      <c r="BX26" s="56">
        <f t="shared" si="33"/>
        <v>0.28324599125550198</v>
      </c>
      <c r="BY26" s="30">
        <f t="shared" si="34"/>
        <v>1.1455345947657916</v>
      </c>
      <c r="BZ26" s="30">
        <f t="shared" si="35"/>
        <v>2.2820891715271827</v>
      </c>
      <c r="CA26" s="30">
        <f t="shared" si="36"/>
        <v>0.56827728838069547</v>
      </c>
      <c r="CB26" s="56">
        <f t="shared" si="37"/>
        <v>0.33158673595923621</v>
      </c>
      <c r="CC26" s="30">
        <f t="shared" si="38"/>
        <v>1.4757342863690628</v>
      </c>
      <c r="CD26" s="30">
        <f t="shared" si="39"/>
        <v>2.7208200854114271</v>
      </c>
      <c r="CE26" s="30">
        <f t="shared" si="40"/>
        <v>0.62254289952118214</v>
      </c>
      <c r="CF26" s="56">
        <f t="shared" si="41"/>
        <v>0.29669240256122464</v>
      </c>
      <c r="CG26" s="66"/>
      <c r="CH26" s="60"/>
    </row>
    <row r="27" spans="1:86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DATA'!AS22</f>
        <v>202.61</v>
      </c>
      <c r="V27" s="129">
        <f>'RAW DATA'!AT22</f>
        <v>52.848036724656694</v>
      </c>
      <c r="W27" s="129">
        <f>'RAW DATA'!AU22</f>
        <v>1.64</v>
      </c>
      <c r="X27" s="160"/>
      <c r="Y27" s="83"/>
      <c r="Z27" s="84"/>
      <c r="AA27" s="30">
        <f t="shared" si="42"/>
        <v>1.6720512112520349</v>
      </c>
      <c r="AB27" s="30">
        <f t="shared" si="43"/>
        <v>2.2621869328703998</v>
      </c>
      <c r="AC27" s="85">
        <f t="shared" si="0"/>
        <v>1.7257207039359539</v>
      </c>
      <c r="AD27" s="85">
        <f t="shared" si="1"/>
        <v>2.3347985994427609</v>
      </c>
      <c r="AE27" s="30">
        <f t="shared" si="2"/>
        <v>1.4762228909096253</v>
      </c>
      <c r="AF27" s="30">
        <f t="shared" si="3"/>
        <v>1.9972427347600812</v>
      </c>
      <c r="AG27" s="84"/>
      <c r="AH27" s="77"/>
      <c r="AI27" s="45"/>
      <c r="AJ27" s="30">
        <f t="shared" si="4"/>
        <v>1.9671190720612175</v>
      </c>
      <c r="AK27" s="30">
        <f t="shared" si="5"/>
        <v>2.0302596516893576</v>
      </c>
      <c r="AL27" s="30">
        <f>$F$18*(V27^$G$18)</f>
        <v>1.7367328128348534</v>
      </c>
      <c r="AM27" s="85">
        <f t="shared" si="7"/>
        <v>2.215504844667104</v>
      </c>
      <c r="AN27" s="30">
        <f t="shared" si="48"/>
        <v>0.10700688730619207</v>
      </c>
      <c r="AO27" s="30">
        <f t="shared" si="44"/>
        <v>0.1523025957366988</v>
      </c>
      <c r="AP27" s="30">
        <f t="shared" si="45"/>
        <v>9.3572370789427907E-3</v>
      </c>
      <c r="AQ27" s="85">
        <f t="shared" si="46"/>
        <v>0.33120582623530759</v>
      </c>
      <c r="AR27" s="94"/>
      <c r="AS27" s="95"/>
      <c r="AT27" s="60"/>
      <c r="AU27" s="30">
        <f t="shared" si="8"/>
        <v>2792.9149856506629</v>
      </c>
      <c r="AV27" s="30">
        <f t="shared" si="8"/>
        <v>2.6895999999999995</v>
      </c>
      <c r="AW27" s="30">
        <f t="shared" si="9"/>
        <v>86.670780228436968</v>
      </c>
      <c r="AX27" s="85">
        <f t="shared" si="10"/>
        <v>612.61441627361228</v>
      </c>
      <c r="AY27" s="92"/>
      <c r="AZ27" s="30">
        <f t="shared" si="11"/>
        <v>1.7671167841293431</v>
      </c>
      <c r="BA27" s="30">
        <f t="shared" si="12"/>
        <v>2.1671213599930921</v>
      </c>
      <c r="BB27" s="30">
        <f t="shared" si="13"/>
        <v>0.20000228793187444</v>
      </c>
      <c r="BC27" s="56">
        <f t="shared" si="47"/>
        <v>0.10167269016527045</v>
      </c>
      <c r="BD27" s="30">
        <f t="shared" si="14"/>
        <v>1.8181906859096233</v>
      </c>
      <c r="BE27" s="30">
        <f t="shared" si="15"/>
        <v>2.242328617469092</v>
      </c>
      <c r="BF27" s="30">
        <f t="shared" si="16"/>
        <v>0.21206896577973444</v>
      </c>
      <c r="BG27" s="56">
        <f t="shared" si="17"/>
        <v>0.10445411039089211</v>
      </c>
      <c r="BH27" s="30">
        <f t="shared" si="18"/>
        <v>1.5123531748872592</v>
      </c>
      <c r="BI27" s="30">
        <f t="shared" si="19"/>
        <v>1.9611124507824476</v>
      </c>
      <c r="BJ27" s="30">
        <f t="shared" si="20"/>
        <v>0.22437963794759427</v>
      </c>
      <c r="BK27" s="56">
        <f t="shared" si="21"/>
        <v>0.12919640619983527</v>
      </c>
      <c r="BL27" s="30">
        <f t="shared" si="22"/>
        <v>1.9696988741356347</v>
      </c>
      <c r="BM27" s="30">
        <f t="shared" si="23"/>
        <v>2.4613108151985732</v>
      </c>
      <c r="BN27" s="30">
        <f t="shared" si="24"/>
        <v>0.24580597053146913</v>
      </c>
      <c r="BO27" s="56">
        <f t="shared" si="25"/>
        <v>0.11094806275108977</v>
      </c>
      <c r="BP27" s="59"/>
      <c r="BQ27" s="30">
        <f t="shared" si="26"/>
        <v>1.4509430499715807</v>
      </c>
      <c r="BR27" s="30">
        <f t="shared" si="27"/>
        <v>2.4832950941508543</v>
      </c>
      <c r="BS27" s="30">
        <f t="shared" si="28"/>
        <v>0.51617602208963664</v>
      </c>
      <c r="BT27" s="56">
        <f t="shared" si="29"/>
        <v>0.26240202203355645</v>
      </c>
      <c r="BU27" s="30">
        <f t="shared" si="30"/>
        <v>1.4829413370002127</v>
      </c>
      <c r="BV27" s="30">
        <f t="shared" si="31"/>
        <v>2.5775779663785023</v>
      </c>
      <c r="BW27" s="30">
        <f t="shared" si="32"/>
        <v>0.54731831468914494</v>
      </c>
      <c r="BX27" s="56">
        <f t="shared" si="33"/>
        <v>0.2695804520538676</v>
      </c>
      <c r="BY27" s="30">
        <f t="shared" si="34"/>
        <v>1.1576424926623514</v>
      </c>
      <c r="BZ27" s="30">
        <f t="shared" si="35"/>
        <v>2.3158231330073553</v>
      </c>
      <c r="CA27" s="30">
        <f t="shared" si="36"/>
        <v>0.57909032017250195</v>
      </c>
      <c r="CB27" s="56">
        <f t="shared" si="37"/>
        <v>0.33343662070117625</v>
      </c>
      <c r="CC27" s="30">
        <f t="shared" si="38"/>
        <v>1.5811163614811803</v>
      </c>
      <c r="CD27" s="30">
        <f t="shared" si="39"/>
        <v>2.8498933278530276</v>
      </c>
      <c r="CE27" s="30">
        <f t="shared" si="40"/>
        <v>0.63438848318592378</v>
      </c>
      <c r="CF27" s="56">
        <f t="shared" si="41"/>
        <v>0.28634037281071495</v>
      </c>
      <c r="CG27" s="66"/>
      <c r="CH27" s="60"/>
    </row>
    <row r="28" spans="1:86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DATA'!AS23</f>
        <v>161.74</v>
      </c>
      <c r="V28" s="129">
        <f>'RAW DATA'!AT23</f>
        <v>41.297122179425259</v>
      </c>
      <c r="W28" s="129">
        <f>'RAW DATA'!AU23</f>
        <v>1.85</v>
      </c>
      <c r="X28" s="160"/>
      <c r="Y28" s="83"/>
      <c r="Z28" s="84"/>
      <c r="AA28" s="30">
        <f t="shared" si="42"/>
        <v>1.4923767355009598</v>
      </c>
      <c r="AB28" s="30">
        <f t="shared" si="43"/>
        <v>2.0190979362660042</v>
      </c>
      <c r="AC28" s="85">
        <f t="shared" si="0"/>
        <v>1.4782552507351743</v>
      </c>
      <c r="AD28" s="85">
        <f t="shared" si="1"/>
        <v>1.9999923980534711</v>
      </c>
      <c r="AE28" s="30">
        <f t="shared" si="2"/>
        <v>1.4292909612800344</v>
      </c>
      <c r="AF28" s="30">
        <f t="shared" si="3"/>
        <v>1.9337465946729875</v>
      </c>
      <c r="AG28" s="84"/>
      <c r="AH28" s="77"/>
      <c r="AI28" s="45"/>
      <c r="AJ28" s="30">
        <f t="shared" si="4"/>
        <v>1.7557373358834822</v>
      </c>
      <c r="AK28" s="30">
        <f t="shared" si="5"/>
        <v>1.7391238243943228</v>
      </c>
      <c r="AL28" s="30">
        <f>$F$18*(V28^$G$18)</f>
        <v>1.6815187779765111</v>
      </c>
      <c r="AM28" s="85">
        <f t="shared" si="7"/>
        <v>1.9498338101267809</v>
      </c>
      <c r="AN28" s="30">
        <f t="shared" si="48"/>
        <v>8.8854498463434607E-3</v>
      </c>
      <c r="AO28" s="30">
        <f t="shared" si="44"/>
        <v>1.2293526316940992E-2</v>
      </c>
      <c r="AP28" s="30">
        <f t="shared" si="45"/>
        <v>2.8385922174528205E-2</v>
      </c>
      <c r="AQ28" s="85">
        <f t="shared" si="46"/>
        <v>9.9667896444301275E-3</v>
      </c>
      <c r="AR28" s="94"/>
      <c r="AS28" s="95"/>
      <c r="AT28" s="60"/>
      <c r="AU28" s="30">
        <f t="shared" si="8"/>
        <v>1705.4523003023776</v>
      </c>
      <c r="AV28" s="30">
        <f t="shared" si="8"/>
        <v>3.4225000000000003</v>
      </c>
      <c r="AW28" s="30">
        <f t="shared" si="9"/>
        <v>76.399676031936735</v>
      </c>
      <c r="AX28" s="85">
        <f t="shared" si="10"/>
        <v>174.24354411652487</v>
      </c>
      <c r="AY28" s="92"/>
      <c r="AZ28" s="30">
        <f t="shared" si="11"/>
        <v>1.6111392260638613</v>
      </c>
      <c r="BA28" s="30">
        <f t="shared" si="12"/>
        <v>1.9003354457031032</v>
      </c>
      <c r="BB28" s="30">
        <f t="shared" si="13"/>
        <v>0.14459810981962096</v>
      </c>
      <c r="BC28" s="56">
        <f t="shared" si="47"/>
        <v>8.2357484154575764E-2</v>
      </c>
      <c r="BD28" s="30">
        <f t="shared" si="14"/>
        <v>1.58580172033121</v>
      </c>
      <c r="BE28" s="30">
        <f t="shared" si="15"/>
        <v>1.8924459284574355</v>
      </c>
      <c r="BF28" s="30">
        <f t="shared" si="16"/>
        <v>0.1533221040631127</v>
      </c>
      <c r="BG28" s="56">
        <f t="shared" si="17"/>
        <v>8.8160544932164089E-2</v>
      </c>
      <c r="BH28" s="30">
        <f t="shared" si="18"/>
        <v>1.5192962761005098</v>
      </c>
      <c r="BI28" s="30">
        <f t="shared" si="19"/>
        <v>1.8437412798525123</v>
      </c>
      <c r="BJ28" s="30">
        <f t="shared" si="20"/>
        <v>0.16222250187600118</v>
      </c>
      <c r="BK28" s="56">
        <f t="shared" si="21"/>
        <v>9.6473797379304296E-2</v>
      </c>
      <c r="BL28" s="30">
        <f t="shared" si="22"/>
        <v>1.772120449500953</v>
      </c>
      <c r="BM28" s="30">
        <f t="shared" si="23"/>
        <v>2.1275471707526088</v>
      </c>
      <c r="BN28" s="30">
        <f t="shared" si="24"/>
        <v>0.17771336062582799</v>
      </c>
      <c r="BO28" s="56">
        <f t="shared" si="25"/>
        <v>9.1142824430905059E-2</v>
      </c>
      <c r="BP28" s="59"/>
      <c r="BQ28" s="30">
        <f t="shared" si="26"/>
        <v>1.258399036568314</v>
      </c>
      <c r="BR28" s="30">
        <f t="shared" si="27"/>
        <v>2.2530756351986505</v>
      </c>
      <c r="BS28" s="30">
        <f t="shared" si="28"/>
        <v>0.49733829931516821</v>
      </c>
      <c r="BT28" s="56">
        <f t="shared" si="29"/>
        <v>0.28326463711322114</v>
      </c>
      <c r="BU28" s="30">
        <f t="shared" si="30"/>
        <v>1.2117797631386567</v>
      </c>
      <c r="BV28" s="30">
        <f t="shared" si="31"/>
        <v>2.2664678856499889</v>
      </c>
      <c r="BW28" s="30">
        <f t="shared" si="32"/>
        <v>0.52734406125566602</v>
      </c>
      <c r="BX28" s="56">
        <f t="shared" si="33"/>
        <v>0.30322398776827864</v>
      </c>
      <c r="BY28" s="30">
        <f t="shared" si="34"/>
        <v>1.1235622231203946</v>
      </c>
      <c r="BZ28" s="30">
        <f t="shared" si="35"/>
        <v>2.2394753328326278</v>
      </c>
      <c r="CA28" s="30">
        <f t="shared" si="36"/>
        <v>0.5579565548561165</v>
      </c>
      <c r="CB28" s="56">
        <f t="shared" si="37"/>
        <v>0.331817022898516</v>
      </c>
      <c r="CC28" s="30">
        <f t="shared" si="38"/>
        <v>1.3385971857373837</v>
      </c>
      <c r="CD28" s="30">
        <f t="shared" si="39"/>
        <v>2.5610704345161781</v>
      </c>
      <c r="CE28" s="30">
        <f t="shared" si="40"/>
        <v>0.6112366243893973</v>
      </c>
      <c r="CF28" s="56">
        <f t="shared" si="41"/>
        <v>0.3134813958065758</v>
      </c>
      <c r="CG28" s="66"/>
      <c r="CH28" s="60"/>
    </row>
    <row r="29" spans="1:86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DATA'!AS24</f>
        <v>129.57</v>
      </c>
      <c r="V29" s="129">
        <f>'RAW DATA'!AT24</f>
        <v>31.789132863956688</v>
      </c>
      <c r="W29" s="129">
        <f>'RAW DATA'!AU24</f>
        <v>1.92</v>
      </c>
      <c r="X29" s="160"/>
      <c r="Y29" s="83"/>
      <c r="Z29" s="84"/>
      <c r="AA29" s="30">
        <f t="shared" si="42"/>
        <v>1.3444799616988463</v>
      </c>
      <c r="AB29" s="30">
        <f t="shared" si="43"/>
        <v>1.8190023011219685</v>
      </c>
      <c r="AC29" s="85">
        <f t="shared" si="0"/>
        <v>1.3014193165639238</v>
      </c>
      <c r="AD29" s="85">
        <f t="shared" si="1"/>
        <v>1.7607437812335438</v>
      </c>
      <c r="AE29" s="30">
        <f t="shared" si="2"/>
        <v>1.3811271487277434</v>
      </c>
      <c r="AF29" s="30">
        <f t="shared" si="3"/>
        <v>1.8685837894551822</v>
      </c>
      <c r="AG29" s="84"/>
      <c r="AH29" s="77"/>
      <c r="AI29" s="45"/>
      <c r="AJ29" s="30">
        <f t="shared" si="4"/>
        <v>1.5817411314104075</v>
      </c>
      <c r="AK29" s="30">
        <f t="shared" si="5"/>
        <v>1.5310815488987339</v>
      </c>
      <c r="AL29" s="30">
        <f t="shared" si="6"/>
        <v>1.6248554690914629</v>
      </c>
      <c r="AM29" s="85">
        <f t="shared" si="7"/>
        <v>1.7311500558710038</v>
      </c>
      <c r="AN29" s="30">
        <f t="shared" si="48"/>
        <v>0.11441906217951116</v>
      </c>
      <c r="AO29" s="30">
        <f t="shared" si="44"/>
        <v>0.15125756160700782</v>
      </c>
      <c r="AP29" s="30">
        <f t="shared" si="45"/>
        <v>8.7110294125220339E-2</v>
      </c>
      <c r="AQ29" s="85">
        <f t="shared" si="46"/>
        <v>3.566430139752496E-2</v>
      </c>
      <c r="AR29" s="94"/>
      <c r="AS29" s="95"/>
      <c r="AT29" s="60"/>
      <c r="AU29" s="30">
        <f t="shared" si="8"/>
        <v>1010.5489682422912</v>
      </c>
      <c r="AV29" s="30">
        <f t="shared" si="8"/>
        <v>3.6863999999999999</v>
      </c>
      <c r="AW29" s="30">
        <f t="shared" si="9"/>
        <v>61.035135098796836</v>
      </c>
      <c r="AX29" s="85">
        <f t="shared" si="10"/>
        <v>13.631934189196533</v>
      </c>
      <c r="AY29" s="92"/>
      <c r="AZ29" s="30">
        <f t="shared" si="11"/>
        <v>1.463785548029606</v>
      </c>
      <c r="BA29" s="30">
        <f t="shared" si="12"/>
        <v>1.699696714791209</v>
      </c>
      <c r="BB29" s="30">
        <f t="shared" si="13"/>
        <v>0.11795558338080157</v>
      </c>
      <c r="BC29" s="56">
        <f t="shared" si="47"/>
        <v>7.4573254142808312E-2</v>
      </c>
      <c r="BD29" s="30">
        <f t="shared" si="14"/>
        <v>1.4060093868041061</v>
      </c>
      <c r="BE29" s="30">
        <f t="shared" si="15"/>
        <v>1.6561537109933617</v>
      </c>
      <c r="BF29" s="30">
        <f t="shared" si="16"/>
        <v>0.12507216209462779</v>
      </c>
      <c r="BG29" s="56">
        <f t="shared" si="17"/>
        <v>8.1688765816940873E-2</v>
      </c>
      <c r="BH29" s="30">
        <f t="shared" si="18"/>
        <v>1.4925228274673994</v>
      </c>
      <c r="BI29" s="30">
        <f t="shared" si="19"/>
        <v>1.7571881107155265</v>
      </c>
      <c r="BJ29" s="30">
        <f t="shared" si="20"/>
        <v>0.13233264162406361</v>
      </c>
      <c r="BK29" s="56">
        <f t="shared" si="21"/>
        <v>8.1442715454598108E-2</v>
      </c>
      <c r="BL29" s="30">
        <f t="shared" si="22"/>
        <v>1.5861807810075099</v>
      </c>
      <c r="BM29" s="30">
        <f t="shared" si="23"/>
        <v>1.8761193307344977</v>
      </c>
      <c r="BN29" s="30">
        <f t="shared" si="24"/>
        <v>0.14496927486349392</v>
      </c>
      <c r="BO29" s="56">
        <f t="shared" si="25"/>
        <v>8.3741599621503987E-2</v>
      </c>
      <c r="BP29" s="59"/>
      <c r="BQ29" s="30">
        <f t="shared" si="26"/>
        <v>1.0914857997178271</v>
      </c>
      <c r="BR29" s="30">
        <f t="shared" si="27"/>
        <v>2.0719964631029879</v>
      </c>
      <c r="BS29" s="30">
        <f t="shared" si="28"/>
        <v>0.49025533169258034</v>
      </c>
      <c r="BT29" s="56">
        <f t="shared" si="29"/>
        <v>0.30994662903874121</v>
      </c>
      <c r="BU29" s="30">
        <f t="shared" si="30"/>
        <v>1.0112477898196373</v>
      </c>
      <c r="BV29" s="30">
        <f t="shared" si="31"/>
        <v>2.0509153079778306</v>
      </c>
      <c r="BW29" s="30">
        <f t="shared" si="32"/>
        <v>0.51983375907909679</v>
      </c>
      <c r="BX29" s="56">
        <f t="shared" si="33"/>
        <v>0.33952062151947376</v>
      </c>
      <c r="BY29" s="30">
        <f t="shared" si="34"/>
        <v>1.0748451918863908</v>
      </c>
      <c r="BZ29" s="30">
        <f t="shared" si="35"/>
        <v>2.1748657462965353</v>
      </c>
      <c r="CA29" s="30">
        <f t="shared" si="36"/>
        <v>0.55001027720507212</v>
      </c>
      <c r="CB29" s="56">
        <f t="shared" si="37"/>
        <v>0.33849796961486683</v>
      </c>
      <c r="CC29" s="30">
        <f t="shared" si="38"/>
        <v>1.128618510552033</v>
      </c>
      <c r="CD29" s="30">
        <f t="shared" si="39"/>
        <v>2.3336816011899746</v>
      </c>
      <c r="CE29" s="30">
        <f t="shared" si="40"/>
        <v>0.60253154531897068</v>
      </c>
      <c r="CF29" s="56">
        <f t="shared" si="41"/>
        <v>0.34805275445392603</v>
      </c>
      <c r="CG29" s="66"/>
      <c r="CH29" s="60"/>
    </row>
    <row r="30" spans="1:86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DATA'!AS25</f>
        <v>160.87</v>
      </c>
      <c r="V30" s="129">
        <f>'RAW DATA'!AT25</f>
        <v>41.045308220992318</v>
      </c>
      <c r="W30" s="129">
        <f>'RAW DATA'!AU25</f>
        <v>2.16</v>
      </c>
      <c r="X30" s="160"/>
      <c r="Y30" s="83"/>
      <c r="Z30" s="84"/>
      <c r="AA30" s="30">
        <f t="shared" si="42"/>
        <v>1.4884597693775357</v>
      </c>
      <c r="AB30" s="30">
        <f t="shared" si="43"/>
        <v>2.0137985115107835</v>
      </c>
      <c r="AC30" s="85">
        <f t="shared" si="0"/>
        <v>1.4732755698422839</v>
      </c>
      <c r="AD30" s="85">
        <f t="shared" si="1"/>
        <v>1.993255182727796</v>
      </c>
      <c r="AE30" s="30">
        <f t="shared" si="2"/>
        <v>1.4281462250260017</v>
      </c>
      <c r="AF30" s="30">
        <f t="shared" si="3"/>
        <v>1.932197833858708</v>
      </c>
      <c r="AG30" s="84"/>
      <c r="AH30" s="77"/>
      <c r="AI30" s="45"/>
      <c r="AJ30" s="30">
        <f t="shared" si="4"/>
        <v>1.7511291404441596</v>
      </c>
      <c r="AK30" s="30">
        <f t="shared" si="5"/>
        <v>1.7332653762850401</v>
      </c>
      <c r="AL30" s="30">
        <f t="shared" si="6"/>
        <v>1.680172029442355</v>
      </c>
      <c r="AM30" s="85">
        <f t="shared" si="7"/>
        <v>1.9440420890828234</v>
      </c>
      <c r="AN30" s="30">
        <f t="shared" si="48"/>
        <v>0.16717537979393191</v>
      </c>
      <c r="AO30" s="30">
        <f t="shared" si="44"/>
        <v>0.18210243907714857</v>
      </c>
      <c r="AP30" s="30">
        <f t="shared" si="45"/>
        <v>0.23023488132946837</v>
      </c>
      <c r="AQ30" s="85">
        <f t="shared" si="46"/>
        <v>4.6637819287711248E-2</v>
      </c>
      <c r="AR30" s="94"/>
      <c r="AS30" s="95"/>
      <c r="AT30" s="60"/>
      <c r="AU30" s="30">
        <f t="shared" si="8"/>
        <v>1684.7173269562595</v>
      </c>
      <c r="AV30" s="30">
        <f t="shared" si="8"/>
        <v>4.6656000000000004</v>
      </c>
      <c r="AW30" s="30">
        <f t="shared" si="9"/>
        <v>88.657865757343416</v>
      </c>
      <c r="AX30" s="85">
        <f t="shared" si="10"/>
        <v>167.65899827344532</v>
      </c>
      <c r="AY30" s="92"/>
      <c r="AZ30" s="30">
        <f t="shared" si="11"/>
        <v>1.6075260847268869</v>
      </c>
      <c r="BA30" s="30">
        <f t="shared" si="12"/>
        <v>1.8947321961614323</v>
      </c>
      <c r="BB30" s="30">
        <f t="shared" si="13"/>
        <v>0.1436030557172728</v>
      </c>
      <c r="BC30" s="56">
        <f t="shared" si="47"/>
        <v>8.2005976829812213E-2</v>
      </c>
      <c r="BD30" s="30">
        <f t="shared" si="14"/>
        <v>1.5809983606239748</v>
      </c>
      <c r="BE30" s="30">
        <f t="shared" si="15"/>
        <v>1.8855323919461053</v>
      </c>
      <c r="BF30" s="30">
        <f t="shared" si="16"/>
        <v>0.15226701566106535</v>
      </c>
      <c r="BG30" s="56">
        <f t="shared" si="17"/>
        <v>8.7849799427381248E-2</v>
      </c>
      <c r="BH30" s="30">
        <f t="shared" si="18"/>
        <v>1.5190658641919588</v>
      </c>
      <c r="BI30" s="30">
        <f t="shared" si="19"/>
        <v>1.8412781946927512</v>
      </c>
      <c r="BJ30" s="30">
        <f t="shared" si="20"/>
        <v>0.16110616525039617</v>
      </c>
      <c r="BK30" s="56">
        <f t="shared" si="21"/>
        <v>9.5886708281810271E-2</v>
      </c>
      <c r="BL30" s="30">
        <f t="shared" si="22"/>
        <v>1.7675516656638053</v>
      </c>
      <c r="BM30" s="30">
        <f t="shared" si="23"/>
        <v>2.1205325125018413</v>
      </c>
      <c r="BN30" s="30">
        <f t="shared" si="24"/>
        <v>0.17649042341901802</v>
      </c>
      <c r="BO30" s="56">
        <f t="shared" si="25"/>
        <v>9.0785289274412845E-2</v>
      </c>
      <c r="BP30" s="59"/>
      <c r="BQ30" s="30">
        <f t="shared" si="26"/>
        <v>1.2540792352901249</v>
      </c>
      <c r="BR30" s="30">
        <f t="shared" si="27"/>
        <v>2.248179045598194</v>
      </c>
      <c r="BS30" s="30">
        <f t="shared" si="28"/>
        <v>0.49704990515403463</v>
      </c>
      <c r="BT30" s="56">
        <f t="shared" si="29"/>
        <v>0.28384537363587126</v>
      </c>
      <c r="BU30" s="30">
        <f t="shared" si="30"/>
        <v>1.2062271087886403</v>
      </c>
      <c r="BV30" s="30">
        <f t="shared" si="31"/>
        <v>2.2603036437814401</v>
      </c>
      <c r="BW30" s="30">
        <f t="shared" si="32"/>
        <v>0.52703826749639981</v>
      </c>
      <c r="BX30" s="56">
        <f t="shared" si="33"/>
        <v>0.30407246040189007</v>
      </c>
      <c r="BY30" s="30">
        <f t="shared" si="34"/>
        <v>1.1225390197722984</v>
      </c>
      <c r="BZ30" s="30">
        <f t="shared" si="35"/>
        <v>2.2378050391124118</v>
      </c>
      <c r="CA30" s="30">
        <f t="shared" si="36"/>
        <v>0.55763300967005658</v>
      </c>
      <c r="CB30" s="56">
        <f t="shared" si="37"/>
        <v>0.33189042544359804</v>
      </c>
      <c r="CC30" s="30">
        <f t="shared" si="38"/>
        <v>1.3331599056721073</v>
      </c>
      <c r="CD30" s="30">
        <f t="shared" si="39"/>
        <v>2.5549242724935395</v>
      </c>
      <c r="CE30" s="30">
        <f t="shared" si="40"/>
        <v>0.6108821834107161</v>
      </c>
      <c r="CF30" s="56">
        <f t="shared" si="41"/>
        <v>0.3142330028970326</v>
      </c>
      <c r="CG30" s="66"/>
      <c r="CH30" s="60"/>
    </row>
    <row r="31" spans="1:86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DATA'!AS26</f>
        <v>190.43</v>
      </c>
      <c r="V31" s="129">
        <f>'RAW DATA'!AT26</f>
        <v>49.45902858295743</v>
      </c>
      <c r="W31" s="129">
        <f>'RAW DATA'!AU26</f>
        <v>2.2599999999999998</v>
      </c>
      <c r="X31" s="160"/>
      <c r="Y31" s="83"/>
      <c r="Z31" s="84"/>
      <c r="AA31" s="155">
        <f t="shared" si="42"/>
        <v>1.6193351896079027</v>
      </c>
      <c r="AB31" s="155">
        <f t="shared" si="43"/>
        <v>2.1908652565283386</v>
      </c>
      <c r="AC31" s="156">
        <f t="shared" si="0"/>
        <v>1.6491039066586535</v>
      </c>
      <c r="AD31" s="156">
        <f t="shared" si="1"/>
        <v>2.2311405795970014</v>
      </c>
      <c r="AE31" s="155">
        <f t="shared" si="2"/>
        <v>1.4634615826219131</v>
      </c>
      <c r="AF31" s="155">
        <f t="shared" si="3"/>
        <v>1.9799774353119999</v>
      </c>
      <c r="AG31" s="84"/>
      <c r="AH31" s="77"/>
      <c r="AI31" s="45"/>
      <c r="AJ31" s="30">
        <f t="shared" si="4"/>
        <v>1.9051002230681209</v>
      </c>
      <c r="AK31" s="30">
        <f t="shared" si="5"/>
        <v>1.9401222431278276</v>
      </c>
      <c r="AL31" s="30">
        <f t="shared" si="6"/>
        <v>1.7217195089669566</v>
      </c>
      <c r="AM31" s="85">
        <f t="shared" si="7"/>
        <v>2.1375576574080206</v>
      </c>
      <c r="AN31" s="30">
        <f t="shared" si="48"/>
        <v>0.12595385166629741</v>
      </c>
      <c r="AO31" s="30">
        <f t="shared" si="44"/>
        <v>0.10232177934157254</v>
      </c>
      <c r="AP31" s="30">
        <f t="shared" si="45"/>
        <v>0.28974588702677412</v>
      </c>
      <c r="AQ31" s="85">
        <f t="shared" si="46"/>
        <v>1.4992127259411596E-2</v>
      </c>
      <c r="AR31" s="94"/>
      <c r="AS31" s="95"/>
      <c r="AT31" s="60"/>
      <c r="AU31" s="30">
        <f t="shared" si="8"/>
        <v>2446.1955083697999</v>
      </c>
      <c r="AV31" s="30">
        <f t="shared" si="8"/>
        <v>5.1075999999999988</v>
      </c>
      <c r="AW31" s="30">
        <f t="shared" si="9"/>
        <v>111.77740459748378</v>
      </c>
      <c r="AX31" s="85">
        <f t="shared" si="10"/>
        <v>456.33678071890466</v>
      </c>
      <c r="AY31" s="92"/>
      <c r="AZ31" s="30">
        <f t="shared" si="11"/>
        <v>1.722906429511156</v>
      </c>
      <c r="BA31" s="30">
        <f t="shared" si="12"/>
        <v>2.0872940166250857</v>
      </c>
      <c r="BB31" s="30">
        <f t="shared" si="13"/>
        <v>0.18219379355696491</v>
      </c>
      <c r="BC31" s="56">
        <f t="shared" si="47"/>
        <v>9.5634755248490744E-2</v>
      </c>
      <c r="BD31" s="30">
        <f t="shared" si="14"/>
        <v>1.7469362062547249</v>
      </c>
      <c r="BE31" s="30">
        <f t="shared" si="15"/>
        <v>2.1333082800009304</v>
      </c>
      <c r="BF31" s="30">
        <f t="shared" si="16"/>
        <v>0.19318603687310268</v>
      </c>
      <c r="BG31" s="56">
        <f t="shared" si="17"/>
        <v>9.957415701891649E-2</v>
      </c>
      <c r="BH31" s="30">
        <f t="shared" si="18"/>
        <v>1.5173189600665589</v>
      </c>
      <c r="BI31" s="30">
        <f t="shared" si="19"/>
        <v>1.9261200578673543</v>
      </c>
      <c r="BJ31" s="30">
        <f t="shared" si="20"/>
        <v>0.20440054890039769</v>
      </c>
      <c r="BK31" s="56">
        <f t="shared" si="21"/>
        <v>0.11871884347935363</v>
      </c>
      <c r="BL31" s="30">
        <f t="shared" si="22"/>
        <v>1.9136386077152765</v>
      </c>
      <c r="BM31" s="30">
        <f t="shared" si="23"/>
        <v>2.3614767071007647</v>
      </c>
      <c r="BN31" s="30">
        <f t="shared" si="24"/>
        <v>0.22391904969274401</v>
      </c>
      <c r="BO31" s="56">
        <f t="shared" si="25"/>
        <v>0.10475462447373979</v>
      </c>
      <c r="BP31" s="59"/>
      <c r="BQ31" s="30">
        <f t="shared" si="26"/>
        <v>1.3955598919725591</v>
      </c>
      <c r="BR31" s="30">
        <f t="shared" si="27"/>
        <v>2.4146405541636824</v>
      </c>
      <c r="BS31" s="30">
        <f t="shared" si="28"/>
        <v>0.50954033109556174</v>
      </c>
      <c r="BT31" s="56">
        <f t="shared" si="29"/>
        <v>0.26746116814524246</v>
      </c>
      <c r="BU31" s="30">
        <f t="shared" si="30"/>
        <v>1.399839968580517</v>
      </c>
      <c r="BV31" s="30">
        <f t="shared" si="31"/>
        <v>2.4804045176751384</v>
      </c>
      <c r="BW31" s="30">
        <f t="shared" si="32"/>
        <v>0.54028227454731059</v>
      </c>
      <c r="BX31" s="56">
        <f t="shared" si="33"/>
        <v>0.27847847034436246</v>
      </c>
      <c r="BY31" s="30">
        <f t="shared" si="34"/>
        <v>1.1500736733460004</v>
      </c>
      <c r="BZ31" s="30">
        <f t="shared" si="35"/>
        <v>2.2933653445879125</v>
      </c>
      <c r="CA31" s="30">
        <f t="shared" si="36"/>
        <v>0.57164583562095617</v>
      </c>
      <c r="CB31" s="56">
        <f t="shared" si="37"/>
        <v>0.33202030449428283</v>
      </c>
      <c r="CC31" s="30">
        <f t="shared" si="38"/>
        <v>1.5113245432521807</v>
      </c>
      <c r="CD31" s="30">
        <f t="shared" si="39"/>
        <v>2.7637907715638605</v>
      </c>
      <c r="CE31" s="30">
        <f t="shared" si="40"/>
        <v>0.62623311415583982</v>
      </c>
      <c r="CF31" s="56">
        <f t="shared" si="41"/>
        <v>0.29296665378149539</v>
      </c>
      <c r="CG31" s="66"/>
      <c r="CH31" s="60"/>
    </row>
    <row r="32" spans="1:86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24"/>
      <c r="U32" s="129">
        <f>'RAW DATA'!AS27</f>
        <v>141.74</v>
      </c>
      <c r="V32" s="129">
        <f>'RAW DATA'!AT27</f>
        <v>35.436070873066278</v>
      </c>
      <c r="W32" s="129">
        <f>'RAW DATA'!AU27</f>
        <v>1.72</v>
      </c>
      <c r="X32" s="160"/>
      <c r="Y32" s="83"/>
      <c r="Z32" s="84"/>
      <c r="AA32" s="30">
        <f t="shared" si="42"/>
        <v>1.4012080824305457</v>
      </c>
      <c r="AB32" s="30">
        <f t="shared" si="43"/>
        <v>1.8957521115236795</v>
      </c>
      <c r="AC32" s="85">
        <f t="shared" si="0"/>
        <v>1.3665979731106361</v>
      </c>
      <c r="AD32" s="85">
        <f t="shared" si="1"/>
        <v>1.8489266695026252</v>
      </c>
      <c r="AE32" s="30">
        <f t="shared" si="2"/>
        <v>1.4009173809624578</v>
      </c>
      <c r="AF32" s="30">
        <f t="shared" si="3"/>
        <v>1.895358809537443</v>
      </c>
      <c r="AG32" s="84"/>
      <c r="AH32" s="77"/>
      <c r="AI32" s="45"/>
      <c r="AJ32" s="30">
        <f t="shared" si="4"/>
        <v>1.6484800969771127</v>
      </c>
      <c r="AK32" s="30">
        <f t="shared" si="5"/>
        <v>1.6077623213066308</v>
      </c>
      <c r="AL32" s="30">
        <f t="shared" si="6"/>
        <v>1.6481380952499505</v>
      </c>
      <c r="AM32" s="85">
        <f t="shared" si="7"/>
        <v>1.8150296300805244</v>
      </c>
      <c r="AN32" s="30">
        <f t="shared" si="48"/>
        <v>5.1150965284031957E-3</v>
      </c>
      <c r="AO32" s="30">
        <f t="shared" si="44"/>
        <v>1.2597296518475984E-2</v>
      </c>
      <c r="AP32" s="30">
        <f t="shared" si="45"/>
        <v>5.1641333543051863E-3</v>
      </c>
      <c r="AQ32" s="85">
        <f t="shared" si="46"/>
        <v>9.0306305932413185E-3</v>
      </c>
      <c r="AR32" s="94"/>
      <c r="AS32" s="95"/>
      <c r="AT32" s="60"/>
      <c r="AU32" s="30">
        <f t="shared" si="8"/>
        <v>1255.7151189209762</v>
      </c>
      <c r="AV32" s="30">
        <f t="shared" si="8"/>
        <v>2.9583999999999997</v>
      </c>
      <c r="AW32" s="30">
        <f t="shared" si="9"/>
        <v>60.950041901673998</v>
      </c>
      <c r="AX32" s="85">
        <f t="shared" si="10"/>
        <v>53.862138397211012</v>
      </c>
      <c r="AY32" s="92"/>
      <c r="AZ32" s="30">
        <f t="shared" si="11"/>
        <v>1.5233175634875025</v>
      </c>
      <c r="BA32" s="30">
        <f t="shared" si="12"/>
        <v>1.773642630466723</v>
      </c>
      <c r="BB32" s="30">
        <f t="shared" si="13"/>
        <v>0.12516253348961037</v>
      </c>
      <c r="BC32" s="56">
        <f t="shared" si="47"/>
        <v>7.5926020410635259E-2</v>
      </c>
      <c r="BD32" s="30">
        <f t="shared" si="14"/>
        <v>1.4750483943511838</v>
      </c>
      <c r="BE32" s="30">
        <f t="shared" si="15"/>
        <v>1.7404762482620777</v>
      </c>
      <c r="BF32" s="30">
        <f t="shared" si="16"/>
        <v>0.13271392695544693</v>
      </c>
      <c r="BG32" s="56">
        <f t="shared" si="17"/>
        <v>8.2545737760286689E-2</v>
      </c>
      <c r="BH32" s="30">
        <f t="shared" si="18"/>
        <v>1.5077200818391816</v>
      </c>
      <c r="BI32" s="30">
        <f t="shared" si="19"/>
        <v>1.7885561086607193</v>
      </c>
      <c r="BJ32" s="30">
        <f t="shared" si="20"/>
        <v>0.14041801341076893</v>
      </c>
      <c r="BK32" s="56">
        <f t="shared" si="21"/>
        <v>8.5197966005071679E-2</v>
      </c>
      <c r="BL32" s="30">
        <f t="shared" si="22"/>
        <v>1.6612028997129662</v>
      </c>
      <c r="BM32" s="30">
        <f t="shared" si="23"/>
        <v>1.9688563604480827</v>
      </c>
      <c r="BN32" s="30">
        <f t="shared" si="24"/>
        <v>0.15382673036755817</v>
      </c>
      <c r="BO32" s="56">
        <f t="shared" si="25"/>
        <v>8.4751635906204825E-2</v>
      </c>
      <c r="BP32" s="59"/>
      <c r="BQ32" s="155">
        <f t="shared" si="26"/>
        <v>1.1564410432508516</v>
      </c>
      <c r="BR32" s="155">
        <f t="shared" si="27"/>
        <v>2.1405191507033741</v>
      </c>
      <c r="BS32" s="155">
        <f t="shared" si="28"/>
        <v>0.49203905372626117</v>
      </c>
      <c r="BT32" s="157">
        <f t="shared" si="29"/>
        <v>0.29848043335708691</v>
      </c>
      <c r="BU32" s="155">
        <f t="shared" si="30"/>
        <v>1.0860372234291993</v>
      </c>
      <c r="BV32" s="155">
        <f t="shared" si="31"/>
        <v>2.1294874191840623</v>
      </c>
      <c r="BW32" s="155">
        <f t="shared" si="32"/>
        <v>0.52172509787743138</v>
      </c>
      <c r="BX32" s="157">
        <f t="shared" si="33"/>
        <v>0.32450387160051414</v>
      </c>
      <c r="BY32" s="155">
        <f t="shared" si="34"/>
        <v>1.0961266864165602</v>
      </c>
      <c r="BZ32" s="155">
        <f t="shared" si="35"/>
        <v>2.200149504083341</v>
      </c>
      <c r="CA32" s="155">
        <f t="shared" si="36"/>
        <v>0.55201140883339028</v>
      </c>
      <c r="CB32" s="157">
        <f t="shared" si="37"/>
        <v>0.33493031343934465</v>
      </c>
      <c r="CC32" s="155">
        <f t="shared" si="38"/>
        <v>1.2103058622115965</v>
      </c>
      <c r="CD32" s="155">
        <f t="shared" si="39"/>
        <v>2.4197533979494521</v>
      </c>
      <c r="CE32" s="155">
        <f t="shared" si="40"/>
        <v>0.6047237678689279</v>
      </c>
      <c r="CF32" s="157">
        <f t="shared" si="41"/>
        <v>0.33317570019068998</v>
      </c>
      <c r="CG32" s="66"/>
      <c r="CH32" s="60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24"/>
      <c r="U33" s="27"/>
      <c r="V33" s="102">
        <f>AVERAGE(V16:V32)</f>
        <v>28.096987933269848</v>
      </c>
      <c r="W33" s="27"/>
      <c r="X33" s="160"/>
      <c r="Y33" s="83"/>
      <c r="Z33" s="84"/>
      <c r="AA33" s="160"/>
      <c r="AB33" s="160"/>
      <c r="AC33" s="160"/>
      <c r="AD33" s="160"/>
      <c r="AE33" s="160"/>
      <c r="AF33" s="160"/>
      <c r="AG33" s="84"/>
      <c r="AH33" s="77"/>
      <c r="AI33" s="45"/>
      <c r="AJ33" s="160"/>
      <c r="AK33" s="160"/>
      <c r="AL33" s="160"/>
      <c r="AM33" s="160"/>
      <c r="AN33" s="160"/>
      <c r="AO33" s="160"/>
      <c r="AP33" s="160"/>
      <c r="AQ33" s="160"/>
      <c r="AR33" s="106"/>
      <c r="AS33" s="107"/>
      <c r="AT33" s="68"/>
      <c r="AU33" s="92"/>
      <c r="AV33" s="92"/>
      <c r="AW33" s="92"/>
      <c r="AX33" s="92"/>
      <c r="AY33" s="63"/>
      <c r="AZ33" s="92"/>
      <c r="BA33" s="92"/>
      <c r="BB33" s="92"/>
      <c r="BC33" s="158"/>
      <c r="BD33" s="92"/>
      <c r="BE33" s="92"/>
      <c r="BF33" s="92"/>
      <c r="BG33" s="59"/>
      <c r="BH33" s="92"/>
      <c r="BI33" s="92"/>
      <c r="BJ33" s="92"/>
      <c r="BK33" s="59"/>
      <c r="BL33" s="92"/>
      <c r="BM33" s="92"/>
      <c r="BN33" s="92"/>
      <c r="BO33" s="59"/>
      <c r="BP33" s="59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24"/>
      <c r="U34" s="160"/>
      <c r="V34" s="160"/>
      <c r="W34" s="160"/>
      <c r="X34" s="160"/>
      <c r="Y34" s="83"/>
      <c r="Z34" s="84"/>
      <c r="AA34" s="160"/>
      <c r="AB34" s="160"/>
      <c r="AC34" s="160"/>
      <c r="AD34" s="160"/>
      <c r="AE34" s="160"/>
      <c r="AF34" s="160"/>
      <c r="AG34" s="84"/>
      <c r="AH34" s="77"/>
      <c r="AI34" s="45"/>
      <c r="AJ34" s="160"/>
      <c r="AK34" s="160"/>
      <c r="AL34" s="160"/>
      <c r="AM34" s="160"/>
      <c r="AN34" s="160"/>
      <c r="AO34" s="160"/>
      <c r="AP34" s="160"/>
      <c r="AQ34" s="160"/>
      <c r="AR34" s="106"/>
      <c r="AS34" s="107"/>
      <c r="AT34" s="68"/>
      <c r="AU34" s="92"/>
      <c r="AV34" s="92"/>
      <c r="AW34" s="92"/>
      <c r="AX34" s="92"/>
      <c r="AY34" s="63"/>
      <c r="AZ34" s="92"/>
      <c r="BA34" s="92"/>
      <c r="BB34" s="92"/>
      <c r="BC34" s="59"/>
      <c r="BD34" s="92"/>
      <c r="BE34" s="92"/>
      <c r="BF34" s="92"/>
      <c r="BG34" s="59"/>
      <c r="BH34" s="92"/>
      <c r="BI34" s="92"/>
      <c r="BJ34" s="92"/>
      <c r="BK34" s="59"/>
      <c r="BL34" s="92"/>
      <c r="BM34" s="92"/>
      <c r="BN34" s="92"/>
      <c r="BO34" s="59"/>
      <c r="BP34" s="59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64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C39:Q43"/>
    <mergeCell ref="F45:K55"/>
    <mergeCell ref="F58:K68"/>
    <mergeCell ref="F71:K81"/>
    <mergeCell ref="AK100:AL100"/>
    <mergeCell ref="C32:F32"/>
    <mergeCell ref="G32:H32"/>
    <mergeCell ref="P32:Q32"/>
    <mergeCell ref="C33:F33"/>
    <mergeCell ref="G33:H33"/>
    <mergeCell ref="P33:Q33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46371-AC44-4E2D-A865-551F5EFBA82A}">
  <sheetPr>
    <tabColor theme="3" tint="-0.249977111117893"/>
  </sheetPr>
  <dimension ref="A2:CI294"/>
  <sheetViews>
    <sheetView zoomScale="40" zoomScaleNormal="40" workbookViewId="0">
      <selection activeCell="CT125" sqref="CT125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119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162"/>
      <c r="V14" s="162"/>
      <c r="W14" s="162"/>
      <c r="X14" s="162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S16" s="34"/>
      <c r="T16" s="24"/>
      <c r="U16" s="129">
        <f>'RAW DATA'!AV11</f>
        <v>47.83</v>
      </c>
      <c r="V16" s="129">
        <f>'RAW DATA'!AW11</f>
        <v>4.8787129514707743</v>
      </c>
      <c r="W16" s="129">
        <f>'RAW DATA'!AX11</f>
        <v>1.31</v>
      </c>
      <c r="X16" s="160"/>
      <c r="Y16" s="83"/>
      <c r="Z16" s="84"/>
      <c r="AA16" s="30">
        <f>(($D$18*V16)+1)*(1+$H$23)</f>
        <v>0.89271313189012658</v>
      </c>
      <c r="AB16" s="30">
        <f t="shared" ref="AB16:AB26" si="0">(($D$18*V16)+1)*(1+$H$24)</f>
        <v>1.2077883549101711</v>
      </c>
      <c r="AC16" s="85">
        <f t="shared" ref="AC16:AC26" si="1">(EXP($E$18*V16))*(1+$H$23)</f>
        <v>0.88210806212282977</v>
      </c>
      <c r="AD16" s="85">
        <f t="shared" ref="AD16:AD26" si="2">(EXP($E$18*V16))*(1+$H$24)</f>
        <v>1.1934403193426519</v>
      </c>
      <c r="AE16" s="30">
        <f t="shared" ref="AE16:AE26" si="3">($F$18*(V16^$G$18))*(1+$H$23)</f>
        <v>0.9826876916915056</v>
      </c>
      <c r="AF16" s="30">
        <f t="shared" ref="AF16:AF26" si="4">($F$18*(V16^$G$18))*(1+$H$24)</f>
        <v>1.3295186417002722</v>
      </c>
      <c r="AG16" s="84"/>
      <c r="AH16" s="77"/>
      <c r="AI16" s="45"/>
      <c r="AJ16" s="30">
        <f t="shared" ref="AJ16:AJ26" si="5">($D$18*V16)+1</f>
        <v>1.0502507434001489</v>
      </c>
      <c r="AK16" s="30">
        <f t="shared" ref="AK16:AK26" si="6">EXP($E$18*V16)</f>
        <v>1.0377741907327409</v>
      </c>
      <c r="AL16" s="30">
        <f t="shared" ref="AL16:AL26" si="7">$F$18*(V16^$G$18)</f>
        <v>1.156103166695889</v>
      </c>
      <c r="AM16" s="85">
        <f t="shared" ref="AM16:AM26" si="8">V16*$H$21+1</f>
        <v>1.1122103978838278</v>
      </c>
      <c r="AN16" s="30">
        <f>(W16-AJ16)^2</f>
        <v>6.7469676304175316E-2</v>
      </c>
      <c r="AO16" s="30">
        <f>(W16-AK16)^2</f>
        <v>7.4106891231214153E-2</v>
      </c>
      <c r="AP16" s="30">
        <f>(W16-AL16)^2</f>
        <v>2.3684235301033352E-2</v>
      </c>
      <c r="AQ16" s="85">
        <f>(W16-AM16)^2</f>
        <v>3.912072670527373E-2</v>
      </c>
      <c r="AR16" s="86"/>
      <c r="AS16" s="87"/>
      <c r="AT16" s="60"/>
      <c r="AU16" s="30">
        <f t="shared" ref="AU16:AV26" si="9">V16^2</f>
        <v>23.801840062848672</v>
      </c>
      <c r="AV16" s="30">
        <f t="shared" si="9"/>
        <v>1.7161000000000002</v>
      </c>
      <c r="AW16" s="30">
        <f t="shared" ref="AW16:AW26" si="10">V16*W16</f>
        <v>6.3911139664267145</v>
      </c>
      <c r="AX16" s="85">
        <f t="shared" ref="AX16:AX26" si="11">(V16-$M$25)^2</f>
        <v>2043.2609491605622</v>
      </c>
      <c r="AY16" s="62"/>
      <c r="AZ16" s="30">
        <f t="shared" ref="AZ16:AZ26" si="12">AJ16-BB16</f>
        <v>0.85635209738777185</v>
      </c>
      <c r="BA16" s="30">
        <f t="shared" ref="BA16:BA26" si="13">AJ16+BB16</f>
        <v>1.244149389412526</v>
      </c>
      <c r="BB16" s="30">
        <f t="shared" ref="BB16:BB26" si="14">$N$22*($N$20*SQRT((1/$H$26)+(AX16/$M$26)))</f>
        <v>0.19389864601237708</v>
      </c>
      <c r="BC16" s="56">
        <f>(BA16-AZ16)/(2*AJ16)</f>
        <v>0.1846212889929858</v>
      </c>
      <c r="BD16" s="30">
        <f t="shared" ref="BD16:BD26" si="15">AK16-BF16</f>
        <v>0.78433772843538352</v>
      </c>
      <c r="BE16" s="30">
        <f t="shared" ref="BE16:BE26" si="16">AK16+BF16</f>
        <v>1.2912106530300984</v>
      </c>
      <c r="BF16" s="30">
        <f t="shared" ref="BF16:BF26" si="17">$O$22*($O$20*SQRT((1/$H$26)+(AX16/$M$26)))</f>
        <v>0.25343646229735739</v>
      </c>
      <c r="BG16" s="56">
        <f t="shared" ref="BG16:BG26" si="18">(BE16-BD16)/(2*AK16)</f>
        <v>0.24421156795045523</v>
      </c>
      <c r="BH16" s="30">
        <f t="shared" ref="BH16:BH26" si="19">AL16-BJ16</f>
        <v>1.0123429452680728</v>
      </c>
      <c r="BI16" s="30">
        <f t="shared" ref="BI16:BI26" si="20">AL16+BJ16</f>
        <v>1.2998633881237052</v>
      </c>
      <c r="BJ16" s="30">
        <f t="shared" ref="BJ16:BJ26" si="21">$P$22*($P$20*SQRT((1/$H$26)+(AX16/$M$26)))</f>
        <v>0.14376022142781625</v>
      </c>
      <c r="BK16" s="56">
        <f t="shared" ref="BK16:BK26" si="22">(BI16-BH16)/(2*AL16)</f>
        <v>0.12434895567207808</v>
      </c>
      <c r="BL16" s="30">
        <f t="shared" ref="BL16:BL26" si="23">AM16-BN16</f>
        <v>0.17854237913493487</v>
      </c>
      <c r="BM16" s="30">
        <f t="shared" ref="BM16:BM26" si="24">AM16+BN16</f>
        <v>2.0458784166327209</v>
      </c>
      <c r="BN16" s="30">
        <f t="shared" ref="BN16:BN26" si="25">$Q$22*($Q$20*SQRT((1/$H$26)+(AX16/$M$26)))</f>
        <v>0.93366801874889294</v>
      </c>
      <c r="BO16" s="56">
        <f t="shared" ref="BO16:BO26" si="26">(BM16-BL16)/(2*AM16)</f>
        <v>0.83947067976109335</v>
      </c>
      <c r="BP16" s="59"/>
      <c r="BQ16" s="30">
        <f t="shared" ref="BQ16:BQ28" si="27">AJ16-BS16</f>
        <v>0.62576187208048828</v>
      </c>
      <c r="BR16" s="30">
        <f t="shared" ref="BR16:BR28" si="28">AJ16+BS16</f>
        <v>1.4747396147198095</v>
      </c>
      <c r="BS16" s="30">
        <f t="shared" ref="BS16:BS28" si="29">$N$22*SQRT(($N$20^2)+((($N$20*SQRT((1/$H$26)+(AX16/$M$26))))^2))</f>
        <v>0.42448887131966062</v>
      </c>
      <c r="BT16" s="56">
        <f t="shared" ref="BT16:BT28" si="30">(BR16-BQ16)/(2*AJ16)</f>
        <v>0.40417859638489112</v>
      </c>
      <c r="BU16" s="30">
        <f t="shared" ref="BU16:BU28" si="31">AK16-BW16</f>
        <v>0.48294330333713864</v>
      </c>
      <c r="BV16" s="30">
        <f t="shared" ref="BV16:BV28" si="32">AK16+BW16</f>
        <v>1.5926050781283432</v>
      </c>
      <c r="BW16" s="30">
        <f t="shared" ref="BW16:BW28" si="33">$O$22*SQRT(($O$20^2)+((($O$20*SQRT((1/$H$26)+(AX16/$M$26))))^2))</f>
        <v>0.55483088739560227</v>
      </c>
      <c r="BX16" s="56">
        <f t="shared" ref="BX16:BX28" si="34">(BV16-BU16)/(2*AK16)</f>
        <v>0.53463546535480222</v>
      </c>
      <c r="BY16" s="30">
        <f t="shared" ref="BY16:BY28" si="35">AL16-CA16</f>
        <v>0.84137887444547887</v>
      </c>
      <c r="BZ16" s="30">
        <f t="shared" ref="BZ16:BZ28" si="36">AL16+CA16</f>
        <v>1.4708274589462991</v>
      </c>
      <c r="CA16" s="30">
        <f t="shared" ref="CA16:CA28" si="37">$P$22*SQRT(($P$20^2)+((($P$20*SQRT((1/$H$26)+(AX16/$M$26))))^2))</f>
        <v>0.31472429225041015</v>
      </c>
      <c r="CB16" s="56">
        <f t="shared" ref="CB16:CB28" si="38">(BZ16-BY16)/(2*AL16)</f>
        <v>0.27222855305368937</v>
      </c>
      <c r="CC16" s="30">
        <f t="shared" ref="CC16:CC28" si="39">AM16-CE16</f>
        <v>-0.93180430576027229</v>
      </c>
      <c r="CD16" s="30">
        <f t="shared" ref="CD16:CD32" si="40">AM16+CE16</f>
        <v>3.1562251015279279</v>
      </c>
      <c r="CE16" s="30">
        <f t="shared" ref="CE16:CE32" si="41">$Q$22*SQRT(($Q$20^2)+((($Q$20*SQRT((1/$H$26)+(AX16/$M$26))))^2))</f>
        <v>2.0440147036441001</v>
      </c>
      <c r="CF16" s="56">
        <f t="shared" ref="CF16:CF32" si="42">(CD16-CC16)/(2*AM16)</f>
        <v>1.8377949959227056</v>
      </c>
      <c r="CG16" s="66"/>
      <c r="CH16" s="60"/>
    </row>
    <row r="17" spans="1:87" s="12" customFormat="1" ht="21.95" customHeight="1" x14ac:dyDescent="0.25">
      <c r="A17" s="11"/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INPUTS!J26</f>
        <v>0.85970000000000002</v>
      </c>
      <c r="O17" s="128">
        <f>INPUTS!K26</f>
        <v>0.91169999999999995</v>
      </c>
      <c r="P17" s="128">
        <f>INPUTS!L26</f>
        <v>0.74580000000000002</v>
      </c>
      <c r="Q17" s="128" t="s">
        <v>7</v>
      </c>
      <c r="R17" s="24"/>
      <c r="S17" s="34"/>
      <c r="T17" s="24"/>
      <c r="U17" s="129">
        <f>'RAW DATA'!AV12</f>
        <v>103.48</v>
      </c>
      <c r="V17" s="129">
        <f>'RAW DATA'!AW12</f>
        <v>23.726091765378754</v>
      </c>
      <c r="W17" s="129">
        <f>'RAW DATA'!AX12</f>
        <v>1.23</v>
      </c>
      <c r="X17" s="160"/>
      <c r="Y17" s="83"/>
      <c r="Z17" s="84"/>
      <c r="AA17" s="30">
        <f t="shared" ref="AA17:AA26" si="43">(($D$18*V17)+1)*(1+$H$23)</f>
        <v>1.0577219334058909</v>
      </c>
      <c r="AB17" s="30">
        <f t="shared" si="0"/>
        <v>1.4310355569609112</v>
      </c>
      <c r="AC17" s="85">
        <f t="shared" si="1"/>
        <v>1.0179587207239538</v>
      </c>
      <c r="AD17" s="85">
        <f t="shared" si="2"/>
        <v>1.3772382692147609</v>
      </c>
      <c r="AE17" s="30">
        <f t="shared" si="3"/>
        <v>1.2479847270374185</v>
      </c>
      <c r="AF17" s="30">
        <f t="shared" si="4"/>
        <v>1.6884499248153306</v>
      </c>
      <c r="AG17" s="84"/>
      <c r="AH17" s="77"/>
      <c r="AI17" s="45"/>
      <c r="AJ17" s="30">
        <f t="shared" si="5"/>
        <v>1.2443787451834012</v>
      </c>
      <c r="AK17" s="30">
        <f t="shared" si="6"/>
        <v>1.1975984949693574</v>
      </c>
      <c r="AL17" s="30">
        <f t="shared" si="7"/>
        <v>1.4682173259263747</v>
      </c>
      <c r="AM17" s="85">
        <f t="shared" si="8"/>
        <v>1.5457001106037114</v>
      </c>
      <c r="AN17" s="30">
        <f>(W17-AJ17)^2</f>
        <v>2.0674831304918348E-4</v>
      </c>
      <c r="AO17" s="30">
        <f t="shared" ref="AO17:AO26" si="44">(W17-AK17)^2</f>
        <v>1.0498575282507539E-3</v>
      </c>
      <c r="AP17" s="30">
        <f t="shared" ref="AP17:AP26" si="45">(W17-AL17)^2</f>
        <v>5.6747494371512622E-2</v>
      </c>
      <c r="AQ17" s="85">
        <f t="shared" ref="AQ17:AQ26" si="46">(W17-AM17)^2</f>
        <v>9.9666559835195609E-2</v>
      </c>
      <c r="AR17" s="86"/>
      <c r="AS17" s="87"/>
      <c r="AT17" s="60"/>
      <c r="AU17" s="30">
        <f t="shared" si="9"/>
        <v>562.92743045917359</v>
      </c>
      <c r="AV17" s="30">
        <f t="shared" si="9"/>
        <v>1.5128999999999999</v>
      </c>
      <c r="AW17" s="30">
        <f t="shared" si="10"/>
        <v>29.183092871415866</v>
      </c>
      <c r="AX17" s="85">
        <f t="shared" si="11"/>
        <v>694.58946422088127</v>
      </c>
      <c r="AY17" s="63"/>
      <c r="AZ17" s="30">
        <f t="shared" si="12"/>
        <v>1.0983065640212766</v>
      </c>
      <c r="BA17" s="30">
        <f t="shared" si="13"/>
        <v>1.3904509263455258</v>
      </c>
      <c r="BB17" s="30">
        <f t="shared" si="14"/>
        <v>0.14607218116212464</v>
      </c>
      <c r="BC17" s="56">
        <f t="shared" ref="BC17:BC26" si="47">(BA17-AZ17)/(2*AJ17)</f>
        <v>0.11738562855362493</v>
      </c>
      <c r="BD17" s="30">
        <f>AK17-BF17</f>
        <v>1.0066739186759033</v>
      </c>
      <c r="BE17" s="30">
        <f t="shared" si="16"/>
        <v>1.3885230712628116</v>
      </c>
      <c r="BF17" s="30">
        <f t="shared" si="17"/>
        <v>0.19092457629345419</v>
      </c>
      <c r="BG17" s="56">
        <f t="shared" si="18"/>
        <v>0.15942285924327193</v>
      </c>
      <c r="BH17" s="30">
        <f t="shared" si="19"/>
        <v>1.3599165742699104</v>
      </c>
      <c r="BI17" s="30">
        <f t="shared" si="20"/>
        <v>1.5765180775828389</v>
      </c>
      <c r="BJ17" s="30">
        <f t="shared" si="21"/>
        <v>0.10830075165646426</v>
      </c>
      <c r="BK17" s="56">
        <f t="shared" si="22"/>
        <v>7.3763433889551519E-2</v>
      </c>
      <c r="BL17" s="30">
        <f t="shared" si="23"/>
        <v>0.84232787575445633</v>
      </c>
      <c r="BM17" s="30">
        <f t="shared" si="24"/>
        <v>2.2490723454529666</v>
      </c>
      <c r="BN17" s="30">
        <f t="shared" si="25"/>
        <v>0.70337223484925504</v>
      </c>
      <c r="BO17" s="56">
        <f t="shared" si="26"/>
        <v>0.45505090542727317</v>
      </c>
      <c r="BP17" s="59"/>
      <c r="BQ17" s="30">
        <f t="shared" si="27"/>
        <v>0.83949456537605582</v>
      </c>
      <c r="BR17" s="30">
        <f t="shared" si="28"/>
        <v>1.6492629249907464</v>
      </c>
      <c r="BS17" s="30">
        <f t="shared" si="29"/>
        <v>0.40488417980734537</v>
      </c>
      <c r="BT17" s="56">
        <f t="shared" si="30"/>
        <v>0.32537053640181868</v>
      </c>
      <c r="BU17" s="30">
        <f t="shared" si="31"/>
        <v>0.66839204468815894</v>
      </c>
      <c r="BV17" s="30">
        <f t="shared" si="32"/>
        <v>1.7268049452505561</v>
      </c>
      <c r="BW17" s="30">
        <f t="shared" si="33"/>
        <v>0.5292064502811985</v>
      </c>
      <c r="BX17" s="56">
        <f t="shared" si="34"/>
        <v>0.44188970886669265</v>
      </c>
      <c r="BY17" s="30">
        <f t="shared" si="35"/>
        <v>1.1680283326622944</v>
      </c>
      <c r="BZ17" s="30">
        <f t="shared" si="36"/>
        <v>1.7684063191904549</v>
      </c>
      <c r="CA17" s="30">
        <f t="shared" si="37"/>
        <v>0.30018899326408022</v>
      </c>
      <c r="CB17" s="56">
        <f t="shared" si="38"/>
        <v>0.20445814659943165</v>
      </c>
      <c r="CC17" s="30">
        <f t="shared" si="39"/>
        <v>-0.40391334858137329</v>
      </c>
      <c r="CD17" s="30">
        <f t="shared" si="40"/>
        <v>3.495313569788796</v>
      </c>
      <c r="CE17" s="30">
        <f t="shared" si="41"/>
        <v>1.9496134591850847</v>
      </c>
      <c r="CF17" s="56">
        <f t="shared" si="42"/>
        <v>1.2613141745998937</v>
      </c>
      <c r="CG17" s="66"/>
      <c r="CH17" s="60"/>
    </row>
    <row r="18" spans="1:87" s="12" customFormat="1" ht="21.95" customHeight="1" x14ac:dyDescent="0.25">
      <c r="A18" s="11"/>
      <c r="B18" s="79"/>
      <c r="C18" s="80"/>
      <c r="D18" s="88">
        <f>INPUTS!E26</f>
        <v>1.03E-2</v>
      </c>
      <c r="E18" s="88">
        <f>INPUTS!F26</f>
        <v>7.6E-3</v>
      </c>
      <c r="F18" s="88">
        <f>INPUTS!G26</f>
        <v>0.90990000000000004</v>
      </c>
      <c r="G18" s="88">
        <f>INPUTS!H26</f>
        <v>0.15110000000000001</v>
      </c>
      <c r="H18" s="80"/>
      <c r="I18" s="80"/>
      <c r="K18" s="79"/>
      <c r="L18" s="31" t="s">
        <v>72</v>
      </c>
      <c r="M18" s="9" t="s">
        <v>71</v>
      </c>
      <c r="N18" s="30">
        <f>SUM(AN16:AN26)</f>
        <v>0.2872216052510419</v>
      </c>
      <c r="O18" s="30">
        <f>SUM(AO16:AO26)</f>
        <v>0.49068835063191779</v>
      </c>
      <c r="P18" s="30">
        <f>SUM(AP16:AP26)</f>
        <v>0.13785625694965969</v>
      </c>
      <c r="Q18" s="30">
        <f>SUM(AQ16:AQ26)</f>
        <v>6.659667067327657</v>
      </c>
      <c r="R18" s="24"/>
      <c r="S18" s="34"/>
      <c r="T18" s="24"/>
      <c r="U18" s="129">
        <f>'RAW DATA'!AV13</f>
        <v>86.96</v>
      </c>
      <c r="V18" s="129">
        <f>'RAW DATA'!AW13</f>
        <v>18.411309903400962</v>
      </c>
      <c r="W18" s="129">
        <f>'RAW DATA'!AX13</f>
        <v>1.3</v>
      </c>
      <c r="X18" s="160"/>
      <c r="Y18" s="83"/>
      <c r="Z18" s="84"/>
      <c r="AA18" s="30">
        <f t="shared" si="43"/>
        <v>1.0111910182042754</v>
      </c>
      <c r="AB18" s="30">
        <f t="shared" si="0"/>
        <v>1.3680819658057843</v>
      </c>
      <c r="AC18" s="85">
        <f t="shared" si="1"/>
        <v>0.97766033574885347</v>
      </c>
      <c r="AD18" s="85">
        <f t="shared" si="2"/>
        <v>1.3227169248366841</v>
      </c>
      <c r="AE18" s="30">
        <f t="shared" si="3"/>
        <v>1.2010660389335996</v>
      </c>
      <c r="AF18" s="30">
        <f t="shared" si="4"/>
        <v>1.6249716997336936</v>
      </c>
      <c r="AG18" s="84"/>
      <c r="AH18" s="77"/>
      <c r="AI18" s="45"/>
      <c r="AJ18" s="30">
        <f t="shared" si="5"/>
        <v>1.18963649200503</v>
      </c>
      <c r="AK18" s="30">
        <f t="shared" si="6"/>
        <v>1.1501886302927689</v>
      </c>
      <c r="AL18" s="30">
        <f t="shared" si="7"/>
        <v>1.4130188693336467</v>
      </c>
      <c r="AM18" s="85">
        <f t="shared" si="8"/>
        <v>1.4234601277782222</v>
      </c>
      <c r="AN18" s="30">
        <f t="shared" ref="AN18:AN26" si="48">(W18-AJ18)^2</f>
        <v>1.2180103896955825E-2</v>
      </c>
      <c r="AO18" s="30">
        <f t="shared" si="44"/>
        <v>2.2443446493556708E-2</v>
      </c>
      <c r="AP18" s="30">
        <f t="shared" si="45"/>
        <v>1.2773264825455904E-2</v>
      </c>
      <c r="AQ18" s="85">
        <f t="shared" si="46"/>
        <v>1.5242403151014935E-2</v>
      </c>
      <c r="AR18" s="86"/>
      <c r="AS18" s="87"/>
      <c r="AT18" s="60"/>
      <c r="AU18" s="30">
        <f t="shared" si="9"/>
        <v>338.97633235907034</v>
      </c>
      <c r="AV18" s="30">
        <f t="shared" si="9"/>
        <v>1.6900000000000002</v>
      </c>
      <c r="AW18" s="30">
        <f t="shared" si="10"/>
        <v>23.934702874421252</v>
      </c>
      <c r="AX18" s="85">
        <f t="shared" si="11"/>
        <v>1002.9792159628124</v>
      </c>
      <c r="AY18" s="89"/>
      <c r="AZ18" s="30">
        <f t="shared" si="12"/>
        <v>1.0313486738034245</v>
      </c>
      <c r="BA18" s="30">
        <f t="shared" si="13"/>
        <v>1.3479243102066354</v>
      </c>
      <c r="BB18" s="30">
        <f t="shared" si="14"/>
        <v>0.15828781820160534</v>
      </c>
      <c r="BC18" s="56">
        <f t="shared" si="47"/>
        <v>0.13305561763226087</v>
      </c>
      <c r="BD18" s="30">
        <f t="shared" si="15"/>
        <v>0.94329752767402542</v>
      </c>
      <c r="BE18" s="30">
        <f t="shared" si="16"/>
        <v>1.3570797329115123</v>
      </c>
      <c r="BF18" s="30">
        <f t="shared" si="17"/>
        <v>0.20689110261874338</v>
      </c>
      <c r="BG18" s="56">
        <f t="shared" si="18"/>
        <v>0.17987580225521912</v>
      </c>
      <c r="BH18" s="30">
        <f t="shared" si="19"/>
        <v>1.2956612071634006</v>
      </c>
      <c r="BI18" s="30">
        <f t="shared" si="20"/>
        <v>1.5303765315038929</v>
      </c>
      <c r="BJ18" s="30">
        <f t="shared" si="21"/>
        <v>0.11735766217024618</v>
      </c>
      <c r="BK18" s="56">
        <f t="shared" si="22"/>
        <v>8.3054561207374256E-2</v>
      </c>
      <c r="BL18" s="30">
        <f t="shared" si="23"/>
        <v>0.6612667001720075</v>
      </c>
      <c r="BM18" s="30">
        <f t="shared" si="24"/>
        <v>2.185653555384437</v>
      </c>
      <c r="BN18" s="30">
        <f t="shared" si="25"/>
        <v>0.76219342760621467</v>
      </c>
      <c r="BO18" s="56">
        <f t="shared" si="26"/>
        <v>0.53545119580965594</v>
      </c>
      <c r="BP18" s="59"/>
      <c r="BQ18" s="30">
        <f t="shared" si="27"/>
        <v>0.78018667781551221</v>
      </c>
      <c r="BR18" s="30">
        <f t="shared" si="28"/>
        <v>1.5990863061945477</v>
      </c>
      <c r="BS18" s="30">
        <f t="shared" si="29"/>
        <v>0.40944981418951781</v>
      </c>
      <c r="BT18" s="56">
        <f t="shared" si="30"/>
        <v>0.34418061058250266</v>
      </c>
      <c r="BU18" s="30">
        <f t="shared" si="31"/>
        <v>0.61501463846469895</v>
      </c>
      <c r="BV18" s="30">
        <f t="shared" si="32"/>
        <v>1.6853626221208389</v>
      </c>
      <c r="BW18" s="30">
        <f t="shared" si="33"/>
        <v>0.53517399182806991</v>
      </c>
      <c r="BX18" s="56">
        <f t="shared" si="34"/>
        <v>0.46529236834122323</v>
      </c>
      <c r="BY18" s="30">
        <f t="shared" si="35"/>
        <v>1.1094448260795957</v>
      </c>
      <c r="BZ18" s="30">
        <f t="shared" si="36"/>
        <v>1.7165929125876978</v>
      </c>
      <c r="CA18" s="30">
        <f t="shared" si="37"/>
        <v>0.30357404325405107</v>
      </c>
      <c r="CB18" s="56">
        <f t="shared" si="38"/>
        <v>0.21484075679556272</v>
      </c>
      <c r="CC18" s="30">
        <f t="shared" si="39"/>
        <v>-0.54813794499546198</v>
      </c>
      <c r="CD18" s="30">
        <f t="shared" si="40"/>
        <v>3.3950582005519063</v>
      </c>
      <c r="CE18" s="30">
        <f t="shared" si="41"/>
        <v>1.9715980727736842</v>
      </c>
      <c r="CF18" s="56">
        <f t="shared" si="42"/>
        <v>1.3850743229815727</v>
      </c>
      <c r="CG18" s="66"/>
      <c r="CH18" s="60"/>
    </row>
    <row r="19" spans="1:87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2.8722160525104189E-2</v>
      </c>
      <c r="O19" s="30">
        <f>O18/(H26-1)</f>
        <v>4.9068835063191776E-2</v>
      </c>
      <c r="P19" s="30">
        <f>P18/(H26-2)</f>
        <v>1.5317361883295522E-2</v>
      </c>
      <c r="Q19" s="30">
        <f>Q18/(H26-1)</f>
        <v>0.6659667067327657</v>
      </c>
      <c r="R19" s="24"/>
      <c r="S19" s="34"/>
      <c r="T19" s="24"/>
      <c r="U19" s="129">
        <f>'RAW DATA'!AV14</f>
        <v>80</v>
      </c>
      <c r="V19" s="129">
        <f>'RAW DATA'!AW14</f>
        <v>16.112976948919126</v>
      </c>
      <c r="W19" s="129">
        <f>'RAW DATA'!AX14</f>
        <v>1.39</v>
      </c>
      <c r="X19" s="160"/>
      <c r="Y19" s="83"/>
      <c r="Z19" s="84"/>
      <c r="AA19" s="30">
        <f t="shared" si="43"/>
        <v>0.9910691131877869</v>
      </c>
      <c r="AB19" s="30">
        <f t="shared" si="0"/>
        <v>1.3408582119599468</v>
      </c>
      <c r="AC19" s="85">
        <f t="shared" si="1"/>
        <v>0.96073150079388792</v>
      </c>
      <c r="AD19" s="85">
        <f t="shared" si="2"/>
        <v>1.2998132069564365</v>
      </c>
      <c r="AE19" s="30">
        <f t="shared" si="3"/>
        <v>1.1771094654081988</v>
      </c>
      <c r="AF19" s="30">
        <f t="shared" si="4"/>
        <v>1.5925598649640336</v>
      </c>
      <c r="AG19" s="84"/>
      <c r="AH19" s="77"/>
      <c r="AI19" s="45"/>
      <c r="AJ19" s="30">
        <f t="shared" si="5"/>
        <v>1.165963662573867</v>
      </c>
      <c r="AK19" s="30">
        <f t="shared" si="6"/>
        <v>1.1302723538751622</v>
      </c>
      <c r="AL19" s="30">
        <f t="shared" si="7"/>
        <v>1.3848346651861163</v>
      </c>
      <c r="AM19" s="85">
        <f t="shared" si="8"/>
        <v>1.3705984698251399</v>
      </c>
      <c r="AN19" s="30">
        <f t="shared" si="48"/>
        <v>5.0192280487316096E-2</v>
      </c>
      <c r="AO19" s="30">
        <f t="shared" si="44"/>
        <v>6.7458450161548902E-2</v>
      </c>
      <c r="AP19" s="30">
        <f t="shared" si="45"/>
        <v>2.6680683739517853E-5</v>
      </c>
      <c r="AQ19" s="85">
        <f t="shared" si="46"/>
        <v>3.7641937312600369E-4</v>
      </c>
      <c r="AR19" s="86"/>
      <c r="AS19" s="87"/>
      <c r="AT19" s="60"/>
      <c r="AU19" s="30">
        <f t="shared" si="9"/>
        <v>259.62802615639913</v>
      </c>
      <c r="AV19" s="30">
        <f t="shared" si="9"/>
        <v>1.9320999999999997</v>
      </c>
      <c r="AW19" s="30">
        <f t="shared" si="10"/>
        <v>22.397037958997583</v>
      </c>
      <c r="AX19" s="85">
        <f t="shared" si="11"/>
        <v>1153.8372568845205</v>
      </c>
      <c r="AY19" s="89"/>
      <c r="AZ19" s="30">
        <f t="shared" si="12"/>
        <v>1.0020314201635487</v>
      </c>
      <c r="BA19" s="30">
        <f t="shared" si="13"/>
        <v>1.3298959049841852</v>
      </c>
      <c r="BB19" s="30">
        <f t="shared" si="14"/>
        <v>0.16393224241031831</v>
      </c>
      <c r="BC19" s="56">
        <f t="shared" si="47"/>
        <v>0.14059807151145473</v>
      </c>
      <c r="BD19" s="30">
        <f t="shared" si="15"/>
        <v>0.91600367058434717</v>
      </c>
      <c r="BE19" s="30">
        <f t="shared" si="16"/>
        <v>1.3445410371659774</v>
      </c>
      <c r="BF19" s="30">
        <f t="shared" si="17"/>
        <v>0.21426868329081505</v>
      </c>
      <c r="BG19" s="56">
        <f t="shared" si="18"/>
        <v>0.18957261279212084</v>
      </c>
      <c r="BH19" s="30">
        <f t="shared" si="19"/>
        <v>1.2632921172997249</v>
      </c>
      <c r="BI19" s="30">
        <f t="shared" si="20"/>
        <v>1.5063772130725077</v>
      </c>
      <c r="BJ19" s="30">
        <f t="shared" si="21"/>
        <v>0.12154254788639146</v>
      </c>
      <c r="BK19" s="56">
        <f t="shared" si="22"/>
        <v>8.7766829457620904E-2</v>
      </c>
      <c r="BL19" s="30">
        <f t="shared" si="23"/>
        <v>0.58122579947376984</v>
      </c>
      <c r="BM19" s="30">
        <f t="shared" si="24"/>
        <v>2.15997114017651</v>
      </c>
      <c r="BN19" s="30">
        <f t="shared" si="25"/>
        <v>0.78937267035137004</v>
      </c>
      <c r="BO19" s="56">
        <f t="shared" si="26"/>
        <v>0.57593284082104501</v>
      </c>
      <c r="BP19" s="59"/>
      <c r="BQ19" s="30">
        <f t="shared" si="27"/>
        <v>0.75429887533735629</v>
      </c>
      <c r="BR19" s="30">
        <f t="shared" si="28"/>
        <v>1.5776284498103776</v>
      </c>
      <c r="BS19" s="30">
        <f t="shared" si="29"/>
        <v>0.41166478723651073</v>
      </c>
      <c r="BT19" s="56">
        <f t="shared" si="30"/>
        <v>0.35306828201468982</v>
      </c>
      <c r="BU19" s="30">
        <f t="shared" si="31"/>
        <v>0.59220326739502327</v>
      </c>
      <c r="BV19" s="30">
        <f t="shared" si="32"/>
        <v>1.6683414403553012</v>
      </c>
      <c r="BW19" s="30">
        <f t="shared" si="33"/>
        <v>0.53806908648013896</v>
      </c>
      <c r="BX19" s="56">
        <f t="shared" si="34"/>
        <v>0.47605259443474657</v>
      </c>
      <c r="BY19" s="30">
        <f t="shared" si="35"/>
        <v>1.0796183979029608</v>
      </c>
      <c r="BZ19" s="30">
        <f t="shared" si="36"/>
        <v>1.6900509324692718</v>
      </c>
      <c r="CA19" s="30">
        <f t="shared" si="37"/>
        <v>0.30521626728315554</v>
      </c>
      <c r="CB19" s="56">
        <f t="shared" si="38"/>
        <v>0.22039906636951184</v>
      </c>
      <c r="CC19" s="30">
        <f t="shared" si="39"/>
        <v>-0.61166522408050406</v>
      </c>
      <c r="CD19" s="30">
        <f t="shared" si="40"/>
        <v>3.3528621637307836</v>
      </c>
      <c r="CE19" s="30">
        <f t="shared" si="41"/>
        <v>1.9822636939056439</v>
      </c>
      <c r="CF19" s="56">
        <f t="shared" si="42"/>
        <v>1.4462760155850309</v>
      </c>
      <c r="CG19" s="66"/>
      <c r="CH19" s="60"/>
    </row>
    <row r="20" spans="1:87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0.16947613556222066</v>
      </c>
      <c r="O20" s="30">
        <f>SQRT(O18/(H26-G31))</f>
        <v>0.22151486420371833</v>
      </c>
      <c r="P20" s="30">
        <f>SQRT(P18/(H26-G32))</f>
        <v>0.1237633301236498</v>
      </c>
      <c r="Q20" s="30">
        <f>SQRT(Q18/(H26-G33))</f>
        <v>0.8160678321884558</v>
      </c>
      <c r="R20" s="24"/>
      <c r="S20" s="34"/>
      <c r="T20" s="24"/>
      <c r="U20" s="129">
        <f>'RAW DATA'!AV15</f>
        <v>145.22</v>
      </c>
      <c r="V20" s="129">
        <f>'RAW DATA'!AW15</f>
        <v>36.467201086153601</v>
      </c>
      <c r="W20" s="129">
        <f>'RAW DATA'!AX15</f>
        <v>1.59</v>
      </c>
      <c r="X20" s="160"/>
      <c r="Y20" s="83"/>
      <c r="Z20" s="84"/>
      <c r="AA20" s="30">
        <f t="shared" si="43"/>
        <v>1.1692703455092748</v>
      </c>
      <c r="AB20" s="30">
        <f t="shared" si="0"/>
        <v>1.5819539968654892</v>
      </c>
      <c r="AC20" s="85">
        <f t="shared" si="1"/>
        <v>1.1214604384157945</v>
      </c>
      <c r="AD20" s="85">
        <f t="shared" si="2"/>
        <v>1.5172700049154866</v>
      </c>
      <c r="AE20" s="30">
        <f t="shared" si="3"/>
        <v>1.3317295858718763</v>
      </c>
      <c r="AF20" s="30">
        <f t="shared" si="4"/>
        <v>1.8017517926501854</v>
      </c>
      <c r="AG20" s="84"/>
      <c r="AH20" s="77"/>
      <c r="AI20" s="45"/>
      <c r="AJ20" s="30">
        <f t="shared" si="5"/>
        <v>1.3756121711873821</v>
      </c>
      <c r="AK20" s="30">
        <f>EXP($E$18*V20)</f>
        <v>1.3193652216656406</v>
      </c>
      <c r="AL20" s="30">
        <f t="shared" si="7"/>
        <v>1.5667406892610309</v>
      </c>
      <c r="AM20" s="85">
        <f t="shared" si="8"/>
        <v>1.8387456249815328</v>
      </c>
      <c r="AN20" s="30">
        <f t="shared" si="48"/>
        <v>4.596214114298839E-2</v>
      </c>
      <c r="AO20" s="30">
        <f t="shared" si="44"/>
        <v>7.3243183244087878E-2</v>
      </c>
      <c r="AP20" s="30">
        <f t="shared" si="45"/>
        <v>5.4099553605192524E-4</v>
      </c>
      <c r="AQ20" s="85">
        <f t="shared" si="46"/>
        <v>6.1874385947453328E-2</v>
      </c>
      <c r="AR20" s="86"/>
      <c r="AS20" s="87"/>
      <c r="AT20" s="60"/>
      <c r="AU20" s="30">
        <f t="shared" si="9"/>
        <v>1329.8567550579623</v>
      </c>
      <c r="AV20" s="30">
        <f t="shared" si="9"/>
        <v>2.5281000000000002</v>
      </c>
      <c r="AW20" s="30">
        <f t="shared" si="10"/>
        <v>57.982849726984227</v>
      </c>
      <c r="AX20" s="85">
        <f>(V20-$M$25)^2</f>
        <v>185.33979598561055</v>
      </c>
      <c r="AY20" s="63"/>
      <c r="AZ20" s="30">
        <f t="shared" si="12"/>
        <v>1.2523337838425583</v>
      </c>
      <c r="BA20" s="30">
        <f t="shared" si="13"/>
        <v>1.4988905585322059</v>
      </c>
      <c r="BB20" s="30">
        <f t="shared" si="14"/>
        <v>0.12327838734482377</v>
      </c>
      <c r="BC20" s="56">
        <f t="shared" si="47"/>
        <v>8.9617110059744542E-2</v>
      </c>
      <c r="BD20" s="30">
        <f t="shared" si="15"/>
        <v>1.1582334190000299</v>
      </c>
      <c r="BE20" s="30">
        <f t="shared" si="16"/>
        <v>1.4804970243312514</v>
      </c>
      <c r="BF20" s="30">
        <f t="shared" si="17"/>
        <v>0.16113180266561067</v>
      </c>
      <c r="BG20" s="56">
        <f t="shared" si="18"/>
        <v>0.12212827806859192</v>
      </c>
      <c r="BH20" s="30">
        <f t="shared" si="19"/>
        <v>1.4753396989682741</v>
      </c>
      <c r="BI20" s="30">
        <f t="shared" si="20"/>
        <v>1.6581416795537878</v>
      </c>
      <c r="BJ20" s="30">
        <f t="shared" si="21"/>
        <v>9.1400990292756779E-2</v>
      </c>
      <c r="BK20" s="56">
        <f t="shared" si="22"/>
        <v>5.8338301238520227E-2</v>
      </c>
      <c r="BL20" s="30">
        <f t="shared" si="23"/>
        <v>1.2451309193922377</v>
      </c>
      <c r="BM20" s="30">
        <f t="shared" si="24"/>
        <v>2.4323603305708277</v>
      </c>
      <c r="BN20" s="30">
        <f t="shared" si="25"/>
        <v>0.59361470558929508</v>
      </c>
      <c r="BO20" s="56">
        <f t="shared" si="26"/>
        <v>0.32283677389865001</v>
      </c>
      <c r="BP20" s="59"/>
      <c r="BQ20" s="30">
        <f t="shared" si="27"/>
        <v>0.97838216510130271</v>
      </c>
      <c r="BR20" s="30">
        <f t="shared" si="28"/>
        <v>1.7728421772734615</v>
      </c>
      <c r="BS20" s="30">
        <f t="shared" si="29"/>
        <v>0.39723000608607933</v>
      </c>
      <c r="BT20" s="56">
        <f t="shared" si="30"/>
        <v>0.2887659868138589</v>
      </c>
      <c r="BU20" s="30">
        <f t="shared" si="31"/>
        <v>0.80016320797861629</v>
      </c>
      <c r="BV20" s="30">
        <f t="shared" si="32"/>
        <v>1.838567235352665</v>
      </c>
      <c r="BW20" s="30">
        <f t="shared" si="33"/>
        <v>0.51920201368702434</v>
      </c>
      <c r="BX20" s="56">
        <f t="shared" si="34"/>
        <v>0.39352410171275742</v>
      </c>
      <c r="BY20" s="30">
        <f t="shared" si="35"/>
        <v>1.272226649028577</v>
      </c>
      <c r="BZ20" s="30">
        <f t="shared" si="36"/>
        <v>1.8612547294934849</v>
      </c>
      <c r="CA20" s="30">
        <f t="shared" si="37"/>
        <v>0.29451404023245392</v>
      </c>
      <c r="CB20" s="56">
        <f t="shared" si="38"/>
        <v>0.1879788035449341</v>
      </c>
      <c r="CC20" s="30">
        <f t="shared" si="39"/>
        <v>-7.4011170371881096E-2</v>
      </c>
      <c r="CD20" s="30">
        <f t="shared" si="40"/>
        <v>3.7515024203349467</v>
      </c>
      <c r="CE20" s="30">
        <f t="shared" si="41"/>
        <v>1.9127567953534139</v>
      </c>
      <c r="CF20" s="56">
        <f t="shared" si="42"/>
        <v>1.0402509022272313</v>
      </c>
      <c r="CG20" s="66"/>
      <c r="CH20" s="60"/>
    </row>
    <row r="21" spans="1:87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AVERAGE(BC16:BC26)</f>
        <v>0.1082354556584615</v>
      </c>
      <c r="O21" s="33">
        <f>AVERAGE(BG16:BG26)</f>
        <v>0.14314523379413771</v>
      </c>
      <c r="P21" s="33">
        <f>AVERAGE(BK16:BK26)</f>
        <v>7.5223731456561777E-2</v>
      </c>
      <c r="Q21" s="33">
        <f>AVERAGE(BO16:BO26)</f>
        <v>0.39835011932830561</v>
      </c>
      <c r="R21" s="24"/>
      <c r="S21" s="34"/>
      <c r="T21" s="24"/>
      <c r="U21" s="129">
        <f>'RAW DATA'!AV16</f>
        <v>162.61000000000001</v>
      </c>
      <c r="V21" s="129">
        <f>'RAW DATA'!AW16</f>
        <v>41.548665380463916</v>
      </c>
      <c r="W21" s="129">
        <f>'RAW DATA'!AX16</f>
        <v>1.56</v>
      </c>
      <c r="X21" s="160"/>
      <c r="Y21" s="83"/>
      <c r="Z21" s="84"/>
      <c r="AA21" s="30">
        <f t="shared" si="43"/>
        <v>1.2137585654059615</v>
      </c>
      <c r="AB21" s="30">
        <f t="shared" si="0"/>
        <v>1.642143941431595</v>
      </c>
      <c r="AC21" s="85">
        <f t="shared" si="1"/>
        <v>1.1656174275927309</v>
      </c>
      <c r="AD21" s="85">
        <f t="shared" si="2"/>
        <v>1.57701181380193</v>
      </c>
      <c r="AE21" s="30">
        <f t="shared" si="3"/>
        <v>1.3582401532257198</v>
      </c>
      <c r="AF21" s="30">
        <f t="shared" si="4"/>
        <v>1.8376190308347973</v>
      </c>
      <c r="AG21" s="84"/>
      <c r="AH21" s="77"/>
      <c r="AI21" s="45"/>
      <c r="AJ21" s="30">
        <f t="shared" si="5"/>
        <v>1.4279512534187784</v>
      </c>
      <c r="AK21" s="30">
        <f t="shared" si="6"/>
        <v>1.3713146206973306</v>
      </c>
      <c r="AL21" s="30">
        <f t="shared" si="7"/>
        <v>1.5979295920302585</v>
      </c>
      <c r="AM21" s="85">
        <f t="shared" si="8"/>
        <v>1.9556193037506699</v>
      </c>
      <c r="AN21" s="30">
        <f t="shared" si="48"/>
        <v>1.7436871473671702E-2</v>
      </c>
      <c r="AO21" s="30">
        <f t="shared" si="44"/>
        <v>3.5602172362592256E-2</v>
      </c>
      <c r="AP21" s="30">
        <f t="shared" si="45"/>
        <v>1.4386539515818472E-3</v>
      </c>
      <c r="AQ21" s="85">
        <f t="shared" si="46"/>
        <v>0.15651463350016481</v>
      </c>
      <c r="AR21" s="86"/>
      <c r="AS21" s="87"/>
      <c r="AT21" s="60"/>
      <c r="AU21" s="30">
        <f t="shared" si="9"/>
        <v>1726.2915948977607</v>
      </c>
      <c r="AV21" s="30">
        <f t="shared" si="9"/>
        <v>2.4336000000000002</v>
      </c>
      <c r="AW21" s="30">
        <f t="shared" si="10"/>
        <v>64.815917993523712</v>
      </c>
      <c r="AX21" s="85">
        <f t="shared" si="11"/>
        <v>72.803413463995341</v>
      </c>
      <c r="AY21" s="63"/>
      <c r="AZ21" s="30">
        <f t="shared" si="12"/>
        <v>1.3103042367102518</v>
      </c>
      <c r="BA21" s="30">
        <f t="shared" si="13"/>
        <v>1.545598270127305</v>
      </c>
      <c r="BB21" s="30">
        <f t="shared" si="14"/>
        <v>0.11764701670852667</v>
      </c>
      <c r="BC21" s="56">
        <f t="shared" si="47"/>
        <v>8.2388678483847386E-2</v>
      </c>
      <c r="BD21" s="30">
        <f t="shared" si="15"/>
        <v>1.2175433369486868</v>
      </c>
      <c r="BE21" s="30">
        <f t="shared" si="16"/>
        <v>1.5250859044459744</v>
      </c>
      <c r="BF21" s="30">
        <f t="shared" si="17"/>
        <v>0.15377128374864385</v>
      </c>
      <c r="BG21" s="56">
        <f t="shared" si="18"/>
        <v>0.11213421152794913</v>
      </c>
      <c r="BH21" s="30">
        <f t="shared" si="19"/>
        <v>1.5107038092815734</v>
      </c>
      <c r="BI21" s="30">
        <f t="shared" si="20"/>
        <v>1.6851553747789436</v>
      </c>
      <c r="BJ21" s="30">
        <f t="shared" si="21"/>
        <v>8.7225782748685046E-2</v>
      </c>
      <c r="BK21" s="56">
        <f t="shared" si="22"/>
        <v>5.4586749743998339E-2</v>
      </c>
      <c r="BL21" s="30">
        <f t="shared" si="23"/>
        <v>1.3891209848559811</v>
      </c>
      <c r="BM21" s="30">
        <f t="shared" si="24"/>
        <v>2.522117622645359</v>
      </c>
      <c r="BN21" s="30">
        <f t="shared" si="25"/>
        <v>0.56649831889468882</v>
      </c>
      <c r="BO21" s="56">
        <f t="shared" si="26"/>
        <v>0.28967719729919078</v>
      </c>
      <c r="BP21" s="59"/>
      <c r="BQ21" s="30">
        <f t="shared" si="27"/>
        <v>1.0324326856002464</v>
      </c>
      <c r="BR21" s="30">
        <f t="shared" si="28"/>
        <v>1.8234698212373104</v>
      </c>
      <c r="BS21" s="30">
        <f t="shared" si="29"/>
        <v>0.3955185678185319</v>
      </c>
      <c r="BT21" s="56">
        <f t="shared" si="30"/>
        <v>0.27698324216011416</v>
      </c>
      <c r="BU21" s="30">
        <f t="shared" si="31"/>
        <v>0.85434955331647011</v>
      </c>
      <c r="BV21" s="30">
        <f t="shared" si="32"/>
        <v>1.8882796880781911</v>
      </c>
      <c r="BW21" s="30">
        <f t="shared" si="33"/>
        <v>0.51696506738086045</v>
      </c>
      <c r="BX21" s="56">
        <f t="shared" si="34"/>
        <v>0.37698501830161879</v>
      </c>
      <c r="BY21" s="30">
        <f t="shared" si="35"/>
        <v>1.3046844453633994</v>
      </c>
      <c r="BZ21" s="30">
        <f t="shared" si="36"/>
        <v>1.8911747386971176</v>
      </c>
      <c r="CA21" s="30">
        <f t="shared" si="37"/>
        <v>0.29324514666685897</v>
      </c>
      <c r="CB21" s="56">
        <f t="shared" si="38"/>
        <v>0.18351568687971714</v>
      </c>
      <c r="CC21" s="30">
        <f t="shared" si="39"/>
        <v>5.110349000973291E-2</v>
      </c>
      <c r="CD21" s="30">
        <f t="shared" si="40"/>
        <v>3.8601351174916072</v>
      </c>
      <c r="CE21" s="30">
        <f t="shared" si="41"/>
        <v>1.904515813740937</v>
      </c>
      <c r="CF21" s="56">
        <f t="shared" si="42"/>
        <v>0.97386838536942155</v>
      </c>
      <c r="CG21" s="66"/>
      <c r="CH21" s="60"/>
    </row>
    <row r="22" spans="1:87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2.2281388519862744</v>
      </c>
      <c r="O22" s="4">
        <f>TINV((1-H25),(H26-G31))</f>
        <v>2.2281388519862744</v>
      </c>
      <c r="P22" s="4">
        <f>TINV((1-H25),(H26-G32))</f>
        <v>2.2621571627982049</v>
      </c>
      <c r="Q22" s="4">
        <f>TINV((1-H25),(H26-G33))</f>
        <v>2.2281388519862744</v>
      </c>
      <c r="R22" s="79"/>
      <c r="S22" s="11"/>
      <c r="T22" s="24"/>
      <c r="U22" s="129">
        <f>'RAW DATA'!AV17</f>
        <v>215.65</v>
      </c>
      <c r="V22" s="129">
        <f>'RAW DATA'!AW17</f>
        <v>56.431485507190885</v>
      </c>
      <c r="W22" s="129">
        <f>'RAW DATA'!AX17</f>
        <v>1.61</v>
      </c>
      <c r="X22" s="160"/>
      <c r="Y22" s="83"/>
      <c r="Z22" s="84"/>
      <c r="AA22" s="30">
        <f t="shared" si="43"/>
        <v>1.344057655615456</v>
      </c>
      <c r="AB22" s="30">
        <f t="shared" si="0"/>
        <v>1.8184309458326757</v>
      </c>
      <c r="AC22" s="85">
        <f t="shared" si="1"/>
        <v>1.3052053182046597</v>
      </c>
      <c r="AD22" s="85">
        <f t="shared" si="2"/>
        <v>1.7658660187474806</v>
      </c>
      <c r="AE22" s="30">
        <f t="shared" si="3"/>
        <v>1.4225498257960689</v>
      </c>
      <c r="AF22" s="30">
        <f t="shared" si="4"/>
        <v>1.9246262349005636</v>
      </c>
      <c r="AG22" s="84"/>
      <c r="AH22" s="77"/>
      <c r="AI22" s="45"/>
      <c r="AJ22" s="30">
        <f t="shared" si="5"/>
        <v>1.581244300724066</v>
      </c>
      <c r="AK22" s="30">
        <f t="shared" si="6"/>
        <v>1.5355356684760701</v>
      </c>
      <c r="AL22" s="30">
        <f t="shared" si="7"/>
        <v>1.6735880303483164</v>
      </c>
      <c r="AM22" s="85">
        <f t="shared" si="8"/>
        <v>2.29792416666539</v>
      </c>
      <c r="AN22" s="30">
        <f t="shared" si="48"/>
        <v>8.2689024084795881E-4</v>
      </c>
      <c r="AO22" s="30">
        <f t="shared" si="44"/>
        <v>5.5449366693057474E-3</v>
      </c>
      <c r="AP22" s="30">
        <f t="shared" si="45"/>
        <v>4.0434376035783925E-3</v>
      </c>
      <c r="AQ22" s="85">
        <f t="shared" si="46"/>
        <v>0.47323965908227117</v>
      </c>
      <c r="AR22" s="86"/>
      <c r="AS22" s="87"/>
      <c r="AT22" s="60"/>
      <c r="AU22" s="30">
        <f t="shared" si="9"/>
        <v>3184.5125565482949</v>
      </c>
      <c r="AV22" s="30">
        <f t="shared" si="9"/>
        <v>2.5921000000000003</v>
      </c>
      <c r="AW22" s="30">
        <f t="shared" si="10"/>
        <v>90.854691666577324</v>
      </c>
      <c r="AX22" s="85">
        <f t="shared" si="11"/>
        <v>40.326671980636881</v>
      </c>
      <c r="AY22" s="63"/>
      <c r="AZ22" s="30">
        <f t="shared" si="12"/>
        <v>1.4652732677973648</v>
      </c>
      <c r="BA22" s="30">
        <f t="shared" si="13"/>
        <v>1.6972153336507672</v>
      </c>
      <c r="BB22" s="30">
        <f t="shared" si="14"/>
        <v>0.11597103292670122</v>
      </c>
      <c r="BC22" s="56">
        <f t="shared" si="47"/>
        <v>7.3341629040874337E-2</v>
      </c>
      <c r="BD22" s="30">
        <f t="shared" si="15"/>
        <v>1.383954990021836</v>
      </c>
      <c r="BE22" s="30">
        <f t="shared" si="16"/>
        <v>1.6871163469303043</v>
      </c>
      <c r="BF22" s="30">
        <f t="shared" si="17"/>
        <v>0.15158067845423415</v>
      </c>
      <c r="BG22" s="56">
        <f t="shared" si="18"/>
        <v>9.8715179051926019E-2</v>
      </c>
      <c r="BH22" s="30">
        <f t="shared" si="19"/>
        <v>1.5876048545210293</v>
      </c>
      <c r="BI22" s="30">
        <f t="shared" si="20"/>
        <v>1.7595712061756035</v>
      </c>
      <c r="BJ22" s="30">
        <f t="shared" si="21"/>
        <v>8.5983175827287178E-2</v>
      </c>
      <c r="BK22" s="56">
        <f t="shared" si="22"/>
        <v>5.1376548032189141E-2</v>
      </c>
      <c r="BL22" s="30">
        <f t="shared" si="23"/>
        <v>1.7394961076163131</v>
      </c>
      <c r="BM22" s="30">
        <f t="shared" si="24"/>
        <v>2.8563522257144669</v>
      </c>
      <c r="BN22" s="30">
        <f t="shared" si="25"/>
        <v>0.55842805904907677</v>
      </c>
      <c r="BO22" s="56">
        <f t="shared" si="26"/>
        <v>0.24301413734615718</v>
      </c>
      <c r="BP22" s="59"/>
      <c r="BQ22" s="30">
        <f t="shared" si="27"/>
        <v>1.1862210135283713</v>
      </c>
      <c r="BR22" s="30">
        <f t="shared" si="28"/>
        <v>1.9762675879197606</v>
      </c>
      <c r="BS22" s="30">
        <f t="shared" si="29"/>
        <v>0.39502328719569468</v>
      </c>
      <c r="BT22" s="56">
        <f t="shared" si="30"/>
        <v>0.24981799903709376</v>
      </c>
      <c r="BU22" s="30">
        <f t="shared" si="31"/>
        <v>1.0192179607930607</v>
      </c>
      <c r="BV22" s="30">
        <f t="shared" si="32"/>
        <v>2.0518533761590794</v>
      </c>
      <c r="BW22" s="30">
        <f t="shared" si="33"/>
        <v>0.51631770768300944</v>
      </c>
      <c r="BX22" s="56">
        <f t="shared" si="34"/>
        <v>0.33624598782223314</v>
      </c>
      <c r="BY22" s="30">
        <f t="shared" si="35"/>
        <v>1.380710094352972</v>
      </c>
      <c r="BZ22" s="30">
        <f t="shared" si="36"/>
        <v>1.9664659663436608</v>
      </c>
      <c r="CA22" s="30">
        <f t="shared" si="37"/>
        <v>0.29287793599534434</v>
      </c>
      <c r="CB22" s="56">
        <f t="shared" si="38"/>
        <v>0.17500001833449361</v>
      </c>
      <c r="CC22" s="30">
        <f t="shared" si="39"/>
        <v>0.39579324672004756</v>
      </c>
      <c r="CD22" s="30">
        <f t="shared" si="40"/>
        <v>4.2000550866107327</v>
      </c>
      <c r="CE22" s="30">
        <f t="shared" si="41"/>
        <v>1.9021309199453424</v>
      </c>
      <c r="CF22" s="56">
        <f t="shared" si="42"/>
        <v>0.82776052732218797</v>
      </c>
      <c r="CG22" s="66"/>
      <c r="CH22" s="60"/>
    </row>
    <row r="23" spans="1:87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0.95687147685502905</v>
      </c>
      <c r="O23" s="6">
        <f>(Q18-O18)/Q18</f>
        <v>0.92631938718990381</v>
      </c>
      <c r="P23" s="6">
        <f>(Q18-P18)/Q18</f>
        <v>0.97929982752051026</v>
      </c>
      <c r="Q23" s="6" t="s">
        <v>7</v>
      </c>
      <c r="R23" s="45"/>
      <c r="S23" s="91"/>
      <c r="T23" s="24"/>
      <c r="U23" s="129">
        <f>'RAW DATA'!AV18</f>
        <v>260.87</v>
      </c>
      <c r="V23" s="129">
        <f>'RAW DATA'!AW18</f>
        <v>68.542129165671099</v>
      </c>
      <c r="W23" s="129">
        <f>'RAW DATA'!AX18</f>
        <v>1.84</v>
      </c>
      <c r="X23" s="160"/>
      <c r="Y23" s="83"/>
      <c r="Z23" s="84"/>
      <c r="AA23" s="30">
        <f t="shared" si="43"/>
        <v>1.4500863408454503</v>
      </c>
      <c r="AB23" s="30">
        <f t="shared" si="0"/>
        <v>1.9618815199673738</v>
      </c>
      <c r="AC23" s="85">
        <f t="shared" si="1"/>
        <v>1.4310397130720613</v>
      </c>
      <c r="AD23" s="85">
        <f t="shared" si="2"/>
        <v>1.9361125529798477</v>
      </c>
      <c r="AE23" s="30">
        <f t="shared" si="3"/>
        <v>1.4649600542906878</v>
      </c>
      <c r="AF23" s="30">
        <f t="shared" si="4"/>
        <v>1.98200477933446</v>
      </c>
      <c r="AG23" s="84"/>
      <c r="AH23" s="77"/>
      <c r="AI23" s="45"/>
      <c r="AJ23" s="30">
        <f t="shared" si="5"/>
        <v>1.7059839304064122</v>
      </c>
      <c r="AK23" s="30">
        <f t="shared" si="6"/>
        <v>1.6835761330259547</v>
      </c>
      <c r="AL23" s="30">
        <f t="shared" si="7"/>
        <v>1.723482416812574</v>
      </c>
      <c r="AM23" s="85">
        <f t="shared" si="8"/>
        <v>2.5764689708104354</v>
      </c>
      <c r="AN23" s="30">
        <f t="shared" si="48"/>
        <v>1.7960306909313401E-2</v>
      </c>
      <c r="AO23" s="30">
        <f t="shared" si="44"/>
        <v>2.4468426159113859E-2</v>
      </c>
      <c r="AP23" s="30">
        <f t="shared" si="45"/>
        <v>1.3576347191838764E-2</v>
      </c>
      <c r="AQ23" s="85">
        <f t="shared" si="46"/>
        <v>0.54238654496658179</v>
      </c>
      <c r="AR23" s="86"/>
      <c r="AS23" s="87"/>
      <c r="AT23" s="60"/>
      <c r="AU23" s="30">
        <f t="shared" si="9"/>
        <v>4698.0234705635403</v>
      </c>
      <c r="AV23" s="30">
        <f t="shared" si="9"/>
        <v>3.3856000000000002</v>
      </c>
      <c r="AW23" s="30">
        <f t="shared" si="10"/>
        <v>126.11751766483482</v>
      </c>
      <c r="AX23" s="85">
        <f t="shared" si="11"/>
        <v>340.80749281153521</v>
      </c>
      <c r="AY23" s="92"/>
      <c r="AZ23" s="30">
        <f t="shared" si="12"/>
        <v>1.5753245198197339</v>
      </c>
      <c r="BA23" s="30">
        <f t="shared" si="13"/>
        <v>1.8366433409930905</v>
      </c>
      <c r="BB23" s="30">
        <f t="shared" si="14"/>
        <v>0.13065941058667827</v>
      </c>
      <c r="BC23" s="56">
        <f t="shared" si="47"/>
        <v>7.6588887068562039E-2</v>
      </c>
      <c r="BD23" s="30">
        <f t="shared" si="15"/>
        <v>1.5127969168429192</v>
      </c>
      <c r="BE23" s="30">
        <f t="shared" si="16"/>
        <v>1.8543553492089901</v>
      </c>
      <c r="BF23" s="30">
        <f t="shared" si="17"/>
        <v>0.17077921618303549</v>
      </c>
      <c r="BG23" s="56">
        <f t="shared" si="18"/>
        <v>0.10143836850198605</v>
      </c>
      <c r="BH23" s="30">
        <f t="shared" si="19"/>
        <v>1.6266089925578744</v>
      </c>
      <c r="BI23" s="30">
        <f t="shared" si="20"/>
        <v>1.8203558410672736</v>
      </c>
      <c r="BJ23" s="30">
        <f t="shared" si="21"/>
        <v>9.6873424254699608E-2</v>
      </c>
      <c r="BK23" s="56">
        <f t="shared" si="22"/>
        <v>5.6207956234249422E-2</v>
      </c>
      <c r="BL23" s="30">
        <f t="shared" si="23"/>
        <v>1.947312885803143</v>
      </c>
      <c r="BM23" s="30">
        <f t="shared" si="24"/>
        <v>3.2056250558177277</v>
      </c>
      <c r="BN23" s="30">
        <f t="shared" si="25"/>
        <v>0.62915608500729236</v>
      </c>
      <c r="BO23" s="56">
        <f t="shared" si="26"/>
        <v>0.24419315432678765</v>
      </c>
      <c r="BP23" s="59"/>
      <c r="BQ23" s="30">
        <f t="shared" si="27"/>
        <v>1.3064016503642857</v>
      </c>
      <c r="BR23" s="30">
        <f t="shared" si="28"/>
        <v>2.1055662104485386</v>
      </c>
      <c r="BS23" s="30">
        <f t="shared" si="29"/>
        <v>0.39958228004212654</v>
      </c>
      <c r="BT23" s="56">
        <f t="shared" si="30"/>
        <v>0.2342239413397845</v>
      </c>
      <c r="BU23" s="30">
        <f t="shared" si="31"/>
        <v>1.1612995646577349</v>
      </c>
      <c r="BV23" s="30">
        <f t="shared" si="32"/>
        <v>2.2058527013941744</v>
      </c>
      <c r="BW23" s="30">
        <f t="shared" si="33"/>
        <v>0.52227656836821967</v>
      </c>
      <c r="BX23" s="56">
        <f t="shared" si="34"/>
        <v>0.3102185628098163</v>
      </c>
      <c r="BY23" s="30">
        <f t="shared" si="35"/>
        <v>1.4272243549908272</v>
      </c>
      <c r="BZ23" s="30">
        <f t="shared" si="36"/>
        <v>2.0197404786343207</v>
      </c>
      <c r="CA23" s="30">
        <f t="shared" si="37"/>
        <v>0.29625806182174663</v>
      </c>
      <c r="CB23" s="56">
        <f t="shared" si="38"/>
        <v>0.17189503004599804</v>
      </c>
      <c r="CC23" s="30">
        <f t="shared" si="39"/>
        <v>0.65238541784801307</v>
      </c>
      <c r="CD23" s="30">
        <f t="shared" si="40"/>
        <v>4.5005525237728579</v>
      </c>
      <c r="CE23" s="30">
        <f t="shared" si="41"/>
        <v>1.9240835529624223</v>
      </c>
      <c r="CF23" s="56">
        <f t="shared" si="42"/>
        <v>0.74679088891072376</v>
      </c>
      <c r="CG23" s="66"/>
      <c r="CH23" s="93"/>
    </row>
    <row r="24" spans="1:87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S24" s="91"/>
      <c r="T24" s="24"/>
      <c r="U24" s="129">
        <f>'RAW DATA'!AV19</f>
        <v>312.17</v>
      </c>
      <c r="V24" s="129">
        <f>'RAW DATA'!AW19</f>
        <v>81.782981980509746</v>
      </c>
      <c r="W24" s="129">
        <f>'RAW DATA'!AX19</f>
        <v>1.92</v>
      </c>
      <c r="X24" s="160"/>
      <c r="Y24" s="83"/>
      <c r="Z24" s="84"/>
      <c r="AA24" s="30">
        <f t="shared" si="43"/>
        <v>1.5660100072393628</v>
      </c>
      <c r="AB24" s="30">
        <f t="shared" si="0"/>
        <v>2.1187194215591378</v>
      </c>
      <c r="AC24" s="85">
        <f t="shared" si="1"/>
        <v>1.5825409216336688</v>
      </c>
      <c r="AD24" s="85">
        <f t="shared" si="2"/>
        <v>2.1410847763279048</v>
      </c>
      <c r="AE24" s="30">
        <f t="shared" si="3"/>
        <v>1.5045823443624085</v>
      </c>
      <c r="AF24" s="30">
        <f t="shared" si="4"/>
        <v>2.0356114070785525</v>
      </c>
      <c r="AG24" s="84"/>
      <c r="AH24" s="77"/>
      <c r="AI24" s="45"/>
      <c r="AJ24" s="30">
        <f t="shared" si="5"/>
        <v>1.8423647143992503</v>
      </c>
      <c r="AK24" s="30">
        <f t="shared" si="6"/>
        <v>1.8618128489807868</v>
      </c>
      <c r="AL24" s="30">
        <f t="shared" si="7"/>
        <v>1.7700968757204807</v>
      </c>
      <c r="AM24" s="85">
        <f t="shared" si="8"/>
        <v>2.881008585551724</v>
      </c>
      <c r="AN24" s="30">
        <f t="shared" si="48"/>
        <v>6.0272375703099602E-3</v>
      </c>
      <c r="AO24" s="30">
        <f t="shared" si="44"/>
        <v>3.3857445437327147E-3</v>
      </c>
      <c r="AP24" s="30">
        <f t="shared" si="45"/>
        <v>2.247094666876099E-2</v>
      </c>
      <c r="AQ24" s="85">
        <f t="shared" si="46"/>
        <v>0.92353750150412539</v>
      </c>
      <c r="AR24" s="86"/>
      <c r="AS24" s="87"/>
      <c r="AT24" s="60"/>
      <c r="AU24" s="30">
        <f t="shared" si="9"/>
        <v>6688.4561416243814</v>
      </c>
      <c r="AV24" s="30">
        <f t="shared" si="9"/>
        <v>3.6863999999999999</v>
      </c>
      <c r="AW24" s="30">
        <f t="shared" si="10"/>
        <v>157.02332540257871</v>
      </c>
      <c r="AX24" s="85">
        <f t="shared" si="11"/>
        <v>1005.0057062531728</v>
      </c>
      <c r="AY24" s="92"/>
      <c r="AZ24" s="30">
        <f t="shared" si="12"/>
        <v>1.6839997410399072</v>
      </c>
      <c r="BA24" s="30">
        <f t="shared" si="13"/>
        <v>2.0007296877585934</v>
      </c>
      <c r="BB24" s="30">
        <f t="shared" si="14"/>
        <v>0.15836497335934308</v>
      </c>
      <c r="BC24" s="56">
        <f t="shared" si="47"/>
        <v>8.5957450292887302E-2</v>
      </c>
      <c r="BD24" s="30">
        <f t="shared" si="15"/>
        <v>1.6548209002208909</v>
      </c>
      <c r="BE24" s="30">
        <f t="shared" si="16"/>
        <v>2.0688047977406829</v>
      </c>
      <c r="BF24" s="30">
        <f t="shared" si="17"/>
        <v>0.20699194875989593</v>
      </c>
      <c r="BG24" s="56">
        <f t="shared" si="18"/>
        <v>0.11117763467644437</v>
      </c>
      <c r="BH24" s="30">
        <f t="shared" si="19"/>
        <v>1.652682009218029</v>
      </c>
      <c r="BI24" s="30">
        <f t="shared" si="20"/>
        <v>1.8875117422229324</v>
      </c>
      <c r="BJ24" s="30">
        <f t="shared" si="21"/>
        <v>0.11741486650245163</v>
      </c>
      <c r="BK24" s="56">
        <f t="shared" si="22"/>
        <v>6.6332452258953595E-2</v>
      </c>
      <c r="BL24" s="30">
        <f t="shared" si="23"/>
        <v>2.1184436375417173</v>
      </c>
      <c r="BM24" s="30">
        <f t="shared" si="24"/>
        <v>3.6435735335617307</v>
      </c>
      <c r="BN24" s="30">
        <f t="shared" si="25"/>
        <v>0.76256494801000674</v>
      </c>
      <c r="BO24" s="56">
        <f t="shared" si="26"/>
        <v>0.26468680164102071</v>
      </c>
      <c r="BP24" s="59"/>
      <c r="BQ24" s="30">
        <f t="shared" si="27"/>
        <v>1.4328850668758213</v>
      </c>
      <c r="BR24" s="30">
        <f t="shared" si="28"/>
        <v>2.2518443619226796</v>
      </c>
      <c r="BS24" s="30">
        <f t="shared" si="29"/>
        <v>0.40947964752342902</v>
      </c>
      <c r="BT24" s="56">
        <f t="shared" si="30"/>
        <v>0.2222576476433171</v>
      </c>
      <c r="BU24" s="30">
        <f t="shared" si="31"/>
        <v>1.3265998633032987</v>
      </c>
      <c r="BV24" s="30">
        <f t="shared" si="32"/>
        <v>2.3970258346582751</v>
      </c>
      <c r="BW24" s="30">
        <f t="shared" si="33"/>
        <v>0.5352129856774881</v>
      </c>
      <c r="BX24" s="56">
        <f t="shared" si="34"/>
        <v>0.28746873563069464</v>
      </c>
      <c r="BY24" s="30">
        <f t="shared" si="35"/>
        <v>1.466500713453341</v>
      </c>
      <c r="BZ24" s="30">
        <f t="shared" si="36"/>
        <v>2.0736930379876202</v>
      </c>
      <c r="CA24" s="30">
        <f t="shared" si="37"/>
        <v>0.30359616226713965</v>
      </c>
      <c r="CB24" s="56">
        <f t="shared" si="38"/>
        <v>0.17151386821332429</v>
      </c>
      <c r="CC24" s="30">
        <f t="shared" si="39"/>
        <v>0.90926685819179931</v>
      </c>
      <c r="CD24" s="30">
        <f t="shared" si="40"/>
        <v>4.8527503129116489</v>
      </c>
      <c r="CE24" s="30">
        <f t="shared" si="41"/>
        <v>1.9717417273599247</v>
      </c>
      <c r="CF24" s="56">
        <f t="shared" si="42"/>
        <v>0.68439286757013562</v>
      </c>
      <c r="CG24" s="66"/>
      <c r="CH24" s="60"/>
    </row>
    <row r="25" spans="1:87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V27</f>
        <v>50.081157013275245</v>
      </c>
      <c r="N25" s="90"/>
      <c r="O25" s="90"/>
      <c r="P25" s="19"/>
      <c r="Q25" s="20"/>
      <c r="R25" s="45"/>
      <c r="S25" s="91"/>
      <c r="T25" s="24"/>
      <c r="U25" s="129">
        <f>'RAW DATA'!AV20</f>
        <v>387.83</v>
      </c>
      <c r="V25" s="129">
        <f>'RAW DATA'!AW20</f>
        <v>100.54789056951806</v>
      </c>
      <c r="W25" s="129">
        <f>'RAW DATA'!AX20</f>
        <v>1.84</v>
      </c>
      <c r="X25" s="160"/>
      <c r="Y25" s="83"/>
      <c r="Z25" s="84"/>
      <c r="AA25" s="30">
        <f t="shared" si="43"/>
        <v>1.7302967819361303</v>
      </c>
      <c r="AB25" s="30">
        <f t="shared" si="0"/>
        <v>2.3409897637959411</v>
      </c>
      <c r="AC25" s="85">
        <f t="shared" si="1"/>
        <v>1.825118723389439</v>
      </c>
      <c r="AD25" s="85">
        <f t="shared" si="2"/>
        <v>2.4692782728210054</v>
      </c>
      <c r="AE25" s="30">
        <f t="shared" si="3"/>
        <v>1.552283873153594</v>
      </c>
      <c r="AF25" s="30">
        <f t="shared" si="4"/>
        <v>2.1001487695607448</v>
      </c>
      <c r="AG25" s="84"/>
      <c r="AH25" s="77"/>
      <c r="AI25" s="45"/>
      <c r="AJ25" s="30">
        <f t="shared" si="5"/>
        <v>2.0356432728660359</v>
      </c>
      <c r="AK25" s="30">
        <f t="shared" si="6"/>
        <v>2.1471984981052223</v>
      </c>
      <c r="AL25" s="30">
        <f t="shared" si="7"/>
        <v>1.8262163213571694</v>
      </c>
      <c r="AM25" s="85">
        <f t="shared" si="8"/>
        <v>3.3126014830989154</v>
      </c>
      <c r="AN25" s="30">
        <f t="shared" si="48"/>
        <v>3.8276290217734134E-2</v>
      </c>
      <c r="AO25" s="30">
        <f t="shared" si="44"/>
        <v>9.4370917238104243E-2</v>
      </c>
      <c r="AP25" s="30">
        <f t="shared" si="45"/>
        <v>1.8998979692882713E-4</v>
      </c>
      <c r="AQ25" s="85">
        <f t="shared" si="46"/>
        <v>2.1685551280251252</v>
      </c>
      <c r="AR25" s="94"/>
      <c r="AS25" s="95"/>
      <c r="AT25" s="60"/>
      <c r="AU25" s="30">
        <f t="shared" si="9"/>
        <v>10109.878297979778</v>
      </c>
      <c r="AV25" s="30">
        <f t="shared" si="9"/>
        <v>3.3856000000000002</v>
      </c>
      <c r="AW25" s="30">
        <f t="shared" si="10"/>
        <v>185.00811864791325</v>
      </c>
      <c r="AX25" s="85">
        <f t="shared" si="11"/>
        <v>2546.8911958368044</v>
      </c>
      <c r="AY25" s="92"/>
      <c r="AZ25" s="30">
        <f t="shared" si="12"/>
        <v>1.8266732787964761</v>
      </c>
      <c r="BA25" s="30">
        <f t="shared" si="13"/>
        <v>2.2446132669355956</v>
      </c>
      <c r="BB25" s="30">
        <f t="shared" si="14"/>
        <v>0.20896999406955974</v>
      </c>
      <c r="BC25" s="56">
        <f t="shared" si="47"/>
        <v>0.10265550789522437</v>
      </c>
      <c r="BD25" s="30">
        <f t="shared" si="15"/>
        <v>1.8740629341781367</v>
      </c>
      <c r="BE25" s="30">
        <f t="shared" si="16"/>
        <v>2.4203340620323077</v>
      </c>
      <c r="BF25" s="30">
        <f t="shared" si="17"/>
        <v>0.2731355639270856</v>
      </c>
      <c r="BG25" s="56">
        <f t="shared" si="18"/>
        <v>0.12720554907620871</v>
      </c>
      <c r="BH25" s="30">
        <f t="shared" si="19"/>
        <v>1.6712819098126364</v>
      </c>
      <c r="BI25" s="30">
        <f t="shared" si="20"/>
        <v>1.9811507329017024</v>
      </c>
      <c r="BJ25" s="30">
        <f t="shared" si="21"/>
        <v>0.154934411544533</v>
      </c>
      <c r="BK25" s="56">
        <f t="shared" si="22"/>
        <v>8.4839024672275457E-2</v>
      </c>
      <c r="BL25" s="30">
        <f t="shared" si="23"/>
        <v>2.3063613449989342</v>
      </c>
      <c r="BM25" s="30">
        <f t="shared" si="24"/>
        <v>4.3188416211988967</v>
      </c>
      <c r="BN25" s="30">
        <f t="shared" si="25"/>
        <v>1.0062401380999815</v>
      </c>
      <c r="BO25" s="56">
        <f t="shared" si="26"/>
        <v>0.30376130157336362</v>
      </c>
      <c r="BP25" s="59"/>
      <c r="BQ25" s="30">
        <f t="shared" si="27"/>
        <v>1.604061791138381</v>
      </c>
      <c r="BR25" s="30">
        <f t="shared" si="28"/>
        <v>2.4672247545936905</v>
      </c>
      <c r="BS25" s="30">
        <f t="shared" si="29"/>
        <v>0.43158148172765481</v>
      </c>
      <c r="BT25" s="56">
        <f t="shared" si="30"/>
        <v>0.21201233412572321</v>
      </c>
      <c r="BU25" s="30">
        <f t="shared" si="31"/>
        <v>1.5830971690266971</v>
      </c>
      <c r="BV25" s="30">
        <f t="shared" si="32"/>
        <v>2.7112998271837476</v>
      </c>
      <c r="BW25" s="30">
        <f t="shared" si="33"/>
        <v>0.56410132907852528</v>
      </c>
      <c r="BX25" s="56">
        <f t="shared" si="34"/>
        <v>0.26271503523140122</v>
      </c>
      <c r="BY25" s="30">
        <f t="shared" si="35"/>
        <v>1.5062334300204645</v>
      </c>
      <c r="BZ25" s="30">
        <f t="shared" si="36"/>
        <v>2.1461992126938743</v>
      </c>
      <c r="CA25" s="30">
        <f t="shared" si="37"/>
        <v>0.31998289133670499</v>
      </c>
      <c r="CB25" s="56">
        <f t="shared" si="38"/>
        <v>0.17521631342058464</v>
      </c>
      <c r="CC25" s="30">
        <f t="shared" si="39"/>
        <v>1.2344341763109696</v>
      </c>
      <c r="CD25" s="30">
        <f t="shared" si="40"/>
        <v>5.3907687898868613</v>
      </c>
      <c r="CE25" s="30">
        <f t="shared" si="41"/>
        <v>2.0781673067879458</v>
      </c>
      <c r="CF25" s="56">
        <f t="shared" si="42"/>
        <v>0.62735204261390198</v>
      </c>
      <c r="CG25" s="66"/>
      <c r="CH25" s="60"/>
    </row>
    <row r="26" spans="1:87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INPUTS!D19</f>
        <v>11</v>
      </c>
      <c r="I26" s="79"/>
      <c r="K26" s="79"/>
      <c r="L26" s="159" t="s">
        <v>18</v>
      </c>
      <c r="M26" s="30">
        <f>SUM(AX16:AX26)</f>
        <v>11827.633283888801</v>
      </c>
      <c r="N26" s="90"/>
      <c r="O26" s="90"/>
      <c r="P26" s="162"/>
      <c r="Q26" s="21"/>
      <c r="R26" s="45"/>
      <c r="S26" s="91"/>
      <c r="T26" s="24"/>
      <c r="U26" s="129">
        <f>'RAW DATA'!AV21</f>
        <v>395.65</v>
      </c>
      <c r="V26" s="129">
        <f>'RAW DATA'!AW21</f>
        <v>102.44328188735069</v>
      </c>
      <c r="W26" s="129">
        <f>'RAW DATA'!AX21</f>
        <v>1.88</v>
      </c>
      <c r="X26" s="160"/>
      <c r="Y26" s="83"/>
      <c r="Z26" s="84"/>
      <c r="AA26" s="30">
        <f t="shared" si="43"/>
        <v>1.7468909329237554</v>
      </c>
      <c r="AB26" s="30">
        <f t="shared" si="0"/>
        <v>2.3634406739556688</v>
      </c>
      <c r="AC26" s="85">
        <f t="shared" si="1"/>
        <v>1.8515997827538435</v>
      </c>
      <c r="AD26" s="85">
        <f t="shared" si="2"/>
        <v>2.5051055884316704</v>
      </c>
      <c r="AE26" s="30">
        <f t="shared" si="3"/>
        <v>1.5566703198493412</v>
      </c>
      <c r="AF26" s="30">
        <f t="shared" si="4"/>
        <v>2.1060833739138145</v>
      </c>
      <c r="AG26" s="84"/>
      <c r="AH26" s="77"/>
      <c r="AI26" s="45"/>
      <c r="AJ26" s="30">
        <f t="shared" si="5"/>
        <v>2.0551658034397122</v>
      </c>
      <c r="AK26" s="30">
        <f t="shared" si="6"/>
        <v>2.1783526855927571</v>
      </c>
      <c r="AL26" s="30">
        <f t="shared" si="7"/>
        <v>1.8313768468815779</v>
      </c>
      <c r="AM26" s="85">
        <f t="shared" si="8"/>
        <v>3.3561954834090657</v>
      </c>
      <c r="AN26" s="30">
        <f t="shared" si="48"/>
        <v>3.0683058694679938E-2</v>
      </c>
      <c r="AO26" s="30">
        <f t="shared" si="44"/>
        <v>8.9014325000410621E-2</v>
      </c>
      <c r="AP26" s="30">
        <f t="shared" si="45"/>
        <v>2.3642110191775135E-3</v>
      </c>
      <c r="AQ26" s="85">
        <f t="shared" si="46"/>
        <v>2.1791531052373254</v>
      </c>
      <c r="AR26" s="94"/>
      <c r="AS26" s="95"/>
      <c r="AT26" s="60"/>
      <c r="AU26" s="30">
        <f t="shared" si="9"/>
        <v>10494.626003851195</v>
      </c>
      <c r="AV26" s="30">
        <f t="shared" si="9"/>
        <v>3.5343999999999998</v>
      </c>
      <c r="AW26" s="30">
        <f t="shared" si="10"/>
        <v>192.5933699482193</v>
      </c>
      <c r="AX26" s="85">
        <f t="shared" si="11"/>
        <v>2741.7921213282707</v>
      </c>
      <c r="AY26" s="92"/>
      <c r="AZ26" s="30">
        <f t="shared" si="12"/>
        <v>1.8406473035806539</v>
      </c>
      <c r="BA26" s="30">
        <f t="shared" si="13"/>
        <v>2.2696843032987704</v>
      </c>
      <c r="BB26" s="30">
        <f t="shared" si="14"/>
        <v>0.21451849985905827</v>
      </c>
      <c r="BC26" s="56">
        <f t="shared" si="47"/>
        <v>0.10438014271161022</v>
      </c>
      <c r="BD26" s="30">
        <f t="shared" si="15"/>
        <v>1.8979649117753705</v>
      </c>
      <c r="BE26" s="30">
        <f t="shared" si="16"/>
        <v>2.4587404594101434</v>
      </c>
      <c r="BF26" s="30">
        <f t="shared" si="17"/>
        <v>0.28038777381738655</v>
      </c>
      <c r="BG26" s="56">
        <f t="shared" si="18"/>
        <v>0.12871550859134154</v>
      </c>
      <c r="BH26" s="30">
        <f t="shared" si="19"/>
        <v>1.6723286653995235</v>
      </c>
      <c r="BI26" s="30">
        <f t="shared" si="20"/>
        <v>1.9904250283636322</v>
      </c>
      <c r="BJ26" s="30">
        <f t="shared" si="21"/>
        <v>0.15904818148205443</v>
      </c>
      <c r="BK26" s="56">
        <f t="shared" si="22"/>
        <v>8.6846233615368446E-2</v>
      </c>
      <c r="BL26" s="30">
        <f t="shared" si="23"/>
        <v>2.3232379725267744</v>
      </c>
      <c r="BM26" s="30">
        <f t="shared" si="24"/>
        <v>4.389152994291357</v>
      </c>
      <c r="BN26" s="30">
        <f t="shared" si="25"/>
        <v>1.0329575108822915</v>
      </c>
      <c r="BO26" s="56">
        <f t="shared" si="26"/>
        <v>0.30777632470712391</v>
      </c>
      <c r="BP26" s="59"/>
      <c r="BQ26" s="30">
        <f t="shared" si="27"/>
        <v>1.6208706230259906</v>
      </c>
      <c r="BR26" s="30">
        <f t="shared" si="28"/>
        <v>2.4894609838534336</v>
      </c>
      <c r="BS26" s="30">
        <f t="shared" si="29"/>
        <v>0.43429518041372162</v>
      </c>
      <c r="BT26" s="56">
        <f t="shared" si="30"/>
        <v>0.21131880439371151</v>
      </c>
      <c r="BU26" s="30">
        <f t="shared" si="31"/>
        <v>1.6107043993338612</v>
      </c>
      <c r="BV26" s="30">
        <f t="shared" si="32"/>
        <v>2.7460009718516529</v>
      </c>
      <c r="BW26" s="30">
        <f t="shared" si="33"/>
        <v>0.56764828625889596</v>
      </c>
      <c r="BX26" s="56">
        <f t="shared" si="34"/>
        <v>0.26058603366352112</v>
      </c>
      <c r="BY26" s="30">
        <f t="shared" si="35"/>
        <v>1.5093819666423181</v>
      </c>
      <c r="BZ26" s="30">
        <f t="shared" si="36"/>
        <v>2.1533717271208377</v>
      </c>
      <c r="CA26" s="30">
        <f t="shared" si="37"/>
        <v>0.32199488023925993</v>
      </c>
      <c r="CB26" s="56">
        <f t="shared" si="38"/>
        <v>0.17582120293130524</v>
      </c>
      <c r="CC26" s="30">
        <f t="shared" si="39"/>
        <v>1.2649610731224201</v>
      </c>
      <c r="CD26" s="30">
        <f t="shared" si="40"/>
        <v>5.4474298936957108</v>
      </c>
      <c r="CE26" s="30">
        <f t="shared" si="41"/>
        <v>2.0912344102866456</v>
      </c>
      <c r="CF26" s="56">
        <f t="shared" si="42"/>
        <v>0.62309672384233949</v>
      </c>
      <c r="CG26" s="66"/>
      <c r="CH26" s="60"/>
    </row>
    <row r="27" spans="1:87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27"/>
      <c r="V27" s="102">
        <f>AVERAGE(V16:V26)</f>
        <v>50.081157013275245</v>
      </c>
      <c r="W27" s="27"/>
      <c r="X27" s="160"/>
      <c r="Y27" s="83"/>
      <c r="Z27" s="84"/>
      <c r="AA27" s="160"/>
      <c r="AB27" s="160"/>
      <c r="AC27" s="160"/>
      <c r="AD27" s="160"/>
      <c r="AE27" s="160"/>
      <c r="AF27" s="160"/>
      <c r="AG27" s="84"/>
      <c r="AH27" s="77"/>
      <c r="AI27" s="45"/>
      <c r="AJ27" s="160"/>
      <c r="AK27" s="160"/>
      <c r="AL27" s="160"/>
      <c r="AM27" s="160"/>
      <c r="AN27" s="160"/>
      <c r="AO27" s="160"/>
      <c r="AP27" s="160"/>
      <c r="AQ27" s="160"/>
      <c r="AR27" s="86"/>
      <c r="AS27" s="87"/>
      <c r="AT27" s="60"/>
      <c r="AU27" s="92"/>
      <c r="AV27" s="92"/>
      <c r="AW27" s="92"/>
      <c r="AX27" s="92"/>
      <c r="AY27" s="92"/>
      <c r="AZ27" s="92"/>
      <c r="BA27" s="92"/>
      <c r="BB27" s="92"/>
      <c r="BC27" s="59"/>
      <c r="BD27" s="92"/>
      <c r="BE27" s="92"/>
      <c r="BF27" s="92"/>
      <c r="BG27" s="59"/>
      <c r="BH27" s="92"/>
      <c r="BI27" s="92"/>
      <c r="BJ27" s="92"/>
      <c r="BK27" s="59"/>
      <c r="BL27" s="92"/>
      <c r="BM27" s="92"/>
      <c r="BN27" s="92"/>
      <c r="BO27" s="59"/>
      <c r="BP27" s="59"/>
      <c r="BQ27" s="167">
        <f t="shared" si="27"/>
        <v>-0.39440742702135667</v>
      </c>
      <c r="BR27" s="30">
        <f t="shared" si="28"/>
        <v>0.39440742702135667</v>
      </c>
      <c r="BS27" s="30">
        <f t="shared" si="29"/>
        <v>0.39440742702135667</v>
      </c>
      <c r="BT27" s="56" t="e">
        <f t="shared" si="30"/>
        <v>#DIV/0!</v>
      </c>
      <c r="BU27" s="30">
        <f t="shared" si="31"/>
        <v>-0.51551274371310074</v>
      </c>
      <c r="BV27" s="30">
        <f t="shared" si="32"/>
        <v>0.51551274371310074</v>
      </c>
      <c r="BW27" s="30">
        <f t="shared" si="33"/>
        <v>0.51551274371310074</v>
      </c>
      <c r="BX27" s="56" t="e">
        <f t="shared" si="34"/>
        <v>#DIV/0!</v>
      </c>
      <c r="BY27" s="30">
        <f t="shared" si="35"/>
        <v>-0.29242132530283987</v>
      </c>
      <c r="BZ27" s="30">
        <f t="shared" si="36"/>
        <v>0.29242132530283987</v>
      </c>
      <c r="CA27" s="30">
        <f t="shared" si="37"/>
        <v>0.29242132530283987</v>
      </c>
      <c r="CB27" s="56" t="e">
        <f t="shared" si="38"/>
        <v>#DIV/0!</v>
      </c>
      <c r="CC27" s="30">
        <f t="shared" si="39"/>
        <v>-1.8991654069795441</v>
      </c>
      <c r="CD27" s="30">
        <f t="shared" si="40"/>
        <v>1.8991654069795441</v>
      </c>
      <c r="CE27" s="30">
        <f t="shared" si="41"/>
        <v>1.8991654069795441</v>
      </c>
      <c r="CF27" s="56" t="e">
        <f t="shared" si="42"/>
        <v>#DIV/0!</v>
      </c>
      <c r="CG27" s="66"/>
      <c r="CH27" s="60"/>
    </row>
    <row r="28" spans="1:87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60"/>
      <c r="V28" s="160"/>
      <c r="W28" s="160"/>
      <c r="X28" s="160"/>
      <c r="Y28" s="83"/>
      <c r="Z28" s="84"/>
      <c r="AA28" s="160"/>
      <c r="AB28" s="160"/>
      <c r="AC28" s="160"/>
      <c r="AD28" s="160"/>
      <c r="AE28" s="160"/>
      <c r="AF28" s="160"/>
      <c r="AG28" s="84"/>
      <c r="AH28" s="77"/>
      <c r="AI28" s="45"/>
      <c r="AJ28" s="160"/>
      <c r="AK28" s="160"/>
      <c r="AL28" s="160"/>
      <c r="AM28" s="160"/>
      <c r="AN28" s="160"/>
      <c r="AO28" s="160"/>
      <c r="AP28" s="160"/>
      <c r="AQ28" s="160"/>
      <c r="AR28" s="86"/>
      <c r="AS28" s="87"/>
      <c r="AT28" s="60"/>
      <c r="AU28" s="92"/>
      <c r="AV28" s="92"/>
      <c r="AW28" s="92"/>
      <c r="AX28" s="92"/>
      <c r="AY28" s="92"/>
      <c r="AZ28" s="92"/>
      <c r="BA28" s="92"/>
      <c r="BB28" s="92"/>
      <c r="BC28" s="59"/>
      <c r="BD28" s="92"/>
      <c r="BE28" s="92"/>
      <c r="BF28" s="92"/>
      <c r="BG28" s="59"/>
      <c r="BH28" s="92"/>
      <c r="BI28" s="92"/>
      <c r="BJ28" s="92"/>
      <c r="BK28" s="59"/>
      <c r="BL28" s="92"/>
      <c r="BM28" s="92"/>
      <c r="BN28" s="92"/>
      <c r="BO28" s="59"/>
      <c r="BP28" s="59"/>
      <c r="BQ28" s="168">
        <f t="shared" si="27"/>
        <v>-0.39440742702135667</v>
      </c>
      <c r="BR28" s="155">
        <f t="shared" si="28"/>
        <v>0.39440742702135667</v>
      </c>
      <c r="BS28" s="155">
        <f t="shared" si="29"/>
        <v>0.39440742702135667</v>
      </c>
      <c r="BT28" s="157" t="e">
        <f t="shared" si="30"/>
        <v>#DIV/0!</v>
      </c>
      <c r="BU28" s="155">
        <f t="shared" si="31"/>
        <v>-0.51551274371310074</v>
      </c>
      <c r="BV28" s="155">
        <f t="shared" si="32"/>
        <v>0.51551274371310074</v>
      </c>
      <c r="BW28" s="155">
        <f t="shared" si="33"/>
        <v>0.51551274371310074</v>
      </c>
      <c r="BX28" s="157" t="e">
        <f t="shared" si="34"/>
        <v>#DIV/0!</v>
      </c>
      <c r="BY28" s="155">
        <f t="shared" si="35"/>
        <v>-0.29242132530283987</v>
      </c>
      <c r="BZ28" s="155">
        <f t="shared" si="36"/>
        <v>0.29242132530283987</v>
      </c>
      <c r="CA28" s="155">
        <f t="shared" si="37"/>
        <v>0.29242132530283987</v>
      </c>
      <c r="CB28" s="157" t="e">
        <f t="shared" si="38"/>
        <v>#DIV/0!</v>
      </c>
      <c r="CC28" s="155">
        <f t="shared" si="39"/>
        <v>-1.8991654069795441</v>
      </c>
      <c r="CD28" s="155">
        <f t="shared" si="40"/>
        <v>1.8991654069795441</v>
      </c>
      <c r="CE28" s="155">
        <f t="shared" si="41"/>
        <v>1.8991654069795441</v>
      </c>
      <c r="CF28" s="157" t="e">
        <f t="shared" si="42"/>
        <v>#DIV/0!</v>
      </c>
      <c r="CG28" s="66"/>
      <c r="CH28" s="60"/>
    </row>
    <row r="29" spans="1:87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34"/>
      <c r="U29" s="11"/>
      <c r="V29" s="11"/>
      <c r="W29" s="11"/>
      <c r="X29" s="132"/>
      <c r="Y29" s="83"/>
      <c r="Z29" s="77"/>
      <c r="AA29" s="132"/>
      <c r="AB29" s="132"/>
      <c r="AC29" s="132"/>
      <c r="AD29" s="132"/>
      <c r="AE29" s="132"/>
      <c r="AF29" s="132"/>
      <c r="AG29" s="77"/>
      <c r="AH29" s="77"/>
      <c r="AI29" s="91"/>
      <c r="AJ29" s="132"/>
      <c r="AK29" s="132"/>
      <c r="AL29" s="132"/>
      <c r="AM29" s="132"/>
      <c r="AN29" s="132"/>
      <c r="AO29" s="132"/>
      <c r="AP29" s="132"/>
      <c r="AQ29" s="132"/>
      <c r="AR29" s="87"/>
      <c r="AS29" s="87"/>
      <c r="AT29" s="91"/>
      <c r="AU29" s="132"/>
      <c r="AV29" s="132"/>
      <c r="AW29" s="132"/>
      <c r="AX29" s="132"/>
      <c r="AY29" s="132"/>
      <c r="AZ29" s="132"/>
      <c r="BA29" s="132"/>
      <c r="BB29" s="132"/>
      <c r="BC29" s="133"/>
      <c r="BD29" s="132"/>
      <c r="BE29" s="132"/>
      <c r="BF29" s="132"/>
      <c r="BG29" s="133"/>
      <c r="BH29" s="132"/>
      <c r="BI29" s="132"/>
      <c r="BJ29" s="132"/>
      <c r="BK29" s="133"/>
      <c r="BL29" s="132"/>
      <c r="BM29" s="132"/>
      <c r="BN29" s="132"/>
      <c r="BO29" s="133"/>
      <c r="BP29" s="133"/>
      <c r="BQ29" s="132"/>
      <c r="BR29" s="132"/>
      <c r="BS29" s="132"/>
      <c r="BT29" s="133"/>
      <c r="BU29" s="132"/>
      <c r="BV29" s="132"/>
      <c r="BW29" s="132"/>
      <c r="BX29" s="133"/>
      <c r="BY29" s="132"/>
      <c r="BZ29" s="132"/>
      <c r="CA29" s="132"/>
      <c r="CB29" s="133"/>
      <c r="CC29" s="132"/>
      <c r="CD29" s="132">
        <f t="shared" si="40"/>
        <v>1.8991654069795441</v>
      </c>
      <c r="CE29" s="132">
        <f t="shared" si="41"/>
        <v>1.8991654069795441</v>
      </c>
      <c r="CF29" s="133" t="e">
        <f t="shared" si="42"/>
        <v>#DIV/0!</v>
      </c>
      <c r="CG29" s="134"/>
      <c r="CH29" s="91"/>
      <c r="CI29" s="11"/>
    </row>
    <row r="30" spans="1:87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34"/>
      <c r="U30" s="132"/>
      <c r="V30" s="132"/>
      <c r="W30" s="132"/>
      <c r="X30" s="132"/>
      <c r="Y30" s="83"/>
      <c r="Z30" s="77"/>
      <c r="AA30" s="132"/>
      <c r="AB30" s="132"/>
      <c r="AC30" s="132"/>
      <c r="AD30" s="132"/>
      <c r="AE30" s="132"/>
      <c r="AF30" s="132"/>
      <c r="AG30" s="77"/>
      <c r="AH30" s="77"/>
      <c r="AI30" s="91"/>
      <c r="AJ30" s="132"/>
      <c r="AK30" s="132"/>
      <c r="AL30" s="132"/>
      <c r="AM30" s="132"/>
      <c r="AN30" s="132"/>
      <c r="AO30" s="132"/>
      <c r="AP30" s="132"/>
      <c r="AQ30" s="132"/>
      <c r="AR30" s="87"/>
      <c r="AS30" s="87"/>
      <c r="AT30" s="91"/>
      <c r="AU30" s="132"/>
      <c r="AV30" s="132"/>
      <c r="AW30" s="132"/>
      <c r="AX30" s="132"/>
      <c r="AY30" s="132"/>
      <c r="AZ30" s="132"/>
      <c r="BA30" s="132"/>
      <c r="BB30" s="132"/>
      <c r="BC30" s="133"/>
      <c r="BD30" s="132"/>
      <c r="BE30" s="132"/>
      <c r="BF30" s="132"/>
      <c r="BG30" s="133"/>
      <c r="BH30" s="132"/>
      <c r="BI30" s="132"/>
      <c r="BJ30" s="132"/>
      <c r="BK30" s="133"/>
      <c r="BL30" s="132"/>
      <c r="BM30" s="132"/>
      <c r="BN30" s="132"/>
      <c r="BO30" s="133"/>
      <c r="BP30" s="133"/>
      <c r="BQ30" s="132"/>
      <c r="BR30" s="132"/>
      <c r="BS30" s="132"/>
      <c r="BT30" s="133"/>
      <c r="BU30" s="132"/>
      <c r="BV30" s="132"/>
      <c r="BW30" s="132"/>
      <c r="BX30" s="133"/>
      <c r="BY30" s="132"/>
      <c r="BZ30" s="132"/>
      <c r="CA30" s="132"/>
      <c r="CB30" s="133"/>
      <c r="CC30" s="132"/>
      <c r="CD30" s="132">
        <f t="shared" si="40"/>
        <v>1.8991654069795441</v>
      </c>
      <c r="CE30" s="132">
        <f t="shared" si="41"/>
        <v>1.8991654069795441</v>
      </c>
      <c r="CF30" s="133" t="e">
        <f t="shared" si="42"/>
        <v>#DIV/0!</v>
      </c>
      <c r="CG30" s="134"/>
      <c r="CH30" s="91"/>
      <c r="CI30" s="11"/>
    </row>
    <row r="31" spans="1:87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34"/>
      <c r="U31" s="132"/>
      <c r="V31" s="132"/>
      <c r="W31" s="132"/>
      <c r="X31" s="132"/>
      <c r="Y31" s="83"/>
      <c r="Z31" s="77"/>
      <c r="AA31" s="132"/>
      <c r="AB31" s="132"/>
      <c r="AC31" s="132"/>
      <c r="AD31" s="132"/>
      <c r="AE31" s="132"/>
      <c r="AF31" s="132"/>
      <c r="AG31" s="77"/>
      <c r="AH31" s="77"/>
      <c r="AI31" s="91"/>
      <c r="AJ31" s="132"/>
      <c r="AK31" s="132"/>
      <c r="AL31" s="132"/>
      <c r="AM31" s="132"/>
      <c r="AN31" s="132"/>
      <c r="AO31" s="132"/>
      <c r="AP31" s="132"/>
      <c r="AQ31" s="132"/>
      <c r="AR31" s="87"/>
      <c r="AS31" s="87"/>
      <c r="AT31" s="91"/>
      <c r="AU31" s="132"/>
      <c r="AV31" s="132"/>
      <c r="AW31" s="132"/>
      <c r="AX31" s="132"/>
      <c r="AY31" s="132"/>
      <c r="AZ31" s="132"/>
      <c r="BA31" s="132"/>
      <c r="BB31" s="132"/>
      <c r="BC31" s="133"/>
      <c r="BD31" s="132"/>
      <c r="BE31" s="132"/>
      <c r="BF31" s="132"/>
      <c r="BG31" s="133"/>
      <c r="BH31" s="132"/>
      <c r="BI31" s="132"/>
      <c r="BJ31" s="132"/>
      <c r="BK31" s="133"/>
      <c r="BL31" s="132"/>
      <c r="BM31" s="132"/>
      <c r="BN31" s="132"/>
      <c r="BO31" s="133"/>
      <c r="BP31" s="133"/>
      <c r="BQ31" s="132"/>
      <c r="BR31" s="132"/>
      <c r="BS31" s="132"/>
      <c r="BT31" s="133"/>
      <c r="BU31" s="132"/>
      <c r="BV31" s="132"/>
      <c r="BW31" s="132"/>
      <c r="BX31" s="133"/>
      <c r="BY31" s="132"/>
      <c r="BZ31" s="132"/>
      <c r="CA31" s="132"/>
      <c r="CB31" s="133"/>
      <c r="CC31" s="132"/>
      <c r="CD31" s="132">
        <f t="shared" si="40"/>
        <v>1.8991654069795441</v>
      </c>
      <c r="CE31" s="132">
        <f t="shared" si="41"/>
        <v>1.8991654069795441</v>
      </c>
      <c r="CF31" s="133" t="e">
        <f t="shared" si="42"/>
        <v>#DIV/0!</v>
      </c>
      <c r="CG31" s="134"/>
      <c r="CH31" s="91"/>
      <c r="CI31" s="11"/>
    </row>
    <row r="32" spans="1:87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34"/>
      <c r="U32" s="132"/>
      <c r="V32" s="132"/>
      <c r="W32" s="132"/>
      <c r="X32" s="132"/>
      <c r="Y32" s="83"/>
      <c r="Z32" s="77"/>
      <c r="AA32" s="132"/>
      <c r="AB32" s="132"/>
      <c r="AC32" s="132"/>
      <c r="AD32" s="132"/>
      <c r="AE32" s="132"/>
      <c r="AF32" s="132"/>
      <c r="AG32" s="77"/>
      <c r="AH32" s="77"/>
      <c r="AI32" s="91"/>
      <c r="AJ32" s="132"/>
      <c r="AK32" s="132"/>
      <c r="AL32" s="132"/>
      <c r="AM32" s="132"/>
      <c r="AN32" s="132"/>
      <c r="AO32" s="132"/>
      <c r="AP32" s="132"/>
      <c r="AQ32" s="132"/>
      <c r="AR32" s="87"/>
      <c r="AS32" s="87"/>
      <c r="AT32" s="91"/>
      <c r="AU32" s="132"/>
      <c r="AV32" s="132"/>
      <c r="AW32" s="132"/>
      <c r="AX32" s="132"/>
      <c r="AY32" s="132"/>
      <c r="AZ32" s="132"/>
      <c r="BA32" s="132"/>
      <c r="BB32" s="132"/>
      <c r="BC32" s="133"/>
      <c r="BD32" s="132"/>
      <c r="BE32" s="132"/>
      <c r="BF32" s="132"/>
      <c r="BG32" s="133"/>
      <c r="BH32" s="132"/>
      <c r="BI32" s="132"/>
      <c r="BJ32" s="132"/>
      <c r="BK32" s="133"/>
      <c r="BL32" s="132"/>
      <c r="BM32" s="132"/>
      <c r="BN32" s="132"/>
      <c r="BO32" s="133"/>
      <c r="BP32" s="133"/>
      <c r="BQ32" s="132"/>
      <c r="BR32" s="132"/>
      <c r="BS32" s="132"/>
      <c r="BT32" s="133"/>
      <c r="BU32" s="132"/>
      <c r="BV32" s="132"/>
      <c r="BW32" s="132"/>
      <c r="BX32" s="133"/>
      <c r="BY32" s="132"/>
      <c r="BZ32" s="132"/>
      <c r="CA32" s="132"/>
      <c r="CB32" s="133"/>
      <c r="CC32" s="132"/>
      <c r="CD32" s="132">
        <f t="shared" si="40"/>
        <v>1.8991654069795441</v>
      </c>
      <c r="CE32" s="132">
        <f t="shared" si="41"/>
        <v>1.8991654069795441</v>
      </c>
      <c r="CF32" s="133" t="e">
        <f t="shared" si="42"/>
        <v>#DIV/0!</v>
      </c>
      <c r="CG32" s="134"/>
      <c r="CH32" s="91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U33" s="11"/>
      <c r="V33" s="11"/>
      <c r="W33" s="11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64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C39:Q43"/>
    <mergeCell ref="F45:K55"/>
    <mergeCell ref="F58:K68"/>
    <mergeCell ref="F71:K81"/>
    <mergeCell ref="AK100:AL100"/>
    <mergeCell ref="C32:F32"/>
    <mergeCell ref="G32:H32"/>
    <mergeCell ref="P32:Q32"/>
    <mergeCell ref="C33:F33"/>
    <mergeCell ref="G33:H33"/>
    <mergeCell ref="P33:Q33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1BF89-B7E9-47D3-9F14-AD785A55FB64}">
  <sheetPr>
    <tabColor theme="3" tint="-0.249977111117893"/>
  </sheetPr>
  <dimension ref="B2:EQ294"/>
  <sheetViews>
    <sheetView zoomScale="40" zoomScaleNormal="40" workbookViewId="0">
      <selection activeCell="BE91" sqref="BE91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7" width="17.7109375" style="1" customWidth="1"/>
    <col min="18" max="18" width="9.140625" style="1"/>
    <col min="19" max="19" width="6.7109375" style="1" customWidth="1"/>
    <col min="20" max="20" width="9.140625" style="1"/>
    <col min="21" max="23" width="17.85546875" style="1" customWidth="1"/>
    <col min="24" max="24" width="9.140625" style="1"/>
    <col min="25" max="25" width="6.7109375" style="1" customWidth="1"/>
    <col min="26" max="26" width="9.140625" style="1"/>
    <col min="27" max="32" width="17.85546875" style="1" customWidth="1"/>
    <col min="33" max="33" width="9.140625" style="1"/>
    <col min="34" max="34" width="6.7109375" style="1" customWidth="1"/>
    <col min="35" max="35" width="9.140625" style="1"/>
    <col min="36" max="43" width="17.85546875" style="1" customWidth="1"/>
    <col min="44" max="44" width="9.140625" style="1"/>
    <col min="45" max="45" width="6.7109375" style="1" customWidth="1"/>
    <col min="46" max="46" width="9.140625" style="1"/>
    <col min="47" max="50" width="17.85546875" style="1" customWidth="1"/>
    <col min="51" max="51" width="4.85546875" style="1" customWidth="1"/>
    <col min="52" max="67" width="17.85546875" style="1" customWidth="1"/>
    <col min="68" max="68" width="9.140625" style="1"/>
    <col min="69" max="71" width="17.85546875" style="1" customWidth="1"/>
    <col min="72" max="72" width="4.7109375" style="1" customWidth="1"/>
    <col min="73" max="80" width="17.85546875" style="1" customWidth="1"/>
    <col min="81" max="81" width="17.85546875" style="35" customWidth="1"/>
    <col min="82" max="85" width="17.85546875" style="28" customWidth="1"/>
    <col min="86" max="87" width="17.85546875" style="1" customWidth="1"/>
    <col min="88" max="93" width="17.85546875" style="2" customWidth="1"/>
    <col min="94" max="94" width="9.140625" style="1"/>
    <col min="95" max="95" width="6.7109375" style="7" customWidth="1"/>
    <col min="96" max="96" width="9.140625" style="7"/>
    <col min="97" max="104" width="17.85546875" style="35" customWidth="1"/>
    <col min="105" max="105" width="9.140625" style="1"/>
    <col min="106" max="106" width="6.7109375" style="1" customWidth="1"/>
    <col min="107" max="107" width="9.140625" style="7"/>
    <col min="108" max="111" width="17.85546875" style="35" customWidth="1"/>
    <col min="112" max="112" width="4.85546875" style="35" customWidth="1"/>
    <col min="113" max="128" width="17.85546875" style="35" customWidth="1"/>
    <col min="129" max="129" width="9.140625" style="35"/>
    <col min="130" max="145" width="17.85546875" style="35" hidden="1" customWidth="1"/>
    <col min="146" max="146" width="12.5703125" style="7" hidden="1" customWidth="1"/>
    <col min="147" max="147" width="9.140625" style="7" hidden="1" customWidth="1"/>
    <col min="148" max="16384" width="9.140625" style="1"/>
  </cols>
  <sheetData>
    <row r="2" spans="2:147" x14ac:dyDescent="0.3">
      <c r="CT2" s="10"/>
      <c r="CU2" s="10"/>
      <c r="CV2" s="10"/>
      <c r="CW2" s="10"/>
      <c r="CX2" s="10"/>
      <c r="CY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32"/>
    </row>
    <row r="3" spans="2:147" ht="15.75" customHeight="1" x14ac:dyDescent="0.3">
      <c r="D3" s="196" t="s">
        <v>120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CT3" s="10"/>
      <c r="CY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32"/>
    </row>
    <row r="4" spans="2:147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CT4" s="10"/>
      <c r="CY4" s="10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2"/>
    </row>
    <row r="5" spans="2:147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CT5" s="10"/>
      <c r="CY5" s="10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2"/>
    </row>
    <row r="6" spans="2:147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CT6" s="10"/>
      <c r="CY6" s="10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2"/>
    </row>
    <row r="7" spans="2:147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CT7" s="10"/>
      <c r="CY7" s="10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2"/>
    </row>
    <row r="8" spans="2:147" ht="18" customHeight="1" x14ac:dyDescent="0.3">
      <c r="CT8" s="10"/>
      <c r="CU8" s="10"/>
      <c r="CV8" s="10"/>
      <c r="CW8" s="10"/>
      <c r="CX8" s="10"/>
      <c r="CY8" s="10"/>
    </row>
    <row r="9" spans="2:147" ht="15" customHeight="1" x14ac:dyDescent="0.3">
      <c r="CD9" s="35"/>
      <c r="CE9" s="35"/>
      <c r="CF9" s="35"/>
      <c r="CG9" s="35"/>
      <c r="CH9" s="7"/>
    </row>
    <row r="10" spans="2:147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60"/>
      <c r="EQ10" s="60"/>
    </row>
    <row r="11" spans="2:147" s="37" customFormat="1" ht="21.95" customHeight="1" x14ac:dyDescent="0.25"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0"/>
    </row>
    <row r="12" spans="2:147" s="37" customFormat="1" ht="21.95" customHeight="1" x14ac:dyDescent="0.25"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0"/>
    </row>
    <row r="13" spans="2:147" s="37" customFormat="1" ht="21.95" customHeight="1" x14ac:dyDescent="0.25"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65"/>
      <c r="EQ13" s="60"/>
    </row>
    <row r="14" spans="2:147" s="37" customFormat="1" ht="21.95" customHeight="1" x14ac:dyDescent="0.25"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T14" s="24"/>
      <c r="U14" s="162"/>
      <c r="V14" s="162"/>
      <c r="W14" s="162"/>
      <c r="X14" s="162"/>
      <c r="Y14" s="40"/>
      <c r="Z14" s="41"/>
      <c r="AA14" s="226" t="s">
        <v>8</v>
      </c>
      <c r="AB14" s="227"/>
      <c r="AC14" s="228" t="s">
        <v>9</v>
      </c>
      <c r="AD14" s="229"/>
      <c r="AE14" s="226" t="s">
        <v>10</v>
      </c>
      <c r="AF14" s="227"/>
      <c r="AG14" s="42"/>
      <c r="AH14" s="44"/>
      <c r="AI14" s="45"/>
      <c r="AJ14" s="179" t="s">
        <v>82</v>
      </c>
      <c r="AK14" s="180"/>
      <c r="AL14" s="180"/>
      <c r="AM14" s="181"/>
      <c r="AN14" s="179" t="s">
        <v>81</v>
      </c>
      <c r="AO14" s="180"/>
      <c r="AP14" s="180"/>
      <c r="AQ14" s="181"/>
      <c r="AR14" s="25"/>
      <c r="AS14" s="50"/>
      <c r="AT14" s="59"/>
      <c r="AU14" s="247" t="s">
        <v>85</v>
      </c>
      <c r="AV14" s="248"/>
      <c r="AW14" s="248"/>
      <c r="AX14" s="249"/>
      <c r="AY14" s="59"/>
      <c r="AZ14" s="247" t="s">
        <v>86</v>
      </c>
      <c r="BA14" s="248"/>
      <c r="BB14" s="248"/>
      <c r="BC14" s="249"/>
      <c r="BD14" s="247" t="s">
        <v>87</v>
      </c>
      <c r="BE14" s="248"/>
      <c r="BF14" s="248"/>
      <c r="BG14" s="249"/>
      <c r="BH14" s="247" t="s">
        <v>88</v>
      </c>
      <c r="BI14" s="248"/>
      <c r="BJ14" s="248"/>
      <c r="BK14" s="249"/>
      <c r="BL14" s="247" t="s">
        <v>89</v>
      </c>
      <c r="BM14" s="248"/>
      <c r="BN14" s="248"/>
      <c r="BO14" s="249"/>
      <c r="BP14" s="59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DZ14" s="245" t="s">
        <v>91</v>
      </c>
      <c r="EA14" s="245"/>
      <c r="EB14" s="245"/>
      <c r="EC14" s="245"/>
      <c r="ED14" s="245" t="s">
        <v>92</v>
      </c>
      <c r="EE14" s="245"/>
      <c r="EF14" s="245"/>
      <c r="EG14" s="245"/>
      <c r="EH14" s="245" t="s">
        <v>93</v>
      </c>
      <c r="EI14" s="245"/>
      <c r="EJ14" s="245"/>
      <c r="EK14" s="245"/>
      <c r="EL14" s="245" t="s">
        <v>94</v>
      </c>
      <c r="EM14" s="245"/>
      <c r="EN14" s="245"/>
      <c r="EO14" s="245"/>
      <c r="EP14" s="66"/>
      <c r="EQ14" s="67"/>
    </row>
    <row r="15" spans="2:147" s="12" customFormat="1" ht="21.95" customHeight="1" x14ac:dyDescent="0.25"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DZ15" s="54" t="s">
        <v>13</v>
      </c>
      <c r="EA15" s="54" t="s">
        <v>14</v>
      </c>
      <c r="EB15" s="54" t="s">
        <v>59</v>
      </c>
      <c r="EC15" s="55" t="s">
        <v>15</v>
      </c>
      <c r="ED15" s="54" t="s">
        <v>13</v>
      </c>
      <c r="EE15" s="54" t="s">
        <v>14</v>
      </c>
      <c r="EF15" s="54" t="s">
        <v>59</v>
      </c>
      <c r="EG15" s="55" t="s">
        <v>15</v>
      </c>
      <c r="EH15" s="54" t="s">
        <v>13</v>
      </c>
      <c r="EI15" s="54" t="s">
        <v>14</v>
      </c>
      <c r="EJ15" s="54" t="s">
        <v>59</v>
      </c>
      <c r="EK15" s="55" t="s">
        <v>15</v>
      </c>
      <c r="EL15" s="54" t="s">
        <v>13</v>
      </c>
      <c r="EM15" s="54" t="s">
        <v>14</v>
      </c>
      <c r="EN15" s="54" t="s">
        <v>59</v>
      </c>
      <c r="EO15" s="55" t="s">
        <v>15</v>
      </c>
      <c r="EP15" s="68"/>
      <c r="EQ15" s="60"/>
    </row>
    <row r="16" spans="2:147" s="12" customFormat="1" ht="21.95" customHeight="1" x14ac:dyDescent="0.25"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T16" s="24"/>
      <c r="U16" s="129">
        <f>'RAW DATA'!AY11</f>
        <v>17.39</v>
      </c>
      <c r="V16" s="129">
        <f>'RAW DATA'!AZ11</f>
        <v>9.9999999999999995E-21</v>
      </c>
      <c r="W16" s="129">
        <f>'RAW DATA'!BA11</f>
        <v>1.1299999999999999</v>
      </c>
      <c r="X16" s="160"/>
      <c r="Y16" s="83"/>
      <c r="Z16" s="84"/>
      <c r="AA16" s="30">
        <f t="shared" ref="AA16:AA34" si="0">(($D$18*V16)+1)*(1+$H$23)</f>
        <v>0.85</v>
      </c>
      <c r="AB16" s="30">
        <f t="shared" ref="AB16:AB34" si="1">(($D$18*V16)+1)*(1+$H$24)</f>
        <v>1.1499999999999999</v>
      </c>
      <c r="AC16" s="85">
        <f t="shared" ref="AC16:AC34" si="2">(EXP($E$18*V16))*(1+$H$23)</f>
        <v>0.85</v>
      </c>
      <c r="AD16" s="85">
        <f t="shared" ref="AD16:AD34" si="3">(EXP($E$18*V16))*(1+$H$24)</f>
        <v>1.1499999999999999</v>
      </c>
      <c r="AE16" s="30">
        <f t="shared" ref="AE16:AE34" si="4">($F$18*(V16^$G$18))*(1+$H$23)</f>
        <v>0.90295694478179722</v>
      </c>
      <c r="AF16" s="30">
        <f t="shared" ref="AF16:AF34" si="5">($F$18*(V16^$G$18))*(1+$H$24)</f>
        <v>1.2216476311753728</v>
      </c>
      <c r="AG16" s="84"/>
      <c r="AH16" s="77"/>
      <c r="AI16" s="45"/>
      <c r="AJ16" s="30">
        <f t="shared" ref="AJ16:AJ34" si="6">($D$18*V16)+1</f>
        <v>1</v>
      </c>
      <c r="AK16" s="30">
        <f t="shared" ref="AK16:AK34" si="7">EXP($E$18*V16)</f>
        <v>1</v>
      </c>
      <c r="AL16" s="30">
        <f t="shared" ref="AL16:AL34" si="8">$F$18*(V16^$G$18)</f>
        <v>1.0623022879785851</v>
      </c>
      <c r="AM16" s="85">
        <f t="shared" ref="AM16:AM34" si="9">V16*$H$21+1</f>
        <v>1</v>
      </c>
      <c r="AN16" s="30">
        <f>(W16-AJ16)^2</f>
        <v>1.6899999999999971E-2</v>
      </c>
      <c r="AO16" s="30">
        <f>(W16-AK16)^2</f>
        <v>1.6899999999999971E-2</v>
      </c>
      <c r="AP16" s="30">
        <f>(W16-AL16)^2</f>
        <v>4.5829802129344144E-3</v>
      </c>
      <c r="AQ16" s="85">
        <f>(W16-AM16)^2</f>
        <v>1.6899999999999971E-2</v>
      </c>
      <c r="AR16" s="86"/>
      <c r="AS16" s="87"/>
      <c r="AT16" s="60"/>
      <c r="AU16" s="30">
        <f t="shared" ref="AU16:AV34" si="10">V16^2</f>
        <v>9.9999999999999993E-41</v>
      </c>
      <c r="AV16" s="30">
        <f t="shared" si="10"/>
        <v>1.2768999999999997</v>
      </c>
      <c r="AW16" s="30">
        <f t="shared" ref="AW16:AW34" si="11">V16*W16</f>
        <v>1.1299999999999999E-20</v>
      </c>
      <c r="AX16" s="85">
        <f t="shared" ref="AX16:AX34" si="12">(V16-$M$25)^2</f>
        <v>1295.0876480730954</v>
      </c>
      <c r="AY16" s="62"/>
      <c r="AZ16" s="30">
        <f t="shared" ref="AZ16:AZ34" si="13">AJ16-BB16</f>
        <v>0.77424882627262614</v>
      </c>
      <c r="BA16" s="30">
        <f t="shared" ref="BA16:BA34" si="14">AJ16+BB16</f>
        <v>1.2257511737273739</v>
      </c>
      <c r="BB16" s="30">
        <f t="shared" ref="BB16:BB34" si="15">$N$22*($N$20*SQRT((1/$H$26)+(AX16/$M$26)))</f>
        <v>0.22575117372737388</v>
      </c>
      <c r="BC16" s="56">
        <f t="shared" ref="BC16:BC34" si="16">(BA16-AZ16)/(2*AJ16)</f>
        <v>0.22575117372737386</v>
      </c>
      <c r="BD16" s="30">
        <f t="shared" ref="BD16:BD34" si="17">AK16-BF16</f>
        <v>0.66332960099803728</v>
      </c>
      <c r="BE16" s="30">
        <f t="shared" ref="BE16:BE34" si="18">AK16+BF16</f>
        <v>1.3366703990019628</v>
      </c>
      <c r="BF16" s="30">
        <f t="shared" ref="BF16:BF34" si="19">$O$22*($O$20*SQRT((1/$H$26)+(AX16/$M$26)))</f>
        <v>0.33667039900196272</v>
      </c>
      <c r="BG16" s="56">
        <f t="shared" ref="BG16:BG34" si="20">(BE16-BD16)/(2*AK16)</f>
        <v>0.33667039900196277</v>
      </c>
      <c r="BH16" s="30">
        <f t="shared" ref="BH16:BH34" si="21">AL16-BJ16</f>
        <v>0.72302073599772632</v>
      </c>
      <c r="BI16" s="30">
        <f t="shared" ref="BI16:BI34" si="22">AL16+BJ16</f>
        <v>1.4015838399594438</v>
      </c>
      <c r="BJ16" s="30">
        <f t="shared" ref="BJ16:BJ34" si="23">$P$22*($P$20*SQRT((1/$H$26)+(AX16/$M$26)))</f>
        <v>0.3392815519808588</v>
      </c>
      <c r="BK16" s="56">
        <f t="shared" ref="BK16:BK34" si="24">(BI16-BH16)/(2*AL16)</f>
        <v>0.31938324507091553</v>
      </c>
      <c r="BL16" s="30">
        <f t="shared" ref="BL16:BL34" si="25">AM16-BN16</f>
        <v>0.69651329110046012</v>
      </c>
      <c r="BM16" s="30">
        <f t="shared" ref="BM16:BM34" si="26">AM16+BN16</f>
        <v>1.3034867088995399</v>
      </c>
      <c r="BN16" s="30">
        <f t="shared" ref="BN16:BN34" si="27">$Q$22*($Q$20*SQRT((1/$H$26)+(AX16/$M$26)))</f>
        <v>0.30348670889953983</v>
      </c>
      <c r="BO16" s="56">
        <f t="shared" ref="BO16:BO34" si="28">(BM16-BL16)/(2*AM16)</f>
        <v>0.30348670889953988</v>
      </c>
      <c r="BP16" s="59"/>
      <c r="BQ16" s="11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DZ16" s="30">
        <f t="shared" ref="DZ16:DZ79" si="29">AJ16-EB16</f>
        <v>0.33026893055930517</v>
      </c>
      <c r="EA16" s="30">
        <f t="shared" ref="EA16:EA79" si="30">AJ16+EB16</f>
        <v>1.6697310694406948</v>
      </c>
      <c r="EB16" s="30">
        <f t="shared" ref="EB16:EB79" si="31">$N$22*SQRT(($N$20^2)+((($N$20*SQRT((1/$H$26)+(AX16/$M$26))))^2))</f>
        <v>0.66973106944069483</v>
      </c>
      <c r="EC16" s="56">
        <f t="shared" ref="EC16:EC79" si="32">(EA16-DZ16)/(2*AJ16)</f>
        <v>0.66973106944069483</v>
      </c>
      <c r="ED16" s="30">
        <f t="shared" ref="ED16:ED79" si="33">AK16-EF16</f>
        <v>1.2072909755638239E-3</v>
      </c>
      <c r="EE16" s="30">
        <f t="shared" ref="EE16:EE79" si="34">AK16+EF16</f>
        <v>1.9987927090244362</v>
      </c>
      <c r="EF16" s="30">
        <f t="shared" ref="EF16:EF79" si="35">$O$22*SQRT(($O$20^2)+((($O$20*SQRT((1/$H$26)+(AX16/$M$26))))^2))</f>
        <v>0.99879270902443618</v>
      </c>
      <c r="EG16" s="56">
        <f t="shared" ref="EG16:EG79" si="36">(EE16-ED16)/(2*AK16)</f>
        <v>0.99879270902443618</v>
      </c>
      <c r="EH16" s="30">
        <f t="shared" ref="EH16:EH79" si="37">AL16-EJ16</f>
        <v>5.5763128523103722E-2</v>
      </c>
      <c r="EI16" s="30">
        <f t="shared" ref="EI16:EI79" si="38">AL16+EJ16</f>
        <v>2.0688414474340666</v>
      </c>
      <c r="EJ16" s="30">
        <f t="shared" ref="EJ16:EJ79" si="39">$P$22*SQRT(($P$20^2)+((($P$20*SQRT((1/$H$26)+(AX16/$M$26))))^2))</f>
        <v>1.0065391594554813</v>
      </c>
      <c r="EK16" s="56">
        <f t="shared" ref="EK16:EK79" si="40">(EI16-EH16)/(2*AL16)</f>
        <v>0.94750728756386915</v>
      </c>
      <c r="EL16" s="30">
        <f t="shared" ref="EL16:EL79" si="41">AM16-EN16</f>
        <v>9.9652618604836873E-2</v>
      </c>
      <c r="EM16" s="30">
        <f t="shared" ref="EM16:EM79" si="42">AM16+EN16</f>
        <v>1.900347381395163</v>
      </c>
      <c r="EN16" s="30">
        <f t="shared" ref="EN16:EN79" si="43">$Q$22*SQRT(($Q$20^2)+((($Q$20*SQRT((1/$H$26)+(AX16/$M$26))))^2))</f>
        <v>0.90034738139516313</v>
      </c>
      <c r="EO16" s="56">
        <f t="shared" ref="EO16:EO79" si="44">(EM16-EL16)/(2*AM16)</f>
        <v>0.90034738139516302</v>
      </c>
      <c r="EP16" s="66"/>
      <c r="EQ16" s="60"/>
    </row>
    <row r="17" spans="2:147" s="12" customFormat="1" ht="21.95" customHeight="1" x14ac:dyDescent="0.25"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INPUTS!J27</f>
        <v>0.73229999999999995</v>
      </c>
      <c r="O17" s="128">
        <f>INPUTS!K27</f>
        <v>0.86470000000000002</v>
      </c>
      <c r="P17" s="128">
        <f>INPUTS!L27</f>
        <v>0.18279999999999999</v>
      </c>
      <c r="Q17" s="129" t="s">
        <v>7</v>
      </c>
      <c r="R17" s="24"/>
      <c r="T17" s="24"/>
      <c r="U17" s="129">
        <f>'RAW DATA'!AY12</f>
        <v>67.83</v>
      </c>
      <c r="V17" s="129">
        <f>'RAW DATA'!AZ12</f>
        <v>11.994353873675774</v>
      </c>
      <c r="W17" s="129">
        <f>'RAW DATA'!BA12</f>
        <v>1.42</v>
      </c>
      <c r="X17" s="160"/>
      <c r="Y17" s="83"/>
      <c r="Z17" s="84"/>
      <c r="AA17" s="30">
        <f t="shared" si="0"/>
        <v>1.0273964937916646</v>
      </c>
      <c r="AB17" s="30">
        <f t="shared" si="1"/>
        <v>1.3900070210122522</v>
      </c>
      <c r="AC17" s="85">
        <f t="shared" si="2"/>
        <v>0.97571586200356164</v>
      </c>
      <c r="AD17" s="85">
        <f t="shared" si="3"/>
        <v>1.3200861662401129</v>
      </c>
      <c r="AE17" s="30">
        <f t="shared" si="4"/>
        <v>1.4529177041478121</v>
      </c>
      <c r="AF17" s="30">
        <f t="shared" si="5"/>
        <v>1.9657121879646868</v>
      </c>
      <c r="AG17" s="84"/>
      <c r="AH17" s="77"/>
      <c r="AI17" s="45"/>
      <c r="AJ17" s="30">
        <f t="shared" si="6"/>
        <v>1.2087017574019585</v>
      </c>
      <c r="AK17" s="30">
        <f t="shared" si="7"/>
        <v>1.1479010141218373</v>
      </c>
      <c r="AL17" s="30">
        <f t="shared" si="8"/>
        <v>1.7093149460562496</v>
      </c>
      <c r="AM17" s="85">
        <f t="shared" si="9"/>
        <v>1.2758701390945428</v>
      </c>
      <c r="AN17" s="30">
        <f>(W17-AJ17)^2</f>
        <v>4.4646947325020767E-2</v>
      </c>
      <c r="AO17" s="30">
        <f t="shared" ref="AO17:AO34" si="45">(W17-AK17)^2</f>
        <v>7.4037858115924532E-2</v>
      </c>
      <c r="AP17" s="30">
        <f t="shared" ref="AP17:AP34" si="46">(W17-AL17)^2</f>
        <v>8.3703138011530634E-2</v>
      </c>
      <c r="AQ17" s="85">
        <f t="shared" ref="AQ17:AQ34" si="47">(W17-AM17)^2</f>
        <v>2.077341680462641E-2</v>
      </c>
      <c r="AR17" s="86"/>
      <c r="AS17" s="87"/>
      <c r="AT17" s="60"/>
      <c r="AU17" s="30">
        <f t="shared" si="10"/>
        <v>143.86452484696105</v>
      </c>
      <c r="AV17" s="30">
        <f t="shared" si="10"/>
        <v>2.0164</v>
      </c>
      <c r="AW17" s="30">
        <f t="shared" si="11"/>
        <v>17.031982500619598</v>
      </c>
      <c r="AX17" s="85">
        <f t="shared" si="12"/>
        <v>575.66272175039421</v>
      </c>
      <c r="AY17" s="63"/>
      <c r="AZ17" s="30">
        <f t="shared" si="13"/>
        <v>1.0235609996465962</v>
      </c>
      <c r="BA17" s="30">
        <f t="shared" si="14"/>
        <v>1.3938425151573208</v>
      </c>
      <c r="BB17" s="30">
        <f t="shared" si="15"/>
        <v>0.18514075775536226</v>
      </c>
      <c r="BC17" s="56">
        <f t="shared" si="16"/>
        <v>0.15317323452338874</v>
      </c>
      <c r="BD17" s="30">
        <f t="shared" si="17"/>
        <v>0.87179430886812548</v>
      </c>
      <c r="BE17" s="30">
        <f t="shared" si="18"/>
        <v>1.4240077193755492</v>
      </c>
      <c r="BF17" s="30">
        <f t="shared" si="19"/>
        <v>0.27610670525371189</v>
      </c>
      <c r="BG17" s="56">
        <f t="shared" si="20"/>
        <v>0.2405318070608535</v>
      </c>
      <c r="BH17" s="30">
        <f t="shared" si="21"/>
        <v>1.4310668085647951</v>
      </c>
      <c r="BI17" s="30">
        <f t="shared" si="22"/>
        <v>1.9875630835477041</v>
      </c>
      <c r="BJ17" s="30">
        <f t="shared" si="23"/>
        <v>0.27824813749145438</v>
      </c>
      <c r="BK17" s="56">
        <f t="shared" si="24"/>
        <v>0.16278342275859209</v>
      </c>
      <c r="BL17" s="30">
        <f t="shared" si="25"/>
        <v>1.0269777044434769</v>
      </c>
      <c r="BM17" s="30">
        <f t="shared" si="26"/>
        <v>1.5247625737456088</v>
      </c>
      <c r="BN17" s="30">
        <f t="shared" si="27"/>
        <v>0.24889243465106595</v>
      </c>
      <c r="BO17" s="56">
        <f t="shared" si="28"/>
        <v>0.19507662028025788</v>
      </c>
      <c r="BP17" s="59"/>
      <c r="BQ17" s="11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DZ17" s="30">
        <f t="shared" si="29"/>
        <v>0.55154636244797994</v>
      </c>
      <c r="EA17" s="30">
        <f t="shared" si="30"/>
        <v>1.8658571523559371</v>
      </c>
      <c r="EB17" s="30">
        <f t="shared" si="31"/>
        <v>0.65715539495397857</v>
      </c>
      <c r="EC17" s="56">
        <f t="shared" si="32"/>
        <v>0.54368696903899594</v>
      </c>
      <c r="ED17" s="30">
        <f t="shared" si="33"/>
        <v>0.16786283592555318</v>
      </c>
      <c r="EE17" s="30">
        <f t="shared" si="34"/>
        <v>2.1279391923181215</v>
      </c>
      <c r="EF17" s="30">
        <f t="shared" si="35"/>
        <v>0.98003817819628414</v>
      </c>
      <c r="EG17" s="56">
        <f t="shared" si="36"/>
        <v>0.85376540846253113</v>
      </c>
      <c r="EH17" s="30">
        <f t="shared" si="37"/>
        <v>0.72167577408084138</v>
      </c>
      <c r="EI17" s="30">
        <f t="shared" si="38"/>
        <v>2.6969541180316576</v>
      </c>
      <c r="EJ17" s="30">
        <f t="shared" si="39"/>
        <v>0.98763917197540818</v>
      </c>
      <c r="EK17" s="56">
        <f t="shared" si="40"/>
        <v>0.57779824265510582</v>
      </c>
      <c r="EL17" s="30">
        <f t="shared" si="41"/>
        <v>0.3924287608848801</v>
      </c>
      <c r="EM17" s="30">
        <f t="shared" si="42"/>
        <v>2.1593115173042055</v>
      </c>
      <c r="EN17" s="30">
        <f t="shared" si="43"/>
        <v>0.88344137820966273</v>
      </c>
      <c r="EO17" s="56">
        <f t="shared" si="44"/>
        <v>0.6924226464274974</v>
      </c>
      <c r="EP17" s="66"/>
      <c r="EQ17" s="60"/>
    </row>
    <row r="18" spans="2:147" s="12" customFormat="1" ht="21.95" customHeight="1" x14ac:dyDescent="0.25">
      <c r="B18" s="79"/>
      <c r="C18" s="80"/>
      <c r="D18" s="88">
        <f>INPUTS!E27</f>
        <v>1.7399999999999999E-2</v>
      </c>
      <c r="E18" s="88">
        <f>INPUTS!F27</f>
        <v>1.15E-2</v>
      </c>
      <c r="F18" s="88">
        <f>INPUTS!G27</f>
        <v>1.6681999999999999</v>
      </c>
      <c r="G18" s="88">
        <f>INPUTS!H27</f>
        <v>9.7999999999999997E-3</v>
      </c>
      <c r="H18" s="80"/>
      <c r="I18" s="80"/>
      <c r="K18" s="79"/>
      <c r="L18" s="31" t="s">
        <v>72</v>
      </c>
      <c r="M18" s="9" t="s">
        <v>71</v>
      </c>
      <c r="N18" s="30">
        <f>SUM(AN16:AN34)</f>
        <v>1.6213355828796761</v>
      </c>
      <c r="O18" s="30">
        <f>SUM(AO16:AO34)</f>
        <v>3.6059752995007921</v>
      </c>
      <c r="P18" s="30">
        <f>SUM(AP16:AP34)</f>
        <v>3.4295779133448394</v>
      </c>
      <c r="Q18" s="30">
        <f>SUM(AQ16:AQ34)</f>
        <v>2.9301660506491238</v>
      </c>
      <c r="R18" s="24"/>
      <c r="T18" s="24"/>
      <c r="U18" s="129">
        <f>'RAW DATA'!AY13</f>
        <v>110.87</v>
      </c>
      <c r="V18" s="129">
        <f>'RAW DATA'!AZ13</f>
        <v>26.047419089625386</v>
      </c>
      <c r="W18" s="129">
        <f>'RAW DATA'!BA13</f>
        <v>1.63</v>
      </c>
      <c r="X18" s="160"/>
      <c r="Y18" s="83"/>
      <c r="Z18" s="84"/>
      <c r="AA18" s="30">
        <f t="shared" si="0"/>
        <v>1.2352413283355592</v>
      </c>
      <c r="AB18" s="30">
        <f t="shared" si="1"/>
        <v>1.6712088559834037</v>
      </c>
      <c r="AC18" s="85">
        <f t="shared" si="2"/>
        <v>1.1468584137523363</v>
      </c>
      <c r="AD18" s="85">
        <f t="shared" si="3"/>
        <v>1.5516319715472784</v>
      </c>
      <c r="AE18" s="30">
        <f t="shared" si="4"/>
        <v>1.4640015502761563</v>
      </c>
      <c r="AF18" s="30">
        <f t="shared" si="5"/>
        <v>1.9807079797853879</v>
      </c>
      <c r="AG18" s="84"/>
      <c r="AH18" s="77"/>
      <c r="AI18" s="45"/>
      <c r="AJ18" s="30">
        <f t="shared" si="6"/>
        <v>1.4532250921594816</v>
      </c>
      <c r="AK18" s="30">
        <f t="shared" si="7"/>
        <v>1.3492451926498075</v>
      </c>
      <c r="AL18" s="30">
        <f t="shared" si="8"/>
        <v>1.7223547650307722</v>
      </c>
      <c r="AM18" s="85">
        <f t="shared" si="9"/>
        <v>1.5990906390613837</v>
      </c>
      <c r="AN18" s="30">
        <f t="shared" ref="AN18:AN34" si="48">(W18-AJ18)^2</f>
        <v>3.1249368042023738E-2</v>
      </c>
      <c r="AO18" s="30">
        <f t="shared" si="45"/>
        <v>7.8823261850243659E-2</v>
      </c>
      <c r="AP18" s="30">
        <f t="shared" si="46"/>
        <v>8.5294026238891679E-3</v>
      </c>
      <c r="AQ18" s="85">
        <f t="shared" si="47"/>
        <v>9.5538859363365183E-4</v>
      </c>
      <c r="AR18" s="86"/>
      <c r="AS18" s="87"/>
      <c r="AT18" s="60"/>
      <c r="AU18" s="30">
        <f t="shared" si="10"/>
        <v>678.46804123058098</v>
      </c>
      <c r="AV18" s="30">
        <f t="shared" si="10"/>
        <v>2.6568999999999998</v>
      </c>
      <c r="AW18" s="30">
        <f t="shared" si="11"/>
        <v>42.457293116089375</v>
      </c>
      <c r="AX18" s="85">
        <f t="shared" si="12"/>
        <v>98.801753652308804</v>
      </c>
      <c r="AY18" s="89"/>
      <c r="AZ18" s="30">
        <f t="shared" si="13"/>
        <v>1.3008548617312934</v>
      </c>
      <c r="BA18" s="30">
        <f t="shared" si="14"/>
        <v>1.6055953225876698</v>
      </c>
      <c r="BB18" s="30">
        <f t="shared" si="15"/>
        <v>0.15237023042818817</v>
      </c>
      <c r="BC18" s="56">
        <f t="shared" si="16"/>
        <v>0.10484971065409227</v>
      </c>
      <c r="BD18" s="30">
        <f t="shared" si="17"/>
        <v>1.1220102887186798</v>
      </c>
      <c r="BE18" s="30">
        <f t="shared" si="18"/>
        <v>1.5764800965809351</v>
      </c>
      <c r="BF18" s="30">
        <f t="shared" si="19"/>
        <v>0.22723490393112761</v>
      </c>
      <c r="BG18" s="56">
        <f t="shared" si="20"/>
        <v>0.16841631541029015</v>
      </c>
      <c r="BH18" s="30">
        <f t="shared" si="21"/>
        <v>1.4933574694606175</v>
      </c>
      <c r="BI18" s="30">
        <f t="shared" si="22"/>
        <v>1.9513520606009269</v>
      </c>
      <c r="BJ18" s="30">
        <f t="shared" si="23"/>
        <v>0.22899729557015458</v>
      </c>
      <c r="BK18" s="56">
        <f t="shared" si="24"/>
        <v>0.13295593928702798</v>
      </c>
      <c r="BL18" s="30">
        <f t="shared" si="25"/>
        <v>1.3942529896998817</v>
      </c>
      <c r="BM18" s="30">
        <f t="shared" si="26"/>
        <v>1.8039282884228858</v>
      </c>
      <c r="BN18" s="30">
        <f t="shared" si="27"/>
        <v>0.20483764936150203</v>
      </c>
      <c r="BO18" s="56">
        <f t="shared" si="28"/>
        <v>0.12809633447778504</v>
      </c>
      <c r="BP18" s="59"/>
      <c r="BQ18" s="11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DZ18" s="30">
        <f t="shared" si="29"/>
        <v>0.80453965216901213</v>
      </c>
      <c r="EA18" s="30">
        <f t="shared" si="30"/>
        <v>2.1019105321499509</v>
      </c>
      <c r="EB18" s="30">
        <f t="shared" si="31"/>
        <v>0.64868543999046946</v>
      </c>
      <c r="EC18" s="56">
        <f t="shared" si="32"/>
        <v>0.44637643782115516</v>
      </c>
      <c r="ED18" s="30">
        <f t="shared" si="33"/>
        <v>0.38183854619712765</v>
      </c>
      <c r="EE18" s="30">
        <f t="shared" si="34"/>
        <v>2.3166518391024873</v>
      </c>
      <c r="EF18" s="30">
        <f t="shared" si="35"/>
        <v>0.96740664645267982</v>
      </c>
      <c r="EG18" s="56">
        <f t="shared" si="36"/>
        <v>0.71699840156759953</v>
      </c>
      <c r="EH18" s="30">
        <f t="shared" si="37"/>
        <v>0.74744509260914149</v>
      </c>
      <c r="EI18" s="30">
        <f t="shared" si="38"/>
        <v>2.6972644374524029</v>
      </c>
      <c r="EJ18" s="30">
        <f t="shared" si="39"/>
        <v>0.97490967242163074</v>
      </c>
      <c r="EK18" s="56">
        <f t="shared" si="40"/>
        <v>0.56603302189268334</v>
      </c>
      <c r="EL18" s="30">
        <f t="shared" si="41"/>
        <v>0.7270357742149115</v>
      </c>
      <c r="EM18" s="30">
        <f t="shared" si="42"/>
        <v>2.4711455039078558</v>
      </c>
      <c r="EN18" s="30">
        <f t="shared" si="43"/>
        <v>0.87205486484647221</v>
      </c>
      <c r="EO18" s="56">
        <f t="shared" si="44"/>
        <v>0.54534423724620207</v>
      </c>
      <c r="EP18" s="66"/>
      <c r="EQ18" s="60"/>
    </row>
    <row r="19" spans="2:147" s="12" customFormat="1" ht="21.95" customHeight="1" x14ac:dyDescent="0.25"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9.0074199048870887E-2</v>
      </c>
      <c r="O19" s="30">
        <f>O18/(H26-1)</f>
        <v>0.20033196108337734</v>
      </c>
      <c r="P19" s="30">
        <f>P18/(H26-2)</f>
        <v>0.20173987725557879</v>
      </c>
      <c r="Q19" s="30">
        <f>Q18/(H26-1)</f>
        <v>0.1627870028138402</v>
      </c>
      <c r="R19" s="24"/>
      <c r="T19" s="24"/>
      <c r="U19" s="129">
        <f>'RAW DATA'!AY14</f>
        <v>103.48</v>
      </c>
      <c r="V19" s="129">
        <f>'RAW DATA'!AZ14</f>
        <v>23.726091765378754</v>
      </c>
      <c r="W19" s="129">
        <f>'RAW DATA'!BA14</f>
        <v>1.5</v>
      </c>
      <c r="X19" s="160"/>
      <c r="Y19" s="83"/>
      <c r="Z19" s="84"/>
      <c r="AA19" s="30">
        <f t="shared" si="0"/>
        <v>1.2009088972099518</v>
      </c>
      <c r="AB19" s="30">
        <f t="shared" si="1"/>
        <v>1.6247590962252287</v>
      </c>
      <c r="AC19" s="85">
        <f t="shared" si="2"/>
        <v>1.1166477601360476</v>
      </c>
      <c r="AD19" s="85">
        <f t="shared" si="3"/>
        <v>1.5107587343017115</v>
      </c>
      <c r="AE19" s="30">
        <f t="shared" si="4"/>
        <v>1.4626629458229035</v>
      </c>
      <c r="AF19" s="30">
        <f t="shared" si="5"/>
        <v>1.978896926701575</v>
      </c>
      <c r="AG19" s="84"/>
      <c r="AH19" s="77"/>
      <c r="AI19" s="45"/>
      <c r="AJ19" s="30">
        <f t="shared" si="6"/>
        <v>1.4128339967175902</v>
      </c>
      <c r="AK19" s="30">
        <f t="shared" si="7"/>
        <v>1.3137032472188797</v>
      </c>
      <c r="AL19" s="30">
        <f t="shared" si="8"/>
        <v>1.7207799362622394</v>
      </c>
      <c r="AM19" s="85">
        <f t="shared" si="9"/>
        <v>1.5457001106037114</v>
      </c>
      <c r="AN19" s="30">
        <f t="shared" si="48"/>
        <v>7.5979121282290681E-3</v>
      </c>
      <c r="AO19" s="30">
        <f t="shared" si="45"/>
        <v>3.4706480096789873E-2</v>
      </c>
      <c r="AP19" s="30">
        <f t="shared" si="46"/>
        <v>4.874378025595847E-2</v>
      </c>
      <c r="AQ19" s="85">
        <f t="shared" si="47"/>
        <v>2.0885001091914528E-3</v>
      </c>
      <c r="AR19" s="86"/>
      <c r="AS19" s="87"/>
      <c r="AT19" s="60"/>
      <c r="AU19" s="30">
        <f t="shared" si="10"/>
        <v>562.92743045917359</v>
      </c>
      <c r="AV19" s="30">
        <f t="shared" si="10"/>
        <v>2.25</v>
      </c>
      <c r="AW19" s="30">
        <f t="shared" si="11"/>
        <v>35.589137648068132</v>
      </c>
      <c r="AX19" s="85">
        <f t="shared" si="12"/>
        <v>150.33787021776783</v>
      </c>
      <c r="AY19" s="89"/>
      <c r="AZ19" s="30">
        <f t="shared" si="13"/>
        <v>1.2565905117635277</v>
      </c>
      <c r="BA19" s="30">
        <f t="shared" si="14"/>
        <v>1.5690774816716528</v>
      </c>
      <c r="BB19" s="30">
        <f t="shared" si="15"/>
        <v>0.15624348495406257</v>
      </c>
      <c r="BC19" s="56">
        <f t="shared" si="16"/>
        <v>0.11058870703639638</v>
      </c>
      <c r="BD19" s="30">
        <f t="shared" si="17"/>
        <v>1.0806920271555618</v>
      </c>
      <c r="BE19" s="30">
        <f t="shared" si="18"/>
        <v>1.5467144672821975</v>
      </c>
      <c r="BF19" s="30">
        <f t="shared" si="19"/>
        <v>0.23301122006331779</v>
      </c>
      <c r="BG19" s="56">
        <f t="shared" si="20"/>
        <v>0.17736975268699723</v>
      </c>
      <c r="BH19" s="30">
        <f t="shared" si="21"/>
        <v>1.4859615245266267</v>
      </c>
      <c r="BI19" s="30">
        <f t="shared" si="22"/>
        <v>1.955598347997852</v>
      </c>
      <c r="BJ19" s="30">
        <f t="shared" si="23"/>
        <v>0.23481841173561269</v>
      </c>
      <c r="BK19" s="56">
        <f t="shared" si="24"/>
        <v>0.13646045423197414</v>
      </c>
      <c r="BL19" s="30">
        <f t="shared" si="25"/>
        <v>1.3356554838016073</v>
      </c>
      <c r="BM19" s="30">
        <f t="shared" si="26"/>
        <v>1.7557447374058155</v>
      </c>
      <c r="BN19" s="30">
        <f t="shared" si="27"/>
        <v>0.21004462680210409</v>
      </c>
      <c r="BO19" s="56">
        <f t="shared" si="28"/>
        <v>0.13588963691027103</v>
      </c>
      <c r="BP19" s="59"/>
      <c r="BQ19" s="11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DZ19" s="30">
        <f t="shared" si="29"/>
        <v>0.76322785487048594</v>
      </c>
      <c r="EA19" s="30">
        <f t="shared" si="30"/>
        <v>2.0624401385646944</v>
      </c>
      <c r="EB19" s="30">
        <f t="shared" si="31"/>
        <v>0.6496061418471043</v>
      </c>
      <c r="EC19" s="56">
        <f t="shared" si="32"/>
        <v>0.45978943269791178</v>
      </c>
      <c r="ED19" s="30">
        <f t="shared" si="33"/>
        <v>0.34492352679135796</v>
      </c>
      <c r="EE19" s="30">
        <f t="shared" si="34"/>
        <v>2.2824829676464011</v>
      </c>
      <c r="EF19" s="30">
        <f t="shared" si="35"/>
        <v>0.9687797204275217</v>
      </c>
      <c r="EG19" s="56">
        <f t="shared" si="36"/>
        <v>0.73744182522075363</v>
      </c>
      <c r="EH19" s="30">
        <f t="shared" si="37"/>
        <v>0.74448654055947094</v>
      </c>
      <c r="EI19" s="30">
        <f t="shared" si="38"/>
        <v>2.697073331965008</v>
      </c>
      <c r="EJ19" s="30">
        <f t="shared" si="39"/>
        <v>0.97629339570276841</v>
      </c>
      <c r="EK19" s="56">
        <f t="shared" si="40"/>
        <v>0.56735517141338032</v>
      </c>
      <c r="EL19" s="30">
        <f t="shared" si="41"/>
        <v>0.67240750788977077</v>
      </c>
      <c r="EM19" s="30">
        <f t="shared" si="42"/>
        <v>2.4189927133176519</v>
      </c>
      <c r="EN19" s="30">
        <f t="shared" si="43"/>
        <v>0.8732926027139406</v>
      </c>
      <c r="EO19" s="56">
        <f t="shared" si="44"/>
        <v>0.56498191125370012</v>
      </c>
      <c r="EP19" s="66"/>
      <c r="EQ19" s="60"/>
    </row>
    <row r="20" spans="2:147" s="12" customFormat="1" ht="21.95" customHeight="1" x14ac:dyDescent="0.25"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0.30012363960353222</v>
      </c>
      <c r="O20" s="30">
        <f>SQRT(O18/(H26-G31))</f>
        <v>0.44758458539518242</v>
      </c>
      <c r="P20" s="30">
        <f>SQRT(P18/(H26-G32))</f>
        <v>0.44915462510763349</v>
      </c>
      <c r="Q20" s="30">
        <f>SQRT(Q18/(H26-G33))</f>
        <v>0.40346871355018371</v>
      </c>
      <c r="R20" s="24"/>
      <c r="T20" s="24"/>
      <c r="U20" s="129">
        <f>'RAW DATA'!AY15</f>
        <v>70.430000000000007</v>
      </c>
      <c r="V20" s="129">
        <f>'RAW DATA'!AZ15</f>
        <v>12.885884296104603</v>
      </c>
      <c r="W20" s="129">
        <f>'RAW DATA'!BA15</f>
        <v>1.27</v>
      </c>
      <c r="X20" s="160"/>
      <c r="Y20" s="83"/>
      <c r="Z20" s="84"/>
      <c r="AA20" s="30">
        <f t="shared" si="0"/>
        <v>1.0405822287393871</v>
      </c>
      <c r="AB20" s="30">
        <f t="shared" si="1"/>
        <v>1.407846544765053</v>
      </c>
      <c r="AC20" s="85">
        <f t="shared" si="2"/>
        <v>0.9857709435969344</v>
      </c>
      <c r="AD20" s="85">
        <f t="shared" si="3"/>
        <v>1.3336901001605581</v>
      </c>
      <c r="AE20" s="30">
        <f t="shared" si="4"/>
        <v>1.4539389193803063</v>
      </c>
      <c r="AF20" s="30">
        <f t="shared" si="5"/>
        <v>1.9670938321027673</v>
      </c>
      <c r="AG20" s="84"/>
      <c r="AH20" s="77"/>
      <c r="AI20" s="45"/>
      <c r="AJ20" s="30">
        <f t="shared" si="6"/>
        <v>1.2242143867522202</v>
      </c>
      <c r="AK20" s="30">
        <f t="shared" si="7"/>
        <v>1.1597305218787464</v>
      </c>
      <c r="AL20" s="30">
        <f t="shared" si="8"/>
        <v>1.7105163757415369</v>
      </c>
      <c r="AM20" s="85">
        <f t="shared" si="9"/>
        <v>1.2963753388104058</v>
      </c>
      <c r="AN20" s="30">
        <f t="shared" si="48"/>
        <v>2.096322380475274E-3</v>
      </c>
      <c r="AO20" s="30">
        <f t="shared" si="45"/>
        <v>1.2159357805133638E-2</v>
      </c>
      <c r="AP20" s="30">
        <f t="shared" si="46"/>
        <v>0.19405467729645892</v>
      </c>
      <c r="AQ20" s="85">
        <f t="shared" si="47"/>
        <v>6.9565849736369682E-4</v>
      </c>
      <c r="AR20" s="86"/>
      <c r="AS20" s="87"/>
      <c r="AT20" s="60"/>
      <c r="AU20" s="30">
        <f t="shared" si="10"/>
        <v>166.04601409259521</v>
      </c>
      <c r="AV20" s="30">
        <f t="shared" si="10"/>
        <v>1.6129</v>
      </c>
      <c r="AW20" s="30">
        <f t="shared" si="11"/>
        <v>16.365073056052847</v>
      </c>
      <c r="AX20" s="85">
        <f t="shared" si="12"/>
        <v>533.67661871172845</v>
      </c>
      <c r="AY20" s="63"/>
      <c r="AZ20" s="30">
        <f t="shared" si="13"/>
        <v>1.0417225630336102</v>
      </c>
      <c r="BA20" s="30">
        <f t="shared" si="14"/>
        <v>1.4067062104708301</v>
      </c>
      <c r="BB20" s="30">
        <f t="shared" si="15"/>
        <v>0.18249182371860992</v>
      </c>
      <c r="BC20" s="56">
        <f t="shared" si="16"/>
        <v>0.14906851748634622</v>
      </c>
      <c r="BD20" s="30">
        <f t="shared" si="17"/>
        <v>0.88757426199529998</v>
      </c>
      <c r="BE20" s="30">
        <f t="shared" si="18"/>
        <v>1.4318867817621928</v>
      </c>
      <c r="BF20" s="30">
        <f t="shared" si="19"/>
        <v>0.27215625988344644</v>
      </c>
      <c r="BG20" s="56">
        <f t="shared" si="20"/>
        <v>0.23467198176569265</v>
      </c>
      <c r="BH20" s="30">
        <f t="shared" si="21"/>
        <v>1.4362493225396802</v>
      </c>
      <c r="BI20" s="30">
        <f t="shared" si="22"/>
        <v>1.9847834289433937</v>
      </c>
      <c r="BJ20" s="30">
        <f t="shared" si="23"/>
        <v>0.27426705320185674</v>
      </c>
      <c r="BK20" s="56">
        <f t="shared" si="24"/>
        <v>0.16034167055720672</v>
      </c>
      <c r="BL20" s="30">
        <f t="shared" si="25"/>
        <v>1.0510439765543689</v>
      </c>
      <c r="BM20" s="30">
        <f t="shared" si="26"/>
        <v>1.5417067010664427</v>
      </c>
      <c r="BN20" s="30">
        <f t="shared" si="27"/>
        <v>0.24533136225603694</v>
      </c>
      <c r="BO20" s="56">
        <f t="shared" si="28"/>
        <v>0.18924408303012041</v>
      </c>
      <c r="BP20" s="59"/>
      <c r="BQ20" s="11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DZ20" s="30">
        <f t="shared" si="29"/>
        <v>0.56780035684500219</v>
      </c>
      <c r="EA20" s="30">
        <f t="shared" si="30"/>
        <v>1.8806284166594383</v>
      </c>
      <c r="EB20" s="30">
        <f t="shared" si="31"/>
        <v>0.65641402990721798</v>
      </c>
      <c r="EC20" s="56">
        <f t="shared" si="32"/>
        <v>0.5361920567268057</v>
      </c>
      <c r="ED20" s="30">
        <f t="shared" si="33"/>
        <v>0.1807979665768108</v>
      </c>
      <c r="EE20" s="30">
        <f t="shared" si="34"/>
        <v>2.138663077180682</v>
      </c>
      <c r="EF20" s="30">
        <f t="shared" si="35"/>
        <v>0.97893255530193557</v>
      </c>
      <c r="EG20" s="56">
        <f t="shared" si="36"/>
        <v>0.84410346786086077</v>
      </c>
      <c r="EH20" s="30">
        <f t="shared" si="37"/>
        <v>0.72399140166595033</v>
      </c>
      <c r="EI20" s="30">
        <f t="shared" si="38"/>
        <v>2.6970413498171233</v>
      </c>
      <c r="EJ20" s="30">
        <f t="shared" si="39"/>
        <v>0.98652497407558659</v>
      </c>
      <c r="EK20" s="56">
        <f t="shared" si="40"/>
        <v>0.57674102865452648</v>
      </c>
      <c r="EL20" s="30">
        <f t="shared" si="41"/>
        <v>0.41393060852252195</v>
      </c>
      <c r="EM20" s="30">
        <f t="shared" si="42"/>
        <v>2.1788200690982897</v>
      </c>
      <c r="EN20" s="30">
        <f t="shared" si="43"/>
        <v>0.88244473028788384</v>
      </c>
      <c r="EO20" s="56">
        <f t="shared" si="44"/>
        <v>0.68070157142733256</v>
      </c>
      <c r="EP20" s="66"/>
      <c r="EQ20" s="60"/>
    </row>
    <row r="21" spans="2:147" s="12" customFormat="1" ht="21.95" customHeight="1" x14ac:dyDescent="0.25"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AVERAGE(BC16:BC34)</f>
        <v>0.12479897919829518</v>
      </c>
      <c r="O21" s="33">
        <f>AVERAGE(BG16:BG34)</f>
        <v>0.19104283775932759</v>
      </c>
      <c r="P21" s="33">
        <f>AVERAGE(BK16:BK34)</f>
        <v>0.17625807117743181</v>
      </c>
      <c r="Q21" s="33">
        <f>AVERAGE(BO16:BO34)</f>
        <v>0.15359961185242771</v>
      </c>
      <c r="R21" s="24"/>
      <c r="T21" s="24"/>
      <c r="U21" s="129">
        <f>'RAW DATA'!AY16</f>
        <v>46.09</v>
      </c>
      <c r="V21" s="129">
        <f>'RAW DATA'!AZ16</f>
        <v>4.2340991781027384</v>
      </c>
      <c r="W21" s="129">
        <f>'RAW DATA'!BA16</f>
        <v>1.19</v>
      </c>
      <c r="X21" s="160"/>
      <c r="Y21" s="83"/>
      <c r="Z21" s="84"/>
      <c r="AA21" s="30">
        <f t="shared" si="0"/>
        <v>0.91262232684413946</v>
      </c>
      <c r="AB21" s="30">
        <f t="shared" si="1"/>
        <v>1.2347243245538357</v>
      </c>
      <c r="AC21" s="85">
        <f t="shared" si="2"/>
        <v>0.89241251820574508</v>
      </c>
      <c r="AD21" s="85">
        <f t="shared" si="3"/>
        <v>1.207381642278361</v>
      </c>
      <c r="AE21" s="30">
        <f t="shared" si="4"/>
        <v>1.4381669383027684</v>
      </c>
      <c r="AF21" s="30">
        <f t="shared" si="5"/>
        <v>1.9457552694684512</v>
      </c>
      <c r="AG21" s="84"/>
      <c r="AH21" s="77"/>
      <c r="AI21" s="45"/>
      <c r="AJ21" s="30">
        <f t="shared" si="6"/>
        <v>1.0736733256989877</v>
      </c>
      <c r="AK21" s="30">
        <f t="shared" si="7"/>
        <v>1.0498970802420531</v>
      </c>
      <c r="AL21" s="30">
        <f t="shared" si="8"/>
        <v>1.6919611038856099</v>
      </c>
      <c r="AM21" s="85">
        <f t="shared" si="9"/>
        <v>1.097384281096363</v>
      </c>
      <c r="AN21" s="30">
        <f t="shared" si="48"/>
        <v>1.3531895153933793E-2</v>
      </c>
      <c r="AO21" s="30">
        <f t="shared" si="45"/>
        <v>1.9628828124701698E-2</v>
      </c>
      <c r="AP21" s="30">
        <f t="shared" si="46"/>
        <v>0.25196494981406015</v>
      </c>
      <c r="AQ21" s="85">
        <f t="shared" si="47"/>
        <v>8.5776713880374965E-3</v>
      </c>
      <c r="AR21" s="86"/>
      <c r="AS21" s="87"/>
      <c r="AT21" s="60"/>
      <c r="AU21" s="30">
        <f t="shared" si="10"/>
        <v>17.927595850010285</v>
      </c>
      <c r="AV21" s="30">
        <f t="shared" si="10"/>
        <v>1.4160999999999999</v>
      </c>
      <c r="AW21" s="30">
        <f t="shared" si="11"/>
        <v>5.0385780219422589</v>
      </c>
      <c r="AX21" s="85">
        <f t="shared" si="12"/>
        <v>1008.2674272287458</v>
      </c>
      <c r="AY21" s="63"/>
      <c r="AZ21" s="30">
        <f t="shared" si="13"/>
        <v>0.86317148668242349</v>
      </c>
      <c r="BA21" s="30">
        <f t="shared" si="14"/>
        <v>1.2841751647155517</v>
      </c>
      <c r="BB21" s="30">
        <f t="shared" si="15"/>
        <v>0.21050183901656416</v>
      </c>
      <c r="BC21" s="56">
        <f t="shared" si="16"/>
        <v>0.19605762197689158</v>
      </c>
      <c r="BD21" s="30">
        <f t="shared" si="17"/>
        <v>0.73596853244217009</v>
      </c>
      <c r="BE21" s="30">
        <f t="shared" si="18"/>
        <v>1.3638256280419361</v>
      </c>
      <c r="BF21" s="30">
        <f t="shared" si="19"/>
        <v>0.31392854779988294</v>
      </c>
      <c r="BG21" s="56">
        <f t="shared" si="20"/>
        <v>0.29900887782972685</v>
      </c>
      <c r="BH21" s="30">
        <f t="shared" si="21"/>
        <v>1.3755977846737519</v>
      </c>
      <c r="BI21" s="30">
        <f t="shared" si="22"/>
        <v>2.0083244230974677</v>
      </c>
      <c r="BJ21" s="30">
        <f t="shared" si="23"/>
        <v>0.31636331921185795</v>
      </c>
      <c r="BK21" s="56">
        <f t="shared" si="24"/>
        <v>0.18698025532934862</v>
      </c>
      <c r="BL21" s="30">
        <f t="shared" si="25"/>
        <v>0.81439788822122661</v>
      </c>
      <c r="BM21" s="30">
        <f t="shared" si="26"/>
        <v>1.3803706739714994</v>
      </c>
      <c r="BN21" s="30">
        <f t="shared" si="27"/>
        <v>0.28298639287513644</v>
      </c>
      <c r="BO21" s="56">
        <f t="shared" si="28"/>
        <v>0.25787356147694529</v>
      </c>
      <c r="BP21" s="59"/>
      <c r="BQ21" s="11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DZ21" s="30">
        <f t="shared" si="29"/>
        <v>0.40892740644543901</v>
      </c>
      <c r="EA21" s="30">
        <f t="shared" si="30"/>
        <v>1.7384192449525364</v>
      </c>
      <c r="EB21" s="30">
        <f t="shared" si="31"/>
        <v>0.66474591925354864</v>
      </c>
      <c r="EC21" s="56">
        <f t="shared" si="32"/>
        <v>0.61913237792396758</v>
      </c>
      <c r="ED21" s="30">
        <f t="shared" si="33"/>
        <v>5.8538895144469638E-2</v>
      </c>
      <c r="EE21" s="30">
        <f t="shared" si="34"/>
        <v>2.0412552653396365</v>
      </c>
      <c r="EF21" s="30">
        <f t="shared" si="35"/>
        <v>0.99135818509758344</v>
      </c>
      <c r="EG21" s="56">
        <f t="shared" si="36"/>
        <v>0.94424320607599599</v>
      </c>
      <c r="EH21" s="30">
        <f t="shared" si="37"/>
        <v>0.69291412914140371</v>
      </c>
      <c r="EI21" s="30">
        <f t="shared" si="38"/>
        <v>2.6910080786298161</v>
      </c>
      <c r="EJ21" s="30">
        <f t="shared" si="39"/>
        <v>0.99904697474420623</v>
      </c>
      <c r="EK21" s="56">
        <f t="shared" si="40"/>
        <v>0.59046686856446173</v>
      </c>
      <c r="EL21" s="30">
        <f t="shared" si="41"/>
        <v>0.20373864480704817</v>
      </c>
      <c r="EM21" s="30">
        <f t="shared" si="42"/>
        <v>1.9910299173856778</v>
      </c>
      <c r="EN21" s="30">
        <f t="shared" si="43"/>
        <v>0.89364563628931482</v>
      </c>
      <c r="EO21" s="56">
        <f t="shared" si="44"/>
        <v>0.81434156811185676</v>
      </c>
      <c r="EP21" s="66"/>
      <c r="EQ21" s="60"/>
    </row>
    <row r="22" spans="2:147" s="12" customFormat="1" ht="21.95" customHeight="1" x14ac:dyDescent="0.25"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2.1009220402410378</v>
      </c>
      <c r="O22" s="4">
        <f>TINV((1-H25),(H26-G31))</f>
        <v>2.1009220402410378</v>
      </c>
      <c r="P22" s="4">
        <f>TINV((1-H25),(H26-G32))</f>
        <v>2.109815577833317</v>
      </c>
      <c r="Q22" s="4">
        <f>TINV((1-H25),(H26-G33))</f>
        <v>2.1009220402410378</v>
      </c>
      <c r="R22" s="79"/>
      <c r="T22" s="24"/>
      <c r="U22" s="129">
        <f>'RAW DATA'!AY17</f>
        <v>141.74</v>
      </c>
      <c r="V22" s="129">
        <f>'RAW DATA'!AZ17</f>
        <v>35.436070873066278</v>
      </c>
      <c r="W22" s="129">
        <f>'RAW DATA'!BA17</f>
        <v>1.69</v>
      </c>
      <c r="X22" s="160"/>
      <c r="Y22" s="83"/>
      <c r="Z22" s="84"/>
      <c r="AA22" s="30">
        <f t="shared" si="0"/>
        <v>1.37409948821265</v>
      </c>
      <c r="AB22" s="30">
        <f t="shared" si="1"/>
        <v>1.859075778170056</v>
      </c>
      <c r="AC22" s="85">
        <f t="shared" si="2"/>
        <v>1.2776160564970904</v>
      </c>
      <c r="AD22" s="85">
        <f t="shared" si="3"/>
        <v>1.7285393705548868</v>
      </c>
      <c r="AE22" s="30">
        <f t="shared" si="4"/>
        <v>1.4684244566440152</v>
      </c>
      <c r="AF22" s="30">
        <f t="shared" si="5"/>
        <v>1.9866919119301383</v>
      </c>
      <c r="AG22" s="84"/>
      <c r="AH22" s="77"/>
      <c r="AI22" s="45"/>
      <c r="AJ22" s="30">
        <f t="shared" si="6"/>
        <v>1.6165876331913531</v>
      </c>
      <c r="AK22" s="30">
        <f t="shared" si="7"/>
        <v>1.5030777135259887</v>
      </c>
      <c r="AL22" s="30">
        <f t="shared" si="8"/>
        <v>1.7275581842870769</v>
      </c>
      <c r="AM22" s="85">
        <f t="shared" si="9"/>
        <v>1.8150296300805244</v>
      </c>
      <c r="AN22" s="30">
        <f t="shared" si="48"/>
        <v>5.38937560044731E-3</v>
      </c>
      <c r="AO22" s="30">
        <f t="shared" si="45"/>
        <v>3.4939941180672313E-2</v>
      </c>
      <c r="AP22" s="30">
        <f t="shared" si="46"/>
        <v>1.4106172069420311E-3</v>
      </c>
      <c r="AQ22" s="85">
        <f t="shared" si="47"/>
        <v>1.563240839807279E-2</v>
      </c>
      <c r="AR22" s="86"/>
      <c r="AS22" s="87"/>
      <c r="AT22" s="60"/>
      <c r="AU22" s="30">
        <f t="shared" si="10"/>
        <v>1255.7151189209762</v>
      </c>
      <c r="AV22" s="30">
        <f t="shared" si="10"/>
        <v>2.8560999999999996</v>
      </c>
      <c r="AW22" s="30">
        <f t="shared" si="11"/>
        <v>59.886959775482005</v>
      </c>
      <c r="AX22" s="85">
        <f t="shared" si="12"/>
        <v>0.30388245152441168</v>
      </c>
      <c r="AY22" s="63"/>
      <c r="AZ22" s="30">
        <f t="shared" si="13"/>
        <v>1.471908308861031</v>
      </c>
      <c r="BA22" s="30">
        <f t="shared" si="14"/>
        <v>1.7612669575216753</v>
      </c>
      <c r="BB22" s="30">
        <f t="shared" si="15"/>
        <v>0.14467932433032216</v>
      </c>
      <c r="BC22" s="56">
        <f t="shared" si="16"/>
        <v>8.9496740764190091E-2</v>
      </c>
      <c r="BD22" s="30">
        <f t="shared" si="17"/>
        <v>1.287312519284088</v>
      </c>
      <c r="BE22" s="30">
        <f t="shared" si="18"/>
        <v>1.7188429077678895</v>
      </c>
      <c r="BF22" s="30">
        <f t="shared" si="19"/>
        <v>0.21576519424190085</v>
      </c>
      <c r="BG22" s="56">
        <f t="shared" si="20"/>
        <v>0.1435489278433574</v>
      </c>
      <c r="BH22" s="30">
        <f t="shared" si="21"/>
        <v>1.5101195553406193</v>
      </c>
      <c r="BI22" s="30">
        <f t="shared" si="22"/>
        <v>1.9449968132335345</v>
      </c>
      <c r="BJ22" s="30">
        <f t="shared" si="23"/>
        <v>0.21743862894645755</v>
      </c>
      <c r="BK22" s="56">
        <f t="shared" si="24"/>
        <v>0.12586472104046062</v>
      </c>
      <c r="BL22" s="30">
        <f t="shared" si="25"/>
        <v>1.6205311862325915</v>
      </c>
      <c r="BM22" s="30">
        <f t="shared" si="26"/>
        <v>2.0095280739284576</v>
      </c>
      <c r="BN22" s="30">
        <f t="shared" si="27"/>
        <v>0.19449844384793294</v>
      </c>
      <c r="BO22" s="56">
        <f t="shared" si="28"/>
        <v>0.1071599276532494</v>
      </c>
      <c r="BP22" s="59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DZ22" s="30">
        <f t="shared" si="29"/>
        <v>0.96966552055060529</v>
      </c>
      <c r="EA22" s="30">
        <f t="shared" si="30"/>
        <v>2.263509745832101</v>
      </c>
      <c r="EB22" s="30">
        <f t="shared" si="31"/>
        <v>0.64692211264074784</v>
      </c>
      <c r="EC22" s="56">
        <f t="shared" si="32"/>
        <v>0.40017757117418984</v>
      </c>
      <c r="ED22" s="30">
        <f t="shared" si="33"/>
        <v>0.53830077708810076</v>
      </c>
      <c r="EE22" s="30">
        <f t="shared" si="34"/>
        <v>2.4678546499638765</v>
      </c>
      <c r="EF22" s="30">
        <f t="shared" si="35"/>
        <v>0.96477693643788798</v>
      </c>
      <c r="EG22" s="56">
        <f t="shared" si="36"/>
        <v>0.64186763449154594</v>
      </c>
      <c r="EH22" s="30">
        <f t="shared" si="37"/>
        <v>0.75529861742186888</v>
      </c>
      <c r="EI22" s="30">
        <f t="shared" si="38"/>
        <v>2.6998177511522847</v>
      </c>
      <c r="EJ22" s="30">
        <f t="shared" si="39"/>
        <v>0.97225956686520798</v>
      </c>
      <c r="EK22" s="56">
        <f t="shared" si="40"/>
        <v>0.56279410772288219</v>
      </c>
      <c r="EL22" s="30">
        <f t="shared" si="41"/>
        <v>0.94534527966037296</v>
      </c>
      <c r="EM22" s="30">
        <f t="shared" si="42"/>
        <v>2.6847139805006757</v>
      </c>
      <c r="EN22" s="30">
        <f t="shared" si="43"/>
        <v>0.86968435042015146</v>
      </c>
      <c r="EO22" s="56">
        <f t="shared" si="44"/>
        <v>0.47915710906690129</v>
      </c>
      <c r="EP22" s="66"/>
      <c r="EQ22" s="60"/>
    </row>
    <row r="23" spans="2:147" s="12" customFormat="1" ht="21.95" customHeight="1" x14ac:dyDescent="0.25"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0.44667450415634319</v>
      </c>
      <c r="O23" s="6">
        <f>(Q18-O18)/Q18</f>
        <v>-0.23063854988762678</v>
      </c>
      <c r="P23" s="6">
        <f>(Q18-P18)/Q18</f>
        <v>-0.17043807554356183</v>
      </c>
      <c r="Q23" s="6" t="s">
        <v>7</v>
      </c>
      <c r="R23" s="45"/>
      <c r="T23" s="24"/>
      <c r="U23" s="129">
        <f>'RAW DATA'!AY18</f>
        <v>387.83</v>
      </c>
      <c r="V23" s="129">
        <f>'RAW DATA'!AZ18</f>
        <v>100.54789056951806</v>
      </c>
      <c r="W23" s="129">
        <f>'RAW DATA'!BA18</f>
        <v>2.5499999999999998</v>
      </c>
      <c r="X23" s="160"/>
      <c r="Y23" s="83"/>
      <c r="Z23" s="84"/>
      <c r="AA23" s="30">
        <f t="shared" si="0"/>
        <v>2.3371033015231721</v>
      </c>
      <c r="AB23" s="30">
        <f t="shared" si="1"/>
        <v>3.1619632902960562</v>
      </c>
      <c r="AC23" s="85">
        <f t="shared" si="2"/>
        <v>2.701431484749667</v>
      </c>
      <c r="AD23" s="85">
        <f t="shared" si="3"/>
        <v>3.6548778911319024</v>
      </c>
      <c r="AE23" s="30">
        <f t="shared" si="4"/>
        <v>1.4835093833484929</v>
      </c>
      <c r="AF23" s="30">
        <f t="shared" si="5"/>
        <v>2.0071009304126668</v>
      </c>
      <c r="AG23" s="84"/>
      <c r="AH23" s="77"/>
      <c r="AI23" s="45"/>
      <c r="AJ23" s="30">
        <f t="shared" si="6"/>
        <v>2.7495332959096142</v>
      </c>
      <c r="AK23" s="30">
        <f t="shared" si="7"/>
        <v>3.1781546879407849</v>
      </c>
      <c r="AL23" s="30">
        <f t="shared" si="8"/>
        <v>1.74530515688058</v>
      </c>
      <c r="AM23" s="85">
        <f t="shared" si="9"/>
        <v>3.3126014830989154</v>
      </c>
      <c r="AN23" s="30">
        <f t="shared" si="48"/>
        <v>3.9813536176553713E-2</v>
      </c>
      <c r="AO23" s="30">
        <f t="shared" si="45"/>
        <v>0.39457831198198512</v>
      </c>
      <c r="AP23" s="30">
        <f t="shared" si="46"/>
        <v>0.64753379054298776</v>
      </c>
      <c r="AQ23" s="85">
        <f t="shared" si="47"/>
        <v>0.58156102202466564</v>
      </c>
      <c r="AR23" s="86"/>
      <c r="AS23" s="87"/>
      <c r="AT23" s="60"/>
      <c r="AU23" s="30">
        <f t="shared" si="10"/>
        <v>10109.878297979778</v>
      </c>
      <c r="AV23" s="30">
        <f t="shared" si="10"/>
        <v>6.5024999999999995</v>
      </c>
      <c r="AW23" s="30">
        <f t="shared" si="11"/>
        <v>256.39712095227105</v>
      </c>
      <c r="AX23" s="85">
        <f t="shared" si="12"/>
        <v>4168.0664698307928</v>
      </c>
      <c r="AY23" s="92"/>
      <c r="AZ23" s="30">
        <f t="shared" si="13"/>
        <v>2.4066046381582389</v>
      </c>
      <c r="BA23" s="30">
        <f t="shared" si="14"/>
        <v>3.0924619536609894</v>
      </c>
      <c r="BB23" s="30">
        <f t="shared" si="15"/>
        <v>0.3429286577513751</v>
      </c>
      <c r="BC23" s="56">
        <f t="shared" si="16"/>
        <v>0.12472249681847403</v>
      </c>
      <c r="BD23" s="30">
        <f t="shared" si="17"/>
        <v>2.6667335239747021</v>
      </c>
      <c r="BE23" s="30">
        <f t="shared" si="18"/>
        <v>3.6895758519068678</v>
      </c>
      <c r="BF23" s="30">
        <f t="shared" si="19"/>
        <v>0.51142116396608295</v>
      </c>
      <c r="BG23" s="56">
        <f t="shared" si="20"/>
        <v>0.16091764378449649</v>
      </c>
      <c r="BH23" s="30">
        <f t="shared" si="21"/>
        <v>1.229917505514003</v>
      </c>
      <c r="BI23" s="30">
        <f t="shared" si="22"/>
        <v>2.2606928082471569</v>
      </c>
      <c r="BJ23" s="30">
        <f t="shared" si="23"/>
        <v>0.51538765136657683</v>
      </c>
      <c r="BK23" s="56">
        <f t="shared" si="24"/>
        <v>0.29529944911624506</v>
      </c>
      <c r="BL23" s="30">
        <f t="shared" si="25"/>
        <v>2.8515882001558741</v>
      </c>
      <c r="BM23" s="30">
        <f t="shared" si="26"/>
        <v>3.7736147660419568</v>
      </c>
      <c r="BN23" s="30">
        <f t="shared" si="27"/>
        <v>0.46101328294304122</v>
      </c>
      <c r="BO23" s="56">
        <f t="shared" si="28"/>
        <v>0.13916955761058425</v>
      </c>
      <c r="BP23" s="59"/>
      <c r="BQ23" s="1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DZ23" s="30">
        <f t="shared" si="29"/>
        <v>2.0317755531843615</v>
      </c>
      <c r="EA23" s="30">
        <f t="shared" si="30"/>
        <v>3.4672910386348668</v>
      </c>
      <c r="EB23" s="30">
        <f t="shared" si="31"/>
        <v>0.7177577427252525</v>
      </c>
      <c r="EC23" s="56">
        <f t="shared" si="32"/>
        <v>0.26104711799381958</v>
      </c>
      <c r="ED23" s="30">
        <f t="shared" si="33"/>
        <v>2.1077381685481447</v>
      </c>
      <c r="EE23" s="30">
        <f t="shared" si="34"/>
        <v>4.2485712073334252</v>
      </c>
      <c r="EF23" s="30">
        <f t="shared" si="35"/>
        <v>1.07041651939264</v>
      </c>
      <c r="EG23" s="56">
        <f t="shared" si="36"/>
        <v>0.33680441152038226</v>
      </c>
      <c r="EH23" s="30">
        <f t="shared" si="37"/>
        <v>0.66658668610891358</v>
      </c>
      <c r="EI23" s="30">
        <f t="shared" si="38"/>
        <v>2.8240236276522461</v>
      </c>
      <c r="EJ23" s="30">
        <f t="shared" si="39"/>
        <v>1.0787184707716664</v>
      </c>
      <c r="EK23" s="56">
        <f t="shared" si="40"/>
        <v>0.61806868931716341</v>
      </c>
      <c r="EL23" s="30">
        <f t="shared" si="41"/>
        <v>2.3476898437472213</v>
      </c>
      <c r="EM23" s="30">
        <f t="shared" si="42"/>
        <v>4.2775131224506096</v>
      </c>
      <c r="EN23" s="30">
        <f t="shared" si="43"/>
        <v>0.96491163935169411</v>
      </c>
      <c r="EO23" s="56">
        <f t="shared" si="44"/>
        <v>0.29128515587363257</v>
      </c>
      <c r="EP23" s="66"/>
      <c r="EQ23" s="93"/>
    </row>
    <row r="24" spans="2:147" s="12" customFormat="1" ht="21.95" customHeight="1" x14ac:dyDescent="0.25"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T24" s="24"/>
      <c r="U24" s="129">
        <f>'RAW DATA'!AY19</f>
        <v>306.95999999999998</v>
      </c>
      <c r="V24" s="129">
        <f>'RAW DATA'!AZ19</f>
        <v>80.459315504050451</v>
      </c>
      <c r="W24" s="129">
        <f>'RAW DATA'!BA19</f>
        <v>2.59</v>
      </c>
      <c r="X24" s="160"/>
      <c r="Y24" s="83"/>
      <c r="Z24" s="84"/>
      <c r="AA24" s="30">
        <f t="shared" si="0"/>
        <v>2.039993276304906</v>
      </c>
      <c r="AB24" s="30">
        <f t="shared" si="1"/>
        <v>2.7599909032360492</v>
      </c>
      <c r="AC24" s="85">
        <f t="shared" si="2"/>
        <v>2.1441928734603883</v>
      </c>
      <c r="AD24" s="85">
        <f t="shared" si="3"/>
        <v>2.9009668287993486</v>
      </c>
      <c r="AE24" s="30">
        <f t="shared" si="4"/>
        <v>1.4802725668172054</v>
      </c>
      <c r="AF24" s="30">
        <f t="shared" si="5"/>
        <v>2.0027217080468072</v>
      </c>
      <c r="AG24" s="84"/>
      <c r="AH24" s="77"/>
      <c r="AI24" s="45"/>
      <c r="AJ24" s="30">
        <f t="shared" si="6"/>
        <v>2.3999920897704778</v>
      </c>
      <c r="AK24" s="30">
        <f t="shared" si="7"/>
        <v>2.5225798511298687</v>
      </c>
      <c r="AL24" s="30">
        <f t="shared" si="8"/>
        <v>1.7414971374320065</v>
      </c>
      <c r="AM24" s="85">
        <f t="shared" si="9"/>
        <v>2.8505642565931604</v>
      </c>
      <c r="AN24" s="30">
        <f t="shared" si="48"/>
        <v>3.6103005949790094E-2</v>
      </c>
      <c r="AO24" s="30">
        <f t="shared" si="45"/>
        <v>4.5454764736706458E-3</v>
      </c>
      <c r="AP24" s="30">
        <f t="shared" si="46"/>
        <v>0.71995710778607902</v>
      </c>
      <c r="AQ24" s="85">
        <f t="shared" si="47"/>
        <v>6.7893731813946395E-2</v>
      </c>
      <c r="AR24" s="86"/>
      <c r="AS24" s="87"/>
      <c r="AT24" s="60"/>
      <c r="AU24" s="30">
        <f t="shared" si="10"/>
        <v>6473.7014513803333</v>
      </c>
      <c r="AV24" s="30">
        <f t="shared" si="10"/>
        <v>6.7080999999999991</v>
      </c>
      <c r="AW24" s="30">
        <f t="shared" si="11"/>
        <v>208.38962715549064</v>
      </c>
      <c r="AX24" s="85">
        <f t="shared" si="12"/>
        <v>1977.75783136463</v>
      </c>
      <c r="AY24" s="92"/>
      <c r="AZ24" s="30">
        <f t="shared" si="13"/>
        <v>2.1415397972738508</v>
      </c>
      <c r="BA24" s="30">
        <f t="shared" si="14"/>
        <v>2.6584443822671049</v>
      </c>
      <c r="BB24" s="30">
        <f t="shared" si="15"/>
        <v>0.25845229249662693</v>
      </c>
      <c r="BC24" s="56">
        <f t="shared" si="16"/>
        <v>0.10768881014159676</v>
      </c>
      <c r="BD24" s="30">
        <f t="shared" si="17"/>
        <v>2.1371411621470511</v>
      </c>
      <c r="BE24" s="30">
        <f t="shared" si="18"/>
        <v>2.9080185401126863</v>
      </c>
      <c r="BF24" s="30">
        <f t="shared" si="19"/>
        <v>0.38543868898281786</v>
      </c>
      <c r="BG24" s="56">
        <f t="shared" si="20"/>
        <v>0.15279543631103643</v>
      </c>
      <c r="BH24" s="30">
        <f t="shared" si="21"/>
        <v>1.3530690576862858</v>
      </c>
      <c r="BI24" s="30">
        <f t="shared" si="22"/>
        <v>2.1299252171777274</v>
      </c>
      <c r="BJ24" s="30">
        <f t="shared" si="23"/>
        <v>0.38842807974572074</v>
      </c>
      <c r="BK24" s="56">
        <f t="shared" si="24"/>
        <v>0.22304261741049589</v>
      </c>
      <c r="BL24" s="30">
        <f t="shared" si="25"/>
        <v>2.5031160712204192</v>
      </c>
      <c r="BM24" s="30">
        <f t="shared" si="26"/>
        <v>3.1980124419659015</v>
      </c>
      <c r="BN24" s="30">
        <f t="shared" si="27"/>
        <v>0.3474481853727413</v>
      </c>
      <c r="BO24" s="56">
        <f t="shared" si="28"/>
        <v>0.12188751211943993</v>
      </c>
      <c r="BP24" s="59"/>
      <c r="BQ24" s="1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DZ24" s="30">
        <f t="shared" si="29"/>
        <v>1.7185423847799688</v>
      </c>
      <c r="EA24" s="30">
        <f t="shared" si="30"/>
        <v>3.0814417947609867</v>
      </c>
      <c r="EB24" s="30">
        <f t="shared" si="31"/>
        <v>0.68144970499050905</v>
      </c>
      <c r="EC24" s="56">
        <f t="shared" si="32"/>
        <v>0.2839383129198893</v>
      </c>
      <c r="ED24" s="30">
        <f t="shared" si="33"/>
        <v>1.5063107425759263</v>
      </c>
      <c r="EE24" s="30">
        <f t="shared" si="34"/>
        <v>3.5388489596838113</v>
      </c>
      <c r="EF24" s="30">
        <f t="shared" si="35"/>
        <v>1.0162691085539424</v>
      </c>
      <c r="EG24" s="56">
        <f t="shared" si="36"/>
        <v>0.40286895500998848</v>
      </c>
      <c r="EH24" s="30">
        <f t="shared" si="37"/>
        <v>0.71734603474366065</v>
      </c>
      <c r="EI24" s="30">
        <f t="shared" si="38"/>
        <v>2.7656482401203526</v>
      </c>
      <c r="EJ24" s="30">
        <f t="shared" si="39"/>
        <v>1.0241511026883459</v>
      </c>
      <c r="EK24" s="56">
        <f t="shared" si="40"/>
        <v>0.58808658405178238</v>
      </c>
      <c r="EL24" s="30">
        <f t="shared" si="41"/>
        <v>1.9344630251644148</v>
      </c>
      <c r="EM24" s="30">
        <f t="shared" si="42"/>
        <v>3.7666654880219061</v>
      </c>
      <c r="EN24" s="30">
        <f t="shared" si="43"/>
        <v>0.91610123142874555</v>
      </c>
      <c r="EO24" s="56">
        <f t="shared" si="44"/>
        <v>0.32137540113676305</v>
      </c>
      <c r="EP24" s="66"/>
      <c r="EQ24" s="60"/>
    </row>
    <row r="25" spans="2:147" s="12" customFormat="1" ht="21.95" customHeight="1" x14ac:dyDescent="0.25"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V35</f>
        <v>35.98732621455914</v>
      </c>
      <c r="N25" s="90"/>
      <c r="O25" s="90"/>
      <c r="P25" s="19"/>
      <c r="Q25" s="20"/>
      <c r="R25" s="45"/>
      <c r="T25" s="24"/>
      <c r="U25" s="129">
        <f>'RAW DATA'!AY20</f>
        <v>269.57</v>
      </c>
      <c r="V25" s="129">
        <f>'RAW DATA'!AZ20</f>
        <v>70.82190769410586</v>
      </c>
      <c r="W25" s="129">
        <f>'RAW DATA'!BA20</f>
        <v>2.4700000000000002</v>
      </c>
      <c r="X25" s="160"/>
      <c r="Y25" s="83"/>
      <c r="Z25" s="84"/>
      <c r="AA25" s="30">
        <f t="shared" si="0"/>
        <v>1.8974560147958255</v>
      </c>
      <c r="AB25" s="30">
        <f t="shared" si="1"/>
        <v>2.567146372959058</v>
      </c>
      <c r="AC25" s="85">
        <f t="shared" si="2"/>
        <v>1.9192471676853533</v>
      </c>
      <c r="AD25" s="85">
        <f t="shared" si="3"/>
        <v>2.5966285209860662</v>
      </c>
      <c r="AE25" s="30">
        <f t="shared" si="4"/>
        <v>1.4784229147581993</v>
      </c>
      <c r="AF25" s="30">
        <f t="shared" si="5"/>
        <v>2.0002192376140342</v>
      </c>
      <c r="AG25" s="84"/>
      <c r="AH25" s="77"/>
      <c r="AI25" s="45"/>
      <c r="AJ25" s="30">
        <f t="shared" si="6"/>
        <v>2.2323011938774417</v>
      </c>
      <c r="AK25" s="30">
        <f t="shared" si="7"/>
        <v>2.2579378443357099</v>
      </c>
      <c r="AL25" s="30">
        <f t="shared" si="8"/>
        <v>1.7393210761861169</v>
      </c>
      <c r="AM25" s="85">
        <f t="shared" si="9"/>
        <v>2.6289038769644346</v>
      </c>
      <c r="AN25" s="30">
        <f t="shared" si="48"/>
        <v>5.6500722432089631E-2</v>
      </c>
      <c r="AO25" s="30">
        <f t="shared" si="45"/>
        <v>4.4970357864985697E-2</v>
      </c>
      <c r="AP25" s="30">
        <f t="shared" si="46"/>
        <v>0.53389168970581469</v>
      </c>
      <c r="AQ25" s="85">
        <f t="shared" si="47"/>
        <v>2.5250442114328111E-2</v>
      </c>
      <c r="AR25" s="94"/>
      <c r="AS25" s="95"/>
      <c r="AT25" s="60"/>
      <c r="AU25" s="30">
        <f t="shared" si="10"/>
        <v>5015.742609432451</v>
      </c>
      <c r="AV25" s="30">
        <f t="shared" si="10"/>
        <v>6.1009000000000011</v>
      </c>
      <c r="AW25" s="30">
        <f t="shared" si="11"/>
        <v>174.9301120044415</v>
      </c>
      <c r="AX25" s="85">
        <f t="shared" si="12"/>
        <v>1213.4480668551794</v>
      </c>
      <c r="AY25" s="92"/>
      <c r="AZ25" s="30">
        <f t="shared" si="13"/>
        <v>2.0107836394666685</v>
      </c>
      <c r="BA25" s="30">
        <f t="shared" si="14"/>
        <v>2.453818748288215</v>
      </c>
      <c r="BB25" s="30">
        <f t="shared" si="15"/>
        <v>0.22151755441077331</v>
      </c>
      <c r="BC25" s="56">
        <f t="shared" si="16"/>
        <v>9.9232825309744047E-2</v>
      </c>
      <c r="BD25" s="30">
        <f t="shared" si="17"/>
        <v>1.9275811857276892</v>
      </c>
      <c r="BE25" s="30">
        <f t="shared" si="18"/>
        <v>2.5882945029437305</v>
      </c>
      <c r="BF25" s="30">
        <f t="shared" si="19"/>
        <v>0.33035665860802077</v>
      </c>
      <c r="BG25" s="56">
        <f t="shared" si="20"/>
        <v>0.14630901352610629</v>
      </c>
      <c r="BH25" s="30">
        <f t="shared" si="21"/>
        <v>1.4064022327950572</v>
      </c>
      <c r="BI25" s="30">
        <f t="shared" si="22"/>
        <v>2.0722399195771768</v>
      </c>
      <c r="BJ25" s="30">
        <f t="shared" si="23"/>
        <v>0.3329188433910597</v>
      </c>
      <c r="BK25" s="56">
        <f t="shared" si="24"/>
        <v>0.1914073531041578</v>
      </c>
      <c r="BL25" s="30">
        <f t="shared" si="25"/>
        <v>2.331108598908485</v>
      </c>
      <c r="BM25" s="30">
        <f t="shared" si="26"/>
        <v>2.9266991550203842</v>
      </c>
      <c r="BN25" s="30">
        <f t="shared" si="27"/>
        <v>0.2977952780559498</v>
      </c>
      <c r="BO25" s="56">
        <f t="shared" si="28"/>
        <v>0.11327735512331111</v>
      </c>
      <c r="BP25" s="59"/>
      <c r="BQ25" s="1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DZ25" s="30">
        <f t="shared" si="29"/>
        <v>1.5639852956324427</v>
      </c>
      <c r="EA25" s="30">
        <f t="shared" si="30"/>
        <v>2.9006170921224408</v>
      </c>
      <c r="EB25" s="30">
        <f t="shared" si="31"/>
        <v>0.66831589824499893</v>
      </c>
      <c r="EC25" s="56">
        <f t="shared" si="32"/>
        <v>0.29938428563224206</v>
      </c>
      <c r="ED25" s="30">
        <f t="shared" si="33"/>
        <v>1.2612556282192147</v>
      </c>
      <c r="EE25" s="30">
        <f t="shared" si="34"/>
        <v>3.2546200604522051</v>
      </c>
      <c r="EF25" s="30">
        <f t="shared" si="35"/>
        <v>0.9966822161164951</v>
      </c>
      <c r="EG25" s="56">
        <f t="shared" si="36"/>
        <v>0.44141260071298433</v>
      </c>
      <c r="EH25" s="30">
        <f t="shared" si="37"/>
        <v>0.73490877822892453</v>
      </c>
      <c r="EI25" s="30">
        <f t="shared" si="38"/>
        <v>2.743733374143309</v>
      </c>
      <c r="EJ25" s="30">
        <f t="shared" si="39"/>
        <v>1.0044122979571923</v>
      </c>
      <c r="EK25" s="56">
        <f t="shared" si="40"/>
        <v>0.57747376933970673</v>
      </c>
      <c r="EL25" s="30">
        <f t="shared" si="41"/>
        <v>1.7304589691716008</v>
      </c>
      <c r="EM25" s="30">
        <f t="shared" si="42"/>
        <v>3.5273487847572684</v>
      </c>
      <c r="EN25" s="30">
        <f t="shared" si="43"/>
        <v>0.89844490779283381</v>
      </c>
      <c r="EO25" s="56">
        <f t="shared" si="44"/>
        <v>0.34175646955576705</v>
      </c>
      <c r="EP25" s="66"/>
      <c r="EQ25" s="60"/>
    </row>
    <row r="26" spans="2:147" s="12" customFormat="1" ht="21.95" customHeight="1" x14ac:dyDescent="0.25">
      <c r="B26" s="79"/>
      <c r="C26" s="236" t="s">
        <v>55</v>
      </c>
      <c r="D26" s="237"/>
      <c r="E26" s="237"/>
      <c r="F26" s="238"/>
      <c r="G26" s="29" t="s">
        <v>16</v>
      </c>
      <c r="H26" s="130">
        <f>INPUTS!D27</f>
        <v>19</v>
      </c>
      <c r="I26" s="79"/>
      <c r="K26" s="79"/>
      <c r="L26" s="159" t="s">
        <v>18</v>
      </c>
      <c r="M26" s="30">
        <f>SUM(AX16:AX34)</f>
        <v>17141.179904654935</v>
      </c>
      <c r="N26" s="90"/>
      <c r="O26" s="90"/>
      <c r="P26" s="162"/>
      <c r="Q26" s="21"/>
      <c r="R26" s="45"/>
      <c r="T26" s="24"/>
      <c r="U26" s="129">
        <f>'RAW DATA'!AY21</f>
        <v>402.61</v>
      </c>
      <c r="V26" s="129">
        <f>'RAW DATA'!AZ21</f>
        <v>104.1239334081737</v>
      </c>
      <c r="W26" s="129">
        <f>'RAW DATA'!BA21</f>
        <v>1.99</v>
      </c>
      <c r="X26" s="160"/>
      <c r="Y26" s="83"/>
      <c r="Z26" s="84"/>
      <c r="AA26" s="30">
        <f t="shared" si="0"/>
        <v>2.3899929751068889</v>
      </c>
      <c r="AB26" s="30">
        <f t="shared" si="1"/>
        <v>3.2335199074975551</v>
      </c>
      <c r="AC26" s="85">
        <f t="shared" si="2"/>
        <v>2.8148424857464067</v>
      </c>
      <c r="AD26" s="85">
        <f t="shared" si="3"/>
        <v>3.808316304245138</v>
      </c>
      <c r="AE26" s="30">
        <f t="shared" si="4"/>
        <v>1.4840175540156506</v>
      </c>
      <c r="AF26" s="30">
        <f t="shared" si="5"/>
        <v>2.007788455432939</v>
      </c>
      <c r="AG26" s="84"/>
      <c r="AH26" s="77"/>
      <c r="AI26" s="45"/>
      <c r="AJ26" s="30">
        <f t="shared" si="6"/>
        <v>2.8117564413022222</v>
      </c>
      <c r="AK26" s="30">
        <f t="shared" si="7"/>
        <v>3.3115793949957726</v>
      </c>
      <c r="AL26" s="30">
        <f t="shared" si="8"/>
        <v>1.7459030047242949</v>
      </c>
      <c r="AM26" s="85">
        <f t="shared" si="9"/>
        <v>3.394850468387995</v>
      </c>
      <c r="AN26" s="30">
        <f t="shared" si="48"/>
        <v>0.67528364882169267</v>
      </c>
      <c r="AO26" s="30">
        <f t="shared" si="45"/>
        <v>1.7465720972773924</v>
      </c>
      <c r="AP26" s="30">
        <f t="shared" si="46"/>
        <v>5.9583343102627577E-2</v>
      </c>
      <c r="AQ26" s="85">
        <f t="shared" si="47"/>
        <v>1.9736048385299689</v>
      </c>
      <c r="AR26" s="94"/>
      <c r="AS26" s="95"/>
      <c r="AT26" s="60"/>
      <c r="AU26" s="30">
        <f t="shared" si="10"/>
        <v>10841.79350838979</v>
      </c>
      <c r="AV26" s="30">
        <f t="shared" si="10"/>
        <v>3.9601000000000002</v>
      </c>
      <c r="AW26" s="30">
        <f t="shared" si="11"/>
        <v>207.20662748226565</v>
      </c>
      <c r="AX26" s="85">
        <f t="shared" si="12"/>
        <v>4642.5972398569284</v>
      </c>
      <c r="AY26" s="92"/>
      <c r="AZ26" s="30">
        <f t="shared" si="13"/>
        <v>2.4531390542905878</v>
      </c>
      <c r="BA26" s="30">
        <f t="shared" si="14"/>
        <v>3.1703738283138567</v>
      </c>
      <c r="BB26" s="30">
        <f t="shared" si="15"/>
        <v>0.35861738701163448</v>
      </c>
      <c r="BC26" s="56">
        <f t="shared" si="16"/>
        <v>0.12754212340153698</v>
      </c>
      <c r="BD26" s="30">
        <f t="shared" si="17"/>
        <v>2.7767610958003335</v>
      </c>
      <c r="BE26" s="30">
        <f t="shared" si="18"/>
        <v>3.8463976941912117</v>
      </c>
      <c r="BF26" s="30">
        <f t="shared" si="19"/>
        <v>0.53481829919543933</v>
      </c>
      <c r="BG26" s="56">
        <f t="shared" si="20"/>
        <v>0.16149946457681769</v>
      </c>
      <c r="BH26" s="30">
        <f t="shared" si="21"/>
        <v>1.2069367543004372</v>
      </c>
      <c r="BI26" s="30">
        <f t="shared" si="22"/>
        <v>2.2848692551481529</v>
      </c>
      <c r="BJ26" s="30">
        <f t="shared" si="23"/>
        <v>0.53896625042385771</v>
      </c>
      <c r="BK26" s="56">
        <f t="shared" si="24"/>
        <v>0.30870343253058835</v>
      </c>
      <c r="BL26" s="30">
        <f t="shared" si="25"/>
        <v>2.9127461730200883</v>
      </c>
      <c r="BM26" s="30">
        <f t="shared" si="26"/>
        <v>3.8769547637559016</v>
      </c>
      <c r="BN26" s="30">
        <f t="shared" si="27"/>
        <v>0.48210429536790689</v>
      </c>
      <c r="BO26" s="56">
        <f t="shared" si="28"/>
        <v>0.14201046551450269</v>
      </c>
      <c r="BP26" s="59"/>
      <c r="BQ26" s="1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DZ26" s="30">
        <f t="shared" si="29"/>
        <v>2.0863720306605664</v>
      </c>
      <c r="EA26" s="30">
        <f t="shared" si="30"/>
        <v>3.5371408519438781</v>
      </c>
      <c r="EB26" s="30">
        <f t="shared" si="31"/>
        <v>0.72538441064165582</v>
      </c>
      <c r="EC26" s="56">
        <f t="shared" si="32"/>
        <v>0.2579826616510586</v>
      </c>
      <c r="ED26" s="30">
        <f t="shared" si="33"/>
        <v>2.2297889664974733</v>
      </c>
      <c r="EE26" s="30">
        <f t="shared" si="34"/>
        <v>4.3933698234940719</v>
      </c>
      <c r="EF26" s="30">
        <f t="shared" si="35"/>
        <v>1.0817904284982991</v>
      </c>
      <c r="EG26" s="56">
        <f t="shared" si="36"/>
        <v>0.32666902992965396</v>
      </c>
      <c r="EH26" s="30">
        <f t="shared" si="37"/>
        <v>0.65572241092400207</v>
      </c>
      <c r="EI26" s="30">
        <f t="shared" si="38"/>
        <v>2.8360835985245876</v>
      </c>
      <c r="EJ26" s="30">
        <f t="shared" si="39"/>
        <v>1.0901805938002929</v>
      </c>
      <c r="EK26" s="56">
        <f t="shared" si="40"/>
        <v>0.62442219920026376</v>
      </c>
      <c r="EL26" s="30">
        <f t="shared" si="41"/>
        <v>2.4196859815865945</v>
      </c>
      <c r="EM26" s="30">
        <f t="shared" si="42"/>
        <v>4.3700149551893954</v>
      </c>
      <c r="EN26" s="30">
        <f t="shared" si="43"/>
        <v>0.97516448680140067</v>
      </c>
      <c r="EO26" s="56">
        <f t="shared" si="44"/>
        <v>0.28724814123092907</v>
      </c>
      <c r="EP26" s="66"/>
      <c r="EQ26" s="60"/>
    </row>
    <row r="27" spans="2:147" s="12" customFormat="1" ht="21.95" customHeight="1" x14ac:dyDescent="0.25"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DATA'!AY22</f>
        <v>179.13</v>
      </c>
      <c r="V27" s="129">
        <f>'RAW DATA'!AZ22</f>
        <v>46.275903647922327</v>
      </c>
      <c r="W27" s="129">
        <f>'RAW DATA'!BA22</f>
        <v>2.42</v>
      </c>
      <c r="X27" s="160"/>
      <c r="Y27" s="83"/>
      <c r="Z27" s="84"/>
      <c r="AA27" s="30">
        <f t="shared" si="0"/>
        <v>1.5344206149527713</v>
      </c>
      <c r="AB27" s="30">
        <f t="shared" si="1"/>
        <v>2.0759808319949258</v>
      </c>
      <c r="AC27" s="85">
        <f t="shared" si="2"/>
        <v>1.4472337307963501</v>
      </c>
      <c r="AD27" s="85">
        <f t="shared" si="3"/>
        <v>1.9580221063715322</v>
      </c>
      <c r="AE27" s="30">
        <f t="shared" si="4"/>
        <v>1.4722701965646052</v>
      </c>
      <c r="AF27" s="30">
        <f t="shared" si="5"/>
        <v>1.9918949718227013</v>
      </c>
      <c r="AG27" s="84"/>
      <c r="AH27" s="77"/>
      <c r="AI27" s="45"/>
      <c r="AJ27" s="30">
        <f t="shared" si="6"/>
        <v>1.8052007234738485</v>
      </c>
      <c r="AK27" s="30">
        <f t="shared" si="7"/>
        <v>1.7026279185839412</v>
      </c>
      <c r="AL27" s="30">
        <f t="shared" si="8"/>
        <v>1.7320825841936534</v>
      </c>
      <c r="AM27" s="85">
        <f t="shared" si="9"/>
        <v>2.0643457839022137</v>
      </c>
      <c r="AN27" s="30">
        <f t="shared" si="48"/>
        <v>0.37797815041707916</v>
      </c>
      <c r="AO27" s="30">
        <f t="shared" si="45"/>
        <v>0.51462270319520831</v>
      </c>
      <c r="AP27" s="30">
        <f t="shared" si="46"/>
        <v>0.47323037096968196</v>
      </c>
      <c r="AQ27" s="85">
        <f t="shared" si="47"/>
        <v>0.12648992142813084</v>
      </c>
      <c r="AR27" s="94"/>
      <c r="AS27" s="95"/>
      <c r="AT27" s="60"/>
      <c r="AU27" s="30">
        <f t="shared" si="10"/>
        <v>2141.4592584317911</v>
      </c>
      <c r="AV27" s="30">
        <f t="shared" si="10"/>
        <v>5.8563999999999998</v>
      </c>
      <c r="AW27" s="30">
        <f t="shared" si="11"/>
        <v>111.98768682797203</v>
      </c>
      <c r="AX27" s="85">
        <f t="shared" si="12"/>
        <v>105.85482560231023</v>
      </c>
      <c r="AY27" s="92"/>
      <c r="AZ27" s="30">
        <f t="shared" si="13"/>
        <v>1.6522946165089203</v>
      </c>
      <c r="BA27" s="30">
        <f t="shared" si="14"/>
        <v>1.9581068304387768</v>
      </c>
      <c r="BB27" s="30">
        <f t="shared" si="15"/>
        <v>0.15290610696492829</v>
      </c>
      <c r="BC27" s="56">
        <f t="shared" si="16"/>
        <v>8.470310529827535E-2</v>
      </c>
      <c r="BD27" s="30">
        <f t="shared" si="17"/>
        <v>1.4745938437583228</v>
      </c>
      <c r="BE27" s="30">
        <f t="shared" si="18"/>
        <v>1.9306619934095597</v>
      </c>
      <c r="BF27" s="30">
        <f t="shared" si="19"/>
        <v>0.22803407482561852</v>
      </c>
      <c r="BG27" s="56">
        <f t="shared" si="20"/>
        <v>0.13393065644974983</v>
      </c>
      <c r="BH27" s="30">
        <f t="shared" si="21"/>
        <v>1.5022799195082317</v>
      </c>
      <c r="BI27" s="30">
        <f t="shared" si="22"/>
        <v>1.961885248879075</v>
      </c>
      <c r="BJ27" s="30">
        <f t="shared" si="23"/>
        <v>0.22980266468542163</v>
      </c>
      <c r="BK27" s="56">
        <f t="shared" si="24"/>
        <v>0.13267419624359483</v>
      </c>
      <c r="BL27" s="30">
        <f t="shared" si="25"/>
        <v>1.8587877333847551</v>
      </c>
      <c r="BM27" s="30">
        <f t="shared" si="26"/>
        <v>2.2699038344196723</v>
      </c>
      <c r="BN27" s="30">
        <f t="shared" si="27"/>
        <v>0.20555805051745851</v>
      </c>
      <c r="BO27" s="56">
        <f t="shared" si="28"/>
        <v>9.9575396777226974E-2</v>
      </c>
      <c r="BP27" s="59"/>
      <c r="DZ27" s="30">
        <f t="shared" si="29"/>
        <v>1.1563892019346116</v>
      </c>
      <c r="EA27" s="30">
        <f t="shared" si="30"/>
        <v>2.4540122450130855</v>
      </c>
      <c r="EB27" s="30">
        <f t="shared" si="31"/>
        <v>0.64881152153923705</v>
      </c>
      <c r="EC27" s="56">
        <f t="shared" si="32"/>
        <v>0.35941239835683908</v>
      </c>
      <c r="ED27" s="30">
        <f t="shared" si="33"/>
        <v>0.73503324243188262</v>
      </c>
      <c r="EE27" s="30">
        <f t="shared" si="34"/>
        <v>2.6702225947359999</v>
      </c>
      <c r="EF27" s="30">
        <f t="shared" si="35"/>
        <v>0.96759467615205863</v>
      </c>
      <c r="EG27" s="56">
        <f t="shared" si="36"/>
        <v>0.56829484915106854</v>
      </c>
      <c r="EH27" s="30">
        <f t="shared" si="37"/>
        <v>0.75698342374927741</v>
      </c>
      <c r="EI27" s="30">
        <f t="shared" si="38"/>
        <v>2.7071817446380293</v>
      </c>
      <c r="EJ27" s="30">
        <f t="shared" si="39"/>
        <v>0.97509916044437595</v>
      </c>
      <c r="EK27" s="56">
        <f t="shared" si="40"/>
        <v>0.56296343450524311</v>
      </c>
      <c r="EL27" s="30">
        <f t="shared" si="41"/>
        <v>1.19212142237647</v>
      </c>
      <c r="EM27" s="30">
        <f t="shared" si="42"/>
        <v>2.9365701454279574</v>
      </c>
      <c r="EN27" s="30">
        <f t="shared" si="43"/>
        <v>0.87222436152574367</v>
      </c>
      <c r="EO27" s="56">
        <f t="shared" si="44"/>
        <v>0.42251853750827834</v>
      </c>
      <c r="EP27" s="66"/>
      <c r="EQ27" s="60"/>
    </row>
    <row r="28" spans="2:147" s="12" customFormat="1" ht="21.95" customHeight="1" x14ac:dyDescent="0.25"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DATA'!AY23</f>
        <v>121.74</v>
      </c>
      <c r="V28" s="129">
        <f>'RAW DATA'!AZ23</f>
        <v>29.406634214589289</v>
      </c>
      <c r="W28" s="129">
        <f>'RAW DATA'!BA23</f>
        <v>1.94</v>
      </c>
      <c r="X28" s="160"/>
      <c r="Y28" s="83"/>
      <c r="Z28" s="84"/>
      <c r="AA28" s="30">
        <f t="shared" si="0"/>
        <v>1.2849241200337755</v>
      </c>
      <c r="AB28" s="30">
        <f t="shared" si="1"/>
        <v>1.7384267506339317</v>
      </c>
      <c r="AC28" s="85">
        <f t="shared" si="2"/>
        <v>1.1920295563960266</v>
      </c>
      <c r="AD28" s="85">
        <f t="shared" si="3"/>
        <v>1.6127458704181534</v>
      </c>
      <c r="AE28" s="30">
        <f t="shared" si="4"/>
        <v>1.4657429254711931</v>
      </c>
      <c r="AF28" s="30">
        <f t="shared" si="5"/>
        <v>1.9830639579904374</v>
      </c>
      <c r="AG28" s="84"/>
      <c r="AH28" s="77"/>
      <c r="AI28" s="45"/>
      <c r="AJ28" s="30">
        <f t="shared" si="6"/>
        <v>1.5116754353338537</v>
      </c>
      <c r="AK28" s="30">
        <f t="shared" si="7"/>
        <v>1.4023877134070901</v>
      </c>
      <c r="AL28" s="30">
        <f t="shared" si="8"/>
        <v>1.7244034417308154</v>
      </c>
      <c r="AM28" s="85">
        <f t="shared" si="9"/>
        <v>1.6763525869355536</v>
      </c>
      <c r="AN28" s="30">
        <f t="shared" si="48"/>
        <v>0.18346193269644367</v>
      </c>
      <c r="AO28" s="30">
        <f t="shared" si="45"/>
        <v>0.28902697069565703</v>
      </c>
      <c r="AP28" s="30">
        <f t="shared" si="46"/>
        <v>4.6481875937517896E-2</v>
      </c>
      <c r="AQ28" s="85">
        <f t="shared" si="47"/>
        <v>6.9509958415574821E-2</v>
      </c>
      <c r="AR28" s="94"/>
      <c r="AS28" s="95"/>
      <c r="AT28" s="60"/>
      <c r="AU28" s="30">
        <f t="shared" si="10"/>
        <v>864.75013583065345</v>
      </c>
      <c r="AV28" s="30">
        <f t="shared" si="10"/>
        <v>3.7635999999999998</v>
      </c>
      <c r="AW28" s="30">
        <f t="shared" si="11"/>
        <v>57.048870376303221</v>
      </c>
      <c r="AX28" s="85">
        <f t="shared" si="12"/>
        <v>43.305507198467197</v>
      </c>
      <c r="AY28" s="92"/>
      <c r="AZ28" s="30">
        <f t="shared" si="13"/>
        <v>1.3635893267019827</v>
      </c>
      <c r="BA28" s="30">
        <f t="shared" si="14"/>
        <v>1.6597615439657247</v>
      </c>
      <c r="BB28" s="30">
        <f t="shared" si="15"/>
        <v>0.14808610863187094</v>
      </c>
      <c r="BC28" s="56">
        <f t="shared" si="16"/>
        <v>9.796157638770267E-2</v>
      </c>
      <c r="BD28" s="30">
        <f t="shared" si="17"/>
        <v>1.1815418659345613</v>
      </c>
      <c r="BE28" s="30">
        <f t="shared" si="18"/>
        <v>1.6232335608796189</v>
      </c>
      <c r="BF28" s="30">
        <f t="shared" si="19"/>
        <v>0.22084584747252886</v>
      </c>
      <c r="BG28" s="56">
        <f t="shared" si="20"/>
        <v>0.15747845289943785</v>
      </c>
      <c r="BH28" s="30">
        <f t="shared" si="21"/>
        <v>1.501844754952502</v>
      </c>
      <c r="BI28" s="30">
        <f t="shared" si="22"/>
        <v>1.9469621285091288</v>
      </c>
      <c r="BJ28" s="30">
        <f t="shared" si="23"/>
        <v>0.22255868677831342</v>
      </c>
      <c r="BK28" s="56">
        <f t="shared" si="24"/>
        <v>0.12906416294027293</v>
      </c>
      <c r="BL28" s="30">
        <f t="shared" si="25"/>
        <v>1.4772742610053406</v>
      </c>
      <c r="BM28" s="30">
        <f t="shared" si="26"/>
        <v>1.8754309128657665</v>
      </c>
      <c r="BN28" s="30">
        <f t="shared" si="27"/>
        <v>0.19907832593021288</v>
      </c>
      <c r="BO28" s="56">
        <f t="shared" si="28"/>
        <v>0.11875683402269022</v>
      </c>
      <c r="BP28" s="59"/>
      <c r="DZ28" s="30">
        <f t="shared" si="29"/>
        <v>0.86398290912668796</v>
      </c>
      <c r="EA28" s="30">
        <f t="shared" si="30"/>
        <v>2.1593679615410197</v>
      </c>
      <c r="EB28" s="30">
        <f t="shared" si="31"/>
        <v>0.64769252620716578</v>
      </c>
      <c r="EC28" s="56">
        <f t="shared" si="32"/>
        <v>0.42846004576645308</v>
      </c>
      <c r="ED28" s="30">
        <f t="shared" si="33"/>
        <v>0.4364618330300859</v>
      </c>
      <c r="EE28" s="30">
        <f t="shared" si="34"/>
        <v>2.3683135937840945</v>
      </c>
      <c r="EF28" s="30">
        <f t="shared" si="35"/>
        <v>0.96592588037700422</v>
      </c>
      <c r="EG28" s="56">
        <f t="shared" si="36"/>
        <v>0.68877234957392408</v>
      </c>
      <c r="EH28" s="30">
        <f t="shared" si="37"/>
        <v>0.75098601993105429</v>
      </c>
      <c r="EI28" s="30">
        <f t="shared" si="38"/>
        <v>2.6978208635305765</v>
      </c>
      <c r="EJ28" s="30">
        <f t="shared" si="39"/>
        <v>0.9734174217997611</v>
      </c>
      <c r="EK28" s="56">
        <f t="shared" si="40"/>
        <v>0.5644951745298793</v>
      </c>
      <c r="EL28" s="30">
        <f t="shared" si="41"/>
        <v>0.80563253745832397</v>
      </c>
      <c r="EM28" s="30">
        <f t="shared" si="42"/>
        <v>2.5470726364127829</v>
      </c>
      <c r="EN28" s="30">
        <f t="shared" si="43"/>
        <v>0.87072004947722959</v>
      </c>
      <c r="EO28" s="56">
        <f t="shared" si="44"/>
        <v>0.51941343143624941</v>
      </c>
      <c r="EP28" s="66"/>
      <c r="EQ28" s="60"/>
    </row>
    <row r="29" spans="2:147" s="12" customFormat="1" ht="21.95" customHeight="1" x14ac:dyDescent="0.25"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DATA'!AY24</f>
        <v>112.17</v>
      </c>
      <c r="V29" s="129">
        <f>'RAW DATA'!AZ24</f>
        <v>26.452520147512978</v>
      </c>
      <c r="W29" s="129">
        <f>'RAW DATA'!BA24</f>
        <v>1.67</v>
      </c>
      <c r="X29" s="160"/>
      <c r="Y29" s="83"/>
      <c r="Z29" s="84"/>
      <c r="AA29" s="30">
        <f t="shared" si="0"/>
        <v>1.241232772981717</v>
      </c>
      <c r="AB29" s="30">
        <f t="shared" si="1"/>
        <v>1.6793149281517346</v>
      </c>
      <c r="AC29" s="85">
        <f t="shared" si="2"/>
        <v>1.1522137042128899</v>
      </c>
      <c r="AD29" s="85">
        <f t="shared" si="3"/>
        <v>1.5588773645233216</v>
      </c>
      <c r="AE29" s="30">
        <f t="shared" si="4"/>
        <v>1.4642229839400285</v>
      </c>
      <c r="AF29" s="30">
        <f t="shared" si="5"/>
        <v>1.9810075665070974</v>
      </c>
      <c r="AG29" s="84"/>
      <c r="AH29" s="77"/>
      <c r="AI29" s="45"/>
      <c r="AJ29" s="30">
        <f t="shared" si="6"/>
        <v>1.4602738505667259</v>
      </c>
      <c r="AK29" s="30">
        <f t="shared" si="7"/>
        <v>1.3555455343681058</v>
      </c>
      <c r="AL29" s="30">
        <f t="shared" si="8"/>
        <v>1.7226152752235631</v>
      </c>
      <c r="AM29" s="85">
        <f t="shared" si="9"/>
        <v>1.6084079633927986</v>
      </c>
      <c r="AN29" s="30">
        <f t="shared" si="48"/>
        <v>4.3985057756107997E-2</v>
      </c>
      <c r="AO29" s="30">
        <f t="shared" si="45"/>
        <v>9.888161095584011E-2</v>
      </c>
      <c r="AP29" s="30">
        <f t="shared" si="46"/>
        <v>2.768367186851296E-3</v>
      </c>
      <c r="AQ29" s="85">
        <f t="shared" si="47"/>
        <v>3.7935789734228325E-3</v>
      </c>
      <c r="AR29" s="94"/>
      <c r="AS29" s="95"/>
      <c r="AT29" s="60"/>
      <c r="AU29" s="30">
        <f t="shared" si="10"/>
        <v>699.73582215457998</v>
      </c>
      <c r="AV29" s="30">
        <f t="shared" si="10"/>
        <v>2.7888999999999999</v>
      </c>
      <c r="AW29" s="30">
        <f t="shared" si="11"/>
        <v>44.175708646346671</v>
      </c>
      <c r="AX29" s="85">
        <f t="shared" si="12"/>
        <v>90.912526736180297</v>
      </c>
      <c r="AY29" s="92"/>
      <c r="AZ29" s="30">
        <f t="shared" si="13"/>
        <v>1.3085052677141273</v>
      </c>
      <c r="BA29" s="30">
        <f t="shared" si="14"/>
        <v>1.6120424334193244</v>
      </c>
      <c r="BB29" s="30">
        <f t="shared" si="15"/>
        <v>0.15176858285259848</v>
      </c>
      <c r="BC29" s="56">
        <f t="shared" si="16"/>
        <v>0.10393158981358039</v>
      </c>
      <c r="BD29" s="30">
        <f t="shared" si="17"/>
        <v>1.1292078879173622</v>
      </c>
      <c r="BE29" s="30">
        <f t="shared" si="18"/>
        <v>1.5818831808188494</v>
      </c>
      <c r="BF29" s="30">
        <f t="shared" si="19"/>
        <v>0.22633764645074367</v>
      </c>
      <c r="BG29" s="56">
        <f t="shared" si="20"/>
        <v>0.16697162929038162</v>
      </c>
      <c r="BH29" s="30">
        <f t="shared" si="21"/>
        <v>1.4945221960958803</v>
      </c>
      <c r="BI29" s="30">
        <f t="shared" si="22"/>
        <v>1.9507083543512458</v>
      </c>
      <c r="BJ29" s="30">
        <f t="shared" si="23"/>
        <v>0.22809307912768281</v>
      </c>
      <c r="BK29" s="56">
        <f t="shared" si="24"/>
        <v>0.13241092332591822</v>
      </c>
      <c r="BL29" s="30">
        <f t="shared" si="25"/>
        <v>1.4043791339351683</v>
      </c>
      <c r="BM29" s="30">
        <f t="shared" si="26"/>
        <v>1.8124367928504288</v>
      </c>
      <c r="BN29" s="30">
        <f t="shared" si="27"/>
        <v>0.20402882945763032</v>
      </c>
      <c r="BO29" s="56">
        <f t="shared" si="28"/>
        <v>0.12685141711636949</v>
      </c>
      <c r="BP29" s="59"/>
      <c r="DZ29" s="30">
        <f t="shared" si="29"/>
        <v>0.81172946837227966</v>
      </c>
      <c r="EA29" s="30">
        <f t="shared" si="30"/>
        <v>2.108818232761172</v>
      </c>
      <c r="EB29" s="30">
        <f t="shared" si="31"/>
        <v>0.64854438219444621</v>
      </c>
      <c r="EC29" s="56">
        <f t="shared" si="32"/>
        <v>0.44412517689250469</v>
      </c>
      <c r="ED29" s="30">
        <f t="shared" si="33"/>
        <v>0.38834925220140248</v>
      </c>
      <c r="EE29" s="30">
        <f t="shared" si="34"/>
        <v>2.3227418165348093</v>
      </c>
      <c r="EF29" s="30">
        <f t="shared" si="35"/>
        <v>0.96719628216670328</v>
      </c>
      <c r="EG29" s="56">
        <f t="shared" si="36"/>
        <v>0.71351072881337529</v>
      </c>
      <c r="EH29" s="30">
        <f t="shared" si="37"/>
        <v>0.74791759863417362</v>
      </c>
      <c r="EI29" s="30">
        <f t="shared" si="38"/>
        <v>2.6973129518129526</v>
      </c>
      <c r="EJ29" s="30">
        <f t="shared" si="39"/>
        <v>0.97469767658938944</v>
      </c>
      <c r="EK29" s="56">
        <f t="shared" si="40"/>
        <v>0.56582435475204529</v>
      </c>
      <c r="EL29" s="30">
        <f t="shared" si="41"/>
        <v>0.7365427284187781</v>
      </c>
      <c r="EM29" s="30">
        <f t="shared" si="42"/>
        <v>2.4802731983668189</v>
      </c>
      <c r="EN29" s="30">
        <f t="shared" si="43"/>
        <v>0.87186523497402046</v>
      </c>
      <c r="EO29" s="56">
        <f t="shared" si="44"/>
        <v>0.54206722101455873</v>
      </c>
      <c r="EP29" s="66"/>
      <c r="EQ29" s="60"/>
    </row>
    <row r="30" spans="2:147" s="12" customFormat="1" ht="21.95" customHeight="1" x14ac:dyDescent="0.25"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DATA'!AY25</f>
        <v>89.57</v>
      </c>
      <c r="V30" s="129">
        <f>'RAW DATA'!AZ25</f>
        <v>19.263578697328356</v>
      </c>
      <c r="W30" s="129">
        <f>'RAW DATA'!BA25</f>
        <v>1.54</v>
      </c>
      <c r="X30" s="160"/>
      <c r="Y30" s="83"/>
      <c r="Z30" s="84"/>
      <c r="AA30" s="30">
        <f t="shared" si="0"/>
        <v>1.1349083289334865</v>
      </c>
      <c r="AB30" s="30">
        <f t="shared" si="1"/>
        <v>1.5354642097335405</v>
      </c>
      <c r="AC30" s="85">
        <f t="shared" si="2"/>
        <v>1.0607882093499463</v>
      </c>
      <c r="AD30" s="85">
        <f t="shared" si="3"/>
        <v>1.435184047944045</v>
      </c>
      <c r="AE30" s="30">
        <f t="shared" si="4"/>
        <v>1.459679352576859</v>
      </c>
      <c r="AF30" s="30">
        <f t="shared" si="5"/>
        <v>1.9748603005451622</v>
      </c>
      <c r="AG30" s="84"/>
      <c r="AH30" s="77"/>
      <c r="AI30" s="45"/>
      <c r="AJ30" s="30">
        <f t="shared" si="6"/>
        <v>1.3351862693335135</v>
      </c>
      <c r="AK30" s="30">
        <f t="shared" si="7"/>
        <v>1.2479861286469958</v>
      </c>
      <c r="AL30" s="30">
        <f t="shared" si="8"/>
        <v>1.7172698265610107</v>
      </c>
      <c r="AM30" s="85">
        <f t="shared" si="9"/>
        <v>1.4430623100385522</v>
      </c>
      <c r="AN30" s="30">
        <f t="shared" si="48"/>
        <v>4.1948664269524094E-2</v>
      </c>
      <c r="AO30" s="30">
        <f t="shared" si="45"/>
        <v>8.5272101062568925E-2</v>
      </c>
      <c r="AP30" s="30">
        <f t="shared" si="46"/>
        <v>3.1424591408970796E-2</v>
      </c>
      <c r="AQ30" s="85">
        <f t="shared" si="47"/>
        <v>9.3969157350617775E-3</v>
      </c>
      <c r="AR30" s="94"/>
      <c r="AS30" s="95"/>
      <c r="AT30" s="60"/>
      <c r="AU30" s="30">
        <f t="shared" si="10"/>
        <v>371.08546422816283</v>
      </c>
      <c r="AV30" s="30">
        <f t="shared" si="10"/>
        <v>2.3715999999999999</v>
      </c>
      <c r="AW30" s="30">
        <f t="shared" si="11"/>
        <v>29.66591119388567</v>
      </c>
      <c r="AX30" s="85">
        <f t="shared" si="12"/>
        <v>279.6837310200828</v>
      </c>
      <c r="AY30" s="92"/>
      <c r="AZ30" s="30">
        <f t="shared" si="13"/>
        <v>1.1696202657355741</v>
      </c>
      <c r="BA30" s="30">
        <f t="shared" si="14"/>
        <v>1.5007522729314529</v>
      </c>
      <c r="BB30" s="30">
        <f t="shared" si="15"/>
        <v>0.16556600359793941</v>
      </c>
      <c r="BC30" s="56">
        <f t="shared" si="16"/>
        <v>0.12400217662557686</v>
      </c>
      <c r="BD30" s="30">
        <f t="shared" si="17"/>
        <v>1.001071919643618</v>
      </c>
      <c r="BE30" s="30">
        <f t="shared" si="18"/>
        <v>1.4949003376503736</v>
      </c>
      <c r="BF30" s="30">
        <f t="shared" si="19"/>
        <v>0.24691420900337785</v>
      </c>
      <c r="BG30" s="56">
        <f t="shared" si="20"/>
        <v>0.19785012295855392</v>
      </c>
      <c r="BH30" s="30">
        <f t="shared" si="21"/>
        <v>1.468440596889697</v>
      </c>
      <c r="BI30" s="30">
        <f t="shared" si="22"/>
        <v>1.9660990562323244</v>
      </c>
      <c r="BJ30" s="30">
        <f t="shared" si="23"/>
        <v>0.24882922967131363</v>
      </c>
      <c r="BK30" s="56">
        <f t="shared" si="24"/>
        <v>0.14489815509634668</v>
      </c>
      <c r="BL30" s="30">
        <f t="shared" si="25"/>
        <v>1.2204850329951629</v>
      </c>
      <c r="BM30" s="30">
        <f t="shared" si="26"/>
        <v>1.6656395870819416</v>
      </c>
      <c r="BN30" s="30">
        <f t="shared" si="27"/>
        <v>0.22257727704338928</v>
      </c>
      <c r="BO30" s="56">
        <f t="shared" si="28"/>
        <v>0.15423954703483531</v>
      </c>
      <c r="BP30" s="59"/>
      <c r="DZ30" s="30">
        <f t="shared" si="29"/>
        <v>0.68327506795537896</v>
      </c>
      <c r="EA30" s="30">
        <f t="shared" si="30"/>
        <v>1.987097470711648</v>
      </c>
      <c r="EB30" s="30">
        <f t="shared" si="31"/>
        <v>0.65191120137813452</v>
      </c>
      <c r="EC30" s="56">
        <f t="shared" si="32"/>
        <v>0.48825487226104403</v>
      </c>
      <c r="ED30" s="30">
        <f t="shared" si="33"/>
        <v>0.2757687945884042</v>
      </c>
      <c r="EE30" s="30">
        <f t="shared" si="34"/>
        <v>2.2202034627055873</v>
      </c>
      <c r="EF30" s="30">
        <f t="shared" si="35"/>
        <v>0.97221733405859156</v>
      </c>
      <c r="EG30" s="56">
        <f t="shared" si="36"/>
        <v>0.77902895852906717</v>
      </c>
      <c r="EH30" s="30">
        <f t="shared" si="37"/>
        <v>0.73751215573539985</v>
      </c>
      <c r="EI30" s="30">
        <f t="shared" si="38"/>
        <v>2.6970274973866215</v>
      </c>
      <c r="EJ30" s="30">
        <f t="shared" si="39"/>
        <v>0.97975767082561083</v>
      </c>
      <c r="EK30" s="56">
        <f t="shared" si="40"/>
        <v>0.57053216429456799</v>
      </c>
      <c r="EL30" s="30">
        <f t="shared" si="41"/>
        <v>0.56667091975536221</v>
      </c>
      <c r="EM30" s="30">
        <f t="shared" si="42"/>
        <v>2.3194537003217421</v>
      </c>
      <c r="EN30" s="30">
        <f t="shared" si="43"/>
        <v>0.87639139028319002</v>
      </c>
      <c r="EO30" s="56">
        <f t="shared" si="44"/>
        <v>0.60731361645761273</v>
      </c>
      <c r="EP30" s="66"/>
      <c r="EQ30" s="60"/>
    </row>
    <row r="31" spans="2:147" s="12" customFormat="1" ht="21.95" customHeight="1" x14ac:dyDescent="0.25"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DATA'!AY26</f>
        <v>80.87</v>
      </c>
      <c r="V31" s="129">
        <f>'RAW DATA'!AZ26</f>
        <v>16.402391747789366</v>
      </c>
      <c r="W31" s="129">
        <f>'RAW DATA'!BA26</f>
        <v>1.39</v>
      </c>
      <c r="X31" s="160"/>
      <c r="Y31" s="83"/>
      <c r="Z31" s="84"/>
      <c r="AA31" s="30">
        <f t="shared" si="0"/>
        <v>1.0925913739498048</v>
      </c>
      <c r="AB31" s="30">
        <f t="shared" si="1"/>
        <v>1.4782118588732651</v>
      </c>
      <c r="AC31" s="85">
        <f t="shared" si="2"/>
        <v>1.0264523901093894</v>
      </c>
      <c r="AD31" s="85">
        <f t="shared" si="3"/>
        <v>1.3887297042656443</v>
      </c>
      <c r="AE31" s="30">
        <f t="shared" si="4"/>
        <v>1.4573810994893721</v>
      </c>
      <c r="AF31" s="30">
        <f t="shared" si="5"/>
        <v>1.9717508993091506</v>
      </c>
      <c r="AG31" s="84"/>
      <c r="AH31" s="77"/>
      <c r="AI31" s="45"/>
      <c r="AJ31" s="30">
        <f t="shared" si="6"/>
        <v>1.2854016164115349</v>
      </c>
      <c r="AK31" s="30">
        <f t="shared" si="7"/>
        <v>1.2075910471875169</v>
      </c>
      <c r="AL31" s="30">
        <f t="shared" si="8"/>
        <v>1.7145659993992615</v>
      </c>
      <c r="AM31" s="85">
        <f t="shared" si="9"/>
        <v>1.3772550101991554</v>
      </c>
      <c r="AN31" s="30">
        <f t="shared" si="48"/>
        <v>1.0940821849319656E-2</v>
      </c>
      <c r="AO31" s="30">
        <f t="shared" si="45"/>
        <v>3.3273026066146662E-2</v>
      </c>
      <c r="AP31" s="30">
        <f t="shared" si="46"/>
        <v>0.10534308796604146</v>
      </c>
      <c r="AQ31" s="85">
        <f t="shared" si="47"/>
        <v>1.6243476502362999E-4</v>
      </c>
      <c r="AR31" s="94"/>
      <c r="AS31" s="95"/>
      <c r="AT31" s="60"/>
      <c r="AU31" s="30">
        <f t="shared" si="10"/>
        <v>269.03845504794867</v>
      </c>
      <c r="AV31" s="30">
        <f t="shared" si="10"/>
        <v>1.9320999999999997</v>
      </c>
      <c r="AW31" s="30">
        <f t="shared" si="11"/>
        <v>22.799324529427217</v>
      </c>
      <c r="AX31" s="85">
        <f t="shared" si="12"/>
        <v>383.56965806766664</v>
      </c>
      <c r="AY31" s="92"/>
      <c r="AZ31" s="30">
        <f t="shared" si="13"/>
        <v>1.1127121451805504</v>
      </c>
      <c r="BA31" s="30">
        <f t="shared" si="14"/>
        <v>1.4580910876425195</v>
      </c>
      <c r="BB31" s="30">
        <f t="shared" si="15"/>
        <v>0.17268947123098466</v>
      </c>
      <c r="BC31" s="56">
        <f t="shared" si="16"/>
        <v>0.13434670458333717</v>
      </c>
      <c r="BD31" s="30">
        <f t="shared" si="17"/>
        <v>0.95005336876558732</v>
      </c>
      <c r="BE31" s="30">
        <f t="shared" si="18"/>
        <v>1.4651287256094463</v>
      </c>
      <c r="BF31" s="30">
        <f t="shared" si="19"/>
        <v>0.25753767842192954</v>
      </c>
      <c r="BG31" s="56">
        <f t="shared" si="20"/>
        <v>0.2132656407330408</v>
      </c>
      <c r="BH31" s="30">
        <f t="shared" si="21"/>
        <v>1.4550309066570266</v>
      </c>
      <c r="BI31" s="30">
        <f t="shared" si="22"/>
        <v>1.9741010921414963</v>
      </c>
      <c r="BJ31" s="30">
        <f t="shared" si="23"/>
        <v>0.2595350927422348</v>
      </c>
      <c r="BK31" s="56">
        <f t="shared" si="24"/>
        <v>0.15137072170634963</v>
      </c>
      <c r="BL31" s="30">
        <f t="shared" si="25"/>
        <v>1.1451013588131191</v>
      </c>
      <c r="BM31" s="30">
        <f t="shared" si="26"/>
        <v>1.6094086615851917</v>
      </c>
      <c r="BN31" s="30">
        <f t="shared" si="27"/>
        <v>0.23215365138603639</v>
      </c>
      <c r="BO31" s="56">
        <f t="shared" si="28"/>
        <v>0.16856257531600202</v>
      </c>
      <c r="BP31" s="59"/>
      <c r="DZ31" s="30">
        <f t="shared" si="29"/>
        <v>0.63164495953611388</v>
      </c>
      <c r="EA31" s="30">
        <f t="shared" si="30"/>
        <v>1.9391582732869561</v>
      </c>
      <c r="EB31" s="30">
        <f t="shared" si="31"/>
        <v>0.65375665687542106</v>
      </c>
      <c r="EC31" s="56">
        <f t="shared" si="32"/>
        <v>0.50860108508383428</v>
      </c>
      <c r="ED31" s="30">
        <f t="shared" si="33"/>
        <v>0.23262152261601088</v>
      </c>
      <c r="EE31" s="30">
        <f t="shared" si="34"/>
        <v>2.1825605717590228</v>
      </c>
      <c r="EF31" s="30">
        <f t="shared" si="35"/>
        <v>0.97496952457150599</v>
      </c>
      <c r="EG31" s="56">
        <f t="shared" si="36"/>
        <v>0.80736730107614896</v>
      </c>
      <c r="EH31" s="30">
        <f t="shared" si="37"/>
        <v>0.73203479258314874</v>
      </c>
      <c r="EI31" s="30">
        <f t="shared" si="38"/>
        <v>2.697097206215374</v>
      </c>
      <c r="EJ31" s="30">
        <f t="shared" si="39"/>
        <v>0.98253120681611272</v>
      </c>
      <c r="EK31" s="56">
        <f t="shared" si="40"/>
        <v>0.57304951058189979</v>
      </c>
      <c r="EL31" s="30">
        <f t="shared" si="41"/>
        <v>0.49838269719895478</v>
      </c>
      <c r="EM31" s="30">
        <f t="shared" si="42"/>
        <v>2.2561273231993559</v>
      </c>
      <c r="EN31" s="30">
        <f t="shared" si="43"/>
        <v>0.87887231300020063</v>
      </c>
      <c r="EO31" s="56">
        <f t="shared" si="44"/>
        <v>0.63813332062093053</v>
      </c>
      <c r="EP31" s="66"/>
      <c r="EQ31" s="60"/>
    </row>
    <row r="32" spans="2:147" s="12" customFormat="1" ht="21.95" customHeight="1" x14ac:dyDescent="0.25"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T32" s="24"/>
      <c r="U32" s="129">
        <f>'RAW DATA'!AY27</f>
        <v>134.78</v>
      </c>
      <c r="V32" s="129">
        <f>'RAW DATA'!AZ27</f>
        <v>33.358427878790138</v>
      </c>
      <c r="W32" s="129">
        <f>'RAW DATA'!BA27</f>
        <v>1.73</v>
      </c>
      <c r="X32" s="160"/>
      <c r="Y32" s="83"/>
      <c r="Z32" s="84"/>
      <c r="AA32" s="30">
        <f t="shared" si="0"/>
        <v>1.3433711483273061</v>
      </c>
      <c r="AB32" s="30">
        <f t="shared" si="1"/>
        <v>1.8175021418545905</v>
      </c>
      <c r="AC32" s="85">
        <f t="shared" si="2"/>
        <v>1.2474519004021138</v>
      </c>
      <c r="AD32" s="85">
        <f t="shared" si="3"/>
        <v>1.6877290417205069</v>
      </c>
      <c r="AE32" s="30">
        <f t="shared" si="4"/>
        <v>1.4675552392391764</v>
      </c>
      <c r="AF32" s="30">
        <f t="shared" si="5"/>
        <v>1.9855159119118266</v>
      </c>
      <c r="AG32" s="84"/>
      <c r="AH32" s="77"/>
      <c r="AI32" s="45"/>
      <c r="AJ32" s="30">
        <f t="shared" si="6"/>
        <v>1.5804366450909484</v>
      </c>
      <c r="AK32" s="30">
        <f t="shared" si="7"/>
        <v>1.4675904710613104</v>
      </c>
      <c r="AL32" s="30">
        <f t="shared" si="8"/>
        <v>1.7265355755755016</v>
      </c>
      <c r="AM32" s="85">
        <f t="shared" si="9"/>
        <v>1.7672438412121731</v>
      </c>
      <c r="AN32" s="30">
        <f t="shared" si="48"/>
        <v>2.2369197131650927E-2</v>
      </c>
      <c r="AO32" s="30">
        <f t="shared" si="45"/>
        <v>6.8858760877824984E-2</v>
      </c>
      <c r="AP32" s="30">
        <f t="shared" si="46"/>
        <v>1.2002236593060701E-5</v>
      </c>
      <c r="AQ32" s="85">
        <f t="shared" si="47"/>
        <v>1.3871037082375684E-3</v>
      </c>
      <c r="AR32" s="94"/>
      <c r="AS32" s="95"/>
      <c r="AT32" s="60"/>
      <c r="AU32" s="30">
        <f t="shared" si="10"/>
        <v>1112.7847105444432</v>
      </c>
      <c r="AV32" s="30">
        <f t="shared" si="10"/>
        <v>2.9929000000000001</v>
      </c>
      <c r="AW32" s="30">
        <f t="shared" si="11"/>
        <v>57.710080230306936</v>
      </c>
      <c r="AX32" s="85">
        <f t="shared" si="12"/>
        <v>6.9111064598090257</v>
      </c>
      <c r="AY32" s="92"/>
      <c r="AZ32" s="30">
        <f t="shared" si="13"/>
        <v>1.4352286693297309</v>
      </c>
      <c r="BA32" s="30">
        <f t="shared" si="14"/>
        <v>1.7256446208521659</v>
      </c>
      <c r="BB32" s="30">
        <f t="shared" si="15"/>
        <v>0.14520797576121749</v>
      </c>
      <c r="BC32" s="56">
        <f t="shared" si="16"/>
        <v>9.1878390830947398E-2</v>
      </c>
      <c r="BD32" s="30">
        <f t="shared" si="17"/>
        <v>1.2510368809708572</v>
      </c>
      <c r="BE32" s="30">
        <f t="shared" si="18"/>
        <v>1.6841440611517635</v>
      </c>
      <c r="BF32" s="30">
        <f t="shared" si="19"/>
        <v>0.21655359009045322</v>
      </c>
      <c r="BG32" s="56">
        <f t="shared" si="20"/>
        <v>0.14755723368375998</v>
      </c>
      <c r="BH32" s="30">
        <f t="shared" si="21"/>
        <v>1.5083024361289672</v>
      </c>
      <c r="BI32" s="30">
        <f t="shared" si="22"/>
        <v>1.9447687150220361</v>
      </c>
      <c r="BJ32" s="30">
        <f t="shared" si="23"/>
        <v>0.21823313944653436</v>
      </c>
      <c r="BK32" s="56">
        <f t="shared" si="24"/>
        <v>0.12639944553345872</v>
      </c>
      <c r="BL32" s="30">
        <f t="shared" si="25"/>
        <v>1.5720347092191091</v>
      </c>
      <c r="BM32" s="30">
        <f t="shared" si="26"/>
        <v>1.9624529732052372</v>
      </c>
      <c r="BN32" s="30">
        <f t="shared" si="27"/>
        <v>0.19520913199306397</v>
      </c>
      <c r="BO32" s="56">
        <f t="shared" si="28"/>
        <v>0.11045964763932507</v>
      </c>
      <c r="BP32" s="59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DZ32" s="30">
        <f t="shared" si="29"/>
        <v>0.93339609832470427</v>
      </c>
      <c r="EA32" s="30">
        <f t="shared" si="30"/>
        <v>2.2274771918571927</v>
      </c>
      <c r="EB32" s="30">
        <f t="shared" si="31"/>
        <v>0.64704054676624412</v>
      </c>
      <c r="EC32" s="56">
        <f t="shared" si="32"/>
        <v>0.40940619086253177</v>
      </c>
      <c r="ED32" s="30">
        <f t="shared" si="33"/>
        <v>0.50263690978631548</v>
      </c>
      <c r="EE32" s="30">
        <f t="shared" si="34"/>
        <v>2.4325440323363052</v>
      </c>
      <c r="EF32" s="30">
        <f t="shared" si="35"/>
        <v>0.96495356127499488</v>
      </c>
      <c r="EG32" s="56">
        <f t="shared" si="36"/>
        <v>0.65750873987153513</v>
      </c>
      <c r="EH32" s="30">
        <f t="shared" si="37"/>
        <v>0.75409801400381016</v>
      </c>
      <c r="EI32" s="30">
        <f t="shared" si="38"/>
        <v>2.6989731371471932</v>
      </c>
      <c r="EJ32" s="30">
        <f t="shared" si="39"/>
        <v>0.97243756157169148</v>
      </c>
      <c r="EK32" s="56">
        <f t="shared" si="40"/>
        <v>0.56323053826884018</v>
      </c>
      <c r="EL32" s="30">
        <f t="shared" si="41"/>
        <v>0.89740027486248819</v>
      </c>
      <c r="EM32" s="30">
        <f t="shared" si="42"/>
        <v>2.6370874075618582</v>
      </c>
      <c r="EN32" s="30">
        <f t="shared" si="43"/>
        <v>0.86984356634968496</v>
      </c>
      <c r="EO32" s="56">
        <f t="shared" si="44"/>
        <v>0.49220347869655001</v>
      </c>
      <c r="EP32" s="66"/>
      <c r="EQ32" s="60"/>
    </row>
    <row r="33" spans="2:147" s="12" customFormat="1" ht="21.95" customHeight="1" x14ac:dyDescent="0.25"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T33" s="24"/>
      <c r="U33" s="129">
        <f>'RAW DATA'!AY28</f>
        <v>120.87</v>
      </c>
      <c r="V33" s="129">
        <f>'RAW DATA'!AZ28</f>
        <v>29.140050434059802</v>
      </c>
      <c r="W33" s="129">
        <f>'RAW DATA'!BA28</f>
        <v>1.61</v>
      </c>
      <c r="X33" s="160"/>
      <c r="Y33" s="83"/>
      <c r="Z33" s="84"/>
      <c r="AA33" s="30">
        <f t="shared" si="0"/>
        <v>1.2809813459197446</v>
      </c>
      <c r="AB33" s="30">
        <f t="shared" si="1"/>
        <v>1.7330924091855366</v>
      </c>
      <c r="AC33" s="85">
        <f t="shared" si="2"/>
        <v>1.1883807313050334</v>
      </c>
      <c r="AD33" s="85">
        <f t="shared" si="3"/>
        <v>1.6078092247068099</v>
      </c>
      <c r="AE33" s="30">
        <f t="shared" si="4"/>
        <v>1.4656121190946372</v>
      </c>
      <c r="AF33" s="30">
        <f t="shared" si="5"/>
        <v>1.9828869846574504</v>
      </c>
      <c r="AG33" s="84"/>
      <c r="AH33" s="77"/>
      <c r="AI33" s="45"/>
      <c r="AJ33" s="30">
        <f t="shared" si="6"/>
        <v>1.5070368775526406</v>
      </c>
      <c r="AK33" s="30">
        <f t="shared" si="7"/>
        <v>1.3980949780059218</v>
      </c>
      <c r="AL33" s="30">
        <f t="shared" si="8"/>
        <v>1.7242495518760439</v>
      </c>
      <c r="AM33" s="85">
        <f t="shared" si="9"/>
        <v>1.6702211599833754</v>
      </c>
      <c r="AN33" s="30">
        <f t="shared" si="48"/>
        <v>1.0601404584109946E-2</v>
      </c>
      <c r="AO33" s="30">
        <f t="shared" si="45"/>
        <v>4.4903738346310826E-2</v>
      </c>
      <c r="AP33" s="30">
        <f t="shared" si="46"/>
        <v>1.3052960103876823E-2</v>
      </c>
      <c r="AQ33" s="85">
        <f t="shared" si="47"/>
        <v>3.6265881097432818E-3</v>
      </c>
      <c r="AR33" s="100"/>
      <c r="AS33" s="101"/>
      <c r="AT33" s="68"/>
      <c r="AU33" s="30">
        <f t="shared" si="10"/>
        <v>849.14253929954884</v>
      </c>
      <c r="AV33" s="30">
        <f t="shared" si="10"/>
        <v>2.5921000000000003</v>
      </c>
      <c r="AW33" s="30">
        <f t="shared" si="11"/>
        <v>46.915481198836282</v>
      </c>
      <c r="AX33" s="85">
        <f t="shared" si="12"/>
        <v>46.885185614212816</v>
      </c>
      <c r="AY33" s="63"/>
      <c r="AZ33" s="30">
        <f t="shared" si="13"/>
        <v>1.3586706975120575</v>
      </c>
      <c r="BA33" s="30">
        <f t="shared" si="14"/>
        <v>1.6554030575932237</v>
      </c>
      <c r="BB33" s="30">
        <f t="shared" si="15"/>
        <v>0.148366180040583</v>
      </c>
      <c r="BC33" s="56">
        <f t="shared" si="16"/>
        <v>9.8448937946046172E-2</v>
      </c>
      <c r="BD33" s="30">
        <f t="shared" si="17"/>
        <v>1.1768314505215316</v>
      </c>
      <c r="BE33" s="30">
        <f t="shared" si="18"/>
        <v>1.6193585054903119</v>
      </c>
      <c r="BF33" s="30">
        <f t="shared" si="19"/>
        <v>0.22126352748439004</v>
      </c>
      <c r="BG33" s="56">
        <f t="shared" si="20"/>
        <v>0.15826072689279982</v>
      </c>
      <c r="BH33" s="30">
        <f t="shared" si="21"/>
        <v>1.5012699456374046</v>
      </c>
      <c r="BI33" s="30">
        <f t="shared" si="22"/>
        <v>1.9472291581146832</v>
      </c>
      <c r="BJ33" s="30">
        <f t="shared" si="23"/>
        <v>0.22297960623863941</v>
      </c>
      <c r="BK33" s="56">
        <f t="shared" si="24"/>
        <v>0.12931979944320107</v>
      </c>
      <c r="BL33" s="30">
        <f t="shared" si="25"/>
        <v>1.4707663223890881</v>
      </c>
      <c r="BM33" s="30">
        <f t="shared" si="26"/>
        <v>1.8696759975776627</v>
      </c>
      <c r="BN33" s="30">
        <f t="shared" si="27"/>
        <v>0.19945483759428739</v>
      </c>
      <c r="BO33" s="56">
        <f t="shared" si="28"/>
        <v>0.11941821979807307</v>
      </c>
      <c r="BP33" s="59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DZ33" s="30">
        <f t="shared" si="29"/>
        <v>0.85928025943536923</v>
      </c>
      <c r="EA33" s="30">
        <f t="shared" si="30"/>
        <v>2.154793495669912</v>
      </c>
      <c r="EB33" s="30">
        <f t="shared" si="31"/>
        <v>0.64775661811727137</v>
      </c>
      <c r="EC33" s="56">
        <f t="shared" si="32"/>
        <v>0.42982134529395105</v>
      </c>
      <c r="ED33" s="30">
        <f t="shared" si="33"/>
        <v>0.43207351518479653</v>
      </c>
      <c r="EE33" s="30">
        <f t="shared" si="34"/>
        <v>2.364116440827047</v>
      </c>
      <c r="EF33" s="30">
        <f t="shared" si="35"/>
        <v>0.96602146282112522</v>
      </c>
      <c r="EG33" s="56">
        <f t="shared" si="36"/>
        <v>0.69095553450806657</v>
      </c>
      <c r="EH33" s="30">
        <f t="shared" si="37"/>
        <v>0.7507358063125078</v>
      </c>
      <c r="EI33" s="30">
        <f t="shared" si="38"/>
        <v>2.6977632974395798</v>
      </c>
      <c r="EJ33" s="30">
        <f t="shared" si="39"/>
        <v>0.97351374556353609</v>
      </c>
      <c r="EK33" s="56">
        <f t="shared" si="40"/>
        <v>0.56460142008117031</v>
      </c>
      <c r="EL33" s="30">
        <f t="shared" si="41"/>
        <v>0.799414949080963</v>
      </c>
      <c r="EM33" s="30">
        <f t="shared" si="42"/>
        <v>2.5410273708857876</v>
      </c>
      <c r="EN33" s="30">
        <f t="shared" si="43"/>
        <v>0.87080621090241239</v>
      </c>
      <c r="EO33" s="56">
        <f t="shared" si="44"/>
        <v>0.5213717989964155</v>
      </c>
      <c r="EP33" s="66"/>
      <c r="EQ33" s="60"/>
    </row>
    <row r="34" spans="2:147" s="12" customFormat="1" ht="21.95" customHeight="1" x14ac:dyDescent="0.25"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T34" s="24"/>
      <c r="U34" s="129">
        <f>'RAW DATA'!AY29</f>
        <v>71.3</v>
      </c>
      <c r="V34" s="129">
        <f>'RAW DATA'!AZ29</f>
        <v>13.182725056829785</v>
      </c>
      <c r="W34" s="129">
        <f>'RAW DATA'!BA29</f>
        <v>1.26</v>
      </c>
      <c r="X34" s="160"/>
      <c r="Y34" s="83"/>
      <c r="Z34" s="84"/>
      <c r="AA34" s="30">
        <f t="shared" si="0"/>
        <v>1.0449725035905124</v>
      </c>
      <c r="AB34" s="30">
        <f t="shared" si="1"/>
        <v>1.4137863283871639</v>
      </c>
      <c r="AC34" s="85">
        <f t="shared" si="2"/>
        <v>0.98914178926195429</v>
      </c>
      <c r="AD34" s="85">
        <f t="shared" si="3"/>
        <v>1.3382506560602909</v>
      </c>
      <c r="AE34" s="30">
        <f t="shared" si="4"/>
        <v>1.4542634645451828</v>
      </c>
      <c r="AF34" s="30">
        <f t="shared" si="5"/>
        <v>1.9675329226199532</v>
      </c>
      <c r="AG34" s="84"/>
      <c r="AH34" s="77"/>
      <c r="AI34" s="45"/>
      <c r="AJ34" s="30">
        <f t="shared" si="6"/>
        <v>1.2293794159888383</v>
      </c>
      <c r="AK34" s="30">
        <f t="shared" si="7"/>
        <v>1.1636962226611227</v>
      </c>
      <c r="AL34" s="30">
        <f t="shared" si="8"/>
        <v>1.710898193582568</v>
      </c>
      <c r="AM34" s="85">
        <f t="shared" si="9"/>
        <v>1.303202676307085</v>
      </c>
      <c r="AN34" s="30">
        <f t="shared" si="48"/>
        <v>9.3762016518461426E-4</v>
      </c>
      <c r="AO34" s="30">
        <f t="shared" si="45"/>
        <v>9.2744175297360554E-3</v>
      </c>
      <c r="AP34" s="30">
        <f t="shared" si="46"/>
        <v>0.20330918097602296</v>
      </c>
      <c r="AQ34" s="85">
        <f t="shared" si="47"/>
        <v>1.8664712400947605E-3</v>
      </c>
      <c r="AR34" s="100"/>
      <c r="AS34" s="101"/>
      <c r="AT34" s="68"/>
      <c r="AU34" s="30">
        <f t="shared" si="10"/>
        <v>173.78423992396785</v>
      </c>
      <c r="AV34" s="30">
        <f t="shared" si="10"/>
        <v>1.5876000000000001</v>
      </c>
      <c r="AW34" s="30">
        <f t="shared" si="11"/>
        <v>16.61023357160553</v>
      </c>
      <c r="AX34" s="85">
        <f t="shared" si="12"/>
        <v>520.04983396311104</v>
      </c>
      <c r="AY34" s="63"/>
      <c r="AZ34" s="30">
        <f t="shared" si="13"/>
        <v>1.0477556201147027</v>
      </c>
      <c r="BA34" s="30">
        <f t="shared" si="14"/>
        <v>1.4110032118629738</v>
      </c>
      <c r="BB34" s="30">
        <f t="shared" si="15"/>
        <v>0.18162379587413557</v>
      </c>
      <c r="BC34" s="56">
        <f t="shared" si="16"/>
        <v>0.14773616144211135</v>
      </c>
      <c r="BD34" s="30">
        <f t="shared" si="17"/>
        <v>0.89283448220771433</v>
      </c>
      <c r="BE34" s="30">
        <f t="shared" si="18"/>
        <v>1.4345579631145311</v>
      </c>
      <c r="BF34" s="30">
        <f t="shared" si="19"/>
        <v>0.27086174045340838</v>
      </c>
      <c r="BG34" s="56">
        <f t="shared" si="20"/>
        <v>0.23275983472216305</v>
      </c>
      <c r="BH34" s="30">
        <f t="shared" si="21"/>
        <v>1.4379356998626101</v>
      </c>
      <c r="BI34" s="30">
        <f t="shared" si="22"/>
        <v>1.983860687302526</v>
      </c>
      <c r="BJ34" s="30">
        <f t="shared" si="23"/>
        <v>0.2729624937199579</v>
      </c>
      <c r="BK34" s="56">
        <f t="shared" si="24"/>
        <v>0.15954338764504913</v>
      </c>
      <c r="BL34" s="30">
        <f t="shared" si="25"/>
        <v>1.0590382400492748</v>
      </c>
      <c r="BM34" s="30">
        <f t="shared" si="26"/>
        <v>1.5473671125648951</v>
      </c>
      <c r="BN34" s="30">
        <f t="shared" si="27"/>
        <v>0.24416443625781023</v>
      </c>
      <c r="BO34" s="56">
        <f t="shared" si="28"/>
        <v>0.18735722439559782</v>
      </c>
      <c r="BP34" s="59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DZ34" s="30">
        <f t="shared" si="29"/>
        <v>0.57320617959267162</v>
      </c>
      <c r="EA34" s="30">
        <f t="shared" si="30"/>
        <v>1.8855526523850048</v>
      </c>
      <c r="EB34" s="30">
        <f t="shared" si="31"/>
        <v>0.65617323639616665</v>
      </c>
      <c r="EC34" s="56">
        <f t="shared" si="32"/>
        <v>0.53374347078064632</v>
      </c>
      <c r="ED34" s="30">
        <f t="shared" si="33"/>
        <v>0.18512277090715201</v>
      </c>
      <c r="EE34" s="30">
        <f t="shared" si="34"/>
        <v>2.1422696744150933</v>
      </c>
      <c r="EF34" s="30">
        <f t="shared" si="35"/>
        <v>0.9785734517539707</v>
      </c>
      <c r="EG34" s="56">
        <f t="shared" si="36"/>
        <v>0.84091830212886987</v>
      </c>
      <c r="EH34" s="30">
        <f t="shared" si="37"/>
        <v>0.724735108195255</v>
      </c>
      <c r="EI34" s="30">
        <f t="shared" si="38"/>
        <v>2.6970612789698811</v>
      </c>
      <c r="EJ34" s="30">
        <f t="shared" si="39"/>
        <v>0.98616308538731301</v>
      </c>
      <c r="EK34" s="56">
        <f t="shared" si="40"/>
        <v>0.57640079876542394</v>
      </c>
      <c r="EL34" s="30">
        <f t="shared" si="41"/>
        <v>0.42108165476891335</v>
      </c>
      <c r="EM34" s="30">
        <f t="shared" si="42"/>
        <v>2.1853236978452566</v>
      </c>
      <c r="EN34" s="30">
        <f t="shared" si="43"/>
        <v>0.88212102153817162</v>
      </c>
      <c r="EO34" s="56">
        <f t="shared" si="44"/>
        <v>0.67688705492675783</v>
      </c>
      <c r="EP34" s="66"/>
      <c r="EQ34" s="60"/>
    </row>
    <row r="35" spans="2:147" s="12" customFormat="1" ht="21.95" customHeight="1" x14ac:dyDescent="0.25"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T35" s="24"/>
      <c r="U35" s="27"/>
      <c r="V35" s="170">
        <f>AVERAGE(V16:V34)</f>
        <v>35.98732621455914</v>
      </c>
      <c r="W35" s="27"/>
      <c r="X35" s="160"/>
      <c r="Y35" s="83"/>
      <c r="Z35" s="84"/>
      <c r="AA35" s="160"/>
      <c r="AB35" s="160"/>
      <c r="AC35" s="160"/>
      <c r="AD35" s="160"/>
      <c r="AE35" s="160"/>
      <c r="AF35" s="160"/>
      <c r="AG35" s="84"/>
      <c r="AH35" s="77"/>
      <c r="AI35" s="45"/>
      <c r="AJ35" s="160"/>
      <c r="AK35" s="160"/>
      <c r="AL35" s="160"/>
      <c r="AM35" s="160"/>
      <c r="AN35" s="160"/>
      <c r="AO35" s="160"/>
      <c r="AP35" s="160"/>
      <c r="AQ35" s="160"/>
      <c r="AR35" s="106"/>
      <c r="AS35" s="107"/>
      <c r="AT35" s="68"/>
      <c r="AU35" s="92"/>
      <c r="AV35" s="92"/>
      <c r="AW35" s="92"/>
      <c r="AX35" s="92"/>
      <c r="AY35" s="63"/>
      <c r="AZ35" s="92"/>
      <c r="BA35" s="92"/>
      <c r="BB35" s="92"/>
      <c r="BC35" s="59"/>
      <c r="BD35" s="92"/>
      <c r="BE35" s="92"/>
      <c r="BF35" s="92"/>
      <c r="BG35" s="59"/>
      <c r="BH35" s="92"/>
      <c r="BI35" s="92"/>
      <c r="BJ35" s="92"/>
      <c r="BK35" s="59"/>
      <c r="BL35" s="92"/>
      <c r="BM35" s="92"/>
      <c r="BN35" s="92"/>
      <c r="BO35" s="59"/>
      <c r="BP35" s="59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DZ35" s="30">
        <f t="shared" si="29"/>
        <v>-0.64691666504304124</v>
      </c>
      <c r="EA35" s="30">
        <f t="shared" si="30"/>
        <v>0.64691666504304124</v>
      </c>
      <c r="EB35" s="30">
        <f t="shared" si="31"/>
        <v>0.64691666504304124</v>
      </c>
      <c r="EC35" s="56" t="e">
        <f t="shared" si="32"/>
        <v>#DIV/0!</v>
      </c>
      <c r="ED35" s="30">
        <f t="shared" si="33"/>
        <v>-0.96476881225025601</v>
      </c>
      <c r="EE35" s="30">
        <f t="shared" si="34"/>
        <v>0.96476881225025601</v>
      </c>
      <c r="EF35" s="30">
        <f t="shared" si="35"/>
        <v>0.96476881225025601</v>
      </c>
      <c r="EG35" s="56" t="e">
        <f t="shared" si="36"/>
        <v>#DIV/0!</v>
      </c>
      <c r="EH35" s="30">
        <f t="shared" si="37"/>
        <v>-0.97225137966788822</v>
      </c>
      <c r="EI35" s="30">
        <f t="shared" si="38"/>
        <v>0.97225137966788822</v>
      </c>
      <c r="EJ35" s="30">
        <f t="shared" si="39"/>
        <v>0.97225137966788822</v>
      </c>
      <c r="EK35" s="56" t="e">
        <f t="shared" si="40"/>
        <v>#DIV/0!</v>
      </c>
      <c r="EL35" s="30">
        <f t="shared" si="41"/>
        <v>-0.86967702698757698</v>
      </c>
      <c r="EM35" s="30">
        <f t="shared" si="42"/>
        <v>0.86967702698757698</v>
      </c>
      <c r="EN35" s="30">
        <f t="shared" si="43"/>
        <v>0.86967702698757698</v>
      </c>
      <c r="EO35" s="56" t="e">
        <f t="shared" si="44"/>
        <v>#DIV/0!</v>
      </c>
      <c r="EP35" s="66"/>
      <c r="EQ35" s="60"/>
    </row>
    <row r="36" spans="2:147" s="12" customFormat="1" ht="21.95" customHeight="1" x14ac:dyDescent="0.25"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T36" s="24"/>
      <c r="U36" s="160"/>
      <c r="V36" s="160"/>
      <c r="W36" s="160"/>
      <c r="X36" s="160"/>
      <c r="Y36" s="83"/>
      <c r="Z36" s="84"/>
      <c r="AA36" s="160"/>
      <c r="AB36" s="160"/>
      <c r="AC36" s="160"/>
      <c r="AD36" s="160"/>
      <c r="AE36" s="160"/>
      <c r="AF36" s="160"/>
      <c r="AG36" s="84"/>
      <c r="AH36" s="77"/>
      <c r="AI36" s="45"/>
      <c r="AJ36" s="160"/>
      <c r="AK36" s="160"/>
      <c r="AL36" s="160"/>
      <c r="AM36" s="160"/>
      <c r="AN36" s="160"/>
      <c r="AO36" s="160"/>
      <c r="AP36" s="160"/>
      <c r="AQ36" s="160"/>
      <c r="AR36" s="86"/>
      <c r="AS36" s="87"/>
      <c r="AT36" s="93"/>
      <c r="AU36" s="92"/>
      <c r="AV36" s="92"/>
      <c r="AW36" s="92"/>
      <c r="AX36" s="92"/>
      <c r="AY36" s="92"/>
      <c r="AZ36" s="92"/>
      <c r="BA36" s="92"/>
      <c r="BB36" s="92"/>
      <c r="BC36" s="59"/>
      <c r="BD36" s="92"/>
      <c r="BE36" s="92"/>
      <c r="BF36" s="92"/>
      <c r="BG36" s="59"/>
      <c r="BH36" s="92"/>
      <c r="BI36" s="92"/>
      <c r="BJ36" s="92"/>
      <c r="BK36" s="59"/>
      <c r="BL36" s="92"/>
      <c r="BM36" s="92"/>
      <c r="BN36" s="92"/>
      <c r="BO36" s="59"/>
      <c r="BP36" s="59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DZ36" s="30">
        <f t="shared" si="29"/>
        <v>-0.64691666504304124</v>
      </c>
      <c r="EA36" s="30">
        <f t="shared" si="30"/>
        <v>0.64691666504304124</v>
      </c>
      <c r="EB36" s="30">
        <f t="shared" si="31"/>
        <v>0.64691666504304124</v>
      </c>
      <c r="EC36" s="56" t="e">
        <f t="shared" si="32"/>
        <v>#DIV/0!</v>
      </c>
      <c r="ED36" s="30">
        <f t="shared" si="33"/>
        <v>-0.96476881225025601</v>
      </c>
      <c r="EE36" s="30">
        <f t="shared" si="34"/>
        <v>0.96476881225025601</v>
      </c>
      <c r="EF36" s="30">
        <f t="shared" si="35"/>
        <v>0.96476881225025601</v>
      </c>
      <c r="EG36" s="56" t="e">
        <f t="shared" si="36"/>
        <v>#DIV/0!</v>
      </c>
      <c r="EH36" s="30">
        <f t="shared" si="37"/>
        <v>-0.97225137966788822</v>
      </c>
      <c r="EI36" s="30">
        <f t="shared" si="38"/>
        <v>0.97225137966788822</v>
      </c>
      <c r="EJ36" s="30">
        <f t="shared" si="39"/>
        <v>0.97225137966788822</v>
      </c>
      <c r="EK36" s="56" t="e">
        <f t="shared" si="40"/>
        <v>#DIV/0!</v>
      </c>
      <c r="EL36" s="30">
        <f t="shared" si="41"/>
        <v>-0.86967702698757698</v>
      </c>
      <c r="EM36" s="30">
        <f t="shared" si="42"/>
        <v>0.86967702698757698</v>
      </c>
      <c r="EN36" s="30">
        <f t="shared" si="43"/>
        <v>0.86967702698757698</v>
      </c>
      <c r="EO36" s="56" t="e">
        <f t="shared" si="44"/>
        <v>#DIV/0!</v>
      </c>
      <c r="EP36" s="66"/>
      <c r="EQ36" s="60"/>
    </row>
    <row r="37" spans="2:147" s="12" customFormat="1" ht="21.95" customHeight="1" x14ac:dyDescent="0.25"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DZ37" s="30">
        <f t="shared" si="29"/>
        <v>-0.64691666504304124</v>
      </c>
      <c r="EA37" s="30">
        <f t="shared" si="30"/>
        <v>0.64691666504304124</v>
      </c>
      <c r="EB37" s="30">
        <f t="shared" si="31"/>
        <v>0.64691666504304124</v>
      </c>
      <c r="EC37" s="56" t="e">
        <f t="shared" si="32"/>
        <v>#DIV/0!</v>
      </c>
      <c r="ED37" s="30">
        <f t="shared" si="33"/>
        <v>-0.96476881225025601</v>
      </c>
      <c r="EE37" s="30">
        <f t="shared" si="34"/>
        <v>0.96476881225025601</v>
      </c>
      <c r="EF37" s="30">
        <f t="shared" si="35"/>
        <v>0.96476881225025601</v>
      </c>
      <c r="EG37" s="56" t="e">
        <f t="shared" si="36"/>
        <v>#DIV/0!</v>
      </c>
      <c r="EH37" s="30">
        <f t="shared" si="37"/>
        <v>-0.97225137966788822</v>
      </c>
      <c r="EI37" s="30">
        <f t="shared" si="38"/>
        <v>0.97225137966788822</v>
      </c>
      <c r="EJ37" s="30">
        <f t="shared" si="39"/>
        <v>0.97225137966788822</v>
      </c>
      <c r="EK37" s="56" t="e">
        <f t="shared" si="40"/>
        <v>#DIV/0!</v>
      </c>
      <c r="EL37" s="30">
        <f t="shared" si="41"/>
        <v>-0.86967702698757698</v>
      </c>
      <c r="EM37" s="30">
        <f t="shared" si="42"/>
        <v>0.86967702698757698</v>
      </c>
      <c r="EN37" s="30">
        <f t="shared" si="43"/>
        <v>0.86967702698757698</v>
      </c>
      <c r="EO37" s="56" t="e">
        <f t="shared" si="44"/>
        <v>#DIV/0!</v>
      </c>
      <c r="EP37" s="66"/>
      <c r="EQ37" s="60"/>
    </row>
    <row r="38" spans="2:147" s="12" customFormat="1" ht="21.95" customHeight="1" x14ac:dyDescent="0.25"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DZ38" s="30">
        <f t="shared" si="29"/>
        <v>-0.64691666504304124</v>
      </c>
      <c r="EA38" s="30">
        <f t="shared" si="30"/>
        <v>0.64691666504304124</v>
      </c>
      <c r="EB38" s="30">
        <f t="shared" si="31"/>
        <v>0.64691666504304124</v>
      </c>
      <c r="EC38" s="56" t="e">
        <f t="shared" si="32"/>
        <v>#DIV/0!</v>
      </c>
      <c r="ED38" s="30">
        <f t="shared" si="33"/>
        <v>-0.96476881225025601</v>
      </c>
      <c r="EE38" s="30">
        <f t="shared" si="34"/>
        <v>0.96476881225025601</v>
      </c>
      <c r="EF38" s="30">
        <f t="shared" si="35"/>
        <v>0.96476881225025601</v>
      </c>
      <c r="EG38" s="56" t="e">
        <f t="shared" si="36"/>
        <v>#DIV/0!</v>
      </c>
      <c r="EH38" s="30">
        <f t="shared" si="37"/>
        <v>-0.97225137966788822</v>
      </c>
      <c r="EI38" s="30">
        <f t="shared" si="38"/>
        <v>0.97225137966788822</v>
      </c>
      <c r="EJ38" s="30">
        <f t="shared" si="39"/>
        <v>0.97225137966788822</v>
      </c>
      <c r="EK38" s="56" t="e">
        <f t="shared" si="40"/>
        <v>#DIV/0!</v>
      </c>
      <c r="EL38" s="30">
        <f t="shared" si="41"/>
        <v>-0.86967702698757698</v>
      </c>
      <c r="EM38" s="30">
        <f t="shared" si="42"/>
        <v>0.86967702698757698</v>
      </c>
      <c r="EN38" s="30">
        <f t="shared" si="43"/>
        <v>0.86967702698757698</v>
      </c>
      <c r="EO38" s="56" t="e">
        <f t="shared" si="44"/>
        <v>#DIV/0!</v>
      </c>
      <c r="EP38" s="66"/>
      <c r="EQ38" s="60"/>
    </row>
    <row r="39" spans="2:147" s="12" customFormat="1" ht="21.95" customHeight="1" x14ac:dyDescent="0.25"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DZ39" s="30">
        <f t="shared" si="29"/>
        <v>-0.64691666504304124</v>
      </c>
      <c r="EA39" s="30">
        <f t="shared" si="30"/>
        <v>0.64691666504304124</v>
      </c>
      <c r="EB39" s="30">
        <f t="shared" si="31"/>
        <v>0.64691666504304124</v>
      </c>
      <c r="EC39" s="56" t="e">
        <f t="shared" si="32"/>
        <v>#DIV/0!</v>
      </c>
      <c r="ED39" s="30">
        <f t="shared" si="33"/>
        <v>-0.96476881225025601</v>
      </c>
      <c r="EE39" s="30">
        <f t="shared" si="34"/>
        <v>0.96476881225025601</v>
      </c>
      <c r="EF39" s="30">
        <f t="shared" si="35"/>
        <v>0.96476881225025601</v>
      </c>
      <c r="EG39" s="56" t="e">
        <f t="shared" si="36"/>
        <v>#DIV/0!</v>
      </c>
      <c r="EH39" s="30">
        <f t="shared" si="37"/>
        <v>-0.97225137966788822</v>
      </c>
      <c r="EI39" s="30">
        <f t="shared" si="38"/>
        <v>0.97225137966788822</v>
      </c>
      <c r="EJ39" s="30">
        <f t="shared" si="39"/>
        <v>0.97225137966788822</v>
      </c>
      <c r="EK39" s="56" t="e">
        <f t="shared" si="40"/>
        <v>#DIV/0!</v>
      </c>
      <c r="EL39" s="30">
        <f t="shared" si="41"/>
        <v>-0.86967702698757698</v>
      </c>
      <c r="EM39" s="30">
        <f t="shared" si="42"/>
        <v>0.86967702698757698</v>
      </c>
      <c r="EN39" s="30">
        <f t="shared" si="43"/>
        <v>0.86967702698757698</v>
      </c>
      <c r="EO39" s="56" t="e">
        <f t="shared" si="44"/>
        <v>#DIV/0!</v>
      </c>
      <c r="EP39" s="66"/>
      <c r="EQ39" s="60"/>
    </row>
    <row r="40" spans="2:147" s="12" customFormat="1" ht="21.95" customHeight="1" x14ac:dyDescent="0.25"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DZ40" s="30">
        <f t="shared" si="29"/>
        <v>-0.64691666504304124</v>
      </c>
      <c r="EA40" s="30">
        <f t="shared" si="30"/>
        <v>0.64691666504304124</v>
      </c>
      <c r="EB40" s="30">
        <f t="shared" si="31"/>
        <v>0.64691666504304124</v>
      </c>
      <c r="EC40" s="56" t="e">
        <f t="shared" si="32"/>
        <v>#DIV/0!</v>
      </c>
      <c r="ED40" s="30">
        <f t="shared" si="33"/>
        <v>-0.96476881225025601</v>
      </c>
      <c r="EE40" s="30">
        <f t="shared" si="34"/>
        <v>0.96476881225025601</v>
      </c>
      <c r="EF40" s="30">
        <f t="shared" si="35"/>
        <v>0.96476881225025601</v>
      </c>
      <c r="EG40" s="56" t="e">
        <f t="shared" si="36"/>
        <v>#DIV/0!</v>
      </c>
      <c r="EH40" s="30">
        <f t="shared" si="37"/>
        <v>-0.97225137966788822</v>
      </c>
      <c r="EI40" s="30">
        <f t="shared" si="38"/>
        <v>0.97225137966788822</v>
      </c>
      <c r="EJ40" s="30">
        <f t="shared" si="39"/>
        <v>0.97225137966788822</v>
      </c>
      <c r="EK40" s="56" t="e">
        <f t="shared" si="40"/>
        <v>#DIV/0!</v>
      </c>
      <c r="EL40" s="30">
        <f t="shared" si="41"/>
        <v>-0.86967702698757698</v>
      </c>
      <c r="EM40" s="30">
        <f t="shared" si="42"/>
        <v>0.86967702698757698</v>
      </c>
      <c r="EN40" s="30">
        <f t="shared" si="43"/>
        <v>0.86967702698757698</v>
      </c>
      <c r="EO40" s="56" t="e">
        <f t="shared" si="44"/>
        <v>#DIV/0!</v>
      </c>
      <c r="EP40" s="66"/>
      <c r="EQ40" s="60"/>
    </row>
    <row r="41" spans="2:147" s="12" customFormat="1" ht="21.95" customHeight="1" x14ac:dyDescent="0.25"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DZ41" s="30">
        <f t="shared" si="29"/>
        <v>-0.64691666504304124</v>
      </c>
      <c r="EA41" s="30">
        <f t="shared" si="30"/>
        <v>0.64691666504304124</v>
      </c>
      <c r="EB41" s="30">
        <f t="shared" si="31"/>
        <v>0.64691666504304124</v>
      </c>
      <c r="EC41" s="56" t="e">
        <f t="shared" si="32"/>
        <v>#DIV/0!</v>
      </c>
      <c r="ED41" s="30">
        <f t="shared" si="33"/>
        <v>-0.96476881225025601</v>
      </c>
      <c r="EE41" s="30">
        <f t="shared" si="34"/>
        <v>0.96476881225025601</v>
      </c>
      <c r="EF41" s="30">
        <f t="shared" si="35"/>
        <v>0.96476881225025601</v>
      </c>
      <c r="EG41" s="56" t="e">
        <f t="shared" si="36"/>
        <v>#DIV/0!</v>
      </c>
      <c r="EH41" s="30">
        <f t="shared" si="37"/>
        <v>-0.97225137966788822</v>
      </c>
      <c r="EI41" s="30">
        <f t="shared" si="38"/>
        <v>0.97225137966788822</v>
      </c>
      <c r="EJ41" s="30">
        <f t="shared" si="39"/>
        <v>0.97225137966788822</v>
      </c>
      <c r="EK41" s="56" t="e">
        <f t="shared" si="40"/>
        <v>#DIV/0!</v>
      </c>
      <c r="EL41" s="30">
        <f t="shared" si="41"/>
        <v>-0.86967702698757698</v>
      </c>
      <c r="EM41" s="30">
        <f t="shared" si="42"/>
        <v>0.86967702698757698</v>
      </c>
      <c r="EN41" s="30">
        <f t="shared" si="43"/>
        <v>0.86967702698757698</v>
      </c>
      <c r="EO41" s="56" t="e">
        <f t="shared" si="44"/>
        <v>#DIV/0!</v>
      </c>
      <c r="EP41" s="66"/>
      <c r="EQ41" s="60"/>
    </row>
    <row r="42" spans="2:147" s="12" customFormat="1" ht="21.95" customHeight="1" x14ac:dyDescent="0.25"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DZ42" s="30">
        <f t="shared" si="29"/>
        <v>-0.64691666504304124</v>
      </c>
      <c r="EA42" s="30">
        <f t="shared" si="30"/>
        <v>0.64691666504304124</v>
      </c>
      <c r="EB42" s="30">
        <f t="shared" si="31"/>
        <v>0.64691666504304124</v>
      </c>
      <c r="EC42" s="56" t="e">
        <f t="shared" si="32"/>
        <v>#DIV/0!</v>
      </c>
      <c r="ED42" s="30">
        <f t="shared" si="33"/>
        <v>-0.96476881225025601</v>
      </c>
      <c r="EE42" s="30">
        <f t="shared" si="34"/>
        <v>0.96476881225025601</v>
      </c>
      <c r="EF42" s="30">
        <f t="shared" si="35"/>
        <v>0.96476881225025601</v>
      </c>
      <c r="EG42" s="56" t="e">
        <f t="shared" si="36"/>
        <v>#DIV/0!</v>
      </c>
      <c r="EH42" s="30">
        <f t="shared" si="37"/>
        <v>-0.97225137966788822</v>
      </c>
      <c r="EI42" s="30">
        <f t="shared" si="38"/>
        <v>0.97225137966788822</v>
      </c>
      <c r="EJ42" s="30">
        <f t="shared" si="39"/>
        <v>0.97225137966788822</v>
      </c>
      <c r="EK42" s="56" t="e">
        <f t="shared" si="40"/>
        <v>#DIV/0!</v>
      </c>
      <c r="EL42" s="30">
        <f t="shared" si="41"/>
        <v>-0.86967702698757698</v>
      </c>
      <c r="EM42" s="30">
        <f t="shared" si="42"/>
        <v>0.86967702698757698</v>
      </c>
      <c r="EN42" s="30">
        <f t="shared" si="43"/>
        <v>0.86967702698757698</v>
      </c>
      <c r="EO42" s="56" t="e">
        <f t="shared" si="44"/>
        <v>#DIV/0!</v>
      </c>
      <c r="EP42" s="66"/>
      <c r="EQ42" s="60"/>
    </row>
    <row r="43" spans="2:147" s="12" customFormat="1" ht="21.95" customHeight="1" x14ac:dyDescent="0.25"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DZ43" s="30">
        <f t="shared" si="29"/>
        <v>-0.64691666504304124</v>
      </c>
      <c r="EA43" s="30">
        <f t="shared" si="30"/>
        <v>0.64691666504304124</v>
      </c>
      <c r="EB43" s="30">
        <f t="shared" si="31"/>
        <v>0.64691666504304124</v>
      </c>
      <c r="EC43" s="56" t="e">
        <f t="shared" si="32"/>
        <v>#DIV/0!</v>
      </c>
      <c r="ED43" s="30">
        <f t="shared" si="33"/>
        <v>-0.96476881225025601</v>
      </c>
      <c r="EE43" s="30">
        <f t="shared" si="34"/>
        <v>0.96476881225025601</v>
      </c>
      <c r="EF43" s="30">
        <f t="shared" si="35"/>
        <v>0.96476881225025601</v>
      </c>
      <c r="EG43" s="56" t="e">
        <f t="shared" si="36"/>
        <v>#DIV/0!</v>
      </c>
      <c r="EH43" s="30">
        <f t="shared" si="37"/>
        <v>-0.97225137966788822</v>
      </c>
      <c r="EI43" s="30">
        <f t="shared" si="38"/>
        <v>0.97225137966788822</v>
      </c>
      <c r="EJ43" s="30">
        <f t="shared" si="39"/>
        <v>0.97225137966788822</v>
      </c>
      <c r="EK43" s="56" t="e">
        <f t="shared" si="40"/>
        <v>#DIV/0!</v>
      </c>
      <c r="EL43" s="30">
        <f t="shared" si="41"/>
        <v>-0.86967702698757698</v>
      </c>
      <c r="EM43" s="30">
        <f t="shared" si="42"/>
        <v>0.86967702698757698</v>
      </c>
      <c r="EN43" s="30">
        <f t="shared" si="43"/>
        <v>0.86967702698757698</v>
      </c>
      <c r="EO43" s="56" t="e">
        <f t="shared" si="44"/>
        <v>#DIV/0!</v>
      </c>
      <c r="EP43" s="66"/>
      <c r="EQ43" s="60"/>
    </row>
    <row r="44" spans="2:147" s="12" customFormat="1" ht="21.9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DZ44" s="30">
        <f t="shared" si="29"/>
        <v>-0.64691666504304124</v>
      </c>
      <c r="EA44" s="30">
        <f t="shared" si="30"/>
        <v>0.64691666504304124</v>
      </c>
      <c r="EB44" s="30">
        <f t="shared" si="31"/>
        <v>0.64691666504304124</v>
      </c>
      <c r="EC44" s="56" t="e">
        <f t="shared" si="32"/>
        <v>#DIV/0!</v>
      </c>
      <c r="ED44" s="30">
        <f t="shared" si="33"/>
        <v>-0.96476881225025601</v>
      </c>
      <c r="EE44" s="30">
        <f t="shared" si="34"/>
        <v>0.96476881225025601</v>
      </c>
      <c r="EF44" s="30">
        <f t="shared" si="35"/>
        <v>0.96476881225025601</v>
      </c>
      <c r="EG44" s="56" t="e">
        <f t="shared" si="36"/>
        <v>#DIV/0!</v>
      </c>
      <c r="EH44" s="30">
        <f t="shared" si="37"/>
        <v>-0.97225137966788822</v>
      </c>
      <c r="EI44" s="30">
        <f t="shared" si="38"/>
        <v>0.97225137966788822</v>
      </c>
      <c r="EJ44" s="30">
        <f t="shared" si="39"/>
        <v>0.97225137966788822</v>
      </c>
      <c r="EK44" s="56" t="e">
        <f t="shared" si="40"/>
        <v>#DIV/0!</v>
      </c>
      <c r="EL44" s="30">
        <f t="shared" si="41"/>
        <v>-0.86967702698757698</v>
      </c>
      <c r="EM44" s="30">
        <f t="shared" si="42"/>
        <v>0.86967702698757698</v>
      </c>
      <c r="EN44" s="30">
        <f t="shared" si="43"/>
        <v>0.86967702698757698</v>
      </c>
      <c r="EO44" s="56" t="e">
        <f t="shared" si="44"/>
        <v>#DIV/0!</v>
      </c>
      <c r="EP44" s="66"/>
      <c r="EQ44" s="60"/>
    </row>
    <row r="45" spans="2:147" s="12" customFormat="1" ht="21.95" customHeight="1" x14ac:dyDescent="0.25"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DZ45" s="30">
        <f t="shared" si="29"/>
        <v>-0.64691666504304124</v>
      </c>
      <c r="EA45" s="30">
        <f t="shared" si="30"/>
        <v>0.64691666504304124</v>
      </c>
      <c r="EB45" s="30">
        <f t="shared" si="31"/>
        <v>0.64691666504304124</v>
      </c>
      <c r="EC45" s="56" t="e">
        <f t="shared" si="32"/>
        <v>#DIV/0!</v>
      </c>
      <c r="ED45" s="30">
        <f t="shared" si="33"/>
        <v>-0.96476881225025601</v>
      </c>
      <c r="EE45" s="30">
        <f t="shared" si="34"/>
        <v>0.96476881225025601</v>
      </c>
      <c r="EF45" s="30">
        <f t="shared" si="35"/>
        <v>0.96476881225025601</v>
      </c>
      <c r="EG45" s="56" t="e">
        <f t="shared" si="36"/>
        <v>#DIV/0!</v>
      </c>
      <c r="EH45" s="30">
        <f t="shared" si="37"/>
        <v>-0.97225137966788822</v>
      </c>
      <c r="EI45" s="30">
        <f t="shared" si="38"/>
        <v>0.97225137966788822</v>
      </c>
      <c r="EJ45" s="30">
        <f t="shared" si="39"/>
        <v>0.97225137966788822</v>
      </c>
      <c r="EK45" s="56" t="e">
        <f t="shared" si="40"/>
        <v>#DIV/0!</v>
      </c>
      <c r="EL45" s="30">
        <f t="shared" si="41"/>
        <v>-0.86967702698757698</v>
      </c>
      <c r="EM45" s="30">
        <f t="shared" si="42"/>
        <v>0.86967702698757698</v>
      </c>
      <c r="EN45" s="30">
        <f t="shared" si="43"/>
        <v>0.86967702698757698</v>
      </c>
      <c r="EO45" s="56" t="e">
        <f t="shared" si="44"/>
        <v>#DIV/0!</v>
      </c>
      <c r="EP45" s="66"/>
      <c r="EQ45" s="60"/>
    </row>
    <row r="46" spans="2:147" s="12" customFormat="1" ht="21.95" customHeight="1" x14ac:dyDescent="0.25"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DZ46" s="30">
        <f t="shared" si="29"/>
        <v>-0.64691666504304124</v>
      </c>
      <c r="EA46" s="30">
        <f t="shared" si="30"/>
        <v>0.64691666504304124</v>
      </c>
      <c r="EB46" s="30">
        <f t="shared" si="31"/>
        <v>0.64691666504304124</v>
      </c>
      <c r="EC46" s="56" t="e">
        <f t="shared" si="32"/>
        <v>#DIV/0!</v>
      </c>
      <c r="ED46" s="30">
        <f t="shared" si="33"/>
        <v>-0.96476881225025601</v>
      </c>
      <c r="EE46" s="30">
        <f t="shared" si="34"/>
        <v>0.96476881225025601</v>
      </c>
      <c r="EF46" s="30">
        <f t="shared" si="35"/>
        <v>0.96476881225025601</v>
      </c>
      <c r="EG46" s="56" t="e">
        <f t="shared" si="36"/>
        <v>#DIV/0!</v>
      </c>
      <c r="EH46" s="30">
        <f t="shared" si="37"/>
        <v>-0.97225137966788822</v>
      </c>
      <c r="EI46" s="30">
        <f t="shared" si="38"/>
        <v>0.97225137966788822</v>
      </c>
      <c r="EJ46" s="30">
        <f t="shared" si="39"/>
        <v>0.97225137966788822</v>
      </c>
      <c r="EK46" s="56" t="e">
        <f t="shared" si="40"/>
        <v>#DIV/0!</v>
      </c>
      <c r="EL46" s="30">
        <f t="shared" si="41"/>
        <v>-0.86967702698757698</v>
      </c>
      <c r="EM46" s="30">
        <f t="shared" si="42"/>
        <v>0.86967702698757698</v>
      </c>
      <c r="EN46" s="30">
        <f t="shared" si="43"/>
        <v>0.86967702698757698</v>
      </c>
      <c r="EO46" s="56" t="e">
        <f t="shared" si="44"/>
        <v>#DIV/0!</v>
      </c>
      <c r="EP46" s="66"/>
      <c r="EQ46" s="60"/>
    </row>
    <row r="47" spans="2:147" s="12" customFormat="1" ht="21.95" customHeight="1" x14ac:dyDescent="0.25"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DZ47" s="30">
        <f t="shared" si="29"/>
        <v>-0.64691666504304124</v>
      </c>
      <c r="EA47" s="30">
        <f t="shared" si="30"/>
        <v>0.64691666504304124</v>
      </c>
      <c r="EB47" s="30">
        <f t="shared" si="31"/>
        <v>0.64691666504304124</v>
      </c>
      <c r="EC47" s="56" t="e">
        <f t="shared" si="32"/>
        <v>#DIV/0!</v>
      </c>
      <c r="ED47" s="30">
        <f t="shared" si="33"/>
        <v>-0.96476881225025601</v>
      </c>
      <c r="EE47" s="30">
        <f t="shared" si="34"/>
        <v>0.96476881225025601</v>
      </c>
      <c r="EF47" s="30">
        <f t="shared" si="35"/>
        <v>0.96476881225025601</v>
      </c>
      <c r="EG47" s="56" t="e">
        <f t="shared" si="36"/>
        <v>#DIV/0!</v>
      </c>
      <c r="EH47" s="30">
        <f t="shared" si="37"/>
        <v>-0.97225137966788822</v>
      </c>
      <c r="EI47" s="30">
        <f t="shared" si="38"/>
        <v>0.97225137966788822</v>
      </c>
      <c r="EJ47" s="30">
        <f t="shared" si="39"/>
        <v>0.97225137966788822</v>
      </c>
      <c r="EK47" s="56" t="e">
        <f t="shared" si="40"/>
        <v>#DIV/0!</v>
      </c>
      <c r="EL47" s="30">
        <f t="shared" si="41"/>
        <v>-0.86967702698757698</v>
      </c>
      <c r="EM47" s="30">
        <f t="shared" si="42"/>
        <v>0.86967702698757698</v>
      </c>
      <c r="EN47" s="30">
        <f t="shared" si="43"/>
        <v>0.86967702698757698</v>
      </c>
      <c r="EO47" s="56" t="e">
        <f t="shared" si="44"/>
        <v>#DIV/0!</v>
      </c>
      <c r="EP47" s="66"/>
      <c r="EQ47" s="60"/>
    </row>
    <row r="48" spans="2:147" s="12" customFormat="1" ht="21.95" customHeight="1" x14ac:dyDescent="0.25"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DZ48" s="30">
        <f t="shared" si="29"/>
        <v>-0.64691666504304124</v>
      </c>
      <c r="EA48" s="30">
        <f t="shared" si="30"/>
        <v>0.64691666504304124</v>
      </c>
      <c r="EB48" s="30">
        <f t="shared" si="31"/>
        <v>0.64691666504304124</v>
      </c>
      <c r="EC48" s="56" t="e">
        <f t="shared" si="32"/>
        <v>#DIV/0!</v>
      </c>
      <c r="ED48" s="30">
        <f t="shared" si="33"/>
        <v>-0.96476881225025601</v>
      </c>
      <c r="EE48" s="30">
        <f t="shared" si="34"/>
        <v>0.96476881225025601</v>
      </c>
      <c r="EF48" s="30">
        <f t="shared" si="35"/>
        <v>0.96476881225025601</v>
      </c>
      <c r="EG48" s="56" t="e">
        <f t="shared" si="36"/>
        <v>#DIV/0!</v>
      </c>
      <c r="EH48" s="30">
        <f t="shared" si="37"/>
        <v>-0.97225137966788822</v>
      </c>
      <c r="EI48" s="30">
        <f t="shared" si="38"/>
        <v>0.97225137966788822</v>
      </c>
      <c r="EJ48" s="30">
        <f t="shared" si="39"/>
        <v>0.97225137966788822</v>
      </c>
      <c r="EK48" s="56" t="e">
        <f t="shared" si="40"/>
        <v>#DIV/0!</v>
      </c>
      <c r="EL48" s="30">
        <f t="shared" si="41"/>
        <v>-0.86967702698757698</v>
      </c>
      <c r="EM48" s="30">
        <f t="shared" si="42"/>
        <v>0.86967702698757698</v>
      </c>
      <c r="EN48" s="30">
        <f t="shared" si="43"/>
        <v>0.86967702698757698</v>
      </c>
      <c r="EO48" s="56" t="e">
        <f t="shared" si="44"/>
        <v>#DIV/0!</v>
      </c>
      <c r="EP48" s="66"/>
      <c r="EQ48" s="60"/>
    </row>
    <row r="49" spans="2:147" s="12" customFormat="1" ht="21.95" customHeight="1" x14ac:dyDescent="0.25"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DZ49" s="30">
        <f t="shared" si="29"/>
        <v>-0.64691666504304124</v>
      </c>
      <c r="EA49" s="30">
        <f t="shared" si="30"/>
        <v>0.64691666504304124</v>
      </c>
      <c r="EB49" s="30">
        <f t="shared" si="31"/>
        <v>0.64691666504304124</v>
      </c>
      <c r="EC49" s="56" t="e">
        <f t="shared" si="32"/>
        <v>#DIV/0!</v>
      </c>
      <c r="ED49" s="30">
        <f t="shared" si="33"/>
        <v>-0.96476881225025601</v>
      </c>
      <c r="EE49" s="30">
        <f t="shared" si="34"/>
        <v>0.96476881225025601</v>
      </c>
      <c r="EF49" s="30">
        <f t="shared" si="35"/>
        <v>0.96476881225025601</v>
      </c>
      <c r="EG49" s="56" t="e">
        <f t="shared" si="36"/>
        <v>#DIV/0!</v>
      </c>
      <c r="EH49" s="30">
        <f t="shared" si="37"/>
        <v>-0.97225137966788822</v>
      </c>
      <c r="EI49" s="30">
        <f t="shared" si="38"/>
        <v>0.97225137966788822</v>
      </c>
      <c r="EJ49" s="30">
        <f t="shared" si="39"/>
        <v>0.97225137966788822</v>
      </c>
      <c r="EK49" s="56" t="e">
        <f t="shared" si="40"/>
        <v>#DIV/0!</v>
      </c>
      <c r="EL49" s="30">
        <f t="shared" si="41"/>
        <v>-0.86967702698757698</v>
      </c>
      <c r="EM49" s="30">
        <f t="shared" si="42"/>
        <v>0.86967702698757698</v>
      </c>
      <c r="EN49" s="30">
        <f t="shared" si="43"/>
        <v>0.86967702698757698</v>
      </c>
      <c r="EO49" s="56" t="e">
        <f t="shared" si="44"/>
        <v>#DIV/0!</v>
      </c>
      <c r="EP49" s="66"/>
      <c r="EQ49" s="60"/>
    </row>
    <row r="50" spans="2:147" s="12" customFormat="1" ht="21.95" customHeight="1" x14ac:dyDescent="0.25"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DZ50" s="30">
        <f t="shared" si="29"/>
        <v>-0.64691666504304124</v>
      </c>
      <c r="EA50" s="30">
        <f t="shared" si="30"/>
        <v>0.64691666504304124</v>
      </c>
      <c r="EB50" s="30">
        <f t="shared" si="31"/>
        <v>0.64691666504304124</v>
      </c>
      <c r="EC50" s="56" t="e">
        <f t="shared" si="32"/>
        <v>#DIV/0!</v>
      </c>
      <c r="ED50" s="30">
        <f t="shared" si="33"/>
        <v>-0.96476881225025601</v>
      </c>
      <c r="EE50" s="30">
        <f t="shared" si="34"/>
        <v>0.96476881225025601</v>
      </c>
      <c r="EF50" s="30">
        <f t="shared" si="35"/>
        <v>0.96476881225025601</v>
      </c>
      <c r="EG50" s="56" t="e">
        <f t="shared" si="36"/>
        <v>#DIV/0!</v>
      </c>
      <c r="EH50" s="30">
        <f t="shared" si="37"/>
        <v>-0.97225137966788822</v>
      </c>
      <c r="EI50" s="30">
        <f t="shared" si="38"/>
        <v>0.97225137966788822</v>
      </c>
      <c r="EJ50" s="30">
        <f t="shared" si="39"/>
        <v>0.97225137966788822</v>
      </c>
      <c r="EK50" s="56" t="e">
        <f t="shared" si="40"/>
        <v>#DIV/0!</v>
      </c>
      <c r="EL50" s="30">
        <f t="shared" si="41"/>
        <v>-0.86967702698757698</v>
      </c>
      <c r="EM50" s="30">
        <f t="shared" si="42"/>
        <v>0.86967702698757698</v>
      </c>
      <c r="EN50" s="30">
        <f t="shared" si="43"/>
        <v>0.86967702698757698</v>
      </c>
      <c r="EO50" s="56" t="e">
        <f t="shared" si="44"/>
        <v>#DIV/0!</v>
      </c>
      <c r="EP50" s="66"/>
      <c r="EQ50" s="60"/>
    </row>
    <row r="51" spans="2:147" s="12" customFormat="1" ht="21.95" customHeight="1" x14ac:dyDescent="0.25"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DZ51" s="30">
        <f t="shared" si="29"/>
        <v>-0.64691666504304124</v>
      </c>
      <c r="EA51" s="30">
        <f t="shared" si="30"/>
        <v>0.64691666504304124</v>
      </c>
      <c r="EB51" s="30">
        <f t="shared" si="31"/>
        <v>0.64691666504304124</v>
      </c>
      <c r="EC51" s="56" t="e">
        <f t="shared" si="32"/>
        <v>#DIV/0!</v>
      </c>
      <c r="ED51" s="30">
        <f t="shared" si="33"/>
        <v>-0.96476881225025601</v>
      </c>
      <c r="EE51" s="30">
        <f t="shared" si="34"/>
        <v>0.96476881225025601</v>
      </c>
      <c r="EF51" s="30">
        <f t="shared" si="35"/>
        <v>0.96476881225025601</v>
      </c>
      <c r="EG51" s="56" t="e">
        <f t="shared" si="36"/>
        <v>#DIV/0!</v>
      </c>
      <c r="EH51" s="30">
        <f t="shared" si="37"/>
        <v>-0.97225137966788822</v>
      </c>
      <c r="EI51" s="30">
        <f t="shared" si="38"/>
        <v>0.97225137966788822</v>
      </c>
      <c r="EJ51" s="30">
        <f t="shared" si="39"/>
        <v>0.97225137966788822</v>
      </c>
      <c r="EK51" s="56" t="e">
        <f t="shared" si="40"/>
        <v>#DIV/0!</v>
      </c>
      <c r="EL51" s="30">
        <f t="shared" si="41"/>
        <v>-0.86967702698757698</v>
      </c>
      <c r="EM51" s="30">
        <f t="shared" si="42"/>
        <v>0.86967702698757698</v>
      </c>
      <c r="EN51" s="30">
        <f t="shared" si="43"/>
        <v>0.86967702698757698</v>
      </c>
      <c r="EO51" s="56" t="e">
        <f t="shared" si="44"/>
        <v>#DIV/0!</v>
      </c>
      <c r="EP51" s="66"/>
      <c r="EQ51" s="60"/>
    </row>
    <row r="52" spans="2:147" s="12" customFormat="1" ht="21.95" customHeight="1" x14ac:dyDescent="0.25"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DZ52" s="30">
        <f t="shared" si="29"/>
        <v>-0.64691666504304124</v>
      </c>
      <c r="EA52" s="30">
        <f t="shared" si="30"/>
        <v>0.64691666504304124</v>
      </c>
      <c r="EB52" s="30">
        <f t="shared" si="31"/>
        <v>0.64691666504304124</v>
      </c>
      <c r="EC52" s="56" t="e">
        <f t="shared" si="32"/>
        <v>#DIV/0!</v>
      </c>
      <c r="ED52" s="30">
        <f t="shared" si="33"/>
        <v>-0.96476881225025601</v>
      </c>
      <c r="EE52" s="30">
        <f t="shared" si="34"/>
        <v>0.96476881225025601</v>
      </c>
      <c r="EF52" s="30">
        <f t="shared" si="35"/>
        <v>0.96476881225025601</v>
      </c>
      <c r="EG52" s="56" t="e">
        <f t="shared" si="36"/>
        <v>#DIV/0!</v>
      </c>
      <c r="EH52" s="30">
        <f t="shared" si="37"/>
        <v>-0.97225137966788822</v>
      </c>
      <c r="EI52" s="30">
        <f t="shared" si="38"/>
        <v>0.97225137966788822</v>
      </c>
      <c r="EJ52" s="30">
        <f t="shared" si="39"/>
        <v>0.97225137966788822</v>
      </c>
      <c r="EK52" s="56" t="e">
        <f t="shared" si="40"/>
        <v>#DIV/0!</v>
      </c>
      <c r="EL52" s="30">
        <f t="shared" si="41"/>
        <v>-0.86967702698757698</v>
      </c>
      <c r="EM52" s="30">
        <f t="shared" si="42"/>
        <v>0.86967702698757698</v>
      </c>
      <c r="EN52" s="30">
        <f t="shared" si="43"/>
        <v>0.86967702698757698</v>
      </c>
      <c r="EO52" s="56" t="e">
        <f t="shared" si="44"/>
        <v>#DIV/0!</v>
      </c>
      <c r="EP52" s="66"/>
      <c r="EQ52" s="60"/>
    </row>
    <row r="53" spans="2:147" s="12" customFormat="1" ht="21.95" customHeight="1" x14ac:dyDescent="0.25"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DZ53" s="30">
        <f t="shared" si="29"/>
        <v>-0.64691666504304124</v>
      </c>
      <c r="EA53" s="30">
        <f t="shared" si="30"/>
        <v>0.64691666504304124</v>
      </c>
      <c r="EB53" s="30">
        <f t="shared" si="31"/>
        <v>0.64691666504304124</v>
      </c>
      <c r="EC53" s="56" t="e">
        <f t="shared" si="32"/>
        <v>#DIV/0!</v>
      </c>
      <c r="ED53" s="30">
        <f t="shared" si="33"/>
        <v>-0.96476881225025601</v>
      </c>
      <c r="EE53" s="30">
        <f t="shared" si="34"/>
        <v>0.96476881225025601</v>
      </c>
      <c r="EF53" s="30">
        <f t="shared" si="35"/>
        <v>0.96476881225025601</v>
      </c>
      <c r="EG53" s="56" t="e">
        <f t="shared" si="36"/>
        <v>#DIV/0!</v>
      </c>
      <c r="EH53" s="30">
        <f t="shared" si="37"/>
        <v>-0.97225137966788822</v>
      </c>
      <c r="EI53" s="30">
        <f t="shared" si="38"/>
        <v>0.97225137966788822</v>
      </c>
      <c r="EJ53" s="30">
        <f t="shared" si="39"/>
        <v>0.97225137966788822</v>
      </c>
      <c r="EK53" s="56" t="e">
        <f t="shared" si="40"/>
        <v>#DIV/0!</v>
      </c>
      <c r="EL53" s="30">
        <f t="shared" si="41"/>
        <v>-0.86967702698757698</v>
      </c>
      <c r="EM53" s="30">
        <f t="shared" si="42"/>
        <v>0.86967702698757698</v>
      </c>
      <c r="EN53" s="30">
        <f t="shared" si="43"/>
        <v>0.86967702698757698</v>
      </c>
      <c r="EO53" s="56" t="e">
        <f t="shared" si="44"/>
        <v>#DIV/0!</v>
      </c>
      <c r="EP53" s="66"/>
      <c r="EQ53" s="60"/>
    </row>
    <row r="54" spans="2:147" s="12" customFormat="1" ht="21.95" customHeight="1" x14ac:dyDescent="0.25"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DZ54" s="30">
        <f t="shared" si="29"/>
        <v>-0.64691666504304124</v>
      </c>
      <c r="EA54" s="30">
        <f t="shared" si="30"/>
        <v>0.64691666504304124</v>
      </c>
      <c r="EB54" s="30">
        <f t="shared" si="31"/>
        <v>0.64691666504304124</v>
      </c>
      <c r="EC54" s="56" t="e">
        <f t="shared" si="32"/>
        <v>#DIV/0!</v>
      </c>
      <c r="ED54" s="30">
        <f t="shared" si="33"/>
        <v>-0.96476881225025601</v>
      </c>
      <c r="EE54" s="30">
        <f t="shared" si="34"/>
        <v>0.96476881225025601</v>
      </c>
      <c r="EF54" s="30">
        <f t="shared" si="35"/>
        <v>0.96476881225025601</v>
      </c>
      <c r="EG54" s="56" t="e">
        <f t="shared" si="36"/>
        <v>#DIV/0!</v>
      </c>
      <c r="EH54" s="30">
        <f t="shared" si="37"/>
        <v>-0.97225137966788822</v>
      </c>
      <c r="EI54" s="30">
        <f t="shared" si="38"/>
        <v>0.97225137966788822</v>
      </c>
      <c r="EJ54" s="30">
        <f t="shared" si="39"/>
        <v>0.97225137966788822</v>
      </c>
      <c r="EK54" s="56" t="e">
        <f t="shared" si="40"/>
        <v>#DIV/0!</v>
      </c>
      <c r="EL54" s="30">
        <f t="shared" si="41"/>
        <v>-0.86967702698757698</v>
      </c>
      <c r="EM54" s="30">
        <f t="shared" si="42"/>
        <v>0.86967702698757698</v>
      </c>
      <c r="EN54" s="30">
        <f t="shared" si="43"/>
        <v>0.86967702698757698</v>
      </c>
      <c r="EO54" s="56" t="e">
        <f t="shared" si="44"/>
        <v>#DIV/0!</v>
      </c>
      <c r="EP54" s="66"/>
      <c r="EQ54" s="60"/>
    </row>
    <row r="55" spans="2:147" s="12" customFormat="1" ht="21.95" customHeight="1" x14ac:dyDescent="0.25"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DZ55" s="30">
        <f t="shared" si="29"/>
        <v>-0.64691666504304124</v>
      </c>
      <c r="EA55" s="30">
        <f t="shared" si="30"/>
        <v>0.64691666504304124</v>
      </c>
      <c r="EB55" s="30">
        <f t="shared" si="31"/>
        <v>0.64691666504304124</v>
      </c>
      <c r="EC55" s="56" t="e">
        <f t="shared" si="32"/>
        <v>#DIV/0!</v>
      </c>
      <c r="ED55" s="30">
        <f t="shared" si="33"/>
        <v>-0.96476881225025601</v>
      </c>
      <c r="EE55" s="30">
        <f t="shared" si="34"/>
        <v>0.96476881225025601</v>
      </c>
      <c r="EF55" s="30">
        <f t="shared" si="35"/>
        <v>0.96476881225025601</v>
      </c>
      <c r="EG55" s="56" t="e">
        <f t="shared" si="36"/>
        <v>#DIV/0!</v>
      </c>
      <c r="EH55" s="30">
        <f t="shared" si="37"/>
        <v>-0.97225137966788822</v>
      </c>
      <c r="EI55" s="30">
        <f t="shared" si="38"/>
        <v>0.97225137966788822</v>
      </c>
      <c r="EJ55" s="30">
        <f t="shared" si="39"/>
        <v>0.97225137966788822</v>
      </c>
      <c r="EK55" s="56" t="e">
        <f t="shared" si="40"/>
        <v>#DIV/0!</v>
      </c>
      <c r="EL55" s="30">
        <f t="shared" si="41"/>
        <v>-0.86967702698757698</v>
      </c>
      <c r="EM55" s="30">
        <f t="shared" si="42"/>
        <v>0.86967702698757698</v>
      </c>
      <c r="EN55" s="30">
        <f t="shared" si="43"/>
        <v>0.86967702698757698</v>
      </c>
      <c r="EO55" s="56" t="e">
        <f t="shared" si="44"/>
        <v>#DIV/0!</v>
      </c>
      <c r="EP55" s="66"/>
      <c r="EQ55" s="60"/>
    </row>
    <row r="56" spans="2:147" s="12" customFormat="1" ht="21.95" customHeight="1" x14ac:dyDescent="0.25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DZ56" s="30">
        <f t="shared" si="29"/>
        <v>-0.64691666504304124</v>
      </c>
      <c r="EA56" s="30">
        <f t="shared" si="30"/>
        <v>0.64691666504304124</v>
      </c>
      <c r="EB56" s="30">
        <f t="shared" si="31"/>
        <v>0.64691666504304124</v>
      </c>
      <c r="EC56" s="56" t="e">
        <f t="shared" si="32"/>
        <v>#DIV/0!</v>
      </c>
      <c r="ED56" s="30">
        <f t="shared" si="33"/>
        <v>-0.96476881225025601</v>
      </c>
      <c r="EE56" s="30">
        <f t="shared" si="34"/>
        <v>0.96476881225025601</v>
      </c>
      <c r="EF56" s="30">
        <f t="shared" si="35"/>
        <v>0.96476881225025601</v>
      </c>
      <c r="EG56" s="56" t="e">
        <f t="shared" si="36"/>
        <v>#DIV/0!</v>
      </c>
      <c r="EH56" s="30">
        <f t="shared" si="37"/>
        <v>-0.97225137966788822</v>
      </c>
      <c r="EI56" s="30">
        <f t="shared" si="38"/>
        <v>0.97225137966788822</v>
      </c>
      <c r="EJ56" s="30">
        <f t="shared" si="39"/>
        <v>0.97225137966788822</v>
      </c>
      <c r="EK56" s="56" t="e">
        <f t="shared" si="40"/>
        <v>#DIV/0!</v>
      </c>
      <c r="EL56" s="30">
        <f t="shared" si="41"/>
        <v>-0.86967702698757698</v>
      </c>
      <c r="EM56" s="30">
        <f t="shared" si="42"/>
        <v>0.86967702698757698</v>
      </c>
      <c r="EN56" s="30">
        <f t="shared" si="43"/>
        <v>0.86967702698757698</v>
      </c>
      <c r="EO56" s="56" t="e">
        <f t="shared" si="44"/>
        <v>#DIV/0!</v>
      </c>
      <c r="EP56" s="66"/>
      <c r="EQ56" s="60"/>
    </row>
    <row r="57" spans="2:147" s="12" customFormat="1" ht="21.95" customHeight="1" x14ac:dyDescent="0.25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DZ57" s="30">
        <f t="shared" si="29"/>
        <v>-0.64691666504304124</v>
      </c>
      <c r="EA57" s="30">
        <f t="shared" si="30"/>
        <v>0.64691666504304124</v>
      </c>
      <c r="EB57" s="30">
        <f t="shared" si="31"/>
        <v>0.64691666504304124</v>
      </c>
      <c r="EC57" s="56" t="e">
        <f t="shared" si="32"/>
        <v>#DIV/0!</v>
      </c>
      <c r="ED57" s="30">
        <f t="shared" si="33"/>
        <v>-0.96476881225025601</v>
      </c>
      <c r="EE57" s="30">
        <f t="shared" si="34"/>
        <v>0.96476881225025601</v>
      </c>
      <c r="EF57" s="30">
        <f t="shared" si="35"/>
        <v>0.96476881225025601</v>
      </c>
      <c r="EG57" s="56" t="e">
        <f t="shared" si="36"/>
        <v>#DIV/0!</v>
      </c>
      <c r="EH57" s="30">
        <f t="shared" si="37"/>
        <v>-0.97225137966788822</v>
      </c>
      <c r="EI57" s="30">
        <f t="shared" si="38"/>
        <v>0.97225137966788822</v>
      </c>
      <c r="EJ57" s="30">
        <f t="shared" si="39"/>
        <v>0.97225137966788822</v>
      </c>
      <c r="EK57" s="56" t="e">
        <f t="shared" si="40"/>
        <v>#DIV/0!</v>
      </c>
      <c r="EL57" s="30">
        <f t="shared" si="41"/>
        <v>-0.86967702698757698</v>
      </c>
      <c r="EM57" s="30">
        <f t="shared" si="42"/>
        <v>0.86967702698757698</v>
      </c>
      <c r="EN57" s="30">
        <f t="shared" si="43"/>
        <v>0.86967702698757698</v>
      </c>
      <c r="EO57" s="56" t="e">
        <f t="shared" si="44"/>
        <v>#DIV/0!</v>
      </c>
      <c r="EP57" s="66"/>
      <c r="EQ57" s="60"/>
    </row>
    <row r="58" spans="2:147" s="12" customFormat="1" ht="21.95" customHeight="1" x14ac:dyDescent="0.25"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DZ58" s="30">
        <f t="shared" si="29"/>
        <v>-0.64691666504304124</v>
      </c>
      <c r="EA58" s="30">
        <f t="shared" si="30"/>
        <v>0.64691666504304124</v>
      </c>
      <c r="EB58" s="30">
        <f t="shared" si="31"/>
        <v>0.64691666504304124</v>
      </c>
      <c r="EC58" s="56" t="e">
        <f t="shared" si="32"/>
        <v>#DIV/0!</v>
      </c>
      <c r="ED58" s="30">
        <f t="shared" si="33"/>
        <v>-0.96476881225025601</v>
      </c>
      <c r="EE58" s="30">
        <f t="shared" si="34"/>
        <v>0.96476881225025601</v>
      </c>
      <c r="EF58" s="30">
        <f t="shared" si="35"/>
        <v>0.96476881225025601</v>
      </c>
      <c r="EG58" s="56" t="e">
        <f t="shared" si="36"/>
        <v>#DIV/0!</v>
      </c>
      <c r="EH58" s="30">
        <f t="shared" si="37"/>
        <v>-0.97225137966788822</v>
      </c>
      <c r="EI58" s="30">
        <f t="shared" si="38"/>
        <v>0.97225137966788822</v>
      </c>
      <c r="EJ58" s="30">
        <f t="shared" si="39"/>
        <v>0.97225137966788822</v>
      </c>
      <c r="EK58" s="56" t="e">
        <f t="shared" si="40"/>
        <v>#DIV/0!</v>
      </c>
      <c r="EL58" s="30">
        <f t="shared" si="41"/>
        <v>-0.86967702698757698</v>
      </c>
      <c r="EM58" s="30">
        <f t="shared" si="42"/>
        <v>0.86967702698757698</v>
      </c>
      <c r="EN58" s="30">
        <f t="shared" si="43"/>
        <v>0.86967702698757698</v>
      </c>
      <c r="EO58" s="56" t="e">
        <f t="shared" si="44"/>
        <v>#DIV/0!</v>
      </c>
      <c r="EP58" s="66"/>
      <c r="EQ58" s="60"/>
    </row>
    <row r="59" spans="2:147" s="12" customFormat="1" ht="21.95" customHeight="1" x14ac:dyDescent="0.25"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DZ59" s="30">
        <f t="shared" si="29"/>
        <v>-0.64691666504304124</v>
      </c>
      <c r="EA59" s="30">
        <f t="shared" si="30"/>
        <v>0.64691666504304124</v>
      </c>
      <c r="EB59" s="30">
        <f t="shared" si="31"/>
        <v>0.64691666504304124</v>
      </c>
      <c r="EC59" s="56" t="e">
        <f t="shared" si="32"/>
        <v>#DIV/0!</v>
      </c>
      <c r="ED59" s="30">
        <f t="shared" si="33"/>
        <v>-0.96476881225025601</v>
      </c>
      <c r="EE59" s="30">
        <f t="shared" si="34"/>
        <v>0.96476881225025601</v>
      </c>
      <c r="EF59" s="30">
        <f t="shared" si="35"/>
        <v>0.96476881225025601</v>
      </c>
      <c r="EG59" s="56" t="e">
        <f t="shared" si="36"/>
        <v>#DIV/0!</v>
      </c>
      <c r="EH59" s="30">
        <f t="shared" si="37"/>
        <v>-0.97225137966788822</v>
      </c>
      <c r="EI59" s="30">
        <f t="shared" si="38"/>
        <v>0.97225137966788822</v>
      </c>
      <c r="EJ59" s="30">
        <f t="shared" si="39"/>
        <v>0.97225137966788822</v>
      </c>
      <c r="EK59" s="56" t="e">
        <f t="shared" si="40"/>
        <v>#DIV/0!</v>
      </c>
      <c r="EL59" s="30">
        <f t="shared" si="41"/>
        <v>-0.86967702698757698</v>
      </c>
      <c r="EM59" s="30">
        <f t="shared" si="42"/>
        <v>0.86967702698757698</v>
      </c>
      <c r="EN59" s="30">
        <f t="shared" si="43"/>
        <v>0.86967702698757698</v>
      </c>
      <c r="EO59" s="56" t="e">
        <f t="shared" si="44"/>
        <v>#DIV/0!</v>
      </c>
      <c r="EP59" s="66"/>
      <c r="EQ59" s="60"/>
    </row>
    <row r="60" spans="2:147" s="12" customFormat="1" ht="21.95" customHeight="1" x14ac:dyDescent="0.25"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DZ60" s="30">
        <f t="shared" si="29"/>
        <v>-0.64691666504304124</v>
      </c>
      <c r="EA60" s="30">
        <f t="shared" si="30"/>
        <v>0.64691666504304124</v>
      </c>
      <c r="EB60" s="30">
        <f t="shared" si="31"/>
        <v>0.64691666504304124</v>
      </c>
      <c r="EC60" s="56" t="e">
        <f t="shared" si="32"/>
        <v>#DIV/0!</v>
      </c>
      <c r="ED60" s="30">
        <f t="shared" si="33"/>
        <v>-0.96476881225025601</v>
      </c>
      <c r="EE60" s="30">
        <f t="shared" si="34"/>
        <v>0.96476881225025601</v>
      </c>
      <c r="EF60" s="30">
        <f t="shared" si="35"/>
        <v>0.96476881225025601</v>
      </c>
      <c r="EG60" s="56" t="e">
        <f t="shared" si="36"/>
        <v>#DIV/0!</v>
      </c>
      <c r="EH60" s="30">
        <f t="shared" si="37"/>
        <v>-0.97225137966788822</v>
      </c>
      <c r="EI60" s="30">
        <f t="shared" si="38"/>
        <v>0.97225137966788822</v>
      </c>
      <c r="EJ60" s="30">
        <f t="shared" si="39"/>
        <v>0.97225137966788822</v>
      </c>
      <c r="EK60" s="56" t="e">
        <f t="shared" si="40"/>
        <v>#DIV/0!</v>
      </c>
      <c r="EL60" s="30">
        <f t="shared" si="41"/>
        <v>-0.86967702698757698</v>
      </c>
      <c r="EM60" s="30">
        <f t="shared" si="42"/>
        <v>0.86967702698757698</v>
      </c>
      <c r="EN60" s="30">
        <f t="shared" si="43"/>
        <v>0.86967702698757698</v>
      </c>
      <c r="EO60" s="56" t="e">
        <f t="shared" si="44"/>
        <v>#DIV/0!</v>
      </c>
      <c r="EP60" s="66"/>
      <c r="EQ60" s="60"/>
    </row>
    <row r="61" spans="2:147" s="12" customFormat="1" ht="21.95" customHeight="1" x14ac:dyDescent="0.25"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DZ61" s="30">
        <f t="shared" si="29"/>
        <v>-0.64691666504304124</v>
      </c>
      <c r="EA61" s="30">
        <f t="shared" si="30"/>
        <v>0.64691666504304124</v>
      </c>
      <c r="EB61" s="30">
        <f t="shared" si="31"/>
        <v>0.64691666504304124</v>
      </c>
      <c r="EC61" s="56" t="e">
        <f t="shared" si="32"/>
        <v>#DIV/0!</v>
      </c>
      <c r="ED61" s="30">
        <f t="shared" si="33"/>
        <v>-0.96476881225025601</v>
      </c>
      <c r="EE61" s="30">
        <f t="shared" si="34"/>
        <v>0.96476881225025601</v>
      </c>
      <c r="EF61" s="30">
        <f t="shared" si="35"/>
        <v>0.96476881225025601</v>
      </c>
      <c r="EG61" s="56" t="e">
        <f t="shared" si="36"/>
        <v>#DIV/0!</v>
      </c>
      <c r="EH61" s="30">
        <f t="shared" si="37"/>
        <v>-0.97225137966788822</v>
      </c>
      <c r="EI61" s="30">
        <f t="shared" si="38"/>
        <v>0.97225137966788822</v>
      </c>
      <c r="EJ61" s="30">
        <f t="shared" si="39"/>
        <v>0.97225137966788822</v>
      </c>
      <c r="EK61" s="56" t="e">
        <f t="shared" si="40"/>
        <v>#DIV/0!</v>
      </c>
      <c r="EL61" s="30">
        <f t="shared" si="41"/>
        <v>-0.86967702698757698</v>
      </c>
      <c r="EM61" s="30">
        <f t="shared" si="42"/>
        <v>0.86967702698757698</v>
      </c>
      <c r="EN61" s="30">
        <f t="shared" si="43"/>
        <v>0.86967702698757698</v>
      </c>
      <c r="EO61" s="56" t="e">
        <f t="shared" si="44"/>
        <v>#DIV/0!</v>
      </c>
      <c r="EP61" s="66"/>
      <c r="EQ61" s="60"/>
    </row>
    <row r="62" spans="2:147" s="12" customFormat="1" ht="21.95" customHeight="1" x14ac:dyDescent="0.25"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DZ62" s="30">
        <f t="shared" si="29"/>
        <v>-0.64691666504304124</v>
      </c>
      <c r="EA62" s="30">
        <f t="shared" si="30"/>
        <v>0.64691666504304124</v>
      </c>
      <c r="EB62" s="30">
        <f t="shared" si="31"/>
        <v>0.64691666504304124</v>
      </c>
      <c r="EC62" s="56" t="e">
        <f t="shared" si="32"/>
        <v>#DIV/0!</v>
      </c>
      <c r="ED62" s="30">
        <f t="shared" si="33"/>
        <v>-0.96476881225025601</v>
      </c>
      <c r="EE62" s="30">
        <f t="shared" si="34"/>
        <v>0.96476881225025601</v>
      </c>
      <c r="EF62" s="30">
        <f t="shared" si="35"/>
        <v>0.96476881225025601</v>
      </c>
      <c r="EG62" s="56" t="e">
        <f t="shared" si="36"/>
        <v>#DIV/0!</v>
      </c>
      <c r="EH62" s="30">
        <f t="shared" si="37"/>
        <v>-0.97225137966788822</v>
      </c>
      <c r="EI62" s="30">
        <f t="shared" si="38"/>
        <v>0.97225137966788822</v>
      </c>
      <c r="EJ62" s="30">
        <f t="shared" si="39"/>
        <v>0.97225137966788822</v>
      </c>
      <c r="EK62" s="56" t="e">
        <f t="shared" si="40"/>
        <v>#DIV/0!</v>
      </c>
      <c r="EL62" s="30">
        <f t="shared" si="41"/>
        <v>-0.86967702698757698</v>
      </c>
      <c r="EM62" s="30">
        <f t="shared" si="42"/>
        <v>0.86967702698757698</v>
      </c>
      <c r="EN62" s="30">
        <f t="shared" si="43"/>
        <v>0.86967702698757698</v>
      </c>
      <c r="EO62" s="56" t="e">
        <f t="shared" si="44"/>
        <v>#DIV/0!</v>
      </c>
      <c r="EP62" s="66"/>
      <c r="EQ62" s="60"/>
    </row>
    <row r="63" spans="2:147" s="12" customFormat="1" ht="21.95" customHeight="1" x14ac:dyDescent="0.25"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DZ63" s="30">
        <f t="shared" si="29"/>
        <v>-0.64691666504304124</v>
      </c>
      <c r="EA63" s="30">
        <f t="shared" si="30"/>
        <v>0.64691666504304124</v>
      </c>
      <c r="EB63" s="30">
        <f t="shared" si="31"/>
        <v>0.64691666504304124</v>
      </c>
      <c r="EC63" s="56" t="e">
        <f t="shared" si="32"/>
        <v>#DIV/0!</v>
      </c>
      <c r="ED63" s="30">
        <f t="shared" si="33"/>
        <v>-0.96476881225025601</v>
      </c>
      <c r="EE63" s="30">
        <f t="shared" si="34"/>
        <v>0.96476881225025601</v>
      </c>
      <c r="EF63" s="30">
        <f t="shared" si="35"/>
        <v>0.96476881225025601</v>
      </c>
      <c r="EG63" s="56" t="e">
        <f t="shared" si="36"/>
        <v>#DIV/0!</v>
      </c>
      <c r="EH63" s="30">
        <f t="shared" si="37"/>
        <v>-0.97225137966788822</v>
      </c>
      <c r="EI63" s="30">
        <f t="shared" si="38"/>
        <v>0.97225137966788822</v>
      </c>
      <c r="EJ63" s="30">
        <f t="shared" si="39"/>
        <v>0.97225137966788822</v>
      </c>
      <c r="EK63" s="56" t="e">
        <f t="shared" si="40"/>
        <v>#DIV/0!</v>
      </c>
      <c r="EL63" s="30">
        <f t="shared" si="41"/>
        <v>-0.86967702698757698</v>
      </c>
      <c r="EM63" s="30">
        <f t="shared" si="42"/>
        <v>0.86967702698757698</v>
      </c>
      <c r="EN63" s="30">
        <f t="shared" si="43"/>
        <v>0.86967702698757698</v>
      </c>
      <c r="EO63" s="56" t="e">
        <f t="shared" si="44"/>
        <v>#DIV/0!</v>
      </c>
      <c r="EP63" s="66"/>
      <c r="EQ63" s="60"/>
    </row>
    <row r="64" spans="2:147" s="12" customFormat="1" ht="21.95" customHeight="1" x14ac:dyDescent="0.25"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DZ64" s="30">
        <f t="shared" si="29"/>
        <v>-0.64691666504304124</v>
      </c>
      <c r="EA64" s="30">
        <f t="shared" si="30"/>
        <v>0.64691666504304124</v>
      </c>
      <c r="EB64" s="30">
        <f t="shared" si="31"/>
        <v>0.64691666504304124</v>
      </c>
      <c r="EC64" s="56" t="e">
        <f t="shared" si="32"/>
        <v>#DIV/0!</v>
      </c>
      <c r="ED64" s="30">
        <f t="shared" si="33"/>
        <v>-0.96476881225025601</v>
      </c>
      <c r="EE64" s="30">
        <f t="shared" si="34"/>
        <v>0.96476881225025601</v>
      </c>
      <c r="EF64" s="30">
        <f t="shared" si="35"/>
        <v>0.96476881225025601</v>
      </c>
      <c r="EG64" s="56" t="e">
        <f t="shared" si="36"/>
        <v>#DIV/0!</v>
      </c>
      <c r="EH64" s="30">
        <f t="shared" si="37"/>
        <v>-0.97225137966788822</v>
      </c>
      <c r="EI64" s="30">
        <f t="shared" si="38"/>
        <v>0.97225137966788822</v>
      </c>
      <c r="EJ64" s="30">
        <f t="shared" si="39"/>
        <v>0.97225137966788822</v>
      </c>
      <c r="EK64" s="56" t="e">
        <f t="shared" si="40"/>
        <v>#DIV/0!</v>
      </c>
      <c r="EL64" s="30">
        <f t="shared" si="41"/>
        <v>-0.86967702698757698</v>
      </c>
      <c r="EM64" s="30">
        <f t="shared" si="42"/>
        <v>0.86967702698757698</v>
      </c>
      <c r="EN64" s="30">
        <f t="shared" si="43"/>
        <v>0.86967702698757698</v>
      </c>
      <c r="EO64" s="56" t="e">
        <f t="shared" si="44"/>
        <v>#DIV/0!</v>
      </c>
      <c r="EP64" s="66"/>
      <c r="EQ64" s="60"/>
    </row>
    <row r="65" spans="2:147" s="12" customFormat="1" ht="21.95" customHeight="1" x14ac:dyDescent="0.25"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DZ65" s="30">
        <f t="shared" si="29"/>
        <v>-0.64691666504304124</v>
      </c>
      <c r="EA65" s="30">
        <f t="shared" si="30"/>
        <v>0.64691666504304124</v>
      </c>
      <c r="EB65" s="30">
        <f t="shared" si="31"/>
        <v>0.64691666504304124</v>
      </c>
      <c r="EC65" s="56" t="e">
        <f t="shared" si="32"/>
        <v>#DIV/0!</v>
      </c>
      <c r="ED65" s="30">
        <f t="shared" si="33"/>
        <v>-0.96476881225025601</v>
      </c>
      <c r="EE65" s="30">
        <f t="shared" si="34"/>
        <v>0.96476881225025601</v>
      </c>
      <c r="EF65" s="30">
        <f t="shared" si="35"/>
        <v>0.96476881225025601</v>
      </c>
      <c r="EG65" s="56" t="e">
        <f t="shared" si="36"/>
        <v>#DIV/0!</v>
      </c>
      <c r="EH65" s="30">
        <f t="shared" si="37"/>
        <v>-0.97225137966788822</v>
      </c>
      <c r="EI65" s="30">
        <f t="shared" si="38"/>
        <v>0.97225137966788822</v>
      </c>
      <c r="EJ65" s="30">
        <f t="shared" si="39"/>
        <v>0.97225137966788822</v>
      </c>
      <c r="EK65" s="56" t="e">
        <f t="shared" si="40"/>
        <v>#DIV/0!</v>
      </c>
      <c r="EL65" s="30">
        <f t="shared" si="41"/>
        <v>-0.86967702698757698</v>
      </c>
      <c r="EM65" s="30">
        <f t="shared" si="42"/>
        <v>0.86967702698757698</v>
      </c>
      <c r="EN65" s="30">
        <f t="shared" si="43"/>
        <v>0.86967702698757698</v>
      </c>
      <c r="EO65" s="56" t="e">
        <f t="shared" si="44"/>
        <v>#DIV/0!</v>
      </c>
      <c r="EP65" s="66"/>
      <c r="EQ65" s="60"/>
    </row>
    <row r="66" spans="2:147" s="12" customFormat="1" ht="21.95" customHeight="1" x14ac:dyDescent="0.25"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DZ66" s="30">
        <f t="shared" si="29"/>
        <v>-0.64691666504304124</v>
      </c>
      <c r="EA66" s="30">
        <f t="shared" si="30"/>
        <v>0.64691666504304124</v>
      </c>
      <c r="EB66" s="30">
        <f t="shared" si="31"/>
        <v>0.64691666504304124</v>
      </c>
      <c r="EC66" s="56" t="e">
        <f t="shared" si="32"/>
        <v>#DIV/0!</v>
      </c>
      <c r="ED66" s="30">
        <f t="shared" si="33"/>
        <v>-0.96476881225025601</v>
      </c>
      <c r="EE66" s="30">
        <f t="shared" si="34"/>
        <v>0.96476881225025601</v>
      </c>
      <c r="EF66" s="30">
        <f t="shared" si="35"/>
        <v>0.96476881225025601</v>
      </c>
      <c r="EG66" s="56" t="e">
        <f t="shared" si="36"/>
        <v>#DIV/0!</v>
      </c>
      <c r="EH66" s="30">
        <f t="shared" si="37"/>
        <v>-0.97225137966788822</v>
      </c>
      <c r="EI66" s="30">
        <f t="shared" si="38"/>
        <v>0.97225137966788822</v>
      </c>
      <c r="EJ66" s="30">
        <f t="shared" si="39"/>
        <v>0.97225137966788822</v>
      </c>
      <c r="EK66" s="56" t="e">
        <f t="shared" si="40"/>
        <v>#DIV/0!</v>
      </c>
      <c r="EL66" s="30">
        <f t="shared" si="41"/>
        <v>-0.86967702698757698</v>
      </c>
      <c r="EM66" s="30">
        <f t="shared" si="42"/>
        <v>0.86967702698757698</v>
      </c>
      <c r="EN66" s="30">
        <f t="shared" si="43"/>
        <v>0.86967702698757698</v>
      </c>
      <c r="EO66" s="56" t="e">
        <f t="shared" si="44"/>
        <v>#DIV/0!</v>
      </c>
      <c r="EP66" s="66"/>
      <c r="EQ66" s="60"/>
    </row>
    <row r="67" spans="2:147" s="12" customFormat="1" ht="21.95" customHeight="1" x14ac:dyDescent="0.25"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DZ67" s="30">
        <f t="shared" si="29"/>
        <v>-0.64691666504304124</v>
      </c>
      <c r="EA67" s="30">
        <f t="shared" si="30"/>
        <v>0.64691666504304124</v>
      </c>
      <c r="EB67" s="30">
        <f t="shared" si="31"/>
        <v>0.64691666504304124</v>
      </c>
      <c r="EC67" s="56" t="e">
        <f t="shared" si="32"/>
        <v>#DIV/0!</v>
      </c>
      <c r="ED67" s="30">
        <f t="shared" si="33"/>
        <v>-0.96476881225025601</v>
      </c>
      <c r="EE67" s="30">
        <f t="shared" si="34"/>
        <v>0.96476881225025601</v>
      </c>
      <c r="EF67" s="30">
        <f t="shared" si="35"/>
        <v>0.96476881225025601</v>
      </c>
      <c r="EG67" s="56" t="e">
        <f t="shared" si="36"/>
        <v>#DIV/0!</v>
      </c>
      <c r="EH67" s="30">
        <f t="shared" si="37"/>
        <v>-0.97225137966788822</v>
      </c>
      <c r="EI67" s="30">
        <f t="shared" si="38"/>
        <v>0.97225137966788822</v>
      </c>
      <c r="EJ67" s="30">
        <f t="shared" si="39"/>
        <v>0.97225137966788822</v>
      </c>
      <c r="EK67" s="56" t="e">
        <f t="shared" si="40"/>
        <v>#DIV/0!</v>
      </c>
      <c r="EL67" s="30">
        <f t="shared" si="41"/>
        <v>-0.86967702698757698</v>
      </c>
      <c r="EM67" s="30">
        <f t="shared" si="42"/>
        <v>0.86967702698757698</v>
      </c>
      <c r="EN67" s="30">
        <f t="shared" si="43"/>
        <v>0.86967702698757698</v>
      </c>
      <c r="EO67" s="56" t="e">
        <f t="shared" si="44"/>
        <v>#DIV/0!</v>
      </c>
      <c r="EP67" s="66"/>
      <c r="EQ67" s="60"/>
    </row>
    <row r="68" spans="2:147" s="12" customFormat="1" ht="21.95" customHeight="1" x14ac:dyDescent="0.25"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DZ68" s="30">
        <f t="shared" si="29"/>
        <v>-0.64691666504304124</v>
      </c>
      <c r="EA68" s="30">
        <f t="shared" si="30"/>
        <v>0.64691666504304124</v>
      </c>
      <c r="EB68" s="30">
        <f t="shared" si="31"/>
        <v>0.64691666504304124</v>
      </c>
      <c r="EC68" s="56" t="e">
        <f t="shared" si="32"/>
        <v>#DIV/0!</v>
      </c>
      <c r="ED68" s="30">
        <f t="shared" si="33"/>
        <v>-0.96476881225025601</v>
      </c>
      <c r="EE68" s="30">
        <f t="shared" si="34"/>
        <v>0.96476881225025601</v>
      </c>
      <c r="EF68" s="30">
        <f t="shared" si="35"/>
        <v>0.96476881225025601</v>
      </c>
      <c r="EG68" s="56" t="e">
        <f t="shared" si="36"/>
        <v>#DIV/0!</v>
      </c>
      <c r="EH68" s="30">
        <f t="shared" si="37"/>
        <v>-0.97225137966788822</v>
      </c>
      <c r="EI68" s="30">
        <f t="shared" si="38"/>
        <v>0.97225137966788822</v>
      </c>
      <c r="EJ68" s="30">
        <f t="shared" si="39"/>
        <v>0.97225137966788822</v>
      </c>
      <c r="EK68" s="56" t="e">
        <f t="shared" si="40"/>
        <v>#DIV/0!</v>
      </c>
      <c r="EL68" s="30">
        <f t="shared" si="41"/>
        <v>-0.86967702698757698</v>
      </c>
      <c r="EM68" s="30">
        <f t="shared" si="42"/>
        <v>0.86967702698757698</v>
      </c>
      <c r="EN68" s="30">
        <f t="shared" si="43"/>
        <v>0.86967702698757698</v>
      </c>
      <c r="EO68" s="56" t="e">
        <f t="shared" si="44"/>
        <v>#DIV/0!</v>
      </c>
      <c r="EP68" s="66"/>
      <c r="EQ68" s="60"/>
    </row>
    <row r="69" spans="2:147" s="12" customFormat="1" ht="21.95" customHeight="1" x14ac:dyDescent="0.25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DZ69" s="30">
        <f t="shared" si="29"/>
        <v>-0.64691666504304124</v>
      </c>
      <c r="EA69" s="30">
        <f t="shared" si="30"/>
        <v>0.64691666504304124</v>
      </c>
      <c r="EB69" s="30">
        <f t="shared" si="31"/>
        <v>0.64691666504304124</v>
      </c>
      <c r="EC69" s="56" t="e">
        <f t="shared" si="32"/>
        <v>#DIV/0!</v>
      </c>
      <c r="ED69" s="30">
        <f t="shared" si="33"/>
        <v>-0.96476881225025601</v>
      </c>
      <c r="EE69" s="30">
        <f t="shared" si="34"/>
        <v>0.96476881225025601</v>
      </c>
      <c r="EF69" s="30">
        <f t="shared" si="35"/>
        <v>0.96476881225025601</v>
      </c>
      <c r="EG69" s="56" t="e">
        <f t="shared" si="36"/>
        <v>#DIV/0!</v>
      </c>
      <c r="EH69" s="30">
        <f t="shared" si="37"/>
        <v>-0.97225137966788822</v>
      </c>
      <c r="EI69" s="30">
        <f t="shared" si="38"/>
        <v>0.97225137966788822</v>
      </c>
      <c r="EJ69" s="30">
        <f t="shared" si="39"/>
        <v>0.97225137966788822</v>
      </c>
      <c r="EK69" s="56" t="e">
        <f t="shared" si="40"/>
        <v>#DIV/0!</v>
      </c>
      <c r="EL69" s="30">
        <f t="shared" si="41"/>
        <v>-0.86967702698757698</v>
      </c>
      <c r="EM69" s="30">
        <f t="shared" si="42"/>
        <v>0.86967702698757698</v>
      </c>
      <c r="EN69" s="30">
        <f t="shared" si="43"/>
        <v>0.86967702698757698</v>
      </c>
      <c r="EO69" s="56" t="e">
        <f t="shared" si="44"/>
        <v>#DIV/0!</v>
      </c>
      <c r="EP69" s="66"/>
      <c r="EQ69" s="60"/>
    </row>
    <row r="70" spans="2:147" s="12" customFormat="1" ht="21.95" customHeight="1" x14ac:dyDescent="0.25"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T70" s="34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DZ70" s="30">
        <f t="shared" si="29"/>
        <v>-0.64691666504304124</v>
      </c>
      <c r="EA70" s="30">
        <f t="shared" si="30"/>
        <v>0.64691666504304124</v>
      </c>
      <c r="EB70" s="30">
        <f t="shared" si="31"/>
        <v>0.64691666504304124</v>
      </c>
      <c r="EC70" s="56" t="e">
        <f t="shared" si="32"/>
        <v>#DIV/0!</v>
      </c>
      <c r="ED70" s="30">
        <f t="shared" si="33"/>
        <v>-0.96476881225025601</v>
      </c>
      <c r="EE70" s="30">
        <f t="shared" si="34"/>
        <v>0.96476881225025601</v>
      </c>
      <c r="EF70" s="30">
        <f t="shared" si="35"/>
        <v>0.96476881225025601</v>
      </c>
      <c r="EG70" s="56" t="e">
        <f t="shared" si="36"/>
        <v>#DIV/0!</v>
      </c>
      <c r="EH70" s="30">
        <f t="shared" si="37"/>
        <v>-0.97225137966788822</v>
      </c>
      <c r="EI70" s="30">
        <f t="shared" si="38"/>
        <v>0.97225137966788822</v>
      </c>
      <c r="EJ70" s="30">
        <f t="shared" si="39"/>
        <v>0.97225137966788822</v>
      </c>
      <c r="EK70" s="56" t="e">
        <f t="shared" si="40"/>
        <v>#DIV/0!</v>
      </c>
      <c r="EL70" s="30">
        <f t="shared" si="41"/>
        <v>-0.86967702698757698</v>
      </c>
      <c r="EM70" s="30">
        <f t="shared" si="42"/>
        <v>0.86967702698757698</v>
      </c>
      <c r="EN70" s="30">
        <f t="shared" si="43"/>
        <v>0.86967702698757698</v>
      </c>
      <c r="EO70" s="56" t="e">
        <f t="shared" si="44"/>
        <v>#DIV/0!</v>
      </c>
      <c r="EP70" s="66"/>
      <c r="EQ70" s="60"/>
    </row>
    <row r="71" spans="2:147" s="12" customFormat="1" ht="21.95" customHeight="1" x14ac:dyDescent="0.25"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DZ71" s="30">
        <f t="shared" si="29"/>
        <v>-0.64691666504304124</v>
      </c>
      <c r="EA71" s="30">
        <f t="shared" si="30"/>
        <v>0.64691666504304124</v>
      </c>
      <c r="EB71" s="30">
        <f t="shared" si="31"/>
        <v>0.64691666504304124</v>
      </c>
      <c r="EC71" s="56" t="e">
        <f t="shared" si="32"/>
        <v>#DIV/0!</v>
      </c>
      <c r="ED71" s="30">
        <f t="shared" si="33"/>
        <v>-0.96476881225025601</v>
      </c>
      <c r="EE71" s="30">
        <f t="shared" si="34"/>
        <v>0.96476881225025601</v>
      </c>
      <c r="EF71" s="30">
        <f t="shared" si="35"/>
        <v>0.96476881225025601</v>
      </c>
      <c r="EG71" s="56" t="e">
        <f t="shared" si="36"/>
        <v>#DIV/0!</v>
      </c>
      <c r="EH71" s="30">
        <f t="shared" si="37"/>
        <v>-0.97225137966788822</v>
      </c>
      <c r="EI71" s="30">
        <f t="shared" si="38"/>
        <v>0.97225137966788822</v>
      </c>
      <c r="EJ71" s="30">
        <f t="shared" si="39"/>
        <v>0.97225137966788822</v>
      </c>
      <c r="EK71" s="56" t="e">
        <f t="shared" si="40"/>
        <v>#DIV/0!</v>
      </c>
      <c r="EL71" s="30">
        <f t="shared" si="41"/>
        <v>-0.86967702698757698</v>
      </c>
      <c r="EM71" s="30">
        <f t="shared" si="42"/>
        <v>0.86967702698757698</v>
      </c>
      <c r="EN71" s="30">
        <f t="shared" si="43"/>
        <v>0.86967702698757698</v>
      </c>
      <c r="EO71" s="56" t="e">
        <f t="shared" si="44"/>
        <v>#DIV/0!</v>
      </c>
      <c r="EP71" s="66"/>
      <c r="EQ71" s="60"/>
    </row>
    <row r="72" spans="2:147" s="12" customFormat="1" ht="21.95" customHeight="1" x14ac:dyDescent="0.25"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DZ72" s="30">
        <f t="shared" si="29"/>
        <v>-0.64691666504304124</v>
      </c>
      <c r="EA72" s="30">
        <f t="shared" si="30"/>
        <v>0.64691666504304124</v>
      </c>
      <c r="EB72" s="30">
        <f t="shared" si="31"/>
        <v>0.64691666504304124</v>
      </c>
      <c r="EC72" s="56" t="e">
        <f t="shared" si="32"/>
        <v>#DIV/0!</v>
      </c>
      <c r="ED72" s="30">
        <f t="shared" si="33"/>
        <v>-0.96476881225025601</v>
      </c>
      <c r="EE72" s="30">
        <f t="shared" si="34"/>
        <v>0.96476881225025601</v>
      </c>
      <c r="EF72" s="30">
        <f t="shared" si="35"/>
        <v>0.96476881225025601</v>
      </c>
      <c r="EG72" s="56" t="e">
        <f t="shared" si="36"/>
        <v>#DIV/0!</v>
      </c>
      <c r="EH72" s="30">
        <f t="shared" si="37"/>
        <v>-0.97225137966788822</v>
      </c>
      <c r="EI72" s="30">
        <f t="shared" si="38"/>
        <v>0.97225137966788822</v>
      </c>
      <c r="EJ72" s="30">
        <f t="shared" si="39"/>
        <v>0.97225137966788822</v>
      </c>
      <c r="EK72" s="56" t="e">
        <f t="shared" si="40"/>
        <v>#DIV/0!</v>
      </c>
      <c r="EL72" s="30">
        <f t="shared" si="41"/>
        <v>-0.86967702698757698</v>
      </c>
      <c r="EM72" s="30">
        <f t="shared" si="42"/>
        <v>0.86967702698757698</v>
      </c>
      <c r="EN72" s="30">
        <f t="shared" si="43"/>
        <v>0.86967702698757698</v>
      </c>
      <c r="EO72" s="56" t="e">
        <f t="shared" si="44"/>
        <v>#DIV/0!</v>
      </c>
      <c r="EP72" s="66"/>
      <c r="EQ72" s="60"/>
    </row>
    <row r="73" spans="2:147" s="12" customFormat="1" ht="21.95" customHeight="1" x14ac:dyDescent="0.25"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DZ73" s="30">
        <f t="shared" si="29"/>
        <v>-0.64691666504304124</v>
      </c>
      <c r="EA73" s="30">
        <f t="shared" si="30"/>
        <v>0.64691666504304124</v>
      </c>
      <c r="EB73" s="30">
        <f t="shared" si="31"/>
        <v>0.64691666504304124</v>
      </c>
      <c r="EC73" s="56" t="e">
        <f t="shared" si="32"/>
        <v>#DIV/0!</v>
      </c>
      <c r="ED73" s="30">
        <f t="shared" si="33"/>
        <v>-0.96476881225025601</v>
      </c>
      <c r="EE73" s="30">
        <f t="shared" si="34"/>
        <v>0.96476881225025601</v>
      </c>
      <c r="EF73" s="30">
        <f t="shared" si="35"/>
        <v>0.96476881225025601</v>
      </c>
      <c r="EG73" s="56" t="e">
        <f t="shared" si="36"/>
        <v>#DIV/0!</v>
      </c>
      <c r="EH73" s="30">
        <f t="shared" si="37"/>
        <v>-0.97225137966788822</v>
      </c>
      <c r="EI73" s="30">
        <f t="shared" si="38"/>
        <v>0.97225137966788822</v>
      </c>
      <c r="EJ73" s="30">
        <f t="shared" si="39"/>
        <v>0.97225137966788822</v>
      </c>
      <c r="EK73" s="56" t="e">
        <f t="shared" si="40"/>
        <v>#DIV/0!</v>
      </c>
      <c r="EL73" s="30">
        <f t="shared" si="41"/>
        <v>-0.86967702698757698</v>
      </c>
      <c r="EM73" s="30">
        <f t="shared" si="42"/>
        <v>0.86967702698757698</v>
      </c>
      <c r="EN73" s="30">
        <f t="shared" si="43"/>
        <v>0.86967702698757698</v>
      </c>
      <c r="EO73" s="56" t="e">
        <f t="shared" si="44"/>
        <v>#DIV/0!</v>
      </c>
      <c r="EP73" s="66"/>
      <c r="EQ73" s="60"/>
    </row>
    <row r="74" spans="2:147" s="12" customFormat="1" ht="21.95" customHeight="1" x14ac:dyDescent="0.25"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DZ74" s="30">
        <f t="shared" si="29"/>
        <v>-0.64691666504304124</v>
      </c>
      <c r="EA74" s="30">
        <f t="shared" si="30"/>
        <v>0.64691666504304124</v>
      </c>
      <c r="EB74" s="30">
        <f t="shared" si="31"/>
        <v>0.64691666504304124</v>
      </c>
      <c r="EC74" s="56" t="e">
        <f t="shared" si="32"/>
        <v>#DIV/0!</v>
      </c>
      <c r="ED74" s="30">
        <f t="shared" si="33"/>
        <v>-0.96476881225025601</v>
      </c>
      <c r="EE74" s="30">
        <f t="shared" si="34"/>
        <v>0.96476881225025601</v>
      </c>
      <c r="EF74" s="30">
        <f t="shared" si="35"/>
        <v>0.96476881225025601</v>
      </c>
      <c r="EG74" s="56" t="e">
        <f t="shared" si="36"/>
        <v>#DIV/0!</v>
      </c>
      <c r="EH74" s="30">
        <f t="shared" si="37"/>
        <v>-0.97225137966788822</v>
      </c>
      <c r="EI74" s="30">
        <f t="shared" si="38"/>
        <v>0.97225137966788822</v>
      </c>
      <c r="EJ74" s="30">
        <f t="shared" si="39"/>
        <v>0.97225137966788822</v>
      </c>
      <c r="EK74" s="56" t="e">
        <f t="shared" si="40"/>
        <v>#DIV/0!</v>
      </c>
      <c r="EL74" s="30">
        <f t="shared" si="41"/>
        <v>-0.86967702698757698</v>
      </c>
      <c r="EM74" s="30">
        <f t="shared" si="42"/>
        <v>0.86967702698757698</v>
      </c>
      <c r="EN74" s="30">
        <f t="shared" si="43"/>
        <v>0.86967702698757698</v>
      </c>
      <c r="EO74" s="56" t="e">
        <f t="shared" si="44"/>
        <v>#DIV/0!</v>
      </c>
      <c r="EP74" s="66"/>
      <c r="EQ74" s="60"/>
    </row>
    <row r="75" spans="2:147" s="12" customFormat="1" ht="21.95" customHeight="1" x14ac:dyDescent="0.25"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DZ75" s="30">
        <f t="shared" si="29"/>
        <v>-0.64691666504304124</v>
      </c>
      <c r="EA75" s="30">
        <f t="shared" si="30"/>
        <v>0.64691666504304124</v>
      </c>
      <c r="EB75" s="30">
        <f t="shared" si="31"/>
        <v>0.64691666504304124</v>
      </c>
      <c r="EC75" s="56" t="e">
        <f t="shared" si="32"/>
        <v>#DIV/0!</v>
      </c>
      <c r="ED75" s="30">
        <f t="shared" si="33"/>
        <v>-0.96476881225025601</v>
      </c>
      <c r="EE75" s="30">
        <f t="shared" si="34"/>
        <v>0.96476881225025601</v>
      </c>
      <c r="EF75" s="30">
        <f t="shared" si="35"/>
        <v>0.96476881225025601</v>
      </c>
      <c r="EG75" s="56" t="e">
        <f t="shared" si="36"/>
        <v>#DIV/0!</v>
      </c>
      <c r="EH75" s="30">
        <f t="shared" si="37"/>
        <v>-0.97225137966788822</v>
      </c>
      <c r="EI75" s="30">
        <f t="shared" si="38"/>
        <v>0.97225137966788822</v>
      </c>
      <c r="EJ75" s="30">
        <f t="shared" si="39"/>
        <v>0.97225137966788822</v>
      </c>
      <c r="EK75" s="56" t="e">
        <f t="shared" si="40"/>
        <v>#DIV/0!</v>
      </c>
      <c r="EL75" s="30">
        <f t="shared" si="41"/>
        <v>-0.86967702698757698</v>
      </c>
      <c r="EM75" s="30">
        <f t="shared" si="42"/>
        <v>0.86967702698757698</v>
      </c>
      <c r="EN75" s="30">
        <f t="shared" si="43"/>
        <v>0.86967702698757698</v>
      </c>
      <c r="EO75" s="56" t="e">
        <f t="shared" si="44"/>
        <v>#DIV/0!</v>
      </c>
      <c r="EP75" s="66"/>
      <c r="EQ75" s="60"/>
    </row>
    <row r="76" spans="2:147" s="12" customFormat="1" ht="21.95" customHeight="1" x14ac:dyDescent="0.25"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DZ76" s="30">
        <f t="shared" si="29"/>
        <v>-0.64691666504304124</v>
      </c>
      <c r="EA76" s="30">
        <f t="shared" si="30"/>
        <v>0.64691666504304124</v>
      </c>
      <c r="EB76" s="30">
        <f t="shared" si="31"/>
        <v>0.64691666504304124</v>
      </c>
      <c r="EC76" s="56" t="e">
        <f t="shared" si="32"/>
        <v>#DIV/0!</v>
      </c>
      <c r="ED76" s="30">
        <f t="shared" si="33"/>
        <v>-0.96476881225025601</v>
      </c>
      <c r="EE76" s="30">
        <f t="shared" si="34"/>
        <v>0.96476881225025601</v>
      </c>
      <c r="EF76" s="30">
        <f t="shared" si="35"/>
        <v>0.96476881225025601</v>
      </c>
      <c r="EG76" s="56" t="e">
        <f t="shared" si="36"/>
        <v>#DIV/0!</v>
      </c>
      <c r="EH76" s="30">
        <f t="shared" si="37"/>
        <v>-0.97225137966788822</v>
      </c>
      <c r="EI76" s="30">
        <f t="shared" si="38"/>
        <v>0.97225137966788822</v>
      </c>
      <c r="EJ76" s="30">
        <f t="shared" si="39"/>
        <v>0.97225137966788822</v>
      </c>
      <c r="EK76" s="56" t="e">
        <f t="shared" si="40"/>
        <v>#DIV/0!</v>
      </c>
      <c r="EL76" s="30">
        <f t="shared" si="41"/>
        <v>-0.86967702698757698</v>
      </c>
      <c r="EM76" s="30">
        <f t="shared" si="42"/>
        <v>0.86967702698757698</v>
      </c>
      <c r="EN76" s="30">
        <f t="shared" si="43"/>
        <v>0.86967702698757698</v>
      </c>
      <c r="EO76" s="56" t="e">
        <f t="shared" si="44"/>
        <v>#DIV/0!</v>
      </c>
      <c r="EP76" s="66"/>
      <c r="EQ76" s="60"/>
    </row>
    <row r="77" spans="2:147" s="12" customFormat="1" ht="21.95" customHeight="1" x14ac:dyDescent="0.25"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DZ77" s="30">
        <f t="shared" si="29"/>
        <v>-0.64691666504304124</v>
      </c>
      <c r="EA77" s="30">
        <f t="shared" si="30"/>
        <v>0.64691666504304124</v>
      </c>
      <c r="EB77" s="30">
        <f t="shared" si="31"/>
        <v>0.64691666504304124</v>
      </c>
      <c r="EC77" s="56" t="e">
        <f t="shared" si="32"/>
        <v>#DIV/0!</v>
      </c>
      <c r="ED77" s="30">
        <f t="shared" si="33"/>
        <v>-0.96476881225025601</v>
      </c>
      <c r="EE77" s="30">
        <f t="shared" si="34"/>
        <v>0.96476881225025601</v>
      </c>
      <c r="EF77" s="30">
        <f t="shared" si="35"/>
        <v>0.96476881225025601</v>
      </c>
      <c r="EG77" s="56" t="e">
        <f t="shared" si="36"/>
        <v>#DIV/0!</v>
      </c>
      <c r="EH77" s="30">
        <f t="shared" si="37"/>
        <v>-0.97225137966788822</v>
      </c>
      <c r="EI77" s="30">
        <f t="shared" si="38"/>
        <v>0.97225137966788822</v>
      </c>
      <c r="EJ77" s="30">
        <f t="shared" si="39"/>
        <v>0.97225137966788822</v>
      </c>
      <c r="EK77" s="56" t="e">
        <f t="shared" si="40"/>
        <v>#DIV/0!</v>
      </c>
      <c r="EL77" s="30">
        <f t="shared" si="41"/>
        <v>-0.86967702698757698</v>
      </c>
      <c r="EM77" s="30">
        <f t="shared" si="42"/>
        <v>0.86967702698757698</v>
      </c>
      <c r="EN77" s="30">
        <f t="shared" si="43"/>
        <v>0.86967702698757698</v>
      </c>
      <c r="EO77" s="56" t="e">
        <f t="shared" si="44"/>
        <v>#DIV/0!</v>
      </c>
      <c r="EP77" s="66"/>
      <c r="EQ77" s="60"/>
    </row>
    <row r="78" spans="2:147" s="12" customFormat="1" ht="21.95" customHeight="1" x14ac:dyDescent="0.25"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DZ78" s="30">
        <f t="shared" si="29"/>
        <v>-0.64691666504304124</v>
      </c>
      <c r="EA78" s="30">
        <f t="shared" si="30"/>
        <v>0.64691666504304124</v>
      </c>
      <c r="EB78" s="30">
        <f t="shared" si="31"/>
        <v>0.64691666504304124</v>
      </c>
      <c r="EC78" s="56" t="e">
        <f t="shared" si="32"/>
        <v>#DIV/0!</v>
      </c>
      <c r="ED78" s="30">
        <f t="shared" si="33"/>
        <v>-0.96476881225025601</v>
      </c>
      <c r="EE78" s="30">
        <f t="shared" si="34"/>
        <v>0.96476881225025601</v>
      </c>
      <c r="EF78" s="30">
        <f t="shared" si="35"/>
        <v>0.96476881225025601</v>
      </c>
      <c r="EG78" s="56" t="e">
        <f t="shared" si="36"/>
        <v>#DIV/0!</v>
      </c>
      <c r="EH78" s="30">
        <f t="shared" si="37"/>
        <v>-0.97225137966788822</v>
      </c>
      <c r="EI78" s="30">
        <f t="shared" si="38"/>
        <v>0.97225137966788822</v>
      </c>
      <c r="EJ78" s="30">
        <f t="shared" si="39"/>
        <v>0.97225137966788822</v>
      </c>
      <c r="EK78" s="56" t="e">
        <f t="shared" si="40"/>
        <v>#DIV/0!</v>
      </c>
      <c r="EL78" s="30">
        <f t="shared" si="41"/>
        <v>-0.86967702698757698</v>
      </c>
      <c r="EM78" s="30">
        <f t="shared" si="42"/>
        <v>0.86967702698757698</v>
      </c>
      <c r="EN78" s="30">
        <f t="shared" si="43"/>
        <v>0.86967702698757698</v>
      </c>
      <c r="EO78" s="56" t="e">
        <f t="shared" si="44"/>
        <v>#DIV/0!</v>
      </c>
      <c r="EP78" s="66"/>
      <c r="EQ78" s="60"/>
    </row>
    <row r="79" spans="2:147" s="12" customFormat="1" ht="21.95" customHeight="1" x14ac:dyDescent="0.25"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DZ79" s="30">
        <f t="shared" si="29"/>
        <v>-0.64691666504304124</v>
      </c>
      <c r="EA79" s="30">
        <f t="shared" si="30"/>
        <v>0.64691666504304124</v>
      </c>
      <c r="EB79" s="30">
        <f t="shared" si="31"/>
        <v>0.64691666504304124</v>
      </c>
      <c r="EC79" s="56" t="e">
        <f t="shared" si="32"/>
        <v>#DIV/0!</v>
      </c>
      <c r="ED79" s="30">
        <f t="shared" si="33"/>
        <v>-0.96476881225025601</v>
      </c>
      <c r="EE79" s="30">
        <f t="shared" si="34"/>
        <v>0.96476881225025601</v>
      </c>
      <c r="EF79" s="30">
        <f t="shared" si="35"/>
        <v>0.96476881225025601</v>
      </c>
      <c r="EG79" s="56" t="e">
        <f t="shared" si="36"/>
        <v>#DIV/0!</v>
      </c>
      <c r="EH79" s="30">
        <f t="shared" si="37"/>
        <v>-0.97225137966788822</v>
      </c>
      <c r="EI79" s="30">
        <f t="shared" si="38"/>
        <v>0.97225137966788822</v>
      </c>
      <c r="EJ79" s="30">
        <f t="shared" si="39"/>
        <v>0.97225137966788822</v>
      </c>
      <c r="EK79" s="56" t="e">
        <f t="shared" si="40"/>
        <v>#DIV/0!</v>
      </c>
      <c r="EL79" s="30">
        <f t="shared" si="41"/>
        <v>-0.86967702698757698</v>
      </c>
      <c r="EM79" s="30">
        <f t="shared" si="42"/>
        <v>0.86967702698757698</v>
      </c>
      <c r="EN79" s="30">
        <f t="shared" si="43"/>
        <v>0.86967702698757698</v>
      </c>
      <c r="EO79" s="56" t="e">
        <f t="shared" si="44"/>
        <v>#DIV/0!</v>
      </c>
      <c r="EP79" s="66"/>
      <c r="EQ79" s="60"/>
    </row>
    <row r="80" spans="2:147" s="12" customFormat="1" ht="21.95" customHeight="1" x14ac:dyDescent="0.25"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DZ80" s="30">
        <f t="shared" ref="DZ80:DZ99" si="49">AJ80-EB80</f>
        <v>-0.64691666504304124</v>
      </c>
      <c r="EA80" s="30">
        <f t="shared" ref="EA80:EA99" si="50">AJ80+EB80</f>
        <v>0.64691666504304124</v>
      </c>
      <c r="EB80" s="30">
        <f t="shared" ref="EB80:EB99" si="51">$N$22*SQRT(($N$20^2)+((($N$20*SQRT((1/$H$26)+(AX80/$M$26))))^2))</f>
        <v>0.64691666504304124</v>
      </c>
      <c r="EC80" s="56" t="e">
        <f t="shared" ref="EC80:EC99" si="52">(EA80-DZ80)/(2*AJ80)</f>
        <v>#DIV/0!</v>
      </c>
      <c r="ED80" s="30">
        <f t="shared" ref="ED80:ED99" si="53">AK80-EF80</f>
        <v>-0.96476881225025601</v>
      </c>
      <c r="EE80" s="30">
        <f t="shared" ref="EE80:EE99" si="54">AK80+EF80</f>
        <v>0.96476881225025601</v>
      </c>
      <c r="EF80" s="30">
        <f t="shared" ref="EF80:EF99" si="55">$O$22*SQRT(($O$20^2)+((($O$20*SQRT((1/$H$26)+(AX80/$M$26))))^2))</f>
        <v>0.96476881225025601</v>
      </c>
      <c r="EG80" s="56" t="e">
        <f t="shared" ref="EG80:EG99" si="56">(EE80-ED80)/(2*AK80)</f>
        <v>#DIV/0!</v>
      </c>
      <c r="EH80" s="30">
        <f t="shared" ref="EH80:EH99" si="57">AL80-EJ80</f>
        <v>-0.97225137966788822</v>
      </c>
      <c r="EI80" s="30">
        <f t="shared" ref="EI80:EI99" si="58">AL80+EJ80</f>
        <v>0.97225137966788822</v>
      </c>
      <c r="EJ80" s="30">
        <f t="shared" ref="EJ80:EJ99" si="59">$P$22*SQRT(($P$20^2)+((($P$20*SQRT((1/$H$26)+(AX80/$M$26))))^2))</f>
        <v>0.97225137966788822</v>
      </c>
      <c r="EK80" s="56" t="e">
        <f t="shared" ref="EK80:EK99" si="60">(EI80-EH80)/(2*AL80)</f>
        <v>#DIV/0!</v>
      </c>
      <c r="EL80" s="30">
        <f t="shared" ref="EL80:EL99" si="61">AM80-EN80</f>
        <v>-0.86967702698757698</v>
      </c>
      <c r="EM80" s="30">
        <f t="shared" ref="EM80:EM99" si="62">AM80+EN80</f>
        <v>0.86967702698757698</v>
      </c>
      <c r="EN80" s="30">
        <f t="shared" ref="EN80:EN99" si="63">$Q$22*SQRT(($Q$20^2)+((($Q$20*SQRT((1/$H$26)+(AX80/$M$26))))^2))</f>
        <v>0.86967702698757698</v>
      </c>
      <c r="EO80" s="56" t="e">
        <f t="shared" ref="EO80:EO99" si="64">(EM80-EL80)/(2*AM80)</f>
        <v>#DIV/0!</v>
      </c>
      <c r="EP80" s="66"/>
      <c r="EQ80" s="60"/>
    </row>
    <row r="81" spans="2:147" s="12" customFormat="1" ht="21.95" customHeight="1" x14ac:dyDescent="0.25"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DZ81" s="30">
        <f t="shared" si="49"/>
        <v>-0.64691666504304124</v>
      </c>
      <c r="EA81" s="30">
        <f t="shared" si="50"/>
        <v>0.64691666504304124</v>
      </c>
      <c r="EB81" s="30">
        <f t="shared" si="51"/>
        <v>0.64691666504304124</v>
      </c>
      <c r="EC81" s="56" t="e">
        <f t="shared" si="52"/>
        <v>#DIV/0!</v>
      </c>
      <c r="ED81" s="30">
        <f t="shared" si="53"/>
        <v>-0.96476881225025601</v>
      </c>
      <c r="EE81" s="30">
        <f t="shared" si="54"/>
        <v>0.96476881225025601</v>
      </c>
      <c r="EF81" s="30">
        <f t="shared" si="55"/>
        <v>0.96476881225025601</v>
      </c>
      <c r="EG81" s="56" t="e">
        <f t="shared" si="56"/>
        <v>#DIV/0!</v>
      </c>
      <c r="EH81" s="30">
        <f t="shared" si="57"/>
        <v>-0.97225137966788822</v>
      </c>
      <c r="EI81" s="30">
        <f t="shared" si="58"/>
        <v>0.97225137966788822</v>
      </c>
      <c r="EJ81" s="30">
        <f t="shared" si="59"/>
        <v>0.97225137966788822</v>
      </c>
      <c r="EK81" s="56" t="e">
        <f t="shared" si="60"/>
        <v>#DIV/0!</v>
      </c>
      <c r="EL81" s="30">
        <f t="shared" si="61"/>
        <v>-0.86967702698757698</v>
      </c>
      <c r="EM81" s="30">
        <f t="shared" si="62"/>
        <v>0.86967702698757698</v>
      </c>
      <c r="EN81" s="30">
        <f t="shared" si="63"/>
        <v>0.86967702698757698</v>
      </c>
      <c r="EO81" s="56" t="e">
        <f t="shared" si="64"/>
        <v>#DIV/0!</v>
      </c>
      <c r="EP81" s="66"/>
      <c r="EQ81" s="60"/>
    </row>
    <row r="82" spans="2:147" s="12" customFormat="1" ht="21.9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DZ82" s="30">
        <f t="shared" si="49"/>
        <v>-0.64691666504304124</v>
      </c>
      <c r="EA82" s="30">
        <f t="shared" si="50"/>
        <v>0.64691666504304124</v>
      </c>
      <c r="EB82" s="30">
        <f t="shared" si="51"/>
        <v>0.64691666504304124</v>
      </c>
      <c r="EC82" s="56" t="e">
        <f t="shared" si="52"/>
        <v>#DIV/0!</v>
      </c>
      <c r="ED82" s="30">
        <f t="shared" si="53"/>
        <v>-0.96476881225025601</v>
      </c>
      <c r="EE82" s="30">
        <f t="shared" si="54"/>
        <v>0.96476881225025601</v>
      </c>
      <c r="EF82" s="30">
        <f t="shared" si="55"/>
        <v>0.96476881225025601</v>
      </c>
      <c r="EG82" s="56" t="e">
        <f t="shared" si="56"/>
        <v>#DIV/0!</v>
      </c>
      <c r="EH82" s="30">
        <f t="shared" si="57"/>
        <v>-0.97225137966788822</v>
      </c>
      <c r="EI82" s="30">
        <f t="shared" si="58"/>
        <v>0.97225137966788822</v>
      </c>
      <c r="EJ82" s="30">
        <f t="shared" si="59"/>
        <v>0.97225137966788822</v>
      </c>
      <c r="EK82" s="56" t="e">
        <f t="shared" si="60"/>
        <v>#DIV/0!</v>
      </c>
      <c r="EL82" s="30">
        <f t="shared" si="61"/>
        <v>-0.86967702698757698</v>
      </c>
      <c r="EM82" s="30">
        <f t="shared" si="62"/>
        <v>0.86967702698757698</v>
      </c>
      <c r="EN82" s="30">
        <f t="shared" si="63"/>
        <v>0.86967702698757698</v>
      </c>
      <c r="EO82" s="56" t="e">
        <f t="shared" si="64"/>
        <v>#DIV/0!</v>
      </c>
      <c r="EP82" s="66"/>
      <c r="EQ82" s="60"/>
    </row>
    <row r="83" spans="2:147" s="12" customFormat="1" ht="21.95" customHeight="1" x14ac:dyDescent="0.25"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DZ83" s="30">
        <f t="shared" si="49"/>
        <v>-0.64691666504304124</v>
      </c>
      <c r="EA83" s="30">
        <f t="shared" si="50"/>
        <v>0.64691666504304124</v>
      </c>
      <c r="EB83" s="30">
        <f t="shared" si="51"/>
        <v>0.64691666504304124</v>
      </c>
      <c r="EC83" s="56" t="e">
        <f t="shared" si="52"/>
        <v>#DIV/0!</v>
      </c>
      <c r="ED83" s="30">
        <f t="shared" si="53"/>
        <v>-0.96476881225025601</v>
      </c>
      <c r="EE83" s="30">
        <f t="shared" si="54"/>
        <v>0.96476881225025601</v>
      </c>
      <c r="EF83" s="30">
        <f t="shared" si="55"/>
        <v>0.96476881225025601</v>
      </c>
      <c r="EG83" s="56" t="e">
        <f t="shared" si="56"/>
        <v>#DIV/0!</v>
      </c>
      <c r="EH83" s="30">
        <f t="shared" si="57"/>
        <v>-0.97225137966788822</v>
      </c>
      <c r="EI83" s="30">
        <f t="shared" si="58"/>
        <v>0.97225137966788822</v>
      </c>
      <c r="EJ83" s="30">
        <f t="shared" si="59"/>
        <v>0.97225137966788822</v>
      </c>
      <c r="EK83" s="56" t="e">
        <f t="shared" si="60"/>
        <v>#DIV/0!</v>
      </c>
      <c r="EL83" s="30">
        <f t="shared" si="61"/>
        <v>-0.86967702698757698</v>
      </c>
      <c r="EM83" s="30">
        <f t="shared" si="62"/>
        <v>0.86967702698757698</v>
      </c>
      <c r="EN83" s="30">
        <f t="shared" si="63"/>
        <v>0.86967702698757698</v>
      </c>
      <c r="EO83" s="56" t="e">
        <f t="shared" si="64"/>
        <v>#DIV/0!</v>
      </c>
      <c r="EP83" s="66"/>
      <c r="EQ83" s="60"/>
    </row>
    <row r="84" spans="2:147" s="12" customFormat="1" ht="21.95" customHeight="1" x14ac:dyDescent="0.25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DZ84" s="30">
        <f t="shared" si="49"/>
        <v>-0.64691666504304124</v>
      </c>
      <c r="EA84" s="30">
        <f t="shared" si="50"/>
        <v>0.64691666504304124</v>
      </c>
      <c r="EB84" s="30">
        <f t="shared" si="51"/>
        <v>0.64691666504304124</v>
      </c>
      <c r="EC84" s="56" t="e">
        <f t="shared" si="52"/>
        <v>#DIV/0!</v>
      </c>
      <c r="ED84" s="30">
        <f t="shared" si="53"/>
        <v>-0.96476881225025601</v>
      </c>
      <c r="EE84" s="30">
        <f t="shared" si="54"/>
        <v>0.96476881225025601</v>
      </c>
      <c r="EF84" s="30">
        <f t="shared" si="55"/>
        <v>0.96476881225025601</v>
      </c>
      <c r="EG84" s="56" t="e">
        <f t="shared" si="56"/>
        <v>#DIV/0!</v>
      </c>
      <c r="EH84" s="30">
        <f t="shared" si="57"/>
        <v>-0.97225137966788822</v>
      </c>
      <c r="EI84" s="30">
        <f t="shared" si="58"/>
        <v>0.97225137966788822</v>
      </c>
      <c r="EJ84" s="30">
        <f t="shared" si="59"/>
        <v>0.97225137966788822</v>
      </c>
      <c r="EK84" s="56" t="e">
        <f t="shared" si="60"/>
        <v>#DIV/0!</v>
      </c>
      <c r="EL84" s="30">
        <f t="shared" si="61"/>
        <v>-0.86967702698757698</v>
      </c>
      <c r="EM84" s="30">
        <f t="shared" si="62"/>
        <v>0.86967702698757698</v>
      </c>
      <c r="EN84" s="30">
        <f t="shared" si="63"/>
        <v>0.86967702698757698</v>
      </c>
      <c r="EO84" s="56" t="e">
        <f t="shared" si="64"/>
        <v>#DIV/0!</v>
      </c>
      <c r="EP84" s="66"/>
      <c r="EQ84" s="60"/>
    </row>
    <row r="85" spans="2:147" s="12" customFormat="1" ht="21.95" customHeight="1" x14ac:dyDescent="0.25"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DZ85" s="30">
        <f t="shared" si="49"/>
        <v>-0.64691666504304124</v>
      </c>
      <c r="EA85" s="30">
        <f t="shared" si="50"/>
        <v>0.64691666504304124</v>
      </c>
      <c r="EB85" s="30">
        <f t="shared" si="51"/>
        <v>0.64691666504304124</v>
      </c>
      <c r="EC85" s="56" t="e">
        <f t="shared" si="52"/>
        <v>#DIV/0!</v>
      </c>
      <c r="ED85" s="30">
        <f t="shared" si="53"/>
        <v>-0.96476881225025601</v>
      </c>
      <c r="EE85" s="30">
        <f t="shared" si="54"/>
        <v>0.96476881225025601</v>
      </c>
      <c r="EF85" s="30">
        <f t="shared" si="55"/>
        <v>0.96476881225025601</v>
      </c>
      <c r="EG85" s="56" t="e">
        <f t="shared" si="56"/>
        <v>#DIV/0!</v>
      </c>
      <c r="EH85" s="30">
        <f t="shared" si="57"/>
        <v>-0.97225137966788822</v>
      </c>
      <c r="EI85" s="30">
        <f t="shared" si="58"/>
        <v>0.97225137966788822</v>
      </c>
      <c r="EJ85" s="30">
        <f t="shared" si="59"/>
        <v>0.97225137966788822</v>
      </c>
      <c r="EK85" s="56" t="e">
        <f t="shared" si="60"/>
        <v>#DIV/0!</v>
      </c>
      <c r="EL85" s="30">
        <f t="shared" si="61"/>
        <v>-0.86967702698757698</v>
      </c>
      <c r="EM85" s="30">
        <f t="shared" si="62"/>
        <v>0.86967702698757698</v>
      </c>
      <c r="EN85" s="30">
        <f t="shared" si="63"/>
        <v>0.86967702698757698</v>
      </c>
      <c r="EO85" s="56" t="e">
        <f t="shared" si="64"/>
        <v>#DIV/0!</v>
      </c>
      <c r="EP85" s="66"/>
      <c r="EQ85" s="60"/>
    </row>
    <row r="86" spans="2:147" s="12" customFormat="1" ht="21.95" customHeight="1" x14ac:dyDescent="0.25"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DZ86" s="30">
        <f t="shared" si="49"/>
        <v>-0.64691666504304124</v>
      </c>
      <c r="EA86" s="30">
        <f t="shared" si="50"/>
        <v>0.64691666504304124</v>
      </c>
      <c r="EB86" s="30">
        <f t="shared" si="51"/>
        <v>0.64691666504304124</v>
      </c>
      <c r="EC86" s="56" t="e">
        <f t="shared" si="52"/>
        <v>#DIV/0!</v>
      </c>
      <c r="ED86" s="30">
        <f t="shared" si="53"/>
        <v>-0.96476881225025601</v>
      </c>
      <c r="EE86" s="30">
        <f t="shared" si="54"/>
        <v>0.96476881225025601</v>
      </c>
      <c r="EF86" s="30">
        <f t="shared" si="55"/>
        <v>0.96476881225025601</v>
      </c>
      <c r="EG86" s="56" t="e">
        <f t="shared" si="56"/>
        <v>#DIV/0!</v>
      </c>
      <c r="EH86" s="30">
        <f t="shared" si="57"/>
        <v>-0.97225137966788822</v>
      </c>
      <c r="EI86" s="30">
        <f t="shared" si="58"/>
        <v>0.97225137966788822</v>
      </c>
      <c r="EJ86" s="30">
        <f t="shared" si="59"/>
        <v>0.97225137966788822</v>
      </c>
      <c r="EK86" s="56" t="e">
        <f t="shared" si="60"/>
        <v>#DIV/0!</v>
      </c>
      <c r="EL86" s="30">
        <f t="shared" si="61"/>
        <v>-0.86967702698757698</v>
      </c>
      <c r="EM86" s="30">
        <f t="shared" si="62"/>
        <v>0.86967702698757698</v>
      </c>
      <c r="EN86" s="30">
        <f t="shared" si="63"/>
        <v>0.86967702698757698</v>
      </c>
      <c r="EO86" s="56" t="e">
        <f t="shared" si="64"/>
        <v>#DIV/0!</v>
      </c>
      <c r="EP86" s="66"/>
      <c r="EQ86" s="60"/>
    </row>
    <row r="87" spans="2:147" s="12" customFormat="1" ht="21.95" customHeight="1" x14ac:dyDescent="0.25"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DZ87" s="30">
        <f t="shared" si="49"/>
        <v>-0.64691666504304124</v>
      </c>
      <c r="EA87" s="30">
        <f t="shared" si="50"/>
        <v>0.64691666504304124</v>
      </c>
      <c r="EB87" s="30">
        <f t="shared" si="51"/>
        <v>0.64691666504304124</v>
      </c>
      <c r="EC87" s="56" t="e">
        <f t="shared" si="52"/>
        <v>#DIV/0!</v>
      </c>
      <c r="ED87" s="30">
        <f t="shared" si="53"/>
        <v>-0.96476881225025601</v>
      </c>
      <c r="EE87" s="30">
        <f t="shared" si="54"/>
        <v>0.96476881225025601</v>
      </c>
      <c r="EF87" s="30">
        <f t="shared" si="55"/>
        <v>0.96476881225025601</v>
      </c>
      <c r="EG87" s="56" t="e">
        <f t="shared" si="56"/>
        <v>#DIV/0!</v>
      </c>
      <c r="EH87" s="30">
        <f t="shared" si="57"/>
        <v>-0.97225137966788822</v>
      </c>
      <c r="EI87" s="30">
        <f t="shared" si="58"/>
        <v>0.97225137966788822</v>
      </c>
      <c r="EJ87" s="30">
        <f t="shared" si="59"/>
        <v>0.97225137966788822</v>
      </c>
      <c r="EK87" s="56" t="e">
        <f t="shared" si="60"/>
        <v>#DIV/0!</v>
      </c>
      <c r="EL87" s="30">
        <f t="shared" si="61"/>
        <v>-0.86967702698757698</v>
      </c>
      <c r="EM87" s="30">
        <f t="shared" si="62"/>
        <v>0.86967702698757698</v>
      </c>
      <c r="EN87" s="30">
        <f t="shared" si="63"/>
        <v>0.86967702698757698</v>
      </c>
      <c r="EO87" s="56" t="e">
        <f t="shared" si="64"/>
        <v>#DIV/0!</v>
      </c>
      <c r="EP87" s="66"/>
      <c r="EQ87" s="60"/>
    </row>
    <row r="88" spans="2:147" s="12" customFormat="1" ht="21.95" customHeight="1" x14ac:dyDescent="0.25"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DZ88" s="30">
        <f t="shared" si="49"/>
        <v>-0.64691666504304124</v>
      </c>
      <c r="EA88" s="30">
        <f t="shared" si="50"/>
        <v>0.64691666504304124</v>
      </c>
      <c r="EB88" s="30">
        <f t="shared" si="51"/>
        <v>0.64691666504304124</v>
      </c>
      <c r="EC88" s="56" t="e">
        <f t="shared" si="52"/>
        <v>#DIV/0!</v>
      </c>
      <c r="ED88" s="30">
        <f t="shared" si="53"/>
        <v>-0.96476881225025601</v>
      </c>
      <c r="EE88" s="30">
        <f t="shared" si="54"/>
        <v>0.96476881225025601</v>
      </c>
      <c r="EF88" s="30">
        <f t="shared" si="55"/>
        <v>0.96476881225025601</v>
      </c>
      <c r="EG88" s="56" t="e">
        <f t="shared" si="56"/>
        <v>#DIV/0!</v>
      </c>
      <c r="EH88" s="30">
        <f t="shared" si="57"/>
        <v>-0.97225137966788822</v>
      </c>
      <c r="EI88" s="30">
        <f t="shared" si="58"/>
        <v>0.97225137966788822</v>
      </c>
      <c r="EJ88" s="30">
        <f t="shared" si="59"/>
        <v>0.97225137966788822</v>
      </c>
      <c r="EK88" s="56" t="e">
        <f t="shared" si="60"/>
        <v>#DIV/0!</v>
      </c>
      <c r="EL88" s="30">
        <f t="shared" si="61"/>
        <v>-0.86967702698757698</v>
      </c>
      <c r="EM88" s="30">
        <f t="shared" si="62"/>
        <v>0.86967702698757698</v>
      </c>
      <c r="EN88" s="30">
        <f t="shared" si="63"/>
        <v>0.86967702698757698</v>
      </c>
      <c r="EO88" s="56" t="e">
        <f t="shared" si="64"/>
        <v>#DIV/0!</v>
      </c>
      <c r="EP88" s="66"/>
      <c r="EQ88" s="60"/>
    </row>
    <row r="89" spans="2:147" s="12" customFormat="1" ht="21.95" customHeight="1" x14ac:dyDescent="0.25"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DZ89" s="30">
        <f t="shared" si="49"/>
        <v>-0.64691666504304124</v>
      </c>
      <c r="EA89" s="30">
        <f t="shared" si="50"/>
        <v>0.64691666504304124</v>
      </c>
      <c r="EB89" s="30">
        <f t="shared" si="51"/>
        <v>0.64691666504304124</v>
      </c>
      <c r="EC89" s="56" t="e">
        <f t="shared" si="52"/>
        <v>#DIV/0!</v>
      </c>
      <c r="ED89" s="30">
        <f t="shared" si="53"/>
        <v>-0.96476881225025601</v>
      </c>
      <c r="EE89" s="30">
        <f t="shared" si="54"/>
        <v>0.96476881225025601</v>
      </c>
      <c r="EF89" s="30">
        <f t="shared" si="55"/>
        <v>0.96476881225025601</v>
      </c>
      <c r="EG89" s="56" t="e">
        <f t="shared" si="56"/>
        <v>#DIV/0!</v>
      </c>
      <c r="EH89" s="30">
        <f t="shared" si="57"/>
        <v>-0.97225137966788822</v>
      </c>
      <c r="EI89" s="30">
        <f t="shared" si="58"/>
        <v>0.97225137966788822</v>
      </c>
      <c r="EJ89" s="30">
        <f t="shared" si="59"/>
        <v>0.97225137966788822</v>
      </c>
      <c r="EK89" s="56" t="e">
        <f t="shared" si="60"/>
        <v>#DIV/0!</v>
      </c>
      <c r="EL89" s="30">
        <f t="shared" si="61"/>
        <v>-0.86967702698757698</v>
      </c>
      <c r="EM89" s="30">
        <f t="shared" si="62"/>
        <v>0.86967702698757698</v>
      </c>
      <c r="EN89" s="30">
        <f t="shared" si="63"/>
        <v>0.86967702698757698</v>
      </c>
      <c r="EO89" s="56" t="e">
        <f t="shared" si="64"/>
        <v>#DIV/0!</v>
      </c>
      <c r="EP89" s="66"/>
      <c r="EQ89" s="60"/>
    </row>
    <row r="90" spans="2:147" s="12" customFormat="1" ht="21.95" customHeight="1" x14ac:dyDescent="0.25"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DZ90" s="30">
        <f t="shared" si="49"/>
        <v>-0.64691666504304124</v>
      </c>
      <c r="EA90" s="30">
        <f t="shared" si="50"/>
        <v>0.64691666504304124</v>
      </c>
      <c r="EB90" s="30">
        <f t="shared" si="51"/>
        <v>0.64691666504304124</v>
      </c>
      <c r="EC90" s="56" t="e">
        <f t="shared" si="52"/>
        <v>#DIV/0!</v>
      </c>
      <c r="ED90" s="30">
        <f t="shared" si="53"/>
        <v>-0.96476881225025601</v>
      </c>
      <c r="EE90" s="30">
        <f t="shared" si="54"/>
        <v>0.96476881225025601</v>
      </c>
      <c r="EF90" s="30">
        <f t="shared" si="55"/>
        <v>0.96476881225025601</v>
      </c>
      <c r="EG90" s="56" t="e">
        <f t="shared" si="56"/>
        <v>#DIV/0!</v>
      </c>
      <c r="EH90" s="30">
        <f t="shared" si="57"/>
        <v>-0.97225137966788822</v>
      </c>
      <c r="EI90" s="30">
        <f t="shared" si="58"/>
        <v>0.97225137966788822</v>
      </c>
      <c r="EJ90" s="30">
        <f t="shared" si="59"/>
        <v>0.97225137966788822</v>
      </c>
      <c r="EK90" s="56" t="e">
        <f t="shared" si="60"/>
        <v>#DIV/0!</v>
      </c>
      <c r="EL90" s="30">
        <f t="shared" si="61"/>
        <v>-0.86967702698757698</v>
      </c>
      <c r="EM90" s="30">
        <f t="shared" si="62"/>
        <v>0.86967702698757698</v>
      </c>
      <c r="EN90" s="30">
        <f t="shared" si="63"/>
        <v>0.86967702698757698</v>
      </c>
      <c r="EO90" s="56" t="e">
        <f t="shared" si="64"/>
        <v>#DIV/0!</v>
      </c>
      <c r="EP90" s="66"/>
      <c r="EQ90" s="60"/>
    </row>
    <row r="91" spans="2:147" s="12" customFormat="1" ht="21.95" customHeight="1" x14ac:dyDescent="0.25"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DZ91" s="30">
        <f t="shared" si="49"/>
        <v>-0.64691666504304124</v>
      </c>
      <c r="EA91" s="30">
        <f t="shared" si="50"/>
        <v>0.64691666504304124</v>
      </c>
      <c r="EB91" s="30">
        <f t="shared" si="51"/>
        <v>0.64691666504304124</v>
      </c>
      <c r="EC91" s="56" t="e">
        <f t="shared" si="52"/>
        <v>#DIV/0!</v>
      </c>
      <c r="ED91" s="30">
        <f t="shared" si="53"/>
        <v>-0.96476881225025601</v>
      </c>
      <c r="EE91" s="30">
        <f t="shared" si="54"/>
        <v>0.96476881225025601</v>
      </c>
      <c r="EF91" s="30">
        <f t="shared" si="55"/>
        <v>0.96476881225025601</v>
      </c>
      <c r="EG91" s="56" t="e">
        <f t="shared" si="56"/>
        <v>#DIV/0!</v>
      </c>
      <c r="EH91" s="30">
        <f t="shared" si="57"/>
        <v>-0.97225137966788822</v>
      </c>
      <c r="EI91" s="30">
        <f t="shared" si="58"/>
        <v>0.97225137966788822</v>
      </c>
      <c r="EJ91" s="30">
        <f t="shared" si="59"/>
        <v>0.97225137966788822</v>
      </c>
      <c r="EK91" s="56" t="e">
        <f t="shared" si="60"/>
        <v>#DIV/0!</v>
      </c>
      <c r="EL91" s="30">
        <f t="shared" si="61"/>
        <v>-0.86967702698757698</v>
      </c>
      <c r="EM91" s="30">
        <f t="shared" si="62"/>
        <v>0.86967702698757698</v>
      </c>
      <c r="EN91" s="30">
        <f t="shared" si="63"/>
        <v>0.86967702698757698</v>
      </c>
      <c r="EO91" s="56" t="e">
        <f t="shared" si="64"/>
        <v>#DIV/0!</v>
      </c>
      <c r="EP91" s="66"/>
      <c r="EQ91" s="60"/>
    </row>
    <row r="92" spans="2:147" s="12" customFormat="1" ht="21.95" customHeight="1" x14ac:dyDescent="0.25"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DZ92" s="30">
        <f t="shared" si="49"/>
        <v>-0.64691666504304124</v>
      </c>
      <c r="EA92" s="30">
        <f t="shared" si="50"/>
        <v>0.64691666504304124</v>
      </c>
      <c r="EB92" s="30">
        <f t="shared" si="51"/>
        <v>0.64691666504304124</v>
      </c>
      <c r="EC92" s="56" t="e">
        <f t="shared" si="52"/>
        <v>#DIV/0!</v>
      </c>
      <c r="ED92" s="30">
        <f t="shared" si="53"/>
        <v>-0.96476881225025601</v>
      </c>
      <c r="EE92" s="30">
        <f t="shared" si="54"/>
        <v>0.96476881225025601</v>
      </c>
      <c r="EF92" s="30">
        <f t="shared" si="55"/>
        <v>0.96476881225025601</v>
      </c>
      <c r="EG92" s="56" t="e">
        <f t="shared" si="56"/>
        <v>#DIV/0!</v>
      </c>
      <c r="EH92" s="30">
        <f t="shared" si="57"/>
        <v>-0.97225137966788822</v>
      </c>
      <c r="EI92" s="30">
        <f t="shared" si="58"/>
        <v>0.97225137966788822</v>
      </c>
      <c r="EJ92" s="30">
        <f t="shared" si="59"/>
        <v>0.97225137966788822</v>
      </c>
      <c r="EK92" s="56" t="e">
        <f t="shared" si="60"/>
        <v>#DIV/0!</v>
      </c>
      <c r="EL92" s="30">
        <f t="shared" si="61"/>
        <v>-0.86967702698757698</v>
      </c>
      <c r="EM92" s="30">
        <f t="shared" si="62"/>
        <v>0.86967702698757698</v>
      </c>
      <c r="EN92" s="30">
        <f t="shared" si="63"/>
        <v>0.86967702698757698</v>
      </c>
      <c r="EO92" s="56" t="e">
        <f t="shared" si="64"/>
        <v>#DIV/0!</v>
      </c>
      <c r="EP92" s="66"/>
      <c r="EQ92" s="60"/>
    </row>
    <row r="93" spans="2:147" s="12" customFormat="1" ht="21.95" customHeight="1" x14ac:dyDescent="0.25"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DZ93" s="30">
        <f t="shared" si="49"/>
        <v>-0.64691666504304124</v>
      </c>
      <c r="EA93" s="30">
        <f t="shared" si="50"/>
        <v>0.64691666504304124</v>
      </c>
      <c r="EB93" s="30">
        <f t="shared" si="51"/>
        <v>0.64691666504304124</v>
      </c>
      <c r="EC93" s="56" t="e">
        <f t="shared" si="52"/>
        <v>#DIV/0!</v>
      </c>
      <c r="ED93" s="30">
        <f t="shared" si="53"/>
        <v>-0.96476881225025601</v>
      </c>
      <c r="EE93" s="30">
        <f t="shared" si="54"/>
        <v>0.96476881225025601</v>
      </c>
      <c r="EF93" s="30">
        <f t="shared" si="55"/>
        <v>0.96476881225025601</v>
      </c>
      <c r="EG93" s="56" t="e">
        <f t="shared" si="56"/>
        <v>#DIV/0!</v>
      </c>
      <c r="EH93" s="30">
        <f t="shared" si="57"/>
        <v>-0.97225137966788822</v>
      </c>
      <c r="EI93" s="30">
        <f t="shared" si="58"/>
        <v>0.97225137966788822</v>
      </c>
      <c r="EJ93" s="30">
        <f t="shared" si="59"/>
        <v>0.97225137966788822</v>
      </c>
      <c r="EK93" s="56" t="e">
        <f t="shared" si="60"/>
        <v>#DIV/0!</v>
      </c>
      <c r="EL93" s="30">
        <f t="shared" si="61"/>
        <v>-0.86967702698757698</v>
      </c>
      <c r="EM93" s="30">
        <f t="shared" si="62"/>
        <v>0.86967702698757698</v>
      </c>
      <c r="EN93" s="30">
        <f t="shared" si="63"/>
        <v>0.86967702698757698</v>
      </c>
      <c r="EO93" s="56" t="e">
        <f t="shared" si="64"/>
        <v>#DIV/0!</v>
      </c>
      <c r="EP93" s="66"/>
      <c r="EQ93" s="60"/>
    </row>
    <row r="94" spans="2:147" s="12" customFormat="1" ht="21.95" customHeight="1" x14ac:dyDescent="0.25"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DZ94" s="30">
        <f t="shared" si="49"/>
        <v>-0.64691666504304124</v>
      </c>
      <c r="EA94" s="30">
        <f t="shared" si="50"/>
        <v>0.64691666504304124</v>
      </c>
      <c r="EB94" s="30">
        <f t="shared" si="51"/>
        <v>0.64691666504304124</v>
      </c>
      <c r="EC94" s="56" t="e">
        <f t="shared" si="52"/>
        <v>#DIV/0!</v>
      </c>
      <c r="ED94" s="30">
        <f t="shared" si="53"/>
        <v>-0.96476881225025601</v>
      </c>
      <c r="EE94" s="30">
        <f t="shared" si="54"/>
        <v>0.96476881225025601</v>
      </c>
      <c r="EF94" s="30">
        <f t="shared" si="55"/>
        <v>0.96476881225025601</v>
      </c>
      <c r="EG94" s="56" t="e">
        <f t="shared" si="56"/>
        <v>#DIV/0!</v>
      </c>
      <c r="EH94" s="30">
        <f t="shared" si="57"/>
        <v>-0.97225137966788822</v>
      </c>
      <c r="EI94" s="30">
        <f t="shared" si="58"/>
        <v>0.97225137966788822</v>
      </c>
      <c r="EJ94" s="30">
        <f t="shared" si="59"/>
        <v>0.97225137966788822</v>
      </c>
      <c r="EK94" s="56" t="e">
        <f t="shared" si="60"/>
        <v>#DIV/0!</v>
      </c>
      <c r="EL94" s="30">
        <f t="shared" si="61"/>
        <v>-0.86967702698757698</v>
      </c>
      <c r="EM94" s="30">
        <f t="shared" si="62"/>
        <v>0.86967702698757698</v>
      </c>
      <c r="EN94" s="30">
        <f t="shared" si="63"/>
        <v>0.86967702698757698</v>
      </c>
      <c r="EO94" s="56" t="e">
        <f t="shared" si="64"/>
        <v>#DIV/0!</v>
      </c>
      <c r="EP94" s="66"/>
      <c r="EQ94" s="60"/>
    </row>
    <row r="95" spans="2:147" s="12" customFormat="1" ht="21.95" customHeight="1" x14ac:dyDescent="0.25"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DZ95" s="30">
        <f t="shared" si="49"/>
        <v>-0.64691666504304124</v>
      </c>
      <c r="EA95" s="30">
        <f t="shared" si="50"/>
        <v>0.64691666504304124</v>
      </c>
      <c r="EB95" s="30">
        <f t="shared" si="51"/>
        <v>0.64691666504304124</v>
      </c>
      <c r="EC95" s="56" t="e">
        <f t="shared" si="52"/>
        <v>#DIV/0!</v>
      </c>
      <c r="ED95" s="30">
        <f t="shared" si="53"/>
        <v>-0.96476881225025601</v>
      </c>
      <c r="EE95" s="30">
        <f t="shared" si="54"/>
        <v>0.96476881225025601</v>
      </c>
      <c r="EF95" s="30">
        <f t="shared" si="55"/>
        <v>0.96476881225025601</v>
      </c>
      <c r="EG95" s="56" t="e">
        <f t="shared" si="56"/>
        <v>#DIV/0!</v>
      </c>
      <c r="EH95" s="30">
        <f t="shared" si="57"/>
        <v>-0.97225137966788822</v>
      </c>
      <c r="EI95" s="30">
        <f t="shared" si="58"/>
        <v>0.97225137966788822</v>
      </c>
      <c r="EJ95" s="30">
        <f t="shared" si="59"/>
        <v>0.97225137966788822</v>
      </c>
      <c r="EK95" s="56" t="e">
        <f t="shared" si="60"/>
        <v>#DIV/0!</v>
      </c>
      <c r="EL95" s="30">
        <f t="shared" si="61"/>
        <v>-0.86967702698757698</v>
      </c>
      <c r="EM95" s="30">
        <f t="shared" si="62"/>
        <v>0.86967702698757698</v>
      </c>
      <c r="EN95" s="30">
        <f t="shared" si="63"/>
        <v>0.86967702698757698</v>
      </c>
      <c r="EO95" s="56" t="e">
        <f t="shared" si="64"/>
        <v>#DIV/0!</v>
      </c>
      <c r="EP95" s="66"/>
      <c r="EQ95" s="60"/>
    </row>
    <row r="96" spans="2:147" s="12" customFormat="1" ht="21.95" customHeight="1" x14ac:dyDescent="0.25"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DZ96" s="30">
        <f t="shared" si="49"/>
        <v>-0.64691666504304124</v>
      </c>
      <c r="EA96" s="30">
        <f t="shared" si="50"/>
        <v>0.64691666504304124</v>
      </c>
      <c r="EB96" s="30">
        <f t="shared" si="51"/>
        <v>0.64691666504304124</v>
      </c>
      <c r="EC96" s="56" t="e">
        <f t="shared" si="52"/>
        <v>#DIV/0!</v>
      </c>
      <c r="ED96" s="30">
        <f t="shared" si="53"/>
        <v>-0.96476881225025601</v>
      </c>
      <c r="EE96" s="30">
        <f t="shared" si="54"/>
        <v>0.96476881225025601</v>
      </c>
      <c r="EF96" s="30">
        <f t="shared" si="55"/>
        <v>0.96476881225025601</v>
      </c>
      <c r="EG96" s="56" t="e">
        <f t="shared" si="56"/>
        <v>#DIV/0!</v>
      </c>
      <c r="EH96" s="30">
        <f t="shared" si="57"/>
        <v>-0.97225137966788822</v>
      </c>
      <c r="EI96" s="30">
        <f t="shared" si="58"/>
        <v>0.97225137966788822</v>
      </c>
      <c r="EJ96" s="30">
        <f t="shared" si="59"/>
        <v>0.97225137966788822</v>
      </c>
      <c r="EK96" s="56" t="e">
        <f t="shared" si="60"/>
        <v>#DIV/0!</v>
      </c>
      <c r="EL96" s="30">
        <f t="shared" si="61"/>
        <v>-0.86967702698757698</v>
      </c>
      <c r="EM96" s="30">
        <f t="shared" si="62"/>
        <v>0.86967702698757698</v>
      </c>
      <c r="EN96" s="30">
        <f t="shared" si="63"/>
        <v>0.86967702698757698</v>
      </c>
      <c r="EO96" s="56" t="e">
        <f t="shared" si="64"/>
        <v>#DIV/0!</v>
      </c>
      <c r="EP96" s="66"/>
      <c r="EQ96" s="60"/>
    </row>
    <row r="97" spans="20:147" s="12" customFormat="1" ht="21.95" customHeight="1" x14ac:dyDescent="0.25"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DZ97" s="30">
        <f t="shared" si="49"/>
        <v>-0.64691666504304124</v>
      </c>
      <c r="EA97" s="30">
        <f t="shared" si="50"/>
        <v>0.64691666504304124</v>
      </c>
      <c r="EB97" s="30">
        <f t="shared" si="51"/>
        <v>0.64691666504304124</v>
      </c>
      <c r="EC97" s="56" t="e">
        <f t="shared" si="52"/>
        <v>#DIV/0!</v>
      </c>
      <c r="ED97" s="30">
        <f t="shared" si="53"/>
        <v>-0.96476881225025601</v>
      </c>
      <c r="EE97" s="30">
        <f t="shared" si="54"/>
        <v>0.96476881225025601</v>
      </c>
      <c r="EF97" s="30">
        <f t="shared" si="55"/>
        <v>0.96476881225025601</v>
      </c>
      <c r="EG97" s="56" t="e">
        <f t="shared" si="56"/>
        <v>#DIV/0!</v>
      </c>
      <c r="EH97" s="30">
        <f t="shared" si="57"/>
        <v>-0.97225137966788822</v>
      </c>
      <c r="EI97" s="30">
        <f t="shared" si="58"/>
        <v>0.97225137966788822</v>
      </c>
      <c r="EJ97" s="30">
        <f t="shared" si="59"/>
        <v>0.97225137966788822</v>
      </c>
      <c r="EK97" s="56" t="e">
        <f t="shared" si="60"/>
        <v>#DIV/0!</v>
      </c>
      <c r="EL97" s="30">
        <f t="shared" si="61"/>
        <v>-0.86967702698757698</v>
      </c>
      <c r="EM97" s="30">
        <f t="shared" si="62"/>
        <v>0.86967702698757698</v>
      </c>
      <c r="EN97" s="30">
        <f t="shared" si="63"/>
        <v>0.86967702698757698</v>
      </c>
      <c r="EO97" s="56" t="e">
        <f t="shared" si="64"/>
        <v>#DIV/0!</v>
      </c>
      <c r="EP97" s="66"/>
      <c r="EQ97" s="60"/>
    </row>
    <row r="98" spans="20:147" s="12" customFormat="1" ht="21.95" customHeight="1" x14ac:dyDescent="0.25"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DZ98" s="30">
        <f t="shared" si="49"/>
        <v>-0.64691666504304124</v>
      </c>
      <c r="EA98" s="30">
        <f t="shared" si="50"/>
        <v>0.64691666504304124</v>
      </c>
      <c r="EB98" s="30">
        <f t="shared" si="51"/>
        <v>0.64691666504304124</v>
      </c>
      <c r="EC98" s="56" t="e">
        <f t="shared" si="52"/>
        <v>#DIV/0!</v>
      </c>
      <c r="ED98" s="30">
        <f t="shared" si="53"/>
        <v>-0.96476881225025601</v>
      </c>
      <c r="EE98" s="30">
        <f t="shared" si="54"/>
        <v>0.96476881225025601</v>
      </c>
      <c r="EF98" s="30">
        <f t="shared" si="55"/>
        <v>0.96476881225025601</v>
      </c>
      <c r="EG98" s="56" t="e">
        <f t="shared" si="56"/>
        <v>#DIV/0!</v>
      </c>
      <c r="EH98" s="30">
        <f t="shared" si="57"/>
        <v>-0.97225137966788822</v>
      </c>
      <c r="EI98" s="30">
        <f t="shared" si="58"/>
        <v>0.97225137966788822</v>
      </c>
      <c r="EJ98" s="30">
        <f t="shared" si="59"/>
        <v>0.97225137966788822</v>
      </c>
      <c r="EK98" s="56" t="e">
        <f t="shared" si="60"/>
        <v>#DIV/0!</v>
      </c>
      <c r="EL98" s="30">
        <f t="shared" si="61"/>
        <v>-0.86967702698757698</v>
      </c>
      <c r="EM98" s="30">
        <f t="shared" si="62"/>
        <v>0.86967702698757698</v>
      </c>
      <c r="EN98" s="30">
        <f t="shared" si="63"/>
        <v>0.86967702698757698</v>
      </c>
      <c r="EO98" s="56" t="e">
        <f t="shared" si="64"/>
        <v>#DIV/0!</v>
      </c>
      <c r="EP98" s="66"/>
      <c r="EQ98" s="60"/>
    </row>
    <row r="99" spans="20:147" s="12" customFormat="1" ht="21.95" customHeight="1" x14ac:dyDescent="0.25"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DZ99" s="30">
        <f t="shared" si="49"/>
        <v>-0.64691666504304124</v>
      </c>
      <c r="EA99" s="30">
        <f t="shared" si="50"/>
        <v>0.64691666504304124</v>
      </c>
      <c r="EB99" s="30">
        <f t="shared" si="51"/>
        <v>0.64691666504304124</v>
      </c>
      <c r="EC99" s="56" t="e">
        <f t="shared" si="52"/>
        <v>#DIV/0!</v>
      </c>
      <c r="ED99" s="30">
        <f t="shared" si="53"/>
        <v>-0.96476881225025601</v>
      </c>
      <c r="EE99" s="30">
        <f t="shared" si="54"/>
        <v>0.96476881225025601</v>
      </c>
      <c r="EF99" s="30">
        <f t="shared" si="55"/>
        <v>0.96476881225025601</v>
      </c>
      <c r="EG99" s="56" t="e">
        <f t="shared" si="56"/>
        <v>#DIV/0!</v>
      </c>
      <c r="EH99" s="30">
        <f t="shared" si="57"/>
        <v>-0.97225137966788822</v>
      </c>
      <c r="EI99" s="30">
        <f t="shared" si="58"/>
        <v>0.97225137966788822</v>
      </c>
      <c r="EJ99" s="30">
        <f t="shared" si="59"/>
        <v>0.97225137966788822</v>
      </c>
      <c r="EK99" s="56" t="e">
        <f t="shared" si="60"/>
        <v>#DIV/0!</v>
      </c>
      <c r="EL99" s="30">
        <f t="shared" si="61"/>
        <v>-0.86967702698757698</v>
      </c>
      <c r="EM99" s="30">
        <f t="shared" si="62"/>
        <v>0.86967702698757698</v>
      </c>
      <c r="EN99" s="30">
        <f t="shared" si="63"/>
        <v>0.86967702698757698</v>
      </c>
      <c r="EO99" s="56" t="e">
        <f t="shared" si="64"/>
        <v>#DIV/0!</v>
      </c>
      <c r="EP99" s="66"/>
      <c r="EQ99" s="60"/>
    </row>
    <row r="100" spans="20:147" s="12" customFormat="1" ht="21.95" customHeight="1" x14ac:dyDescent="0.25">
      <c r="T100" s="34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1"/>
      <c r="AS100" s="101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DZ100" s="63"/>
      <c r="EA100" s="63"/>
      <c r="EB100" s="63"/>
      <c r="EC100" s="59" t="e">
        <f>AVERAGE(EC16:EC99)</f>
        <v>#DIV/0!</v>
      </c>
      <c r="ED100" s="63"/>
      <c r="EE100" s="63"/>
      <c r="EF100" s="63"/>
      <c r="EG100" s="59" t="e">
        <f>AVERAGE(EG16:EG99)</f>
        <v>#DIV/0!</v>
      </c>
      <c r="EH100" s="59"/>
      <c r="EI100" s="59"/>
      <c r="EJ100" s="59"/>
      <c r="EK100" s="59" t="e">
        <f>AVERAGE(EK16:EK99)</f>
        <v>#DIV/0!</v>
      </c>
      <c r="EL100" s="59"/>
      <c r="EM100" s="59"/>
      <c r="EN100" s="59"/>
      <c r="EO100" s="59" t="e">
        <f>AVERAGE(EO16:EO99)</f>
        <v>#DIV/0!</v>
      </c>
      <c r="EP100" s="66"/>
      <c r="EQ100" s="60"/>
    </row>
    <row r="101" spans="20:147" s="12" customFormat="1" ht="21.95" customHeight="1" x14ac:dyDescent="0.25"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64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8"/>
      <c r="EQ101" s="60"/>
    </row>
    <row r="102" spans="20:147" s="12" customFormat="1" ht="21.95" customHeight="1" x14ac:dyDescent="0.25">
      <c r="CL102" s="91"/>
      <c r="CM102" s="91"/>
      <c r="CN102" s="91"/>
      <c r="CO102" s="91"/>
      <c r="CP102" s="11"/>
      <c r="CQ102" s="11"/>
      <c r="CR102" s="11"/>
      <c r="CS102" s="108"/>
      <c r="CT102" s="108"/>
      <c r="CU102" s="108"/>
      <c r="CV102" s="108"/>
      <c r="CW102" s="108"/>
      <c r="CX102" s="108"/>
      <c r="CY102" s="108"/>
      <c r="CZ102" s="108"/>
      <c r="DC102" s="11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1"/>
      <c r="EQ102" s="11"/>
    </row>
    <row r="103" spans="20:147" s="12" customFormat="1" ht="21.95" customHeight="1" x14ac:dyDescent="0.25">
      <c r="CL103" s="91"/>
      <c r="CM103" s="91"/>
      <c r="CN103" s="91"/>
      <c r="CO103" s="91"/>
      <c r="CP103" s="11"/>
      <c r="CQ103" s="11"/>
      <c r="CR103" s="11"/>
      <c r="CS103" s="108"/>
      <c r="CT103" s="108"/>
      <c r="CU103" s="108"/>
      <c r="CV103" s="108"/>
      <c r="CW103" s="108"/>
      <c r="CX103" s="108"/>
      <c r="CY103" s="108"/>
      <c r="CZ103" s="108"/>
      <c r="DC103" s="11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1"/>
      <c r="EQ103" s="11"/>
    </row>
    <row r="104" spans="20:147" s="12" customFormat="1" ht="21.95" customHeight="1" x14ac:dyDescent="0.25">
      <c r="CL104" s="110"/>
      <c r="CM104" s="110"/>
      <c r="CN104" s="110"/>
      <c r="CO104" s="110"/>
      <c r="CQ104" s="11"/>
      <c r="CR104" s="11"/>
      <c r="CS104" s="108"/>
      <c r="CT104" s="108"/>
      <c r="CU104" s="108"/>
      <c r="CV104" s="108"/>
      <c r="CW104" s="108"/>
      <c r="CX104" s="108"/>
      <c r="CY104" s="108"/>
      <c r="CZ104" s="108"/>
      <c r="DC104" s="11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1"/>
      <c r="EQ104" s="11"/>
    </row>
    <row r="105" spans="20:147" s="12" customFormat="1" ht="21.95" customHeight="1" x14ac:dyDescent="0.25">
      <c r="CL105" s="110"/>
      <c r="CM105" s="110"/>
      <c r="CN105" s="110"/>
      <c r="CO105" s="110"/>
      <c r="CQ105" s="11"/>
      <c r="CR105" s="11"/>
      <c r="CS105" s="108"/>
      <c r="CT105" s="108"/>
      <c r="CU105" s="108"/>
      <c r="CV105" s="108"/>
      <c r="CW105" s="108"/>
      <c r="CX105" s="108"/>
      <c r="CY105" s="108"/>
      <c r="CZ105" s="108"/>
      <c r="DC105" s="11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1"/>
      <c r="EQ105" s="11"/>
    </row>
    <row r="106" spans="20:147" s="12" customFormat="1" ht="21.95" customHeight="1" x14ac:dyDescent="0.25">
      <c r="CL106" s="110"/>
      <c r="CM106" s="110"/>
      <c r="CN106" s="110"/>
      <c r="CO106" s="110"/>
      <c r="CQ106" s="11"/>
      <c r="CR106" s="11"/>
      <c r="CS106" s="108"/>
      <c r="CT106" s="108"/>
      <c r="CU106" s="108"/>
      <c r="CV106" s="108"/>
      <c r="CW106" s="108"/>
      <c r="CX106" s="108"/>
      <c r="CY106" s="108"/>
      <c r="CZ106" s="108"/>
      <c r="DC106" s="11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1"/>
      <c r="EQ106" s="11"/>
    </row>
    <row r="107" spans="20:147" s="12" customFormat="1" ht="21.95" customHeight="1" x14ac:dyDescent="0.25">
      <c r="CL107" s="110"/>
      <c r="CM107" s="110"/>
      <c r="CN107" s="110"/>
      <c r="CO107" s="110"/>
      <c r="CQ107" s="11"/>
      <c r="CR107" s="11"/>
      <c r="CS107" s="108"/>
      <c r="CT107" s="108"/>
      <c r="CU107" s="108"/>
      <c r="CV107" s="108"/>
      <c r="CW107" s="108"/>
      <c r="CX107" s="108"/>
      <c r="CY107" s="108"/>
      <c r="CZ107" s="108"/>
      <c r="DC107" s="11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1"/>
      <c r="EQ107" s="11"/>
    </row>
    <row r="108" spans="20:147" s="12" customFormat="1" ht="21.95" customHeight="1" x14ac:dyDescent="0.25">
      <c r="CL108" s="110"/>
      <c r="CM108" s="110"/>
      <c r="CN108" s="110"/>
      <c r="CO108" s="110"/>
      <c r="CQ108" s="11"/>
      <c r="CR108" s="11"/>
      <c r="CS108" s="108"/>
      <c r="CT108" s="108"/>
      <c r="CU108" s="108"/>
      <c r="CV108" s="108"/>
      <c r="CW108" s="108"/>
      <c r="CX108" s="108"/>
      <c r="CY108" s="108"/>
      <c r="CZ108" s="108"/>
      <c r="DC108" s="11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1"/>
      <c r="EQ108" s="11"/>
    </row>
    <row r="109" spans="20:147" s="12" customFormat="1" ht="21.95" customHeight="1" x14ac:dyDescent="0.25">
      <c r="CL109" s="110"/>
      <c r="CM109" s="110"/>
      <c r="CN109" s="110"/>
      <c r="CO109" s="110"/>
      <c r="CQ109" s="11"/>
      <c r="CR109" s="11"/>
      <c r="CS109" s="108"/>
      <c r="CT109" s="108"/>
      <c r="CU109" s="108"/>
      <c r="CV109" s="108"/>
      <c r="CW109" s="108"/>
      <c r="CX109" s="108"/>
      <c r="CY109" s="108"/>
      <c r="CZ109" s="108"/>
      <c r="DC109" s="11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1"/>
      <c r="EQ109" s="11"/>
    </row>
    <row r="110" spans="20:147" s="12" customFormat="1" ht="21.95" customHeight="1" x14ac:dyDescent="0.25">
      <c r="CL110" s="110"/>
      <c r="CM110" s="110"/>
      <c r="CN110" s="110"/>
      <c r="CO110" s="110"/>
      <c r="CQ110" s="11"/>
      <c r="CR110" s="11"/>
      <c r="CS110" s="108"/>
      <c r="CT110" s="108"/>
      <c r="CU110" s="108"/>
      <c r="CV110" s="108"/>
      <c r="CW110" s="108"/>
      <c r="CX110" s="108"/>
      <c r="CY110" s="108"/>
      <c r="CZ110" s="108"/>
      <c r="DC110" s="11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1"/>
      <c r="EQ110" s="11"/>
    </row>
    <row r="111" spans="20:147" s="12" customFormat="1" ht="21.95" customHeight="1" x14ac:dyDescent="0.25">
      <c r="CL111" s="110"/>
      <c r="CM111" s="110"/>
      <c r="CN111" s="110"/>
      <c r="CO111" s="110"/>
      <c r="CQ111" s="11"/>
      <c r="CR111" s="11"/>
      <c r="CS111" s="108"/>
      <c r="CT111" s="108"/>
      <c r="CU111" s="108"/>
      <c r="CV111" s="108"/>
      <c r="CW111" s="108"/>
      <c r="CX111" s="108"/>
      <c r="CY111" s="108"/>
      <c r="CZ111" s="108"/>
      <c r="DC111" s="11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1"/>
      <c r="EQ111" s="11"/>
    </row>
    <row r="112" spans="20:147" s="12" customFormat="1" ht="21.95" customHeight="1" x14ac:dyDescent="0.25">
      <c r="CL112" s="110"/>
      <c r="CM112" s="110"/>
      <c r="CN112" s="110"/>
      <c r="CO112" s="110"/>
      <c r="CQ112" s="11"/>
      <c r="CR112" s="11"/>
      <c r="CS112" s="108"/>
      <c r="CT112" s="108"/>
      <c r="CU112" s="108"/>
      <c r="CV112" s="108"/>
      <c r="CW112" s="108"/>
      <c r="CX112" s="108"/>
      <c r="CY112" s="108"/>
      <c r="CZ112" s="108"/>
      <c r="DC112" s="11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1"/>
      <c r="EQ112" s="11"/>
    </row>
    <row r="113" spans="90:147" s="12" customFormat="1" ht="21.95" customHeight="1" x14ac:dyDescent="0.25">
      <c r="CL113" s="110"/>
      <c r="CM113" s="110"/>
      <c r="CN113" s="110"/>
      <c r="CO113" s="110"/>
      <c r="CQ113" s="11"/>
      <c r="CR113" s="11"/>
      <c r="CS113" s="108"/>
      <c r="CT113" s="108"/>
      <c r="CU113" s="108"/>
      <c r="CV113" s="108"/>
      <c r="CW113" s="108"/>
      <c r="CX113" s="108"/>
      <c r="CY113" s="108"/>
      <c r="CZ113" s="108"/>
      <c r="DC113" s="11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1"/>
      <c r="EQ113" s="11"/>
    </row>
    <row r="114" spans="90:147" s="12" customFormat="1" ht="21.95" customHeight="1" x14ac:dyDescent="0.25">
      <c r="CL114" s="110"/>
      <c r="CM114" s="110"/>
      <c r="CN114" s="110"/>
      <c r="CO114" s="110"/>
      <c r="CQ114" s="11"/>
      <c r="CR114" s="11"/>
      <c r="CS114" s="108"/>
      <c r="CT114" s="108"/>
      <c r="CU114" s="108"/>
      <c r="CV114" s="108"/>
      <c r="CW114" s="108"/>
      <c r="CX114" s="108"/>
      <c r="CY114" s="108"/>
      <c r="CZ114" s="108"/>
      <c r="DC114" s="11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1"/>
      <c r="EQ114" s="11"/>
    </row>
    <row r="115" spans="90:147" s="12" customFormat="1" ht="21.95" customHeight="1" x14ac:dyDescent="0.25">
      <c r="CL115" s="110"/>
      <c r="CM115" s="110"/>
      <c r="CN115" s="110"/>
      <c r="CO115" s="110"/>
      <c r="CQ115" s="11"/>
      <c r="CR115" s="11"/>
      <c r="CS115" s="108"/>
      <c r="CT115" s="108"/>
      <c r="CU115" s="108"/>
      <c r="CV115" s="108"/>
      <c r="CW115" s="108"/>
      <c r="CX115" s="108"/>
      <c r="CY115" s="108"/>
      <c r="CZ115" s="108"/>
      <c r="DC115" s="11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1"/>
      <c r="EQ115" s="11"/>
    </row>
    <row r="116" spans="90:147" s="12" customFormat="1" ht="21.95" customHeight="1" x14ac:dyDescent="0.25">
      <c r="CL116" s="110"/>
      <c r="CM116" s="110"/>
      <c r="CN116" s="110"/>
      <c r="CO116" s="110"/>
      <c r="CQ116" s="11"/>
      <c r="CR116" s="11"/>
      <c r="CS116" s="108"/>
      <c r="CT116" s="108"/>
      <c r="CU116" s="108"/>
      <c r="CV116" s="108"/>
      <c r="CW116" s="108"/>
      <c r="CX116" s="108"/>
      <c r="CY116" s="108"/>
      <c r="CZ116" s="108"/>
      <c r="DC116" s="11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1"/>
      <c r="EQ116" s="11"/>
    </row>
    <row r="117" spans="90:147" s="12" customFormat="1" ht="21.95" customHeight="1" x14ac:dyDescent="0.25">
      <c r="CL117" s="110"/>
      <c r="CM117" s="110"/>
      <c r="CN117" s="110"/>
      <c r="CO117" s="110"/>
      <c r="CQ117" s="11"/>
      <c r="CR117" s="11"/>
      <c r="CS117" s="108"/>
      <c r="CT117" s="108"/>
      <c r="CU117" s="108"/>
      <c r="CV117" s="108"/>
      <c r="CW117" s="108"/>
      <c r="CX117" s="108"/>
      <c r="CY117" s="108"/>
      <c r="CZ117" s="108"/>
      <c r="DC117" s="11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1"/>
      <c r="EQ117" s="11"/>
    </row>
    <row r="118" spans="90:147" s="12" customFormat="1" ht="21.95" customHeight="1" x14ac:dyDescent="0.25">
      <c r="CL118" s="110"/>
      <c r="CM118" s="110"/>
      <c r="CN118" s="110"/>
      <c r="CO118" s="110"/>
      <c r="CQ118" s="11"/>
      <c r="CR118" s="11"/>
      <c r="CS118" s="108"/>
      <c r="CT118" s="108"/>
      <c r="CU118" s="108"/>
      <c r="CV118" s="108"/>
      <c r="CW118" s="108"/>
      <c r="CX118" s="108"/>
      <c r="CY118" s="108"/>
      <c r="CZ118" s="108"/>
      <c r="DC118" s="11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1"/>
      <c r="EQ118" s="11"/>
    </row>
    <row r="119" spans="90:147" s="12" customFormat="1" ht="21.95" customHeight="1" x14ac:dyDescent="0.25">
      <c r="CL119" s="110"/>
      <c r="CM119" s="110"/>
      <c r="CN119" s="110"/>
      <c r="CO119" s="110"/>
      <c r="CQ119" s="11"/>
      <c r="CR119" s="11"/>
      <c r="CS119" s="108"/>
      <c r="CT119" s="108"/>
      <c r="CU119" s="108"/>
      <c r="CV119" s="108"/>
      <c r="CW119" s="108"/>
      <c r="CX119" s="108"/>
      <c r="CY119" s="108"/>
      <c r="CZ119" s="108"/>
      <c r="DC119" s="11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1"/>
      <c r="EQ119" s="11"/>
    </row>
    <row r="120" spans="90:147" s="12" customFormat="1" ht="21.95" customHeight="1" x14ac:dyDescent="0.25">
      <c r="CL120" s="110"/>
      <c r="CM120" s="110"/>
      <c r="CN120" s="110"/>
      <c r="CO120" s="110"/>
      <c r="CQ120" s="11"/>
      <c r="CR120" s="11"/>
      <c r="CS120" s="108"/>
      <c r="CT120" s="108"/>
      <c r="CU120" s="108"/>
      <c r="CV120" s="108"/>
      <c r="CW120" s="108"/>
      <c r="CX120" s="108"/>
      <c r="CY120" s="108"/>
      <c r="CZ120" s="108"/>
      <c r="DC120" s="11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1"/>
      <c r="EQ120" s="11"/>
    </row>
    <row r="121" spans="90:147" s="12" customFormat="1" ht="21.95" customHeight="1" x14ac:dyDescent="0.25">
      <c r="CL121" s="110"/>
      <c r="CM121" s="110"/>
      <c r="CN121" s="110"/>
      <c r="CO121" s="110"/>
      <c r="CQ121" s="11"/>
      <c r="CR121" s="11"/>
      <c r="CS121" s="108"/>
      <c r="CT121" s="108"/>
      <c r="CU121" s="108"/>
      <c r="CV121" s="108"/>
      <c r="CW121" s="108"/>
      <c r="CX121" s="108"/>
      <c r="CY121" s="108"/>
      <c r="CZ121" s="108"/>
      <c r="DC121" s="11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1"/>
      <c r="EQ121" s="11"/>
    </row>
    <row r="122" spans="90:147" s="12" customFormat="1" ht="21.95" customHeight="1" x14ac:dyDescent="0.25">
      <c r="CL122" s="110"/>
      <c r="CM122" s="110"/>
      <c r="CN122" s="110"/>
      <c r="CO122" s="110"/>
      <c r="CQ122" s="11"/>
      <c r="CR122" s="11"/>
      <c r="CS122" s="108"/>
      <c r="CT122" s="108"/>
      <c r="CU122" s="108"/>
      <c r="CV122" s="108"/>
      <c r="CW122" s="108"/>
      <c r="CX122" s="108"/>
      <c r="CY122" s="108"/>
      <c r="CZ122" s="108"/>
      <c r="DC122" s="11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1"/>
      <c r="EQ122" s="11"/>
    </row>
    <row r="123" spans="90:147" s="12" customFormat="1" ht="21.95" customHeight="1" x14ac:dyDescent="0.25">
      <c r="CL123" s="110"/>
      <c r="CM123" s="110"/>
      <c r="CN123" s="110"/>
      <c r="CO123" s="110"/>
      <c r="CQ123" s="11"/>
      <c r="CR123" s="11"/>
      <c r="CS123" s="108"/>
      <c r="CT123" s="108"/>
      <c r="CU123" s="108"/>
      <c r="CV123" s="108"/>
      <c r="CW123" s="108"/>
      <c r="CX123" s="108"/>
      <c r="CY123" s="108"/>
      <c r="CZ123" s="108"/>
      <c r="DC123" s="11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1"/>
      <c r="EQ123" s="11"/>
    </row>
    <row r="124" spans="90:147" s="12" customFormat="1" ht="21.95" customHeight="1" x14ac:dyDescent="0.25">
      <c r="CL124" s="110"/>
      <c r="CM124" s="110"/>
      <c r="CN124" s="110"/>
      <c r="CO124" s="110"/>
      <c r="CQ124" s="11"/>
      <c r="CR124" s="11"/>
      <c r="CS124" s="108"/>
      <c r="CT124" s="108"/>
      <c r="CU124" s="108"/>
      <c r="CV124" s="108"/>
      <c r="CW124" s="108"/>
      <c r="CX124" s="108"/>
      <c r="CY124" s="108"/>
      <c r="CZ124" s="108"/>
      <c r="DC124" s="11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1"/>
      <c r="EQ124" s="11"/>
    </row>
    <row r="125" spans="90:147" s="12" customFormat="1" ht="21.95" customHeight="1" x14ac:dyDescent="0.25">
      <c r="CL125" s="110"/>
      <c r="CM125" s="110"/>
      <c r="CN125" s="110"/>
      <c r="CO125" s="110"/>
      <c r="CQ125" s="11"/>
      <c r="CR125" s="11"/>
      <c r="CS125" s="108"/>
      <c r="CT125" s="108"/>
      <c r="CU125" s="108"/>
      <c r="CV125" s="108"/>
      <c r="CW125" s="108"/>
      <c r="CX125" s="108"/>
      <c r="CY125" s="108"/>
      <c r="CZ125" s="108"/>
      <c r="DC125" s="11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1"/>
      <c r="EQ125" s="11"/>
    </row>
    <row r="126" spans="90:147" s="12" customFormat="1" ht="21.95" customHeight="1" x14ac:dyDescent="0.25">
      <c r="CL126" s="110"/>
      <c r="CM126" s="110"/>
      <c r="CN126" s="110"/>
      <c r="CO126" s="110"/>
      <c r="CQ126" s="11"/>
      <c r="CR126" s="11"/>
      <c r="CS126" s="108"/>
      <c r="CT126" s="108"/>
      <c r="CU126" s="108"/>
      <c r="CV126" s="108"/>
      <c r="CW126" s="108"/>
      <c r="CX126" s="108"/>
      <c r="CY126" s="108"/>
      <c r="CZ126" s="108"/>
      <c r="DC126" s="11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1"/>
      <c r="EQ126" s="11"/>
    </row>
    <row r="127" spans="90:147" s="12" customFormat="1" ht="21.95" customHeight="1" x14ac:dyDescent="0.25">
      <c r="CL127" s="110"/>
      <c r="CM127" s="110"/>
      <c r="CN127" s="110"/>
      <c r="CO127" s="110"/>
      <c r="CQ127" s="11"/>
      <c r="CR127" s="11"/>
      <c r="CS127" s="108"/>
      <c r="CT127" s="108"/>
      <c r="CU127" s="108"/>
      <c r="CV127" s="108"/>
      <c r="CW127" s="108"/>
      <c r="CX127" s="108"/>
      <c r="CY127" s="108"/>
      <c r="CZ127" s="108"/>
      <c r="DC127" s="11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1"/>
      <c r="EQ127" s="11"/>
    </row>
    <row r="128" spans="90:147" s="12" customFormat="1" ht="21.95" customHeight="1" x14ac:dyDescent="0.25">
      <c r="CL128" s="110"/>
      <c r="CM128" s="110"/>
      <c r="CN128" s="110"/>
      <c r="CO128" s="110"/>
      <c r="CQ128" s="11"/>
      <c r="CR128" s="11"/>
      <c r="CS128" s="108"/>
      <c r="CT128" s="108"/>
      <c r="CU128" s="108"/>
      <c r="CV128" s="108"/>
      <c r="CW128" s="108"/>
      <c r="CX128" s="108"/>
      <c r="CY128" s="108"/>
      <c r="CZ128" s="108"/>
      <c r="DC128" s="11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1"/>
      <c r="EQ128" s="11"/>
    </row>
    <row r="129" spans="81:147" s="12" customFormat="1" ht="21.95" customHeight="1" x14ac:dyDescent="0.25">
      <c r="CL129" s="110"/>
      <c r="CM129" s="110"/>
      <c r="CN129" s="110"/>
      <c r="CO129" s="110"/>
      <c r="CQ129" s="11"/>
      <c r="CR129" s="11"/>
      <c r="CS129" s="108"/>
      <c r="CT129" s="108"/>
      <c r="CU129" s="108"/>
      <c r="CV129" s="108"/>
      <c r="CW129" s="108"/>
      <c r="CX129" s="108"/>
      <c r="CY129" s="108"/>
      <c r="CZ129" s="108"/>
      <c r="DC129" s="11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1"/>
      <c r="EQ129" s="11"/>
    </row>
    <row r="130" spans="81:147" s="12" customFormat="1" ht="21.95" customHeight="1" x14ac:dyDescent="0.25">
      <c r="CL130" s="110"/>
      <c r="CM130" s="110"/>
      <c r="CN130" s="110"/>
      <c r="CO130" s="110"/>
      <c r="CQ130" s="11"/>
      <c r="CR130" s="11"/>
      <c r="CS130" s="108"/>
      <c r="CT130" s="108"/>
      <c r="CU130" s="108"/>
      <c r="CV130" s="108"/>
      <c r="CW130" s="108"/>
      <c r="CX130" s="108"/>
      <c r="CY130" s="108"/>
      <c r="CZ130" s="108"/>
      <c r="DC130" s="11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1"/>
      <c r="EQ130" s="11"/>
    </row>
    <row r="131" spans="81:147" s="12" customFormat="1" ht="21.95" customHeight="1" x14ac:dyDescent="0.25">
      <c r="CC131" s="108"/>
      <c r="CD131" s="109"/>
      <c r="CE131" s="109"/>
      <c r="CF131" s="109"/>
      <c r="CG131" s="109"/>
      <c r="CJ131" s="110"/>
      <c r="CK131" s="110"/>
      <c r="CL131" s="110"/>
      <c r="CM131" s="110"/>
      <c r="CN131" s="110"/>
      <c r="CO131" s="110"/>
      <c r="CQ131" s="11"/>
      <c r="CR131" s="11"/>
      <c r="CS131" s="108"/>
      <c r="CT131" s="108"/>
      <c r="CU131" s="108"/>
      <c r="CV131" s="108"/>
      <c r="CW131" s="108"/>
      <c r="CX131" s="108"/>
      <c r="CY131" s="108"/>
      <c r="CZ131" s="108"/>
      <c r="DC131" s="11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1"/>
      <c r="EQ131" s="11"/>
    </row>
    <row r="132" spans="81:147" s="12" customFormat="1" ht="21.95" customHeight="1" x14ac:dyDescent="0.25">
      <c r="CC132" s="108"/>
      <c r="CD132" s="109"/>
      <c r="CE132" s="109"/>
      <c r="CF132" s="109"/>
      <c r="CG132" s="109"/>
      <c r="CJ132" s="110"/>
      <c r="CK132" s="110"/>
      <c r="CL132" s="110"/>
      <c r="CM132" s="110"/>
      <c r="CN132" s="110"/>
      <c r="CO132" s="110"/>
      <c r="CQ132" s="11"/>
      <c r="CR132" s="11"/>
      <c r="CS132" s="108"/>
      <c r="CT132" s="108"/>
      <c r="CU132" s="108"/>
      <c r="CV132" s="108"/>
      <c r="CW132" s="108"/>
      <c r="CX132" s="108"/>
      <c r="CY132" s="108"/>
      <c r="CZ132" s="108"/>
      <c r="DC132" s="11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1"/>
      <c r="EQ132" s="11"/>
    </row>
    <row r="133" spans="81:147" s="12" customFormat="1" ht="21.95" customHeight="1" x14ac:dyDescent="0.25">
      <c r="CC133" s="108"/>
      <c r="CD133" s="109"/>
      <c r="CE133" s="109"/>
      <c r="CF133" s="109"/>
      <c r="CG133" s="109"/>
      <c r="CJ133" s="110"/>
      <c r="CK133" s="110"/>
      <c r="CL133" s="110"/>
      <c r="CM133" s="110"/>
      <c r="CN133" s="110"/>
      <c r="CO133" s="110"/>
      <c r="CQ133" s="11"/>
      <c r="CR133" s="11"/>
      <c r="CS133" s="108"/>
      <c r="CT133" s="108"/>
      <c r="CU133" s="108"/>
      <c r="CV133" s="108"/>
      <c r="CW133" s="108"/>
      <c r="CX133" s="108"/>
      <c r="CY133" s="108"/>
      <c r="CZ133" s="108"/>
      <c r="DC133" s="11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1"/>
      <c r="EQ133" s="11"/>
    </row>
    <row r="134" spans="81:147" s="12" customFormat="1" ht="21.95" customHeight="1" x14ac:dyDescent="0.25">
      <c r="CC134" s="108"/>
      <c r="CD134" s="109"/>
      <c r="CE134" s="109"/>
      <c r="CF134" s="109"/>
      <c r="CG134" s="109"/>
      <c r="CJ134" s="110"/>
      <c r="CK134" s="110"/>
      <c r="CL134" s="110"/>
      <c r="CM134" s="110"/>
      <c r="CN134" s="110"/>
      <c r="CO134" s="110"/>
      <c r="CQ134" s="11"/>
      <c r="CR134" s="11"/>
      <c r="CS134" s="108"/>
      <c r="CT134" s="108"/>
      <c r="CU134" s="108"/>
      <c r="CV134" s="108"/>
      <c r="CW134" s="108"/>
      <c r="CX134" s="108"/>
      <c r="CY134" s="108"/>
      <c r="CZ134" s="108"/>
      <c r="DC134" s="11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1"/>
      <c r="EQ134" s="11"/>
    </row>
    <row r="135" spans="81:147" s="12" customFormat="1" ht="21.95" customHeight="1" x14ac:dyDescent="0.25">
      <c r="CC135" s="108"/>
      <c r="CD135" s="109"/>
      <c r="CE135" s="109"/>
      <c r="CF135" s="109"/>
      <c r="CG135" s="109"/>
      <c r="CJ135" s="110"/>
      <c r="CK135" s="110"/>
      <c r="CL135" s="110"/>
      <c r="CM135" s="110"/>
      <c r="CN135" s="110"/>
      <c r="CO135" s="110"/>
      <c r="CQ135" s="11"/>
      <c r="CR135" s="11"/>
      <c r="CS135" s="108"/>
      <c r="CT135" s="108"/>
      <c r="CU135" s="108"/>
      <c r="CV135" s="108"/>
      <c r="CW135" s="108"/>
      <c r="CX135" s="108"/>
      <c r="CY135" s="108"/>
      <c r="CZ135" s="108"/>
      <c r="DC135" s="11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1"/>
      <c r="EQ135" s="11"/>
    </row>
    <row r="136" spans="81:147" s="12" customFormat="1" ht="21.95" customHeight="1" x14ac:dyDescent="0.25">
      <c r="CC136" s="108"/>
      <c r="CD136" s="109"/>
      <c r="CE136" s="109"/>
      <c r="CF136" s="109"/>
      <c r="CG136" s="109"/>
      <c r="CJ136" s="110"/>
      <c r="CK136" s="110"/>
      <c r="CL136" s="110"/>
      <c r="CM136" s="110"/>
      <c r="CN136" s="110"/>
      <c r="CO136" s="110"/>
      <c r="CQ136" s="11"/>
      <c r="CR136" s="11"/>
      <c r="CS136" s="108"/>
      <c r="CT136" s="108"/>
      <c r="CU136" s="108"/>
      <c r="CV136" s="108"/>
      <c r="CW136" s="108"/>
      <c r="CX136" s="108"/>
      <c r="CY136" s="108"/>
      <c r="CZ136" s="108"/>
      <c r="DC136" s="11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1"/>
      <c r="EQ136" s="11"/>
    </row>
    <row r="137" spans="81:147" s="12" customFormat="1" ht="21.95" customHeight="1" x14ac:dyDescent="0.25">
      <c r="CC137" s="108"/>
      <c r="CD137" s="109"/>
      <c r="CE137" s="109"/>
      <c r="CF137" s="109"/>
      <c r="CG137" s="109"/>
      <c r="CJ137" s="110"/>
      <c r="CK137" s="110"/>
      <c r="CL137" s="110"/>
      <c r="CM137" s="110"/>
      <c r="CN137" s="110"/>
      <c r="CO137" s="110"/>
      <c r="CQ137" s="11"/>
      <c r="CR137" s="11"/>
      <c r="CS137" s="108"/>
      <c r="CT137" s="108"/>
      <c r="CU137" s="108"/>
      <c r="CV137" s="108"/>
      <c r="CW137" s="108"/>
      <c r="CX137" s="108"/>
      <c r="CY137" s="108"/>
      <c r="CZ137" s="108"/>
      <c r="DC137" s="11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1"/>
      <c r="EQ137" s="11"/>
    </row>
    <row r="138" spans="81:147" s="12" customFormat="1" ht="21.95" customHeight="1" x14ac:dyDescent="0.25">
      <c r="CC138" s="108"/>
      <c r="CD138" s="109"/>
      <c r="CE138" s="109"/>
      <c r="CF138" s="109"/>
      <c r="CG138" s="109"/>
      <c r="CJ138" s="110"/>
      <c r="CK138" s="110"/>
      <c r="CL138" s="110"/>
      <c r="CM138" s="110"/>
      <c r="CN138" s="110"/>
      <c r="CO138" s="110"/>
      <c r="CQ138" s="11"/>
      <c r="CR138" s="11"/>
      <c r="CS138" s="108"/>
      <c r="CT138" s="108"/>
      <c r="CU138" s="108"/>
      <c r="CV138" s="108"/>
      <c r="CW138" s="108"/>
      <c r="CX138" s="108"/>
      <c r="CY138" s="108"/>
      <c r="CZ138" s="108"/>
      <c r="DC138" s="11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1"/>
      <c r="EQ138" s="11"/>
    </row>
    <row r="139" spans="81:147" s="12" customFormat="1" ht="21.95" customHeight="1" x14ac:dyDescent="0.25">
      <c r="CC139" s="108"/>
      <c r="CD139" s="109"/>
      <c r="CE139" s="109"/>
      <c r="CF139" s="109"/>
      <c r="CG139" s="109"/>
      <c r="CJ139" s="110"/>
      <c r="CK139" s="110"/>
      <c r="CL139" s="110"/>
      <c r="CM139" s="110"/>
      <c r="CN139" s="110"/>
      <c r="CO139" s="110"/>
      <c r="CQ139" s="11"/>
      <c r="CR139" s="11"/>
      <c r="CS139" s="108"/>
      <c r="CT139" s="108"/>
      <c r="CU139" s="108"/>
      <c r="CV139" s="108"/>
      <c r="CW139" s="108"/>
      <c r="CX139" s="108"/>
      <c r="CY139" s="108"/>
      <c r="CZ139" s="108"/>
      <c r="DC139" s="11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1"/>
      <c r="EQ139" s="11"/>
    </row>
    <row r="140" spans="81:147" s="12" customFormat="1" ht="21.95" customHeight="1" x14ac:dyDescent="0.25">
      <c r="CC140" s="108"/>
      <c r="CD140" s="109"/>
      <c r="CE140" s="109"/>
      <c r="CF140" s="109"/>
      <c r="CG140" s="109"/>
      <c r="CJ140" s="110"/>
      <c r="CK140" s="110"/>
      <c r="CL140" s="110"/>
      <c r="CM140" s="110"/>
      <c r="CN140" s="110"/>
      <c r="CO140" s="110"/>
      <c r="CQ140" s="11"/>
      <c r="CR140" s="11"/>
      <c r="CS140" s="108"/>
      <c r="CT140" s="108"/>
      <c r="CU140" s="108"/>
      <c r="CV140" s="108"/>
      <c r="CW140" s="108"/>
      <c r="CX140" s="108"/>
      <c r="CY140" s="108"/>
      <c r="CZ140" s="108"/>
      <c r="DC140" s="11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1"/>
      <c r="EQ140" s="11"/>
    </row>
    <row r="141" spans="81:147" s="12" customFormat="1" ht="21.95" customHeight="1" x14ac:dyDescent="0.25">
      <c r="CC141" s="108"/>
      <c r="CD141" s="109"/>
      <c r="CE141" s="109"/>
      <c r="CF141" s="109"/>
      <c r="CG141" s="109"/>
      <c r="CJ141" s="110"/>
      <c r="CK141" s="110"/>
      <c r="CL141" s="110"/>
      <c r="CM141" s="110"/>
      <c r="CN141" s="110"/>
      <c r="CO141" s="110"/>
      <c r="CQ141" s="11"/>
      <c r="CR141" s="11"/>
      <c r="CS141" s="108"/>
      <c r="CT141" s="108"/>
      <c r="CU141" s="108"/>
      <c r="CV141" s="108"/>
      <c r="CW141" s="108"/>
      <c r="CX141" s="108"/>
      <c r="CY141" s="108"/>
      <c r="CZ141" s="108"/>
      <c r="DC141" s="11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1"/>
      <c r="EQ141" s="11"/>
    </row>
    <row r="142" spans="81:147" s="12" customFormat="1" ht="21.95" customHeight="1" x14ac:dyDescent="0.25">
      <c r="CC142" s="108"/>
      <c r="CD142" s="109"/>
      <c r="CE142" s="109"/>
      <c r="CF142" s="109"/>
      <c r="CG142" s="109"/>
      <c r="CJ142" s="110"/>
      <c r="CK142" s="110"/>
      <c r="CL142" s="110"/>
      <c r="CM142" s="110"/>
      <c r="CN142" s="110"/>
      <c r="CO142" s="110"/>
      <c r="CQ142" s="11"/>
      <c r="CR142" s="11"/>
      <c r="CS142" s="108"/>
      <c r="CT142" s="108"/>
      <c r="CU142" s="108"/>
      <c r="CV142" s="108"/>
      <c r="CW142" s="108"/>
      <c r="CX142" s="108"/>
      <c r="CY142" s="108"/>
      <c r="CZ142" s="108"/>
      <c r="DC142" s="11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1"/>
      <c r="EQ142" s="11"/>
    </row>
    <row r="143" spans="81:147" s="12" customFormat="1" ht="21.95" customHeight="1" x14ac:dyDescent="0.25">
      <c r="CC143" s="108"/>
      <c r="CD143" s="109"/>
      <c r="CE143" s="109"/>
      <c r="CF143" s="109"/>
      <c r="CG143" s="109"/>
      <c r="CJ143" s="110"/>
      <c r="CK143" s="110"/>
      <c r="CL143" s="110"/>
      <c r="CM143" s="110"/>
      <c r="CN143" s="110"/>
      <c r="CO143" s="110"/>
      <c r="CQ143" s="11"/>
      <c r="CR143" s="11"/>
      <c r="CS143" s="108"/>
      <c r="CT143" s="108"/>
      <c r="CU143" s="108"/>
      <c r="CV143" s="108"/>
      <c r="CW143" s="108"/>
      <c r="CX143" s="108"/>
      <c r="CY143" s="108"/>
      <c r="CZ143" s="108"/>
      <c r="DC143" s="11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1"/>
      <c r="EQ143" s="11"/>
    </row>
    <row r="144" spans="81:147" s="12" customFormat="1" ht="21.95" customHeight="1" x14ac:dyDescent="0.25">
      <c r="CC144" s="108"/>
      <c r="CD144" s="109"/>
      <c r="CE144" s="109"/>
      <c r="CF144" s="109"/>
      <c r="CG144" s="109"/>
      <c r="CJ144" s="110"/>
      <c r="CK144" s="110"/>
      <c r="CL144" s="110"/>
      <c r="CM144" s="110"/>
      <c r="CN144" s="110"/>
      <c r="CO144" s="110"/>
      <c r="CQ144" s="11"/>
      <c r="CR144" s="11"/>
      <c r="CS144" s="108"/>
      <c r="CT144" s="108"/>
      <c r="CU144" s="108"/>
      <c r="CV144" s="108"/>
      <c r="CW144" s="108"/>
      <c r="CX144" s="108"/>
      <c r="CY144" s="108"/>
      <c r="CZ144" s="108"/>
      <c r="DC144" s="11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1"/>
      <c r="EQ144" s="11"/>
    </row>
    <row r="145" spans="81:147" s="12" customFormat="1" ht="21.95" customHeight="1" x14ac:dyDescent="0.25">
      <c r="CC145" s="108"/>
      <c r="CD145" s="109"/>
      <c r="CE145" s="109"/>
      <c r="CF145" s="109"/>
      <c r="CG145" s="109"/>
      <c r="CJ145" s="110"/>
      <c r="CK145" s="110"/>
      <c r="CL145" s="110"/>
      <c r="CM145" s="110"/>
      <c r="CN145" s="110"/>
      <c r="CO145" s="110"/>
      <c r="CQ145" s="11"/>
      <c r="CR145" s="11"/>
      <c r="CS145" s="108"/>
      <c r="CT145" s="108"/>
      <c r="CU145" s="108"/>
      <c r="CV145" s="108"/>
      <c r="CW145" s="108"/>
      <c r="CX145" s="108"/>
      <c r="CY145" s="108"/>
      <c r="CZ145" s="108"/>
      <c r="DC145" s="11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1"/>
      <c r="EQ145" s="11"/>
    </row>
    <row r="146" spans="81:147" s="12" customFormat="1" ht="21.95" customHeight="1" x14ac:dyDescent="0.25">
      <c r="CC146" s="108"/>
      <c r="CD146" s="109"/>
      <c r="CE146" s="109"/>
      <c r="CF146" s="109"/>
      <c r="CG146" s="109"/>
      <c r="CJ146" s="110"/>
      <c r="CK146" s="110"/>
      <c r="CL146" s="110"/>
      <c r="CM146" s="110"/>
      <c r="CN146" s="110"/>
      <c r="CO146" s="110"/>
      <c r="CQ146" s="11"/>
      <c r="CR146" s="11"/>
      <c r="CS146" s="108"/>
      <c r="CT146" s="108"/>
      <c r="CU146" s="108"/>
      <c r="CV146" s="108"/>
      <c r="CW146" s="108"/>
      <c r="CX146" s="108"/>
      <c r="CY146" s="108"/>
      <c r="CZ146" s="108"/>
      <c r="DC146" s="11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1"/>
      <c r="EQ146" s="11"/>
    </row>
    <row r="147" spans="81:147" s="12" customFormat="1" ht="21.95" customHeight="1" x14ac:dyDescent="0.25">
      <c r="CC147" s="108"/>
      <c r="CD147" s="109"/>
      <c r="CE147" s="109"/>
      <c r="CF147" s="109"/>
      <c r="CG147" s="109"/>
      <c r="CJ147" s="110"/>
      <c r="CK147" s="110"/>
      <c r="CL147" s="110"/>
      <c r="CM147" s="110"/>
      <c r="CN147" s="110"/>
      <c r="CO147" s="110"/>
      <c r="CQ147" s="11"/>
      <c r="CR147" s="11"/>
      <c r="CS147" s="108"/>
      <c r="CT147" s="108"/>
      <c r="CU147" s="108"/>
      <c r="CV147" s="108"/>
      <c r="CW147" s="108"/>
      <c r="CX147" s="108"/>
      <c r="CY147" s="108"/>
      <c r="CZ147" s="108"/>
      <c r="DC147" s="11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1"/>
      <c r="EQ147" s="11"/>
    </row>
    <row r="148" spans="81:147" s="12" customFormat="1" ht="21.95" customHeight="1" x14ac:dyDescent="0.25">
      <c r="CC148" s="108"/>
      <c r="CD148" s="109"/>
      <c r="CE148" s="109"/>
      <c r="CF148" s="109"/>
      <c r="CG148" s="109"/>
      <c r="CJ148" s="110"/>
      <c r="CK148" s="110"/>
      <c r="CL148" s="110"/>
      <c r="CM148" s="110"/>
      <c r="CN148" s="110"/>
      <c r="CO148" s="110"/>
      <c r="CQ148" s="11"/>
      <c r="CR148" s="11"/>
      <c r="CS148" s="108"/>
      <c r="CT148" s="108"/>
      <c r="CU148" s="108"/>
      <c r="CV148" s="108"/>
      <c r="CW148" s="108"/>
      <c r="CX148" s="108"/>
      <c r="CY148" s="108"/>
      <c r="CZ148" s="108"/>
      <c r="DC148" s="11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1"/>
      <c r="EQ148" s="11"/>
    </row>
    <row r="149" spans="81:147" s="12" customFormat="1" ht="21.95" customHeight="1" x14ac:dyDescent="0.25">
      <c r="CC149" s="108"/>
      <c r="CD149" s="109"/>
      <c r="CE149" s="109"/>
      <c r="CF149" s="109"/>
      <c r="CG149" s="109"/>
      <c r="CJ149" s="110"/>
      <c r="CK149" s="110"/>
      <c r="CL149" s="110"/>
      <c r="CM149" s="110"/>
      <c r="CN149" s="110"/>
      <c r="CO149" s="110"/>
      <c r="CQ149" s="11"/>
      <c r="CR149" s="11"/>
      <c r="CS149" s="108"/>
      <c r="CT149" s="108"/>
      <c r="CU149" s="108"/>
      <c r="CV149" s="108"/>
      <c r="CW149" s="108"/>
      <c r="CX149" s="108"/>
      <c r="CY149" s="108"/>
      <c r="CZ149" s="108"/>
      <c r="DC149" s="11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1"/>
      <c r="EQ149" s="11"/>
    </row>
    <row r="150" spans="81:147" s="12" customFormat="1" ht="21.95" customHeight="1" x14ac:dyDescent="0.25">
      <c r="CC150" s="108"/>
      <c r="CD150" s="109"/>
      <c r="CE150" s="109"/>
      <c r="CF150" s="109"/>
      <c r="CG150" s="109"/>
      <c r="CJ150" s="110"/>
      <c r="CK150" s="110"/>
      <c r="CL150" s="110"/>
      <c r="CM150" s="110"/>
      <c r="CN150" s="110"/>
      <c r="CO150" s="110"/>
      <c r="CQ150" s="11"/>
      <c r="CR150" s="11"/>
      <c r="CS150" s="108"/>
      <c r="CT150" s="108"/>
      <c r="CU150" s="108"/>
      <c r="CV150" s="108"/>
      <c r="CW150" s="108"/>
      <c r="CX150" s="108"/>
      <c r="CY150" s="108"/>
      <c r="CZ150" s="108"/>
      <c r="DC150" s="11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1"/>
      <c r="EQ150" s="11"/>
    </row>
    <row r="151" spans="81:147" s="12" customFormat="1" ht="21.95" customHeight="1" x14ac:dyDescent="0.25">
      <c r="CC151" s="108"/>
      <c r="CD151" s="109"/>
      <c r="CE151" s="109"/>
      <c r="CF151" s="109"/>
      <c r="CG151" s="109"/>
      <c r="CJ151" s="110"/>
      <c r="CK151" s="110"/>
      <c r="CL151" s="110"/>
      <c r="CM151" s="110"/>
      <c r="CN151" s="110"/>
      <c r="CO151" s="110"/>
      <c r="CQ151" s="11"/>
      <c r="CR151" s="11"/>
      <c r="CS151" s="108"/>
      <c r="CT151" s="108"/>
      <c r="CU151" s="108"/>
      <c r="CV151" s="108"/>
      <c r="CW151" s="108"/>
      <c r="CX151" s="108"/>
      <c r="CY151" s="108"/>
      <c r="CZ151" s="108"/>
      <c r="DC151" s="11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1"/>
      <c r="EQ151" s="11"/>
    </row>
    <row r="152" spans="81:147" s="12" customFormat="1" ht="21.95" customHeight="1" x14ac:dyDescent="0.25">
      <c r="CC152" s="108"/>
      <c r="CD152" s="109"/>
      <c r="CE152" s="109"/>
      <c r="CF152" s="109"/>
      <c r="CG152" s="109"/>
      <c r="CJ152" s="110"/>
      <c r="CK152" s="110"/>
      <c r="CL152" s="110"/>
      <c r="CM152" s="110"/>
      <c r="CN152" s="110"/>
      <c r="CO152" s="110"/>
      <c r="CQ152" s="11"/>
      <c r="CR152" s="11"/>
      <c r="CS152" s="108"/>
      <c r="CT152" s="108"/>
      <c r="CU152" s="108"/>
      <c r="CV152" s="108"/>
      <c r="CW152" s="108"/>
      <c r="CX152" s="108"/>
      <c r="CY152" s="108"/>
      <c r="CZ152" s="108"/>
      <c r="DC152" s="11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1"/>
      <c r="EQ152" s="11"/>
    </row>
    <row r="153" spans="81:147" s="12" customFormat="1" ht="21.95" customHeight="1" x14ac:dyDescent="0.25">
      <c r="CC153" s="108"/>
      <c r="CD153" s="109"/>
      <c r="CE153" s="109"/>
      <c r="CF153" s="109"/>
      <c r="CG153" s="109"/>
      <c r="CJ153" s="110"/>
      <c r="CK153" s="110"/>
      <c r="CL153" s="110"/>
      <c r="CM153" s="110"/>
      <c r="CN153" s="110"/>
      <c r="CO153" s="110"/>
      <c r="CQ153" s="11"/>
      <c r="CR153" s="11"/>
      <c r="CS153" s="108"/>
      <c r="CT153" s="108"/>
      <c r="CU153" s="108"/>
      <c r="CV153" s="108"/>
      <c r="CW153" s="108"/>
      <c r="CX153" s="108"/>
      <c r="CY153" s="108"/>
      <c r="CZ153" s="108"/>
      <c r="DC153" s="11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1"/>
      <c r="EQ153" s="11"/>
    </row>
    <row r="154" spans="81:147" s="12" customFormat="1" ht="21.95" customHeight="1" x14ac:dyDescent="0.25">
      <c r="CC154" s="108"/>
      <c r="CD154" s="109"/>
      <c r="CE154" s="109"/>
      <c r="CF154" s="109"/>
      <c r="CG154" s="109"/>
      <c r="CJ154" s="110"/>
      <c r="CK154" s="110"/>
      <c r="CL154" s="110"/>
      <c r="CM154" s="110"/>
      <c r="CN154" s="110"/>
      <c r="CO154" s="110"/>
      <c r="CQ154" s="11"/>
      <c r="CR154" s="11"/>
      <c r="CS154" s="108"/>
      <c r="CT154" s="108"/>
      <c r="CU154" s="108"/>
      <c r="CV154" s="108"/>
      <c r="CW154" s="108"/>
      <c r="CX154" s="108"/>
      <c r="CY154" s="108"/>
      <c r="CZ154" s="108"/>
      <c r="DC154" s="11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1"/>
      <c r="EQ154" s="11"/>
    </row>
    <row r="155" spans="81:147" s="12" customFormat="1" ht="21.95" customHeight="1" x14ac:dyDescent="0.25">
      <c r="CC155" s="108"/>
      <c r="CD155" s="109"/>
      <c r="CE155" s="109"/>
      <c r="CF155" s="109"/>
      <c r="CG155" s="109"/>
      <c r="CJ155" s="110"/>
      <c r="CK155" s="110"/>
      <c r="CL155" s="110"/>
      <c r="CM155" s="110"/>
      <c r="CN155" s="110"/>
      <c r="CO155" s="110"/>
      <c r="CQ155" s="11"/>
      <c r="CR155" s="11"/>
      <c r="CS155" s="108"/>
      <c r="CT155" s="108"/>
      <c r="CU155" s="108"/>
      <c r="CV155" s="108"/>
      <c r="CW155" s="108"/>
      <c r="CX155" s="108"/>
      <c r="CY155" s="108"/>
      <c r="CZ155" s="108"/>
      <c r="DC155" s="11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1"/>
      <c r="EQ155" s="11"/>
    </row>
    <row r="156" spans="81:147" s="12" customFormat="1" ht="21.95" customHeight="1" x14ac:dyDescent="0.25">
      <c r="CC156" s="108"/>
      <c r="CD156" s="109"/>
      <c r="CE156" s="109"/>
      <c r="CF156" s="109"/>
      <c r="CG156" s="109"/>
      <c r="CJ156" s="110"/>
      <c r="CK156" s="110"/>
      <c r="CL156" s="110"/>
      <c r="CM156" s="110"/>
      <c r="CN156" s="110"/>
      <c r="CO156" s="110"/>
      <c r="CQ156" s="11"/>
      <c r="CR156" s="11"/>
      <c r="CS156" s="108"/>
      <c r="CT156" s="108"/>
      <c r="CU156" s="108"/>
      <c r="CV156" s="108"/>
      <c r="CW156" s="108"/>
      <c r="CX156" s="108"/>
      <c r="CY156" s="108"/>
      <c r="CZ156" s="108"/>
      <c r="DC156" s="11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1"/>
      <c r="EQ156" s="11"/>
    </row>
    <row r="157" spans="81:147" s="12" customFormat="1" ht="21.95" customHeight="1" x14ac:dyDescent="0.25">
      <c r="CC157" s="108"/>
      <c r="CD157" s="109"/>
      <c r="CE157" s="109"/>
      <c r="CF157" s="109"/>
      <c r="CG157" s="109"/>
      <c r="CJ157" s="110"/>
      <c r="CK157" s="110"/>
      <c r="CL157" s="110"/>
      <c r="CM157" s="110"/>
      <c r="CN157" s="110"/>
      <c r="CO157" s="110"/>
      <c r="CQ157" s="11"/>
      <c r="CR157" s="11"/>
      <c r="CS157" s="108"/>
      <c r="CT157" s="108"/>
      <c r="CU157" s="108"/>
      <c r="CV157" s="108"/>
      <c r="CW157" s="108"/>
      <c r="CX157" s="108"/>
      <c r="CY157" s="108"/>
      <c r="CZ157" s="108"/>
      <c r="DC157" s="11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1"/>
      <c r="EQ157" s="11"/>
    </row>
    <row r="158" spans="81:147" s="12" customFormat="1" ht="21.95" customHeight="1" x14ac:dyDescent="0.25">
      <c r="CC158" s="108"/>
      <c r="CD158" s="109"/>
      <c r="CE158" s="109"/>
      <c r="CF158" s="109"/>
      <c r="CG158" s="109"/>
      <c r="CJ158" s="110"/>
      <c r="CK158" s="110"/>
      <c r="CL158" s="110"/>
      <c r="CM158" s="110"/>
      <c r="CN158" s="110"/>
      <c r="CO158" s="110"/>
      <c r="CQ158" s="11"/>
      <c r="CR158" s="11"/>
      <c r="CS158" s="108"/>
      <c r="CT158" s="108"/>
      <c r="CU158" s="108"/>
      <c r="CV158" s="108"/>
      <c r="CW158" s="108"/>
      <c r="CX158" s="108"/>
      <c r="CY158" s="108"/>
      <c r="CZ158" s="108"/>
      <c r="DC158" s="11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1"/>
      <c r="EQ158" s="11"/>
    </row>
    <row r="159" spans="81:147" s="12" customFormat="1" ht="21.95" customHeight="1" x14ac:dyDescent="0.25">
      <c r="CC159" s="108"/>
      <c r="CD159" s="109"/>
      <c r="CE159" s="109"/>
      <c r="CF159" s="109"/>
      <c r="CG159" s="109"/>
      <c r="CJ159" s="110"/>
      <c r="CK159" s="110"/>
      <c r="CL159" s="110"/>
      <c r="CM159" s="110"/>
      <c r="CN159" s="110"/>
      <c r="CO159" s="110"/>
      <c r="CQ159" s="11"/>
      <c r="CR159" s="11"/>
      <c r="CS159" s="108"/>
      <c r="CT159" s="108"/>
      <c r="CU159" s="108"/>
      <c r="CV159" s="108"/>
      <c r="CW159" s="108"/>
      <c r="CX159" s="108"/>
      <c r="CY159" s="108"/>
      <c r="CZ159" s="108"/>
      <c r="DC159" s="11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1"/>
      <c r="EQ159" s="11"/>
    </row>
    <row r="160" spans="81:147" s="12" customFormat="1" ht="21.95" customHeight="1" x14ac:dyDescent="0.25">
      <c r="CC160" s="108"/>
      <c r="CD160" s="109"/>
      <c r="CE160" s="109"/>
      <c r="CF160" s="109"/>
      <c r="CG160" s="109"/>
      <c r="CJ160" s="110"/>
      <c r="CK160" s="110"/>
      <c r="CL160" s="110"/>
      <c r="CM160" s="110"/>
      <c r="CN160" s="110"/>
      <c r="CO160" s="110"/>
      <c r="CQ160" s="11"/>
      <c r="CR160" s="11"/>
      <c r="CS160" s="108"/>
      <c r="CT160" s="108"/>
      <c r="CU160" s="108"/>
      <c r="CV160" s="108"/>
      <c r="CW160" s="108"/>
      <c r="CX160" s="108"/>
      <c r="CY160" s="108"/>
      <c r="CZ160" s="108"/>
      <c r="DC160" s="11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1"/>
      <c r="EQ160" s="11"/>
    </row>
    <row r="161" spans="81:147" s="12" customFormat="1" ht="21.95" customHeight="1" x14ac:dyDescent="0.25">
      <c r="CC161" s="108"/>
      <c r="CD161" s="109"/>
      <c r="CE161" s="109"/>
      <c r="CF161" s="109"/>
      <c r="CG161" s="109"/>
      <c r="CJ161" s="110"/>
      <c r="CK161" s="110"/>
      <c r="CL161" s="110"/>
      <c r="CM161" s="110"/>
      <c r="CN161" s="110"/>
      <c r="CO161" s="110"/>
      <c r="CQ161" s="11"/>
      <c r="CR161" s="11"/>
      <c r="CS161" s="108"/>
      <c r="CT161" s="108"/>
      <c r="CU161" s="108"/>
      <c r="CV161" s="108"/>
      <c r="CW161" s="108"/>
      <c r="CX161" s="108"/>
      <c r="CY161" s="108"/>
      <c r="CZ161" s="108"/>
      <c r="DC161" s="11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1"/>
      <c r="EQ161" s="11"/>
    </row>
    <row r="162" spans="81:147" s="12" customFormat="1" ht="21.95" customHeight="1" x14ac:dyDescent="0.25">
      <c r="CC162" s="108"/>
      <c r="CD162" s="109"/>
      <c r="CE162" s="109"/>
      <c r="CF162" s="109"/>
      <c r="CG162" s="109"/>
      <c r="CJ162" s="110"/>
      <c r="CK162" s="110"/>
      <c r="CL162" s="110"/>
      <c r="CM162" s="110"/>
      <c r="CN162" s="110"/>
      <c r="CO162" s="110"/>
      <c r="CQ162" s="11"/>
      <c r="CR162" s="11"/>
      <c r="CS162" s="108"/>
      <c r="CT162" s="108"/>
      <c r="CU162" s="108"/>
      <c r="CV162" s="108"/>
      <c r="CW162" s="108"/>
      <c r="CX162" s="108"/>
      <c r="CY162" s="108"/>
      <c r="CZ162" s="108"/>
      <c r="DC162" s="11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1"/>
      <c r="EQ162" s="11"/>
    </row>
    <row r="163" spans="81:147" s="12" customFormat="1" ht="21.95" customHeight="1" x14ac:dyDescent="0.25">
      <c r="CC163" s="108"/>
      <c r="CD163" s="109"/>
      <c r="CE163" s="109"/>
      <c r="CF163" s="109"/>
      <c r="CG163" s="109"/>
      <c r="CJ163" s="110"/>
      <c r="CK163" s="110"/>
      <c r="CL163" s="110"/>
      <c r="CM163" s="110"/>
      <c r="CN163" s="110"/>
      <c r="CO163" s="110"/>
      <c r="CQ163" s="11"/>
      <c r="CR163" s="11"/>
      <c r="CS163" s="108"/>
      <c r="CT163" s="108"/>
      <c r="CU163" s="108"/>
      <c r="CV163" s="108"/>
      <c r="CW163" s="108"/>
      <c r="CX163" s="108"/>
      <c r="CY163" s="108"/>
      <c r="CZ163" s="108"/>
      <c r="DC163" s="11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1"/>
      <c r="EQ163" s="11"/>
    </row>
    <row r="164" spans="81:147" s="12" customFormat="1" ht="21.95" customHeight="1" x14ac:dyDescent="0.25">
      <c r="CC164" s="108"/>
      <c r="CD164" s="109"/>
      <c r="CE164" s="109"/>
      <c r="CF164" s="109"/>
      <c r="CG164" s="109"/>
      <c r="CJ164" s="110"/>
      <c r="CK164" s="110"/>
      <c r="CL164" s="110"/>
      <c r="CM164" s="110"/>
      <c r="CN164" s="110"/>
      <c r="CO164" s="110"/>
      <c r="CQ164" s="11"/>
      <c r="CR164" s="11"/>
      <c r="CS164" s="108"/>
      <c r="CT164" s="108"/>
      <c r="CU164" s="108"/>
      <c r="CV164" s="108"/>
      <c r="CW164" s="108"/>
      <c r="CX164" s="108"/>
      <c r="CY164" s="108"/>
      <c r="CZ164" s="108"/>
      <c r="DC164" s="11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1"/>
      <c r="EQ164" s="11"/>
    </row>
    <row r="165" spans="81:147" s="12" customFormat="1" ht="21.95" customHeight="1" x14ac:dyDescent="0.25">
      <c r="CC165" s="108"/>
      <c r="CD165" s="109"/>
      <c r="CE165" s="109"/>
      <c r="CF165" s="109"/>
      <c r="CG165" s="109"/>
      <c r="CJ165" s="110"/>
      <c r="CK165" s="110"/>
      <c r="CL165" s="110"/>
      <c r="CM165" s="110"/>
      <c r="CN165" s="110"/>
      <c r="CO165" s="110"/>
      <c r="CQ165" s="11"/>
      <c r="CR165" s="11"/>
      <c r="CS165" s="108"/>
      <c r="CT165" s="108"/>
      <c r="CU165" s="108"/>
      <c r="CV165" s="108"/>
      <c r="CW165" s="108"/>
      <c r="CX165" s="108"/>
      <c r="CY165" s="108"/>
      <c r="CZ165" s="108"/>
      <c r="DC165" s="11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1"/>
      <c r="EQ165" s="11"/>
    </row>
    <row r="166" spans="81:147" s="12" customFormat="1" ht="21.95" customHeight="1" x14ac:dyDescent="0.25">
      <c r="CC166" s="108"/>
      <c r="CD166" s="109"/>
      <c r="CE166" s="109"/>
      <c r="CF166" s="109"/>
      <c r="CG166" s="109"/>
      <c r="CJ166" s="110"/>
      <c r="CK166" s="110"/>
      <c r="CL166" s="110"/>
      <c r="CM166" s="110"/>
      <c r="CN166" s="110"/>
      <c r="CO166" s="110"/>
      <c r="CQ166" s="11"/>
      <c r="CR166" s="11"/>
      <c r="CS166" s="108"/>
      <c r="CT166" s="108"/>
      <c r="CU166" s="108"/>
      <c r="CV166" s="108"/>
      <c r="CW166" s="108"/>
      <c r="CX166" s="108"/>
      <c r="CY166" s="108"/>
      <c r="CZ166" s="108"/>
      <c r="DC166" s="11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1"/>
      <c r="EQ166" s="11"/>
    </row>
    <row r="167" spans="81:147" s="12" customFormat="1" ht="21.95" customHeight="1" x14ac:dyDescent="0.25">
      <c r="CC167" s="108"/>
      <c r="CD167" s="109"/>
      <c r="CE167" s="109"/>
      <c r="CF167" s="109"/>
      <c r="CG167" s="109"/>
      <c r="CJ167" s="110"/>
      <c r="CK167" s="110"/>
      <c r="CL167" s="110"/>
      <c r="CM167" s="110"/>
      <c r="CN167" s="110"/>
      <c r="CO167" s="110"/>
      <c r="CQ167" s="11"/>
      <c r="CR167" s="11"/>
      <c r="CS167" s="108"/>
      <c r="CT167" s="108"/>
      <c r="CU167" s="108"/>
      <c r="CV167" s="108"/>
      <c r="CW167" s="108"/>
      <c r="CX167" s="108"/>
      <c r="CY167" s="108"/>
      <c r="CZ167" s="108"/>
      <c r="DC167" s="11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1"/>
      <c r="EQ167" s="11"/>
    </row>
    <row r="168" spans="81:147" s="12" customFormat="1" ht="21.95" customHeight="1" x14ac:dyDescent="0.25">
      <c r="CC168" s="108"/>
      <c r="CD168" s="109"/>
      <c r="CE168" s="109"/>
      <c r="CF168" s="109"/>
      <c r="CG168" s="109"/>
      <c r="CJ168" s="110"/>
      <c r="CK168" s="110"/>
      <c r="CL168" s="110"/>
      <c r="CM168" s="110"/>
      <c r="CN168" s="110"/>
      <c r="CO168" s="110"/>
      <c r="CQ168" s="11"/>
      <c r="CR168" s="11"/>
      <c r="CS168" s="108"/>
      <c r="CT168" s="108"/>
      <c r="CU168" s="108"/>
      <c r="CV168" s="108"/>
      <c r="CW168" s="108"/>
      <c r="CX168" s="108"/>
      <c r="CY168" s="108"/>
      <c r="CZ168" s="108"/>
      <c r="DC168" s="11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1"/>
      <c r="EQ168" s="11"/>
    </row>
    <row r="169" spans="81:147" s="12" customFormat="1" ht="21.95" customHeight="1" x14ac:dyDescent="0.25">
      <c r="CC169" s="108"/>
      <c r="CD169" s="109"/>
      <c r="CE169" s="109"/>
      <c r="CF169" s="109"/>
      <c r="CG169" s="109"/>
      <c r="CJ169" s="110"/>
      <c r="CK169" s="110"/>
      <c r="CL169" s="110"/>
      <c r="CM169" s="110"/>
      <c r="CN169" s="110"/>
      <c r="CO169" s="110"/>
      <c r="CQ169" s="11"/>
      <c r="CR169" s="11"/>
      <c r="CS169" s="108"/>
      <c r="CT169" s="108"/>
      <c r="CU169" s="108"/>
      <c r="CV169" s="108"/>
      <c r="CW169" s="108"/>
      <c r="CX169" s="108"/>
      <c r="CY169" s="108"/>
      <c r="CZ169" s="108"/>
      <c r="DC169" s="11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1"/>
      <c r="EQ169" s="11"/>
    </row>
    <row r="170" spans="81:147" s="12" customFormat="1" ht="21.95" customHeight="1" x14ac:dyDescent="0.25">
      <c r="CC170" s="108"/>
      <c r="CD170" s="109"/>
      <c r="CE170" s="109"/>
      <c r="CF170" s="109"/>
      <c r="CG170" s="109"/>
      <c r="CJ170" s="110"/>
      <c r="CK170" s="110"/>
      <c r="CL170" s="110"/>
      <c r="CM170" s="110"/>
      <c r="CN170" s="110"/>
      <c r="CO170" s="110"/>
      <c r="CQ170" s="11"/>
      <c r="CR170" s="11"/>
      <c r="CS170" s="108"/>
      <c r="CT170" s="108"/>
      <c r="CU170" s="108"/>
      <c r="CV170" s="108"/>
      <c r="CW170" s="108"/>
      <c r="CX170" s="108"/>
      <c r="CY170" s="108"/>
      <c r="CZ170" s="108"/>
      <c r="DC170" s="11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1"/>
      <c r="EQ170" s="11"/>
    </row>
    <row r="171" spans="81:147" s="12" customFormat="1" ht="21.95" customHeight="1" x14ac:dyDescent="0.25">
      <c r="CC171" s="108"/>
      <c r="CD171" s="109"/>
      <c r="CE171" s="109"/>
      <c r="CF171" s="109"/>
      <c r="CG171" s="109"/>
      <c r="CJ171" s="110"/>
      <c r="CK171" s="110"/>
      <c r="CL171" s="110"/>
      <c r="CM171" s="110"/>
      <c r="CN171" s="110"/>
      <c r="CO171" s="110"/>
      <c r="CQ171" s="11"/>
      <c r="CR171" s="11"/>
      <c r="CS171" s="108"/>
      <c r="CT171" s="108"/>
      <c r="CU171" s="108"/>
      <c r="CV171" s="108"/>
      <c r="CW171" s="108"/>
      <c r="CX171" s="108"/>
      <c r="CY171" s="108"/>
      <c r="CZ171" s="108"/>
      <c r="DC171" s="11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1"/>
      <c r="EQ171" s="11"/>
    </row>
    <row r="172" spans="81:147" s="12" customFormat="1" ht="21.95" customHeight="1" x14ac:dyDescent="0.25">
      <c r="CC172" s="108"/>
      <c r="CD172" s="109"/>
      <c r="CE172" s="109"/>
      <c r="CF172" s="109"/>
      <c r="CG172" s="109"/>
      <c r="CJ172" s="110"/>
      <c r="CK172" s="110"/>
      <c r="CL172" s="110"/>
      <c r="CM172" s="110"/>
      <c r="CN172" s="110"/>
      <c r="CO172" s="110"/>
      <c r="CQ172" s="11"/>
      <c r="CR172" s="11"/>
      <c r="CS172" s="108"/>
      <c r="CT172" s="108"/>
      <c r="CU172" s="108"/>
      <c r="CV172" s="108"/>
      <c r="CW172" s="108"/>
      <c r="CX172" s="108"/>
      <c r="CY172" s="108"/>
      <c r="CZ172" s="108"/>
      <c r="DC172" s="11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1"/>
      <c r="EQ172" s="11"/>
    </row>
    <row r="173" spans="81:147" s="12" customFormat="1" ht="21.95" customHeight="1" x14ac:dyDescent="0.25">
      <c r="CC173" s="108"/>
      <c r="CD173" s="109"/>
      <c r="CE173" s="109"/>
      <c r="CF173" s="109"/>
      <c r="CG173" s="109"/>
      <c r="CJ173" s="110"/>
      <c r="CK173" s="110"/>
      <c r="CL173" s="110"/>
      <c r="CM173" s="110"/>
      <c r="CN173" s="110"/>
      <c r="CO173" s="110"/>
      <c r="CQ173" s="11"/>
      <c r="CR173" s="11"/>
      <c r="CS173" s="108"/>
      <c r="CT173" s="108"/>
      <c r="CU173" s="108"/>
      <c r="CV173" s="108"/>
      <c r="CW173" s="108"/>
      <c r="CX173" s="108"/>
      <c r="CY173" s="108"/>
      <c r="CZ173" s="108"/>
      <c r="DC173" s="11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1"/>
      <c r="EQ173" s="11"/>
    </row>
    <row r="174" spans="81:147" s="12" customFormat="1" ht="21.95" customHeight="1" x14ac:dyDescent="0.25">
      <c r="CC174" s="108"/>
      <c r="CD174" s="109"/>
      <c r="CE174" s="109"/>
      <c r="CF174" s="109"/>
      <c r="CG174" s="109"/>
      <c r="CJ174" s="110"/>
      <c r="CK174" s="110"/>
      <c r="CL174" s="110"/>
      <c r="CM174" s="110"/>
      <c r="CN174" s="110"/>
      <c r="CO174" s="110"/>
      <c r="CQ174" s="11"/>
      <c r="CR174" s="11"/>
      <c r="CS174" s="108"/>
      <c r="CT174" s="108"/>
      <c r="CU174" s="108"/>
      <c r="CV174" s="108"/>
      <c r="CW174" s="108"/>
      <c r="CX174" s="108"/>
      <c r="CY174" s="108"/>
      <c r="CZ174" s="108"/>
      <c r="DC174" s="11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1"/>
      <c r="EQ174" s="11"/>
    </row>
    <row r="175" spans="81:147" s="12" customFormat="1" ht="21.95" customHeight="1" x14ac:dyDescent="0.25">
      <c r="CC175" s="108"/>
      <c r="CD175" s="109"/>
      <c r="CE175" s="109"/>
      <c r="CF175" s="109"/>
      <c r="CG175" s="109"/>
      <c r="CJ175" s="110"/>
      <c r="CK175" s="110"/>
      <c r="CL175" s="110"/>
      <c r="CM175" s="110"/>
      <c r="CN175" s="110"/>
      <c r="CO175" s="110"/>
      <c r="CQ175" s="11"/>
      <c r="CR175" s="11"/>
      <c r="CS175" s="108"/>
      <c r="CT175" s="108"/>
      <c r="CU175" s="108"/>
      <c r="CV175" s="108"/>
      <c r="CW175" s="108"/>
      <c r="CX175" s="108"/>
      <c r="CY175" s="108"/>
      <c r="CZ175" s="108"/>
      <c r="DC175" s="11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1"/>
      <c r="EQ175" s="11"/>
    </row>
    <row r="176" spans="81:147" s="12" customFormat="1" ht="21.95" customHeight="1" x14ac:dyDescent="0.25">
      <c r="CC176" s="108"/>
      <c r="CD176" s="109"/>
      <c r="CE176" s="109"/>
      <c r="CF176" s="109"/>
      <c r="CG176" s="109"/>
      <c r="CJ176" s="110"/>
      <c r="CK176" s="110"/>
      <c r="CL176" s="110"/>
      <c r="CM176" s="110"/>
      <c r="CN176" s="110"/>
      <c r="CO176" s="110"/>
      <c r="CQ176" s="11"/>
      <c r="CR176" s="11"/>
      <c r="CS176" s="108"/>
      <c r="CT176" s="108"/>
      <c r="CU176" s="108"/>
      <c r="CV176" s="108"/>
      <c r="CW176" s="108"/>
      <c r="CX176" s="108"/>
      <c r="CY176" s="108"/>
      <c r="CZ176" s="108"/>
      <c r="DC176" s="11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1"/>
      <c r="EQ176" s="11"/>
    </row>
    <row r="177" spans="81:147" s="12" customFormat="1" ht="21.95" customHeight="1" x14ac:dyDescent="0.25">
      <c r="CC177" s="108"/>
      <c r="CD177" s="109"/>
      <c r="CE177" s="109"/>
      <c r="CF177" s="109"/>
      <c r="CG177" s="109"/>
      <c r="CJ177" s="110"/>
      <c r="CK177" s="110"/>
      <c r="CL177" s="110"/>
      <c r="CM177" s="110"/>
      <c r="CN177" s="110"/>
      <c r="CO177" s="110"/>
      <c r="CQ177" s="11"/>
      <c r="CR177" s="11"/>
      <c r="CS177" s="108"/>
      <c r="CT177" s="108"/>
      <c r="CU177" s="108"/>
      <c r="CV177" s="108"/>
      <c r="CW177" s="108"/>
      <c r="CX177" s="108"/>
      <c r="CY177" s="108"/>
      <c r="CZ177" s="108"/>
      <c r="DC177" s="11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1"/>
      <c r="EQ177" s="11"/>
    </row>
    <row r="178" spans="81:147" s="12" customFormat="1" ht="21.95" customHeight="1" x14ac:dyDescent="0.25">
      <c r="CC178" s="108"/>
      <c r="CD178" s="109"/>
      <c r="CE178" s="109"/>
      <c r="CF178" s="109"/>
      <c r="CG178" s="109"/>
      <c r="CJ178" s="110"/>
      <c r="CK178" s="110"/>
      <c r="CL178" s="110"/>
      <c r="CM178" s="110"/>
      <c r="CN178" s="110"/>
      <c r="CO178" s="110"/>
      <c r="CQ178" s="11"/>
      <c r="CR178" s="11"/>
      <c r="CS178" s="108"/>
      <c r="CT178" s="108"/>
      <c r="CU178" s="108"/>
      <c r="CV178" s="108"/>
      <c r="CW178" s="108"/>
      <c r="CX178" s="108"/>
      <c r="CY178" s="108"/>
      <c r="CZ178" s="108"/>
      <c r="DC178" s="11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1"/>
      <c r="EQ178" s="11"/>
    </row>
    <row r="179" spans="81:147" s="12" customFormat="1" ht="21.95" customHeight="1" x14ac:dyDescent="0.25">
      <c r="CC179" s="108"/>
      <c r="CD179" s="109"/>
      <c r="CE179" s="109"/>
      <c r="CF179" s="109"/>
      <c r="CG179" s="109"/>
      <c r="CJ179" s="110"/>
      <c r="CK179" s="110"/>
      <c r="CL179" s="110"/>
      <c r="CM179" s="110"/>
      <c r="CN179" s="110"/>
      <c r="CO179" s="110"/>
      <c r="CQ179" s="11"/>
      <c r="CR179" s="11"/>
      <c r="CS179" s="108"/>
      <c r="CT179" s="108"/>
      <c r="CU179" s="108"/>
      <c r="CV179" s="108"/>
      <c r="CW179" s="108"/>
      <c r="CX179" s="108"/>
      <c r="CY179" s="108"/>
      <c r="CZ179" s="108"/>
      <c r="DC179" s="11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1"/>
      <c r="EQ179" s="11"/>
    </row>
    <row r="180" spans="81:147" s="12" customFormat="1" ht="21.95" customHeight="1" x14ac:dyDescent="0.25">
      <c r="CC180" s="108"/>
      <c r="CD180" s="109"/>
      <c r="CE180" s="109"/>
      <c r="CF180" s="109"/>
      <c r="CG180" s="109"/>
      <c r="CJ180" s="110"/>
      <c r="CK180" s="110"/>
      <c r="CL180" s="110"/>
      <c r="CM180" s="110"/>
      <c r="CN180" s="110"/>
      <c r="CO180" s="110"/>
      <c r="CQ180" s="11"/>
      <c r="CR180" s="11"/>
      <c r="CS180" s="108"/>
      <c r="CT180" s="108"/>
      <c r="CU180" s="108"/>
      <c r="CV180" s="108"/>
      <c r="CW180" s="108"/>
      <c r="CX180" s="108"/>
      <c r="CY180" s="108"/>
      <c r="CZ180" s="108"/>
      <c r="DC180" s="11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1"/>
      <c r="EQ180" s="11"/>
    </row>
    <row r="181" spans="81:147" s="12" customFormat="1" ht="21.95" customHeight="1" x14ac:dyDescent="0.25">
      <c r="CC181" s="108"/>
      <c r="CD181" s="109"/>
      <c r="CE181" s="109"/>
      <c r="CF181" s="109"/>
      <c r="CG181" s="109"/>
      <c r="CJ181" s="110"/>
      <c r="CK181" s="110"/>
      <c r="CL181" s="110"/>
      <c r="CM181" s="110"/>
      <c r="CN181" s="110"/>
      <c r="CO181" s="110"/>
      <c r="CQ181" s="11"/>
      <c r="CR181" s="11"/>
      <c r="CS181" s="108"/>
      <c r="CT181" s="108"/>
      <c r="CU181" s="108"/>
      <c r="CV181" s="108"/>
      <c r="CW181" s="108"/>
      <c r="CX181" s="108"/>
      <c r="CY181" s="108"/>
      <c r="CZ181" s="108"/>
      <c r="DC181" s="11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1"/>
      <c r="EQ181" s="11"/>
    </row>
    <row r="182" spans="81:147" s="12" customFormat="1" ht="21.95" customHeight="1" x14ac:dyDescent="0.25">
      <c r="CC182" s="108"/>
      <c r="CD182" s="109"/>
      <c r="CE182" s="109"/>
      <c r="CF182" s="109"/>
      <c r="CG182" s="109"/>
      <c r="CJ182" s="110"/>
      <c r="CK182" s="110"/>
      <c r="CL182" s="110"/>
      <c r="CM182" s="110"/>
      <c r="CN182" s="110"/>
      <c r="CO182" s="110"/>
      <c r="CQ182" s="11"/>
      <c r="CR182" s="11"/>
      <c r="CS182" s="108"/>
      <c r="CT182" s="108"/>
      <c r="CU182" s="108"/>
      <c r="CV182" s="108"/>
      <c r="CW182" s="108"/>
      <c r="CX182" s="108"/>
      <c r="CY182" s="108"/>
      <c r="CZ182" s="108"/>
      <c r="DC182" s="11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1"/>
      <c r="EQ182" s="11"/>
    </row>
    <row r="183" spans="81:147" s="12" customFormat="1" ht="21.95" customHeight="1" x14ac:dyDescent="0.25">
      <c r="CC183" s="108"/>
      <c r="CD183" s="109"/>
      <c r="CE183" s="109"/>
      <c r="CF183" s="109"/>
      <c r="CG183" s="109"/>
      <c r="CJ183" s="110"/>
      <c r="CK183" s="110"/>
      <c r="CL183" s="110"/>
      <c r="CM183" s="110"/>
      <c r="CN183" s="110"/>
      <c r="CO183" s="110"/>
      <c r="CQ183" s="11"/>
      <c r="CR183" s="11"/>
      <c r="CS183" s="108"/>
      <c r="CT183" s="108"/>
      <c r="CU183" s="108"/>
      <c r="CV183" s="108"/>
      <c r="CW183" s="108"/>
      <c r="CX183" s="108"/>
      <c r="CY183" s="108"/>
      <c r="CZ183" s="108"/>
      <c r="DC183" s="11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1"/>
      <c r="EQ183" s="11"/>
    </row>
    <row r="184" spans="81:147" s="12" customFormat="1" ht="21.95" customHeight="1" x14ac:dyDescent="0.25">
      <c r="CC184" s="108"/>
      <c r="CD184" s="109"/>
      <c r="CE184" s="109"/>
      <c r="CF184" s="109"/>
      <c r="CG184" s="109"/>
      <c r="CJ184" s="110"/>
      <c r="CK184" s="110"/>
      <c r="CL184" s="110"/>
      <c r="CM184" s="110"/>
      <c r="CN184" s="110"/>
      <c r="CO184" s="110"/>
      <c r="CQ184" s="11"/>
      <c r="CR184" s="11"/>
      <c r="CS184" s="108"/>
      <c r="CT184" s="108"/>
      <c r="CU184" s="108"/>
      <c r="CV184" s="108"/>
      <c r="CW184" s="108"/>
      <c r="CX184" s="108"/>
      <c r="CY184" s="108"/>
      <c r="CZ184" s="108"/>
      <c r="DC184" s="11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1"/>
      <c r="EQ184" s="11"/>
    </row>
    <row r="185" spans="81:147" s="12" customFormat="1" ht="21.95" customHeight="1" x14ac:dyDescent="0.25">
      <c r="CC185" s="108"/>
      <c r="CD185" s="109"/>
      <c r="CE185" s="109"/>
      <c r="CF185" s="109"/>
      <c r="CG185" s="109"/>
      <c r="CJ185" s="110"/>
      <c r="CK185" s="110"/>
      <c r="CL185" s="110"/>
      <c r="CM185" s="110"/>
      <c r="CN185" s="110"/>
      <c r="CO185" s="110"/>
      <c r="CQ185" s="11"/>
      <c r="CR185" s="11"/>
      <c r="CS185" s="108"/>
      <c r="CT185" s="108"/>
      <c r="CU185" s="108"/>
      <c r="CV185" s="108"/>
      <c r="CW185" s="108"/>
      <c r="CX185" s="108"/>
      <c r="CY185" s="108"/>
      <c r="CZ185" s="108"/>
      <c r="DC185" s="11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1"/>
      <c r="EQ185" s="11"/>
    </row>
    <row r="186" spans="81:147" s="12" customFormat="1" ht="21.95" customHeight="1" x14ac:dyDescent="0.25">
      <c r="CC186" s="108"/>
      <c r="CD186" s="109"/>
      <c r="CE186" s="109"/>
      <c r="CF186" s="109"/>
      <c r="CG186" s="109"/>
      <c r="CJ186" s="110"/>
      <c r="CK186" s="110"/>
      <c r="CL186" s="110"/>
      <c r="CM186" s="110"/>
      <c r="CN186" s="110"/>
      <c r="CO186" s="110"/>
      <c r="CQ186" s="11"/>
      <c r="CR186" s="11"/>
      <c r="CS186" s="108"/>
      <c r="CT186" s="108"/>
      <c r="CU186" s="108"/>
      <c r="CV186" s="108"/>
      <c r="CW186" s="108"/>
      <c r="CX186" s="108"/>
      <c r="CY186" s="108"/>
      <c r="CZ186" s="108"/>
      <c r="DC186" s="11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1"/>
      <c r="EQ186" s="11"/>
    </row>
    <row r="187" spans="81:147" s="12" customFormat="1" ht="21.95" customHeight="1" x14ac:dyDescent="0.25">
      <c r="CC187" s="108"/>
      <c r="CD187" s="109"/>
      <c r="CE187" s="109"/>
      <c r="CF187" s="109"/>
      <c r="CG187" s="109"/>
      <c r="CJ187" s="110"/>
      <c r="CK187" s="110"/>
      <c r="CL187" s="110"/>
      <c r="CM187" s="110"/>
      <c r="CN187" s="110"/>
      <c r="CO187" s="110"/>
      <c r="CQ187" s="11"/>
      <c r="CR187" s="11"/>
      <c r="CS187" s="108"/>
      <c r="CT187" s="108"/>
      <c r="CU187" s="108"/>
      <c r="CV187" s="108"/>
      <c r="CW187" s="108"/>
      <c r="CX187" s="108"/>
      <c r="CY187" s="108"/>
      <c r="CZ187" s="108"/>
      <c r="DC187" s="11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1"/>
      <c r="EQ187" s="11"/>
    </row>
    <row r="188" spans="81:147" s="12" customFormat="1" ht="21.95" customHeight="1" x14ac:dyDescent="0.25">
      <c r="CC188" s="108"/>
      <c r="CD188" s="109"/>
      <c r="CE188" s="109"/>
      <c r="CF188" s="109"/>
      <c r="CG188" s="109"/>
      <c r="CJ188" s="110"/>
      <c r="CK188" s="110"/>
      <c r="CL188" s="110"/>
      <c r="CM188" s="110"/>
      <c r="CN188" s="110"/>
      <c r="CO188" s="110"/>
      <c r="CQ188" s="11"/>
      <c r="CR188" s="11"/>
      <c r="CS188" s="108"/>
      <c r="CT188" s="108"/>
      <c r="CU188" s="108"/>
      <c r="CV188" s="108"/>
      <c r="CW188" s="108"/>
      <c r="CX188" s="108"/>
      <c r="CY188" s="108"/>
      <c r="CZ188" s="108"/>
      <c r="DC188" s="11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1"/>
      <c r="EQ188" s="11"/>
    </row>
    <row r="189" spans="81:147" s="12" customFormat="1" ht="21.95" customHeight="1" x14ac:dyDescent="0.25">
      <c r="CC189" s="108"/>
      <c r="CD189" s="109"/>
      <c r="CE189" s="109"/>
      <c r="CF189" s="109"/>
      <c r="CG189" s="109"/>
      <c r="CJ189" s="110"/>
      <c r="CK189" s="110"/>
      <c r="CL189" s="110"/>
      <c r="CM189" s="110"/>
      <c r="CN189" s="110"/>
      <c r="CO189" s="110"/>
      <c r="CQ189" s="11"/>
      <c r="CR189" s="11"/>
      <c r="CS189" s="108"/>
      <c r="CT189" s="108"/>
      <c r="CU189" s="108"/>
      <c r="CV189" s="108"/>
      <c r="CW189" s="108"/>
      <c r="CX189" s="108"/>
      <c r="CY189" s="108"/>
      <c r="CZ189" s="108"/>
      <c r="DC189" s="11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1"/>
      <c r="EQ189" s="11"/>
    </row>
    <row r="190" spans="81:147" s="12" customFormat="1" ht="21.95" customHeight="1" x14ac:dyDescent="0.25">
      <c r="CC190" s="108"/>
      <c r="CD190" s="109"/>
      <c r="CE190" s="109"/>
      <c r="CF190" s="109"/>
      <c r="CG190" s="109"/>
      <c r="CJ190" s="110"/>
      <c r="CK190" s="110"/>
      <c r="CL190" s="110"/>
      <c r="CM190" s="110"/>
      <c r="CN190" s="110"/>
      <c r="CO190" s="110"/>
      <c r="CQ190" s="11"/>
      <c r="CR190" s="11"/>
      <c r="CS190" s="108"/>
      <c r="CT190" s="108"/>
      <c r="CU190" s="108"/>
      <c r="CV190" s="108"/>
      <c r="CW190" s="108"/>
      <c r="CX190" s="108"/>
      <c r="CY190" s="108"/>
      <c r="CZ190" s="108"/>
      <c r="DC190" s="11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1"/>
      <c r="EQ190" s="11"/>
    </row>
    <row r="191" spans="81:147" s="12" customFormat="1" ht="21.95" customHeight="1" x14ac:dyDescent="0.25">
      <c r="CC191" s="108"/>
      <c r="CD191" s="109"/>
      <c r="CE191" s="109"/>
      <c r="CF191" s="109"/>
      <c r="CG191" s="109"/>
      <c r="CJ191" s="110"/>
      <c r="CK191" s="110"/>
      <c r="CL191" s="110"/>
      <c r="CM191" s="110"/>
      <c r="CN191" s="110"/>
      <c r="CO191" s="110"/>
      <c r="CQ191" s="11"/>
      <c r="CR191" s="11"/>
      <c r="CS191" s="108"/>
      <c r="CT191" s="108"/>
      <c r="CU191" s="108"/>
      <c r="CV191" s="108"/>
      <c r="CW191" s="108"/>
      <c r="CX191" s="108"/>
      <c r="CY191" s="108"/>
      <c r="CZ191" s="108"/>
      <c r="DC191" s="11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1"/>
      <c r="EQ191" s="11"/>
    </row>
    <row r="192" spans="81:147" s="12" customFormat="1" ht="21.95" customHeight="1" x14ac:dyDescent="0.25">
      <c r="CC192" s="108"/>
      <c r="CD192" s="109"/>
      <c r="CE192" s="109"/>
      <c r="CF192" s="109"/>
      <c r="CG192" s="109"/>
      <c r="CJ192" s="110"/>
      <c r="CK192" s="110"/>
      <c r="CL192" s="110"/>
      <c r="CM192" s="110"/>
      <c r="CN192" s="110"/>
      <c r="CO192" s="110"/>
      <c r="CQ192" s="11"/>
      <c r="CR192" s="11"/>
      <c r="CS192" s="108"/>
      <c r="CT192" s="108"/>
      <c r="CU192" s="108"/>
      <c r="CV192" s="108"/>
      <c r="CW192" s="108"/>
      <c r="CX192" s="108"/>
      <c r="CY192" s="108"/>
      <c r="CZ192" s="108"/>
      <c r="DC192" s="11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1"/>
      <c r="EQ192" s="11"/>
    </row>
    <row r="193" spans="81:147" s="12" customFormat="1" ht="21.95" customHeight="1" x14ac:dyDescent="0.25">
      <c r="CC193" s="108"/>
      <c r="CD193" s="109"/>
      <c r="CE193" s="109"/>
      <c r="CF193" s="109"/>
      <c r="CG193" s="109"/>
      <c r="CJ193" s="110"/>
      <c r="CK193" s="110"/>
      <c r="CL193" s="110"/>
      <c r="CM193" s="110"/>
      <c r="CN193" s="110"/>
      <c r="CO193" s="110"/>
      <c r="CQ193" s="11"/>
      <c r="CR193" s="11"/>
      <c r="CS193" s="108"/>
      <c r="CT193" s="108"/>
      <c r="CU193" s="108"/>
      <c r="CV193" s="108"/>
      <c r="CW193" s="108"/>
      <c r="CX193" s="108"/>
      <c r="CY193" s="108"/>
      <c r="CZ193" s="108"/>
      <c r="DC193" s="11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1"/>
      <c r="EQ193" s="11"/>
    </row>
    <row r="194" spans="81:147" s="12" customFormat="1" ht="21.95" customHeight="1" x14ac:dyDescent="0.25">
      <c r="CC194" s="108"/>
      <c r="CD194" s="109"/>
      <c r="CE194" s="109"/>
      <c r="CF194" s="109"/>
      <c r="CG194" s="109"/>
      <c r="CJ194" s="110"/>
      <c r="CK194" s="110"/>
      <c r="CL194" s="110"/>
      <c r="CM194" s="110"/>
      <c r="CN194" s="110"/>
      <c r="CO194" s="110"/>
      <c r="CQ194" s="11"/>
      <c r="CR194" s="11"/>
      <c r="CS194" s="108"/>
      <c r="CT194" s="108"/>
      <c r="CU194" s="108"/>
      <c r="CV194" s="108"/>
      <c r="CW194" s="108"/>
      <c r="CX194" s="108"/>
      <c r="CY194" s="108"/>
      <c r="CZ194" s="108"/>
      <c r="DC194" s="11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1"/>
      <c r="EQ194" s="11"/>
    </row>
    <row r="195" spans="81:147" s="12" customFormat="1" ht="21.95" customHeight="1" x14ac:dyDescent="0.25">
      <c r="CC195" s="108"/>
      <c r="CD195" s="109"/>
      <c r="CE195" s="109"/>
      <c r="CF195" s="109"/>
      <c r="CG195" s="109"/>
      <c r="CJ195" s="110"/>
      <c r="CK195" s="110"/>
      <c r="CL195" s="110"/>
      <c r="CM195" s="110"/>
      <c r="CN195" s="110"/>
      <c r="CO195" s="110"/>
      <c r="CQ195" s="11"/>
      <c r="CR195" s="11"/>
      <c r="CS195" s="108"/>
      <c r="CT195" s="108"/>
      <c r="CU195" s="108"/>
      <c r="CV195" s="108"/>
      <c r="CW195" s="108"/>
      <c r="CX195" s="108"/>
      <c r="CY195" s="108"/>
      <c r="CZ195" s="108"/>
      <c r="DC195" s="11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1"/>
      <c r="EQ195" s="11"/>
    </row>
    <row r="196" spans="81:147" s="12" customFormat="1" ht="21.95" customHeight="1" x14ac:dyDescent="0.25">
      <c r="CC196" s="108"/>
      <c r="CD196" s="109"/>
      <c r="CE196" s="109"/>
      <c r="CF196" s="109"/>
      <c r="CG196" s="109"/>
      <c r="CJ196" s="110"/>
      <c r="CK196" s="110"/>
      <c r="CL196" s="110"/>
      <c r="CM196" s="110"/>
      <c r="CN196" s="110"/>
      <c r="CO196" s="110"/>
      <c r="CQ196" s="11"/>
      <c r="CR196" s="11"/>
      <c r="CS196" s="108"/>
      <c r="CT196" s="108"/>
      <c r="CU196" s="108"/>
      <c r="CV196" s="108"/>
      <c r="CW196" s="108"/>
      <c r="CX196" s="108"/>
      <c r="CY196" s="108"/>
      <c r="CZ196" s="108"/>
      <c r="DC196" s="11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1"/>
      <c r="EQ196" s="11"/>
    </row>
    <row r="197" spans="81:147" s="12" customFormat="1" ht="21.95" customHeight="1" x14ac:dyDescent="0.25">
      <c r="CC197" s="108"/>
      <c r="CD197" s="109"/>
      <c r="CE197" s="109"/>
      <c r="CF197" s="109"/>
      <c r="CG197" s="109"/>
      <c r="CJ197" s="110"/>
      <c r="CK197" s="110"/>
      <c r="CL197" s="110"/>
      <c r="CM197" s="110"/>
      <c r="CN197" s="110"/>
      <c r="CO197" s="110"/>
      <c r="CQ197" s="11"/>
      <c r="CR197" s="11"/>
      <c r="CS197" s="108"/>
      <c r="CT197" s="108"/>
      <c r="CU197" s="108"/>
      <c r="CV197" s="108"/>
      <c r="CW197" s="108"/>
      <c r="CX197" s="108"/>
      <c r="CY197" s="108"/>
      <c r="CZ197" s="108"/>
      <c r="DC197" s="11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1"/>
      <c r="EQ197" s="11"/>
    </row>
    <row r="198" spans="81:147" s="12" customFormat="1" ht="21.95" customHeight="1" x14ac:dyDescent="0.25">
      <c r="CC198" s="108"/>
      <c r="CD198" s="109"/>
      <c r="CE198" s="109"/>
      <c r="CF198" s="109"/>
      <c r="CG198" s="109"/>
      <c r="CJ198" s="110"/>
      <c r="CK198" s="110"/>
      <c r="CL198" s="110"/>
      <c r="CM198" s="110"/>
      <c r="CN198" s="110"/>
      <c r="CO198" s="110"/>
      <c r="CQ198" s="11"/>
      <c r="CR198" s="11"/>
      <c r="CS198" s="108"/>
      <c r="CT198" s="108"/>
      <c r="CU198" s="108"/>
      <c r="CV198" s="108"/>
      <c r="CW198" s="108"/>
      <c r="CX198" s="108"/>
      <c r="CY198" s="108"/>
      <c r="CZ198" s="108"/>
      <c r="DC198" s="11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1"/>
      <c r="EQ198" s="11"/>
    </row>
    <row r="199" spans="81:147" s="12" customFormat="1" ht="21.95" customHeight="1" x14ac:dyDescent="0.25">
      <c r="CC199" s="108"/>
      <c r="CD199" s="109"/>
      <c r="CE199" s="109"/>
      <c r="CF199" s="109"/>
      <c r="CG199" s="109"/>
      <c r="CJ199" s="110"/>
      <c r="CK199" s="110"/>
      <c r="CL199" s="110"/>
      <c r="CM199" s="110"/>
      <c r="CN199" s="110"/>
      <c r="CO199" s="110"/>
      <c r="CQ199" s="11"/>
      <c r="CR199" s="11"/>
      <c r="CS199" s="108"/>
      <c r="CT199" s="108"/>
      <c r="CU199" s="108"/>
      <c r="CV199" s="108"/>
      <c r="CW199" s="108"/>
      <c r="CX199" s="108"/>
      <c r="CY199" s="108"/>
      <c r="CZ199" s="108"/>
      <c r="DC199" s="11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1"/>
      <c r="EQ199" s="11"/>
    </row>
    <row r="200" spans="81:147" s="12" customFormat="1" ht="21.95" customHeight="1" x14ac:dyDescent="0.25">
      <c r="CC200" s="108"/>
      <c r="CD200" s="109"/>
      <c r="CE200" s="109"/>
      <c r="CF200" s="109"/>
      <c r="CG200" s="109"/>
      <c r="CJ200" s="110"/>
      <c r="CK200" s="110"/>
      <c r="CL200" s="110"/>
      <c r="CM200" s="110"/>
      <c r="CN200" s="110"/>
      <c r="CO200" s="110"/>
      <c r="CQ200" s="11"/>
      <c r="CR200" s="11"/>
      <c r="CS200" s="108"/>
      <c r="CT200" s="108"/>
      <c r="CU200" s="108"/>
      <c r="CV200" s="108"/>
      <c r="CW200" s="108"/>
      <c r="CX200" s="108"/>
      <c r="CY200" s="108"/>
      <c r="CZ200" s="108"/>
      <c r="DC200" s="11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1"/>
      <c r="EQ200" s="11"/>
    </row>
    <row r="201" spans="81:147" s="12" customFormat="1" ht="21.95" customHeight="1" x14ac:dyDescent="0.25">
      <c r="CC201" s="108"/>
      <c r="CD201" s="109"/>
      <c r="CE201" s="109"/>
      <c r="CF201" s="109"/>
      <c r="CG201" s="109"/>
      <c r="CJ201" s="110"/>
      <c r="CK201" s="110"/>
      <c r="CL201" s="110"/>
      <c r="CM201" s="110"/>
      <c r="CN201" s="110"/>
      <c r="CO201" s="110"/>
      <c r="CQ201" s="11"/>
      <c r="CR201" s="11"/>
      <c r="CS201" s="108"/>
      <c r="CT201" s="108"/>
      <c r="CU201" s="108"/>
      <c r="CV201" s="108"/>
      <c r="CW201" s="108"/>
      <c r="CX201" s="108"/>
      <c r="CY201" s="108"/>
      <c r="CZ201" s="108"/>
      <c r="DC201" s="11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1"/>
      <c r="EQ201" s="11"/>
    </row>
    <row r="202" spans="81:147" s="12" customFormat="1" ht="21.95" customHeight="1" x14ac:dyDescent="0.25">
      <c r="CC202" s="108"/>
      <c r="CD202" s="109"/>
      <c r="CE202" s="109"/>
      <c r="CF202" s="109"/>
      <c r="CG202" s="109"/>
      <c r="CJ202" s="110"/>
      <c r="CK202" s="110"/>
      <c r="CL202" s="110"/>
      <c r="CM202" s="110"/>
      <c r="CN202" s="110"/>
      <c r="CO202" s="110"/>
      <c r="CQ202" s="11"/>
      <c r="CR202" s="11"/>
      <c r="CS202" s="108"/>
      <c r="CT202" s="108"/>
      <c r="CU202" s="108"/>
      <c r="CV202" s="108"/>
      <c r="CW202" s="108"/>
      <c r="CX202" s="108"/>
      <c r="CY202" s="108"/>
      <c r="CZ202" s="108"/>
      <c r="DC202" s="11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1"/>
      <c r="EQ202" s="11"/>
    </row>
    <row r="203" spans="81:147" s="12" customFormat="1" ht="21.95" customHeight="1" x14ac:dyDescent="0.25">
      <c r="CC203" s="108"/>
      <c r="CD203" s="109"/>
      <c r="CE203" s="109"/>
      <c r="CF203" s="109"/>
      <c r="CG203" s="109"/>
      <c r="CJ203" s="110"/>
      <c r="CK203" s="110"/>
      <c r="CL203" s="110"/>
      <c r="CM203" s="110"/>
      <c r="CN203" s="110"/>
      <c r="CO203" s="110"/>
      <c r="CQ203" s="11"/>
      <c r="CR203" s="11"/>
      <c r="CS203" s="108"/>
      <c r="CT203" s="108"/>
      <c r="CU203" s="108"/>
      <c r="CV203" s="108"/>
      <c r="CW203" s="108"/>
      <c r="CX203" s="108"/>
      <c r="CY203" s="108"/>
      <c r="CZ203" s="108"/>
      <c r="DC203" s="11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1"/>
      <c r="EQ203" s="11"/>
    </row>
    <row r="204" spans="81:147" s="12" customFormat="1" ht="21.95" customHeight="1" x14ac:dyDescent="0.25">
      <c r="CC204" s="108"/>
      <c r="CD204" s="109"/>
      <c r="CE204" s="109"/>
      <c r="CF204" s="109"/>
      <c r="CG204" s="109"/>
      <c r="CJ204" s="110"/>
      <c r="CK204" s="110"/>
      <c r="CL204" s="110"/>
      <c r="CM204" s="110"/>
      <c r="CN204" s="110"/>
      <c r="CO204" s="110"/>
      <c r="CQ204" s="11"/>
      <c r="CR204" s="11"/>
      <c r="CS204" s="108"/>
      <c r="CT204" s="108"/>
      <c r="CU204" s="108"/>
      <c r="CV204" s="108"/>
      <c r="CW204" s="108"/>
      <c r="CX204" s="108"/>
      <c r="CY204" s="108"/>
      <c r="CZ204" s="108"/>
      <c r="DC204" s="11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1"/>
      <c r="EQ204" s="11"/>
    </row>
    <row r="205" spans="81:147" s="12" customFormat="1" ht="21.95" customHeight="1" x14ac:dyDescent="0.25">
      <c r="CC205" s="108"/>
      <c r="CD205" s="109"/>
      <c r="CE205" s="109"/>
      <c r="CF205" s="109"/>
      <c r="CG205" s="109"/>
      <c r="CJ205" s="110"/>
      <c r="CK205" s="110"/>
      <c r="CL205" s="110"/>
      <c r="CM205" s="110"/>
      <c r="CN205" s="110"/>
      <c r="CO205" s="110"/>
      <c r="CQ205" s="11"/>
      <c r="CR205" s="11"/>
      <c r="CS205" s="108"/>
      <c r="CT205" s="108"/>
      <c r="CU205" s="108"/>
      <c r="CV205" s="108"/>
      <c r="CW205" s="108"/>
      <c r="CX205" s="108"/>
      <c r="CY205" s="108"/>
      <c r="CZ205" s="108"/>
      <c r="DC205" s="11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1"/>
      <c r="EQ205" s="11"/>
    </row>
    <row r="206" spans="81:147" s="12" customFormat="1" ht="21.95" customHeight="1" x14ac:dyDescent="0.25">
      <c r="CC206" s="108"/>
      <c r="CD206" s="109"/>
      <c r="CE206" s="109"/>
      <c r="CF206" s="109"/>
      <c r="CG206" s="109"/>
      <c r="CJ206" s="110"/>
      <c r="CK206" s="110"/>
      <c r="CL206" s="110"/>
      <c r="CM206" s="110"/>
      <c r="CN206" s="110"/>
      <c r="CO206" s="110"/>
      <c r="CQ206" s="11"/>
      <c r="CR206" s="11"/>
      <c r="CS206" s="108"/>
      <c r="CT206" s="108"/>
      <c r="CU206" s="108"/>
      <c r="CV206" s="108"/>
      <c r="CW206" s="108"/>
      <c r="CX206" s="108"/>
      <c r="CY206" s="108"/>
      <c r="CZ206" s="108"/>
      <c r="DC206" s="11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1"/>
      <c r="EQ206" s="11"/>
    </row>
    <row r="207" spans="81:147" s="12" customFormat="1" ht="21.95" customHeight="1" x14ac:dyDescent="0.25">
      <c r="CC207" s="108"/>
      <c r="CD207" s="109"/>
      <c r="CE207" s="109"/>
      <c r="CF207" s="109"/>
      <c r="CG207" s="109"/>
      <c r="CJ207" s="110"/>
      <c r="CK207" s="110"/>
      <c r="CL207" s="110"/>
      <c r="CM207" s="110"/>
      <c r="CN207" s="110"/>
      <c r="CO207" s="110"/>
      <c r="CQ207" s="11"/>
      <c r="CR207" s="11"/>
      <c r="CS207" s="108"/>
      <c r="CT207" s="108"/>
      <c r="CU207" s="108"/>
      <c r="CV207" s="108"/>
      <c r="CW207" s="108"/>
      <c r="CX207" s="108"/>
      <c r="CY207" s="108"/>
      <c r="CZ207" s="108"/>
      <c r="DC207" s="11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1"/>
      <c r="EQ207" s="11"/>
    </row>
    <row r="208" spans="81:147" s="12" customFormat="1" ht="21.95" customHeight="1" x14ac:dyDescent="0.25">
      <c r="CC208" s="108"/>
      <c r="CD208" s="109"/>
      <c r="CE208" s="109"/>
      <c r="CF208" s="109"/>
      <c r="CG208" s="109"/>
      <c r="CJ208" s="110"/>
      <c r="CK208" s="110"/>
      <c r="CL208" s="110"/>
      <c r="CM208" s="110"/>
      <c r="CN208" s="110"/>
      <c r="CO208" s="110"/>
      <c r="CQ208" s="11"/>
      <c r="CR208" s="11"/>
      <c r="CS208" s="108"/>
      <c r="CT208" s="108"/>
      <c r="CU208" s="108"/>
      <c r="CV208" s="108"/>
      <c r="CW208" s="108"/>
      <c r="CX208" s="108"/>
      <c r="CY208" s="108"/>
      <c r="CZ208" s="108"/>
      <c r="DC208" s="11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1"/>
      <c r="EQ208" s="11"/>
    </row>
    <row r="209" spans="81:147" s="12" customFormat="1" ht="21.95" customHeight="1" x14ac:dyDescent="0.25">
      <c r="CC209" s="108"/>
      <c r="CD209" s="109"/>
      <c r="CE209" s="109"/>
      <c r="CF209" s="109"/>
      <c r="CG209" s="109"/>
      <c r="CJ209" s="110"/>
      <c r="CK209" s="110"/>
      <c r="CL209" s="110"/>
      <c r="CM209" s="110"/>
      <c r="CN209" s="110"/>
      <c r="CO209" s="110"/>
      <c r="CQ209" s="11"/>
      <c r="CR209" s="11"/>
      <c r="CS209" s="108"/>
      <c r="CT209" s="108"/>
      <c r="CU209" s="108"/>
      <c r="CV209" s="108"/>
      <c r="CW209" s="108"/>
      <c r="CX209" s="108"/>
      <c r="CY209" s="108"/>
      <c r="CZ209" s="108"/>
      <c r="DC209" s="11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1"/>
      <c r="EQ209" s="11"/>
    </row>
    <row r="210" spans="81:147" s="12" customFormat="1" ht="21.95" customHeight="1" x14ac:dyDescent="0.25">
      <c r="CC210" s="108"/>
      <c r="CD210" s="109"/>
      <c r="CE210" s="109"/>
      <c r="CF210" s="109"/>
      <c r="CG210" s="109"/>
      <c r="CJ210" s="110"/>
      <c r="CK210" s="110"/>
      <c r="CL210" s="110"/>
      <c r="CM210" s="110"/>
      <c r="CN210" s="110"/>
      <c r="CO210" s="110"/>
      <c r="CQ210" s="11"/>
      <c r="CR210" s="11"/>
      <c r="CS210" s="108"/>
      <c r="CT210" s="108"/>
      <c r="CU210" s="108"/>
      <c r="CV210" s="108"/>
      <c r="CW210" s="108"/>
      <c r="CX210" s="108"/>
      <c r="CY210" s="108"/>
      <c r="CZ210" s="108"/>
      <c r="DC210" s="11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1"/>
      <c r="EQ210" s="11"/>
    </row>
    <row r="211" spans="81:147" s="12" customFormat="1" ht="21.95" customHeight="1" x14ac:dyDescent="0.25">
      <c r="CC211" s="108"/>
      <c r="CD211" s="109"/>
      <c r="CE211" s="109"/>
      <c r="CF211" s="109"/>
      <c r="CG211" s="109"/>
      <c r="CJ211" s="110"/>
      <c r="CK211" s="110"/>
      <c r="CL211" s="110"/>
      <c r="CM211" s="110"/>
      <c r="CN211" s="110"/>
      <c r="CO211" s="110"/>
      <c r="CQ211" s="11"/>
      <c r="CR211" s="11"/>
      <c r="CS211" s="108"/>
      <c r="CT211" s="108"/>
      <c r="CU211" s="108"/>
      <c r="CV211" s="108"/>
      <c r="CW211" s="108"/>
      <c r="CX211" s="108"/>
      <c r="CY211" s="108"/>
      <c r="CZ211" s="108"/>
      <c r="DC211" s="11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1"/>
      <c r="EQ211" s="11"/>
    </row>
    <row r="212" spans="81:147" s="12" customFormat="1" ht="21.95" customHeight="1" x14ac:dyDescent="0.25">
      <c r="CC212" s="108"/>
      <c r="CD212" s="109"/>
      <c r="CE212" s="109"/>
      <c r="CF212" s="109"/>
      <c r="CG212" s="109"/>
      <c r="CJ212" s="110"/>
      <c r="CK212" s="110"/>
      <c r="CL212" s="110"/>
      <c r="CM212" s="110"/>
      <c r="CN212" s="110"/>
      <c r="CO212" s="110"/>
      <c r="CQ212" s="11"/>
      <c r="CR212" s="11"/>
      <c r="CS212" s="108"/>
      <c r="CT212" s="108"/>
      <c r="CU212" s="108"/>
      <c r="CV212" s="108"/>
      <c r="CW212" s="108"/>
      <c r="CX212" s="108"/>
      <c r="CY212" s="108"/>
      <c r="CZ212" s="108"/>
      <c r="DC212" s="11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1"/>
      <c r="EQ212" s="11"/>
    </row>
    <row r="213" spans="81:147" s="12" customFormat="1" ht="21.95" customHeight="1" x14ac:dyDescent="0.25">
      <c r="CC213" s="108"/>
      <c r="CD213" s="109"/>
      <c r="CE213" s="109"/>
      <c r="CF213" s="109"/>
      <c r="CG213" s="109"/>
      <c r="CJ213" s="110"/>
      <c r="CK213" s="110"/>
      <c r="CL213" s="110"/>
      <c r="CM213" s="110"/>
      <c r="CN213" s="110"/>
      <c r="CO213" s="110"/>
      <c r="CQ213" s="11"/>
      <c r="CR213" s="11"/>
      <c r="CS213" s="108"/>
      <c r="CT213" s="108"/>
      <c r="CU213" s="108"/>
      <c r="CV213" s="108"/>
      <c r="CW213" s="108"/>
      <c r="CX213" s="108"/>
      <c r="CY213" s="108"/>
      <c r="CZ213" s="108"/>
      <c r="DC213" s="11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1"/>
      <c r="EQ213" s="11"/>
    </row>
    <row r="214" spans="81:147" s="12" customFormat="1" ht="21.95" customHeight="1" x14ac:dyDescent="0.25">
      <c r="CC214" s="108"/>
      <c r="CD214" s="109"/>
      <c r="CE214" s="109"/>
      <c r="CF214" s="109"/>
      <c r="CG214" s="109"/>
      <c r="CJ214" s="110"/>
      <c r="CK214" s="110"/>
      <c r="CL214" s="110"/>
      <c r="CM214" s="110"/>
      <c r="CN214" s="110"/>
      <c r="CO214" s="110"/>
      <c r="CQ214" s="11"/>
      <c r="CR214" s="11"/>
      <c r="CS214" s="108"/>
      <c r="CT214" s="108"/>
      <c r="CU214" s="108"/>
      <c r="CV214" s="108"/>
      <c r="CW214" s="108"/>
      <c r="CX214" s="108"/>
      <c r="CY214" s="108"/>
      <c r="CZ214" s="108"/>
      <c r="DC214" s="11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1"/>
      <c r="EQ214" s="11"/>
    </row>
    <row r="215" spans="81:147" s="12" customFormat="1" ht="21.95" customHeight="1" x14ac:dyDescent="0.25">
      <c r="CC215" s="108"/>
      <c r="CD215" s="109"/>
      <c r="CE215" s="109"/>
      <c r="CF215" s="109"/>
      <c r="CG215" s="109"/>
      <c r="CJ215" s="110"/>
      <c r="CK215" s="110"/>
      <c r="CL215" s="110"/>
      <c r="CM215" s="110"/>
      <c r="CN215" s="110"/>
      <c r="CO215" s="110"/>
      <c r="CQ215" s="11"/>
      <c r="CR215" s="11"/>
      <c r="CS215" s="108"/>
      <c r="CT215" s="108"/>
      <c r="CU215" s="108"/>
      <c r="CV215" s="108"/>
      <c r="CW215" s="108"/>
      <c r="CX215" s="108"/>
      <c r="CY215" s="108"/>
      <c r="CZ215" s="108"/>
      <c r="DC215" s="11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1"/>
      <c r="EQ215" s="11"/>
    </row>
    <row r="216" spans="81:147" s="12" customFormat="1" ht="21.95" customHeight="1" x14ac:dyDescent="0.25">
      <c r="CC216" s="108"/>
      <c r="CD216" s="109"/>
      <c r="CE216" s="109"/>
      <c r="CF216" s="109"/>
      <c r="CG216" s="109"/>
      <c r="CJ216" s="110"/>
      <c r="CK216" s="110"/>
      <c r="CL216" s="110"/>
      <c r="CM216" s="110"/>
      <c r="CN216" s="110"/>
      <c r="CO216" s="110"/>
      <c r="CQ216" s="11"/>
      <c r="CR216" s="11"/>
      <c r="CS216" s="108"/>
      <c r="CT216" s="108"/>
      <c r="CU216" s="108"/>
      <c r="CV216" s="108"/>
      <c r="CW216" s="108"/>
      <c r="CX216" s="108"/>
      <c r="CY216" s="108"/>
      <c r="CZ216" s="108"/>
      <c r="DC216" s="11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1"/>
      <c r="EQ216" s="11"/>
    </row>
    <row r="217" spans="81:147" s="12" customFormat="1" ht="21.95" customHeight="1" x14ac:dyDescent="0.25">
      <c r="CC217" s="108"/>
      <c r="CD217" s="109"/>
      <c r="CE217" s="109"/>
      <c r="CF217" s="109"/>
      <c r="CG217" s="109"/>
      <c r="CJ217" s="110"/>
      <c r="CK217" s="110"/>
      <c r="CL217" s="110"/>
      <c r="CM217" s="110"/>
      <c r="CN217" s="110"/>
      <c r="CO217" s="110"/>
      <c r="CQ217" s="11"/>
      <c r="CR217" s="11"/>
      <c r="CS217" s="108"/>
      <c r="CT217" s="108"/>
      <c r="CU217" s="108"/>
      <c r="CV217" s="108"/>
      <c r="CW217" s="108"/>
      <c r="CX217" s="108"/>
      <c r="CY217" s="108"/>
      <c r="CZ217" s="108"/>
      <c r="DC217" s="11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1"/>
      <c r="EQ217" s="11"/>
    </row>
    <row r="218" spans="81:147" s="12" customFormat="1" ht="21.95" customHeight="1" x14ac:dyDescent="0.25">
      <c r="CC218" s="108"/>
      <c r="CD218" s="109"/>
      <c r="CE218" s="109"/>
      <c r="CF218" s="109"/>
      <c r="CG218" s="109"/>
      <c r="CJ218" s="110"/>
      <c r="CK218" s="110"/>
      <c r="CL218" s="110"/>
      <c r="CM218" s="110"/>
      <c r="CN218" s="110"/>
      <c r="CO218" s="110"/>
      <c r="CQ218" s="11"/>
      <c r="CR218" s="11"/>
      <c r="CS218" s="108"/>
      <c r="CT218" s="108"/>
      <c r="CU218" s="108"/>
      <c r="CV218" s="108"/>
      <c r="CW218" s="108"/>
      <c r="CX218" s="108"/>
      <c r="CY218" s="108"/>
      <c r="CZ218" s="108"/>
      <c r="DC218" s="11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1"/>
      <c r="EQ218" s="11"/>
    </row>
    <row r="219" spans="81:147" s="12" customFormat="1" ht="21.95" customHeight="1" x14ac:dyDescent="0.25">
      <c r="CC219" s="108"/>
      <c r="CD219" s="109"/>
      <c r="CE219" s="109"/>
      <c r="CF219" s="109"/>
      <c r="CG219" s="109"/>
      <c r="CJ219" s="110"/>
      <c r="CK219" s="110"/>
      <c r="CL219" s="110"/>
      <c r="CM219" s="110"/>
      <c r="CN219" s="110"/>
      <c r="CO219" s="110"/>
      <c r="CQ219" s="11"/>
      <c r="CR219" s="11"/>
      <c r="CS219" s="108"/>
      <c r="CT219" s="108"/>
      <c r="CU219" s="108"/>
      <c r="CV219" s="108"/>
      <c r="CW219" s="108"/>
      <c r="CX219" s="108"/>
      <c r="CY219" s="108"/>
      <c r="CZ219" s="108"/>
      <c r="DC219" s="11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1"/>
      <c r="EQ219" s="11"/>
    </row>
    <row r="220" spans="81:147" s="12" customFormat="1" ht="21.95" customHeight="1" x14ac:dyDescent="0.25">
      <c r="CC220" s="108"/>
      <c r="CD220" s="109"/>
      <c r="CE220" s="109"/>
      <c r="CF220" s="109"/>
      <c r="CG220" s="109"/>
      <c r="CJ220" s="110"/>
      <c r="CK220" s="110"/>
      <c r="CL220" s="110"/>
      <c r="CM220" s="110"/>
      <c r="CN220" s="110"/>
      <c r="CO220" s="110"/>
      <c r="CQ220" s="11"/>
      <c r="CR220" s="11"/>
      <c r="CS220" s="108"/>
      <c r="CT220" s="108"/>
      <c r="CU220" s="108"/>
      <c r="CV220" s="108"/>
      <c r="CW220" s="108"/>
      <c r="CX220" s="108"/>
      <c r="CY220" s="108"/>
      <c r="CZ220" s="108"/>
      <c r="DC220" s="11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1"/>
      <c r="EQ220" s="11"/>
    </row>
    <row r="221" spans="81:147" s="12" customFormat="1" ht="21.95" customHeight="1" x14ac:dyDescent="0.25">
      <c r="CC221" s="108"/>
      <c r="CD221" s="109"/>
      <c r="CE221" s="109"/>
      <c r="CF221" s="109"/>
      <c r="CG221" s="109"/>
      <c r="CJ221" s="110"/>
      <c r="CK221" s="110"/>
      <c r="CL221" s="110"/>
      <c r="CM221" s="110"/>
      <c r="CN221" s="110"/>
      <c r="CO221" s="110"/>
      <c r="CQ221" s="11"/>
      <c r="CR221" s="11"/>
      <c r="CS221" s="108"/>
      <c r="CT221" s="108"/>
      <c r="CU221" s="108"/>
      <c r="CV221" s="108"/>
      <c r="CW221" s="108"/>
      <c r="CX221" s="108"/>
      <c r="CY221" s="108"/>
      <c r="CZ221" s="108"/>
      <c r="DC221" s="11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1"/>
      <c r="EQ221" s="11"/>
    </row>
    <row r="222" spans="81:147" s="12" customFormat="1" ht="21.95" customHeight="1" x14ac:dyDescent="0.25">
      <c r="CC222" s="108"/>
      <c r="CD222" s="109"/>
      <c r="CE222" s="109"/>
      <c r="CF222" s="109"/>
      <c r="CG222" s="109"/>
      <c r="CJ222" s="110"/>
      <c r="CK222" s="110"/>
      <c r="CL222" s="110"/>
      <c r="CM222" s="110"/>
      <c r="CN222" s="110"/>
      <c r="CO222" s="110"/>
      <c r="CQ222" s="11"/>
      <c r="CR222" s="11"/>
      <c r="CS222" s="108"/>
      <c r="CT222" s="108"/>
      <c r="CU222" s="108"/>
      <c r="CV222" s="108"/>
      <c r="CW222" s="108"/>
      <c r="CX222" s="108"/>
      <c r="CY222" s="108"/>
      <c r="CZ222" s="108"/>
      <c r="DC222" s="11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1"/>
      <c r="EQ222" s="11"/>
    </row>
    <row r="223" spans="81:147" s="12" customFormat="1" ht="21.95" customHeight="1" x14ac:dyDescent="0.25">
      <c r="CC223" s="108"/>
      <c r="CD223" s="109"/>
      <c r="CE223" s="109"/>
      <c r="CF223" s="109"/>
      <c r="CG223" s="109"/>
      <c r="CJ223" s="110"/>
      <c r="CK223" s="110"/>
      <c r="CL223" s="110"/>
      <c r="CM223" s="110"/>
      <c r="CN223" s="110"/>
      <c r="CO223" s="110"/>
      <c r="CQ223" s="11"/>
      <c r="CR223" s="11"/>
      <c r="CS223" s="108"/>
      <c r="CT223" s="108"/>
      <c r="CU223" s="108"/>
      <c r="CV223" s="108"/>
      <c r="CW223" s="108"/>
      <c r="CX223" s="108"/>
      <c r="CY223" s="108"/>
      <c r="CZ223" s="108"/>
      <c r="DC223" s="11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1"/>
      <c r="EQ223" s="11"/>
    </row>
    <row r="224" spans="81:147" s="12" customFormat="1" ht="21.95" customHeight="1" x14ac:dyDescent="0.25">
      <c r="CC224" s="108"/>
      <c r="CD224" s="109"/>
      <c r="CE224" s="109"/>
      <c r="CF224" s="109"/>
      <c r="CG224" s="109"/>
      <c r="CJ224" s="110"/>
      <c r="CK224" s="110"/>
      <c r="CL224" s="110"/>
      <c r="CM224" s="110"/>
      <c r="CN224" s="110"/>
      <c r="CO224" s="110"/>
      <c r="CQ224" s="11"/>
      <c r="CR224" s="11"/>
      <c r="CS224" s="108"/>
      <c r="CT224" s="108"/>
      <c r="CU224" s="108"/>
      <c r="CV224" s="108"/>
      <c r="CW224" s="108"/>
      <c r="CX224" s="108"/>
      <c r="CY224" s="108"/>
      <c r="CZ224" s="108"/>
      <c r="DC224" s="11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1"/>
      <c r="EQ224" s="11"/>
    </row>
    <row r="225" spans="81:147" s="12" customFormat="1" ht="21.95" customHeight="1" x14ac:dyDescent="0.25">
      <c r="CC225" s="108"/>
      <c r="CD225" s="109"/>
      <c r="CE225" s="109"/>
      <c r="CF225" s="109"/>
      <c r="CG225" s="109"/>
      <c r="CJ225" s="110"/>
      <c r="CK225" s="110"/>
      <c r="CL225" s="110"/>
      <c r="CM225" s="110"/>
      <c r="CN225" s="110"/>
      <c r="CO225" s="110"/>
      <c r="CQ225" s="11"/>
      <c r="CR225" s="11"/>
      <c r="CS225" s="108"/>
      <c r="CT225" s="108"/>
      <c r="CU225" s="108"/>
      <c r="CV225" s="108"/>
      <c r="CW225" s="108"/>
      <c r="CX225" s="108"/>
      <c r="CY225" s="108"/>
      <c r="CZ225" s="108"/>
      <c r="DC225" s="11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1"/>
      <c r="EQ225" s="11"/>
    </row>
    <row r="226" spans="81:147" s="12" customFormat="1" ht="21.95" customHeight="1" x14ac:dyDescent="0.25">
      <c r="CC226" s="108"/>
      <c r="CD226" s="109"/>
      <c r="CE226" s="109"/>
      <c r="CF226" s="109"/>
      <c r="CG226" s="109"/>
      <c r="CJ226" s="110"/>
      <c r="CK226" s="110"/>
      <c r="CL226" s="110"/>
      <c r="CM226" s="110"/>
      <c r="CN226" s="110"/>
      <c r="CO226" s="110"/>
      <c r="CQ226" s="11"/>
      <c r="CR226" s="11"/>
      <c r="CS226" s="108"/>
      <c r="CT226" s="108"/>
      <c r="CU226" s="108"/>
      <c r="CV226" s="108"/>
      <c r="CW226" s="108"/>
      <c r="CX226" s="108"/>
      <c r="CY226" s="108"/>
      <c r="CZ226" s="108"/>
      <c r="DC226" s="11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1"/>
      <c r="EQ226" s="11"/>
    </row>
    <row r="227" spans="81:147" s="12" customFormat="1" ht="21.95" customHeight="1" x14ac:dyDescent="0.25">
      <c r="CC227" s="108"/>
      <c r="CD227" s="109"/>
      <c r="CE227" s="109"/>
      <c r="CF227" s="109"/>
      <c r="CG227" s="109"/>
      <c r="CJ227" s="110"/>
      <c r="CK227" s="110"/>
      <c r="CL227" s="110"/>
      <c r="CM227" s="110"/>
      <c r="CN227" s="110"/>
      <c r="CO227" s="110"/>
      <c r="CQ227" s="11"/>
      <c r="CR227" s="11"/>
      <c r="CS227" s="108"/>
      <c r="CT227" s="108"/>
      <c r="CU227" s="108"/>
      <c r="CV227" s="108"/>
      <c r="CW227" s="108"/>
      <c r="CX227" s="108"/>
      <c r="CY227" s="108"/>
      <c r="CZ227" s="108"/>
      <c r="DC227" s="11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1"/>
      <c r="EQ227" s="11"/>
    </row>
    <row r="228" spans="81:147" s="12" customFormat="1" ht="21.95" customHeight="1" x14ac:dyDescent="0.25">
      <c r="CC228" s="108"/>
      <c r="CD228" s="109"/>
      <c r="CE228" s="109"/>
      <c r="CF228" s="109"/>
      <c r="CG228" s="109"/>
      <c r="CJ228" s="110"/>
      <c r="CK228" s="110"/>
      <c r="CL228" s="110"/>
      <c r="CM228" s="110"/>
      <c r="CN228" s="110"/>
      <c r="CO228" s="110"/>
      <c r="CQ228" s="11"/>
      <c r="CR228" s="11"/>
      <c r="CS228" s="108"/>
      <c r="CT228" s="108"/>
      <c r="CU228" s="108"/>
      <c r="CV228" s="108"/>
      <c r="CW228" s="108"/>
      <c r="CX228" s="108"/>
      <c r="CY228" s="108"/>
      <c r="CZ228" s="108"/>
      <c r="DC228" s="11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1"/>
      <c r="EQ228" s="11"/>
    </row>
    <row r="229" spans="81:147" s="12" customFormat="1" ht="21.95" customHeight="1" x14ac:dyDescent="0.25">
      <c r="CC229" s="108"/>
      <c r="CD229" s="109"/>
      <c r="CE229" s="109"/>
      <c r="CF229" s="109"/>
      <c r="CG229" s="109"/>
      <c r="CJ229" s="110"/>
      <c r="CK229" s="110"/>
      <c r="CL229" s="110"/>
      <c r="CM229" s="110"/>
      <c r="CN229" s="110"/>
      <c r="CO229" s="110"/>
      <c r="CQ229" s="11"/>
      <c r="CR229" s="11"/>
      <c r="CS229" s="108"/>
      <c r="CT229" s="108"/>
      <c r="CU229" s="108"/>
      <c r="CV229" s="108"/>
      <c r="CW229" s="108"/>
      <c r="CX229" s="108"/>
      <c r="CY229" s="108"/>
      <c r="CZ229" s="108"/>
      <c r="DC229" s="11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1"/>
      <c r="EQ229" s="11"/>
    </row>
    <row r="230" spans="81:147" s="12" customFormat="1" ht="21.95" customHeight="1" x14ac:dyDescent="0.25">
      <c r="CC230" s="108"/>
      <c r="CD230" s="109"/>
      <c r="CE230" s="109"/>
      <c r="CF230" s="109"/>
      <c r="CG230" s="109"/>
      <c r="CJ230" s="110"/>
      <c r="CK230" s="110"/>
      <c r="CL230" s="110"/>
      <c r="CM230" s="110"/>
      <c r="CN230" s="110"/>
      <c r="CO230" s="110"/>
      <c r="CQ230" s="11"/>
      <c r="CR230" s="11"/>
      <c r="CS230" s="108"/>
      <c r="CT230" s="108"/>
      <c r="CU230" s="108"/>
      <c r="CV230" s="108"/>
      <c r="CW230" s="108"/>
      <c r="CX230" s="108"/>
      <c r="CY230" s="108"/>
      <c r="CZ230" s="108"/>
      <c r="DC230" s="11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1"/>
      <c r="EQ230" s="11"/>
    </row>
    <row r="231" spans="81:147" s="12" customFormat="1" ht="21.95" customHeight="1" x14ac:dyDescent="0.25">
      <c r="CC231" s="108"/>
      <c r="CD231" s="109"/>
      <c r="CE231" s="109"/>
      <c r="CF231" s="109"/>
      <c r="CG231" s="109"/>
      <c r="CJ231" s="110"/>
      <c r="CK231" s="110"/>
      <c r="CL231" s="110"/>
      <c r="CM231" s="110"/>
      <c r="CN231" s="110"/>
      <c r="CO231" s="110"/>
      <c r="CQ231" s="11"/>
      <c r="CR231" s="11"/>
      <c r="CS231" s="108"/>
      <c r="CT231" s="108"/>
      <c r="CU231" s="108"/>
      <c r="CV231" s="108"/>
      <c r="CW231" s="108"/>
      <c r="CX231" s="108"/>
      <c r="CY231" s="108"/>
      <c r="CZ231" s="108"/>
      <c r="DC231" s="11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1"/>
      <c r="EQ231" s="11"/>
    </row>
    <row r="232" spans="81:147" s="12" customFormat="1" ht="21.95" customHeight="1" x14ac:dyDescent="0.25">
      <c r="CC232" s="108"/>
      <c r="CD232" s="109"/>
      <c r="CE232" s="109"/>
      <c r="CF232" s="109"/>
      <c r="CG232" s="109"/>
      <c r="CJ232" s="110"/>
      <c r="CK232" s="110"/>
      <c r="CL232" s="110"/>
      <c r="CM232" s="110"/>
      <c r="CN232" s="110"/>
      <c r="CO232" s="110"/>
      <c r="CQ232" s="11"/>
      <c r="CR232" s="11"/>
      <c r="CS232" s="108"/>
      <c r="CT232" s="108"/>
      <c r="CU232" s="108"/>
      <c r="CV232" s="108"/>
      <c r="CW232" s="108"/>
      <c r="CX232" s="108"/>
      <c r="CY232" s="108"/>
      <c r="CZ232" s="108"/>
      <c r="DC232" s="11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1"/>
      <c r="EQ232" s="11"/>
    </row>
    <row r="233" spans="81:147" s="12" customFormat="1" ht="21.95" customHeight="1" x14ac:dyDescent="0.25">
      <c r="CC233" s="108"/>
      <c r="CD233" s="109"/>
      <c r="CE233" s="109"/>
      <c r="CF233" s="109"/>
      <c r="CG233" s="109"/>
      <c r="CJ233" s="110"/>
      <c r="CK233" s="110"/>
      <c r="CL233" s="110"/>
      <c r="CM233" s="110"/>
      <c r="CN233" s="110"/>
      <c r="CO233" s="110"/>
      <c r="CQ233" s="11"/>
      <c r="CR233" s="11"/>
      <c r="CS233" s="108"/>
      <c r="CT233" s="108"/>
      <c r="CU233" s="108"/>
      <c r="CV233" s="108"/>
      <c r="CW233" s="108"/>
      <c r="CX233" s="108"/>
      <c r="CY233" s="108"/>
      <c r="CZ233" s="108"/>
      <c r="DC233" s="11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1"/>
      <c r="EQ233" s="11"/>
    </row>
    <row r="234" spans="81:147" s="12" customFormat="1" ht="21.95" customHeight="1" x14ac:dyDescent="0.25">
      <c r="CC234" s="108"/>
      <c r="CD234" s="109"/>
      <c r="CE234" s="109"/>
      <c r="CF234" s="109"/>
      <c r="CG234" s="109"/>
      <c r="CJ234" s="110"/>
      <c r="CK234" s="110"/>
      <c r="CL234" s="110"/>
      <c r="CM234" s="110"/>
      <c r="CN234" s="110"/>
      <c r="CO234" s="110"/>
      <c r="CQ234" s="11"/>
      <c r="CR234" s="11"/>
      <c r="CS234" s="108"/>
      <c r="CT234" s="108"/>
      <c r="CU234" s="108"/>
      <c r="CV234" s="108"/>
      <c r="CW234" s="108"/>
      <c r="CX234" s="108"/>
      <c r="CY234" s="108"/>
      <c r="CZ234" s="108"/>
      <c r="DC234" s="11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1"/>
      <c r="EQ234" s="11"/>
    </row>
    <row r="235" spans="81:147" s="12" customFormat="1" ht="21.95" customHeight="1" x14ac:dyDescent="0.25">
      <c r="CC235" s="108"/>
      <c r="CD235" s="109"/>
      <c r="CE235" s="109"/>
      <c r="CF235" s="109"/>
      <c r="CG235" s="109"/>
      <c r="CJ235" s="110"/>
      <c r="CK235" s="110"/>
      <c r="CL235" s="110"/>
      <c r="CM235" s="110"/>
      <c r="CN235" s="110"/>
      <c r="CO235" s="110"/>
      <c r="CQ235" s="11"/>
      <c r="CR235" s="11"/>
      <c r="CS235" s="108"/>
      <c r="CT235" s="108"/>
      <c r="CU235" s="108"/>
      <c r="CV235" s="108"/>
      <c r="CW235" s="108"/>
      <c r="CX235" s="108"/>
      <c r="CY235" s="108"/>
      <c r="CZ235" s="108"/>
      <c r="DC235" s="11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1"/>
      <c r="EQ235" s="11"/>
    </row>
    <row r="236" spans="81:147" s="12" customFormat="1" ht="21.95" customHeight="1" x14ac:dyDescent="0.25">
      <c r="CC236" s="108"/>
      <c r="CD236" s="109"/>
      <c r="CE236" s="109"/>
      <c r="CF236" s="109"/>
      <c r="CG236" s="109"/>
      <c r="CJ236" s="110"/>
      <c r="CK236" s="110"/>
      <c r="CL236" s="110"/>
      <c r="CM236" s="110"/>
      <c r="CN236" s="110"/>
      <c r="CO236" s="110"/>
      <c r="CQ236" s="11"/>
      <c r="CR236" s="11"/>
      <c r="CS236" s="108"/>
      <c r="CT236" s="108"/>
      <c r="CU236" s="108"/>
      <c r="CV236" s="108"/>
      <c r="CW236" s="108"/>
      <c r="CX236" s="108"/>
      <c r="CY236" s="108"/>
      <c r="CZ236" s="108"/>
      <c r="DC236" s="11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1"/>
      <c r="EQ236" s="11"/>
    </row>
    <row r="237" spans="81:147" s="12" customFormat="1" ht="21.95" customHeight="1" x14ac:dyDescent="0.25">
      <c r="CC237" s="108"/>
      <c r="CD237" s="109"/>
      <c r="CE237" s="109"/>
      <c r="CF237" s="109"/>
      <c r="CG237" s="109"/>
      <c r="CJ237" s="110"/>
      <c r="CK237" s="110"/>
      <c r="CL237" s="110"/>
      <c r="CM237" s="110"/>
      <c r="CN237" s="110"/>
      <c r="CO237" s="110"/>
      <c r="CQ237" s="11"/>
      <c r="CR237" s="11"/>
      <c r="CS237" s="108"/>
      <c r="CT237" s="108"/>
      <c r="CU237" s="108"/>
      <c r="CV237" s="108"/>
      <c r="CW237" s="108"/>
      <c r="CX237" s="108"/>
      <c r="CY237" s="108"/>
      <c r="CZ237" s="108"/>
      <c r="DC237" s="11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1"/>
      <c r="EQ237" s="11"/>
    </row>
    <row r="238" spans="81:147" s="12" customFormat="1" ht="21.95" customHeight="1" x14ac:dyDescent="0.25">
      <c r="CC238" s="108"/>
      <c r="CD238" s="109"/>
      <c r="CE238" s="109"/>
      <c r="CF238" s="109"/>
      <c r="CG238" s="109"/>
      <c r="CJ238" s="110"/>
      <c r="CK238" s="110"/>
      <c r="CL238" s="110"/>
      <c r="CM238" s="110"/>
      <c r="CN238" s="110"/>
      <c r="CO238" s="110"/>
      <c r="CQ238" s="11"/>
      <c r="CR238" s="11"/>
      <c r="CS238" s="108"/>
      <c r="CT238" s="108"/>
      <c r="CU238" s="108"/>
      <c r="CV238" s="108"/>
      <c r="CW238" s="108"/>
      <c r="CX238" s="108"/>
      <c r="CY238" s="108"/>
      <c r="CZ238" s="108"/>
      <c r="DC238" s="11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1"/>
      <c r="EQ238" s="11"/>
    </row>
    <row r="239" spans="81:147" s="12" customFormat="1" ht="21.95" customHeight="1" x14ac:dyDescent="0.25">
      <c r="CC239" s="108"/>
      <c r="CD239" s="109"/>
      <c r="CE239" s="109"/>
      <c r="CF239" s="109"/>
      <c r="CG239" s="109"/>
      <c r="CJ239" s="110"/>
      <c r="CK239" s="110"/>
      <c r="CL239" s="110"/>
      <c r="CM239" s="110"/>
      <c r="CN239" s="110"/>
      <c r="CO239" s="110"/>
      <c r="CQ239" s="11"/>
      <c r="CR239" s="11"/>
      <c r="CS239" s="108"/>
      <c r="CT239" s="108"/>
      <c r="CU239" s="108"/>
      <c r="CV239" s="108"/>
      <c r="CW239" s="108"/>
      <c r="CX239" s="108"/>
      <c r="CY239" s="108"/>
      <c r="CZ239" s="108"/>
      <c r="DC239" s="11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1"/>
      <c r="EQ239" s="11"/>
    </row>
    <row r="240" spans="81:147" s="12" customFormat="1" ht="21.95" customHeight="1" x14ac:dyDescent="0.25">
      <c r="CC240" s="108"/>
      <c r="CD240" s="109"/>
      <c r="CE240" s="109"/>
      <c r="CF240" s="109"/>
      <c r="CG240" s="109"/>
      <c r="CJ240" s="110"/>
      <c r="CK240" s="110"/>
      <c r="CL240" s="110"/>
      <c r="CM240" s="110"/>
      <c r="CN240" s="110"/>
      <c r="CO240" s="110"/>
      <c r="CQ240" s="11"/>
      <c r="CR240" s="11"/>
      <c r="CS240" s="108"/>
      <c r="CT240" s="108"/>
      <c r="CU240" s="108"/>
      <c r="CV240" s="108"/>
      <c r="CW240" s="108"/>
      <c r="CX240" s="108"/>
      <c r="CY240" s="108"/>
      <c r="CZ240" s="108"/>
      <c r="DC240" s="11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1"/>
      <c r="EQ240" s="11"/>
    </row>
    <row r="241" spans="81:147" s="12" customFormat="1" ht="21.95" customHeight="1" x14ac:dyDescent="0.25">
      <c r="CC241" s="108"/>
      <c r="CD241" s="109"/>
      <c r="CE241" s="109"/>
      <c r="CF241" s="109"/>
      <c r="CG241" s="109"/>
      <c r="CJ241" s="110"/>
      <c r="CK241" s="110"/>
      <c r="CL241" s="110"/>
      <c r="CM241" s="110"/>
      <c r="CN241" s="110"/>
      <c r="CO241" s="110"/>
      <c r="CQ241" s="11"/>
      <c r="CR241" s="11"/>
      <c r="CS241" s="108"/>
      <c r="CT241" s="108"/>
      <c r="CU241" s="108"/>
      <c r="CV241" s="108"/>
      <c r="CW241" s="108"/>
      <c r="CX241" s="108"/>
      <c r="CY241" s="108"/>
      <c r="CZ241" s="108"/>
      <c r="DC241" s="11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1"/>
      <c r="EQ241" s="11"/>
    </row>
    <row r="242" spans="81:147" s="12" customFormat="1" ht="21.95" customHeight="1" x14ac:dyDescent="0.25">
      <c r="CC242" s="108"/>
      <c r="CD242" s="109"/>
      <c r="CE242" s="109"/>
      <c r="CF242" s="109"/>
      <c r="CG242" s="109"/>
      <c r="CJ242" s="110"/>
      <c r="CK242" s="110"/>
      <c r="CL242" s="110"/>
      <c r="CM242" s="110"/>
      <c r="CN242" s="110"/>
      <c r="CO242" s="110"/>
      <c r="CQ242" s="11"/>
      <c r="CR242" s="11"/>
      <c r="CS242" s="108"/>
      <c r="CT242" s="108"/>
      <c r="CU242" s="108"/>
      <c r="CV242" s="108"/>
      <c r="CW242" s="108"/>
      <c r="CX242" s="108"/>
      <c r="CY242" s="108"/>
      <c r="CZ242" s="108"/>
      <c r="DC242" s="11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1"/>
      <c r="EQ242" s="11"/>
    </row>
    <row r="243" spans="81:147" s="12" customFormat="1" ht="21.95" customHeight="1" x14ac:dyDescent="0.25">
      <c r="CC243" s="108"/>
      <c r="CD243" s="109"/>
      <c r="CE243" s="109"/>
      <c r="CF243" s="109"/>
      <c r="CG243" s="109"/>
      <c r="CJ243" s="110"/>
      <c r="CK243" s="110"/>
      <c r="CL243" s="110"/>
      <c r="CM243" s="110"/>
      <c r="CN243" s="110"/>
      <c r="CO243" s="110"/>
      <c r="CQ243" s="11"/>
      <c r="CR243" s="11"/>
      <c r="CS243" s="108"/>
      <c r="CT243" s="108"/>
      <c r="CU243" s="108"/>
      <c r="CV243" s="108"/>
      <c r="CW243" s="108"/>
      <c r="CX243" s="108"/>
      <c r="CY243" s="108"/>
      <c r="CZ243" s="108"/>
      <c r="DC243" s="11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1"/>
      <c r="EQ243" s="11"/>
    </row>
    <row r="244" spans="81:147" s="12" customFormat="1" ht="21.95" customHeight="1" x14ac:dyDescent="0.25">
      <c r="CC244" s="108"/>
      <c r="CD244" s="109"/>
      <c r="CE244" s="109"/>
      <c r="CF244" s="109"/>
      <c r="CG244" s="109"/>
      <c r="CJ244" s="110"/>
      <c r="CK244" s="110"/>
      <c r="CL244" s="110"/>
      <c r="CM244" s="110"/>
      <c r="CN244" s="110"/>
      <c r="CO244" s="110"/>
      <c r="CQ244" s="11"/>
      <c r="CR244" s="11"/>
      <c r="CS244" s="108"/>
      <c r="CT244" s="108"/>
      <c r="CU244" s="108"/>
      <c r="CV244" s="108"/>
      <c r="CW244" s="108"/>
      <c r="CX244" s="108"/>
      <c r="CY244" s="108"/>
      <c r="CZ244" s="108"/>
      <c r="DC244" s="11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1"/>
      <c r="EQ244" s="11"/>
    </row>
    <row r="245" spans="81:147" s="12" customFormat="1" ht="21.95" customHeight="1" x14ac:dyDescent="0.25">
      <c r="CC245" s="108"/>
      <c r="CD245" s="109"/>
      <c r="CE245" s="109"/>
      <c r="CF245" s="109"/>
      <c r="CG245" s="109"/>
      <c r="CJ245" s="110"/>
      <c r="CK245" s="110"/>
      <c r="CL245" s="110"/>
      <c r="CM245" s="110"/>
      <c r="CN245" s="110"/>
      <c r="CO245" s="110"/>
      <c r="CQ245" s="11"/>
      <c r="CR245" s="11"/>
      <c r="CS245" s="108"/>
      <c r="CT245" s="108"/>
      <c r="CU245" s="108"/>
      <c r="CV245" s="108"/>
      <c r="CW245" s="108"/>
      <c r="CX245" s="108"/>
      <c r="CY245" s="108"/>
      <c r="CZ245" s="108"/>
      <c r="DC245" s="11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1"/>
      <c r="EQ245" s="11"/>
    </row>
    <row r="246" spans="81:147" s="12" customFormat="1" ht="21.95" customHeight="1" x14ac:dyDescent="0.25">
      <c r="CC246" s="108"/>
      <c r="CD246" s="109"/>
      <c r="CE246" s="109"/>
      <c r="CF246" s="109"/>
      <c r="CG246" s="109"/>
      <c r="CJ246" s="110"/>
      <c r="CK246" s="110"/>
      <c r="CL246" s="110"/>
      <c r="CM246" s="110"/>
      <c r="CN246" s="110"/>
      <c r="CO246" s="110"/>
      <c r="CQ246" s="11"/>
      <c r="CR246" s="11"/>
      <c r="CS246" s="108"/>
      <c r="CT246" s="108"/>
      <c r="CU246" s="108"/>
      <c r="CV246" s="108"/>
      <c r="CW246" s="108"/>
      <c r="CX246" s="108"/>
      <c r="CY246" s="108"/>
      <c r="CZ246" s="108"/>
      <c r="DC246" s="11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1"/>
      <c r="EQ246" s="11"/>
    </row>
    <row r="247" spans="81:147" s="12" customFormat="1" ht="21.95" customHeight="1" x14ac:dyDescent="0.25">
      <c r="CC247" s="108"/>
      <c r="CD247" s="109"/>
      <c r="CE247" s="109"/>
      <c r="CF247" s="109"/>
      <c r="CG247" s="109"/>
      <c r="CJ247" s="110"/>
      <c r="CK247" s="110"/>
      <c r="CL247" s="110"/>
      <c r="CM247" s="110"/>
      <c r="CN247" s="110"/>
      <c r="CO247" s="110"/>
      <c r="CQ247" s="11"/>
      <c r="CR247" s="11"/>
      <c r="CS247" s="108"/>
      <c r="CT247" s="108"/>
      <c r="CU247" s="108"/>
      <c r="CV247" s="108"/>
      <c r="CW247" s="108"/>
      <c r="CX247" s="108"/>
      <c r="CY247" s="108"/>
      <c r="CZ247" s="108"/>
      <c r="DC247" s="11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1"/>
      <c r="EQ247" s="11"/>
    </row>
    <row r="248" spans="81:147" s="12" customFormat="1" ht="21.95" customHeight="1" x14ac:dyDescent="0.25">
      <c r="CC248" s="108"/>
      <c r="CD248" s="109"/>
      <c r="CE248" s="109"/>
      <c r="CF248" s="109"/>
      <c r="CG248" s="109"/>
      <c r="CJ248" s="110"/>
      <c r="CK248" s="110"/>
      <c r="CL248" s="110"/>
      <c r="CM248" s="110"/>
      <c r="CN248" s="110"/>
      <c r="CO248" s="110"/>
      <c r="CQ248" s="11"/>
      <c r="CR248" s="11"/>
      <c r="CS248" s="108"/>
      <c r="CT248" s="108"/>
      <c r="CU248" s="108"/>
      <c r="CV248" s="108"/>
      <c r="CW248" s="108"/>
      <c r="CX248" s="108"/>
      <c r="CY248" s="108"/>
      <c r="CZ248" s="108"/>
      <c r="DC248" s="11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1"/>
      <c r="EQ248" s="11"/>
    </row>
    <row r="249" spans="81:147" s="12" customFormat="1" ht="21.95" customHeight="1" x14ac:dyDescent="0.25">
      <c r="CC249" s="108"/>
      <c r="CD249" s="109"/>
      <c r="CE249" s="109"/>
      <c r="CF249" s="109"/>
      <c r="CG249" s="109"/>
      <c r="CJ249" s="110"/>
      <c r="CK249" s="110"/>
      <c r="CL249" s="110"/>
      <c r="CM249" s="110"/>
      <c r="CN249" s="110"/>
      <c r="CO249" s="110"/>
      <c r="CQ249" s="11"/>
      <c r="CR249" s="11"/>
      <c r="CS249" s="108"/>
      <c r="CT249" s="108"/>
      <c r="CU249" s="108"/>
      <c r="CV249" s="108"/>
      <c r="CW249" s="108"/>
      <c r="CX249" s="108"/>
      <c r="CY249" s="108"/>
      <c r="CZ249" s="108"/>
      <c r="DC249" s="11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1"/>
      <c r="EQ249" s="11"/>
    </row>
    <row r="250" spans="81:147" s="12" customFormat="1" ht="21.95" customHeight="1" x14ac:dyDescent="0.25">
      <c r="CC250" s="108"/>
      <c r="CD250" s="109"/>
      <c r="CE250" s="109"/>
      <c r="CF250" s="109"/>
      <c r="CG250" s="109"/>
      <c r="CJ250" s="110"/>
      <c r="CK250" s="110"/>
      <c r="CL250" s="110"/>
      <c r="CM250" s="110"/>
      <c r="CN250" s="110"/>
      <c r="CO250" s="110"/>
      <c r="CQ250" s="11"/>
      <c r="CR250" s="11"/>
      <c r="CS250" s="108"/>
      <c r="CT250" s="108"/>
      <c r="CU250" s="108"/>
      <c r="CV250" s="108"/>
      <c r="CW250" s="108"/>
      <c r="CX250" s="108"/>
      <c r="CY250" s="108"/>
      <c r="CZ250" s="108"/>
      <c r="DC250" s="11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1"/>
      <c r="EQ250" s="11"/>
    </row>
    <row r="251" spans="81:147" s="12" customFormat="1" ht="21.95" customHeight="1" x14ac:dyDescent="0.25">
      <c r="CC251" s="108"/>
      <c r="CD251" s="109"/>
      <c r="CE251" s="109"/>
      <c r="CF251" s="109"/>
      <c r="CG251" s="109"/>
      <c r="CJ251" s="110"/>
      <c r="CK251" s="110"/>
      <c r="CL251" s="110"/>
      <c r="CM251" s="110"/>
      <c r="CN251" s="110"/>
      <c r="CO251" s="110"/>
      <c r="CQ251" s="11"/>
      <c r="CR251" s="11"/>
      <c r="CS251" s="108"/>
      <c r="CT251" s="108"/>
      <c r="CU251" s="108"/>
      <c r="CV251" s="108"/>
      <c r="CW251" s="108"/>
      <c r="CX251" s="108"/>
      <c r="CY251" s="108"/>
      <c r="CZ251" s="108"/>
      <c r="DC251" s="11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1"/>
      <c r="EQ251" s="11"/>
    </row>
    <row r="252" spans="81:147" s="12" customFormat="1" ht="21.95" customHeight="1" x14ac:dyDescent="0.25">
      <c r="CC252" s="108"/>
      <c r="CD252" s="109"/>
      <c r="CE252" s="109"/>
      <c r="CF252" s="109"/>
      <c r="CG252" s="109"/>
      <c r="CJ252" s="110"/>
      <c r="CK252" s="110"/>
      <c r="CL252" s="110"/>
      <c r="CM252" s="110"/>
      <c r="CN252" s="110"/>
      <c r="CO252" s="110"/>
      <c r="CQ252" s="11"/>
      <c r="CR252" s="11"/>
      <c r="CS252" s="108"/>
      <c r="CT252" s="108"/>
      <c r="CU252" s="108"/>
      <c r="CV252" s="108"/>
      <c r="CW252" s="108"/>
      <c r="CX252" s="108"/>
      <c r="CY252" s="108"/>
      <c r="CZ252" s="108"/>
      <c r="DC252" s="11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1"/>
      <c r="EQ252" s="11"/>
    </row>
    <row r="253" spans="81:147" s="12" customFormat="1" ht="21.95" customHeight="1" x14ac:dyDescent="0.25">
      <c r="CC253" s="108"/>
      <c r="CD253" s="109"/>
      <c r="CE253" s="109"/>
      <c r="CF253" s="109"/>
      <c r="CG253" s="109"/>
      <c r="CJ253" s="110"/>
      <c r="CK253" s="110"/>
      <c r="CL253" s="110"/>
      <c r="CM253" s="110"/>
      <c r="CN253" s="110"/>
      <c r="CO253" s="110"/>
      <c r="CQ253" s="11"/>
      <c r="CR253" s="11"/>
      <c r="CS253" s="108"/>
      <c r="CT253" s="108"/>
      <c r="CU253" s="108"/>
      <c r="CV253" s="108"/>
      <c r="CW253" s="108"/>
      <c r="CX253" s="108"/>
      <c r="CY253" s="108"/>
      <c r="CZ253" s="108"/>
      <c r="DC253" s="11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1"/>
      <c r="EQ253" s="11"/>
    </row>
    <row r="254" spans="81:147" s="12" customFormat="1" ht="21.95" customHeight="1" x14ac:dyDescent="0.25">
      <c r="CC254" s="108"/>
      <c r="CD254" s="109"/>
      <c r="CE254" s="109"/>
      <c r="CF254" s="109"/>
      <c r="CG254" s="109"/>
      <c r="CJ254" s="110"/>
      <c r="CK254" s="110"/>
      <c r="CL254" s="110"/>
      <c r="CM254" s="110"/>
      <c r="CN254" s="110"/>
      <c r="CO254" s="110"/>
      <c r="CQ254" s="11"/>
      <c r="CR254" s="11"/>
      <c r="CS254" s="108"/>
      <c r="CT254" s="108"/>
      <c r="CU254" s="108"/>
      <c r="CV254" s="108"/>
      <c r="CW254" s="108"/>
      <c r="CX254" s="108"/>
      <c r="CY254" s="108"/>
      <c r="CZ254" s="108"/>
      <c r="DC254" s="11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1"/>
      <c r="EQ254" s="11"/>
    </row>
    <row r="255" spans="81:147" s="12" customFormat="1" ht="21.95" customHeight="1" x14ac:dyDescent="0.25">
      <c r="CC255" s="108"/>
      <c r="CD255" s="109"/>
      <c r="CE255" s="109"/>
      <c r="CF255" s="109"/>
      <c r="CG255" s="109"/>
      <c r="CJ255" s="110"/>
      <c r="CK255" s="110"/>
      <c r="CL255" s="110"/>
      <c r="CM255" s="110"/>
      <c r="CN255" s="110"/>
      <c r="CO255" s="110"/>
      <c r="CQ255" s="11"/>
      <c r="CR255" s="11"/>
      <c r="CS255" s="108"/>
      <c r="CT255" s="108"/>
      <c r="CU255" s="108"/>
      <c r="CV255" s="108"/>
      <c r="CW255" s="108"/>
      <c r="CX255" s="108"/>
      <c r="CY255" s="108"/>
      <c r="CZ255" s="108"/>
      <c r="DC255" s="11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1"/>
      <c r="EQ255" s="11"/>
    </row>
    <row r="256" spans="81:147" s="12" customFormat="1" ht="21.95" customHeight="1" x14ac:dyDescent="0.25">
      <c r="CC256" s="108"/>
      <c r="CD256" s="109"/>
      <c r="CE256" s="109"/>
      <c r="CF256" s="109"/>
      <c r="CG256" s="109"/>
      <c r="CJ256" s="110"/>
      <c r="CK256" s="110"/>
      <c r="CL256" s="110"/>
      <c r="CM256" s="110"/>
      <c r="CN256" s="110"/>
      <c r="CO256" s="110"/>
      <c r="CQ256" s="11"/>
      <c r="CR256" s="11"/>
      <c r="CS256" s="108"/>
      <c r="CT256" s="108"/>
      <c r="CU256" s="108"/>
      <c r="CV256" s="108"/>
      <c r="CW256" s="108"/>
      <c r="CX256" s="108"/>
      <c r="CY256" s="108"/>
      <c r="CZ256" s="108"/>
      <c r="DC256" s="11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1"/>
      <c r="EQ256" s="11"/>
    </row>
    <row r="257" spans="81:147" s="12" customFormat="1" ht="21.95" customHeight="1" x14ac:dyDescent="0.25">
      <c r="CC257" s="108"/>
      <c r="CD257" s="109"/>
      <c r="CE257" s="109"/>
      <c r="CF257" s="109"/>
      <c r="CG257" s="109"/>
      <c r="CJ257" s="110"/>
      <c r="CK257" s="110"/>
      <c r="CL257" s="110"/>
      <c r="CM257" s="110"/>
      <c r="CN257" s="110"/>
      <c r="CO257" s="110"/>
      <c r="CQ257" s="11"/>
      <c r="CR257" s="11"/>
      <c r="CS257" s="108"/>
      <c r="CT257" s="108"/>
      <c r="CU257" s="108"/>
      <c r="CV257" s="108"/>
      <c r="CW257" s="108"/>
      <c r="CX257" s="108"/>
      <c r="CY257" s="108"/>
      <c r="CZ257" s="108"/>
      <c r="DC257" s="11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1"/>
      <c r="EQ257" s="11"/>
    </row>
    <row r="258" spans="81:147" s="12" customFormat="1" ht="21.95" customHeight="1" x14ac:dyDescent="0.25">
      <c r="CC258" s="108"/>
      <c r="CD258" s="109"/>
      <c r="CE258" s="109"/>
      <c r="CF258" s="109"/>
      <c r="CG258" s="109"/>
      <c r="CJ258" s="110"/>
      <c r="CK258" s="110"/>
      <c r="CL258" s="110"/>
      <c r="CM258" s="110"/>
      <c r="CN258" s="110"/>
      <c r="CO258" s="110"/>
      <c r="CQ258" s="11"/>
      <c r="CR258" s="11"/>
      <c r="CS258" s="108"/>
      <c r="CT258" s="108"/>
      <c r="CU258" s="108"/>
      <c r="CV258" s="108"/>
      <c r="CW258" s="108"/>
      <c r="CX258" s="108"/>
      <c r="CY258" s="108"/>
      <c r="CZ258" s="108"/>
      <c r="DC258" s="11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1"/>
      <c r="EQ258" s="11"/>
    </row>
    <row r="259" spans="81:147" s="12" customFormat="1" ht="21.95" customHeight="1" x14ac:dyDescent="0.25">
      <c r="CC259" s="108"/>
      <c r="CD259" s="109"/>
      <c r="CE259" s="109"/>
      <c r="CF259" s="109"/>
      <c r="CG259" s="109"/>
      <c r="CJ259" s="110"/>
      <c r="CK259" s="110"/>
      <c r="CL259" s="110"/>
      <c r="CM259" s="110"/>
      <c r="CN259" s="110"/>
      <c r="CO259" s="110"/>
      <c r="CQ259" s="11"/>
      <c r="CR259" s="11"/>
      <c r="CS259" s="108"/>
      <c r="CT259" s="108"/>
      <c r="CU259" s="108"/>
      <c r="CV259" s="108"/>
      <c r="CW259" s="108"/>
      <c r="CX259" s="108"/>
      <c r="CY259" s="108"/>
      <c r="CZ259" s="108"/>
      <c r="DC259" s="11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1"/>
      <c r="EQ259" s="11"/>
    </row>
    <row r="260" spans="81:147" s="12" customFormat="1" ht="21.95" customHeight="1" x14ac:dyDescent="0.25">
      <c r="CC260" s="108"/>
      <c r="CD260" s="109"/>
      <c r="CE260" s="109"/>
      <c r="CF260" s="109"/>
      <c r="CG260" s="109"/>
      <c r="CJ260" s="110"/>
      <c r="CK260" s="110"/>
      <c r="CL260" s="110"/>
      <c r="CM260" s="110"/>
      <c r="CN260" s="110"/>
      <c r="CO260" s="110"/>
      <c r="CQ260" s="11"/>
      <c r="CR260" s="11"/>
      <c r="CS260" s="108"/>
      <c r="CT260" s="108"/>
      <c r="CU260" s="108"/>
      <c r="CV260" s="108"/>
      <c r="CW260" s="108"/>
      <c r="CX260" s="108"/>
      <c r="CY260" s="108"/>
      <c r="CZ260" s="108"/>
      <c r="DC260" s="11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1"/>
      <c r="EQ260" s="11"/>
    </row>
    <row r="261" spans="81:147" s="12" customFormat="1" ht="21.95" customHeight="1" x14ac:dyDescent="0.25">
      <c r="CC261" s="108"/>
      <c r="CD261" s="109"/>
      <c r="CE261" s="109"/>
      <c r="CF261" s="109"/>
      <c r="CG261" s="109"/>
      <c r="CJ261" s="110"/>
      <c r="CK261" s="110"/>
      <c r="CL261" s="110"/>
      <c r="CM261" s="110"/>
      <c r="CN261" s="110"/>
      <c r="CO261" s="110"/>
      <c r="CQ261" s="11"/>
      <c r="CR261" s="11"/>
      <c r="CS261" s="108"/>
      <c r="CT261" s="108"/>
      <c r="CU261" s="108"/>
      <c r="CV261" s="108"/>
      <c r="CW261" s="108"/>
      <c r="CX261" s="108"/>
      <c r="CY261" s="108"/>
      <c r="CZ261" s="108"/>
      <c r="DC261" s="11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1"/>
      <c r="EQ261" s="11"/>
    </row>
    <row r="262" spans="81:147" s="12" customFormat="1" ht="21.95" customHeight="1" x14ac:dyDescent="0.25">
      <c r="CC262" s="108"/>
      <c r="CD262" s="109"/>
      <c r="CE262" s="109"/>
      <c r="CF262" s="109"/>
      <c r="CG262" s="109"/>
      <c r="CJ262" s="110"/>
      <c r="CK262" s="110"/>
      <c r="CL262" s="110"/>
      <c r="CM262" s="110"/>
      <c r="CN262" s="110"/>
      <c r="CO262" s="110"/>
      <c r="CQ262" s="11"/>
      <c r="CR262" s="11"/>
      <c r="CS262" s="108"/>
      <c r="CT262" s="108"/>
      <c r="CU262" s="108"/>
      <c r="CV262" s="108"/>
      <c r="CW262" s="108"/>
      <c r="CX262" s="108"/>
      <c r="CY262" s="108"/>
      <c r="CZ262" s="108"/>
      <c r="DC262" s="11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1"/>
      <c r="EQ262" s="11"/>
    </row>
    <row r="263" spans="81:147" s="12" customFormat="1" ht="21.95" customHeight="1" x14ac:dyDescent="0.25">
      <c r="CC263" s="108"/>
      <c r="CD263" s="109"/>
      <c r="CE263" s="109"/>
      <c r="CF263" s="109"/>
      <c r="CG263" s="109"/>
      <c r="CJ263" s="110"/>
      <c r="CK263" s="110"/>
      <c r="CL263" s="110"/>
      <c r="CM263" s="110"/>
      <c r="CN263" s="110"/>
      <c r="CO263" s="110"/>
      <c r="CQ263" s="11"/>
      <c r="CR263" s="11"/>
      <c r="CS263" s="108"/>
      <c r="CT263" s="108"/>
      <c r="CU263" s="108"/>
      <c r="CV263" s="108"/>
      <c r="CW263" s="108"/>
      <c r="CX263" s="108"/>
      <c r="CY263" s="108"/>
      <c r="CZ263" s="108"/>
      <c r="DC263" s="11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1"/>
      <c r="EQ263" s="11"/>
    </row>
    <row r="264" spans="81:147" s="12" customFormat="1" ht="21.95" customHeight="1" x14ac:dyDescent="0.25">
      <c r="CC264" s="108"/>
      <c r="CD264" s="109"/>
      <c r="CE264" s="109"/>
      <c r="CF264" s="109"/>
      <c r="CG264" s="109"/>
      <c r="CJ264" s="110"/>
      <c r="CK264" s="110"/>
      <c r="CL264" s="110"/>
      <c r="CM264" s="110"/>
      <c r="CN264" s="110"/>
      <c r="CO264" s="110"/>
      <c r="CQ264" s="11"/>
      <c r="CR264" s="11"/>
      <c r="CS264" s="108"/>
      <c r="CT264" s="108"/>
      <c r="CU264" s="108"/>
      <c r="CV264" s="108"/>
      <c r="CW264" s="108"/>
      <c r="CX264" s="108"/>
      <c r="CY264" s="108"/>
      <c r="CZ264" s="108"/>
      <c r="DC264" s="11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1"/>
      <c r="EQ264" s="11"/>
    </row>
    <row r="265" spans="81:147" s="12" customFormat="1" ht="21.95" customHeight="1" x14ac:dyDescent="0.25">
      <c r="CC265" s="108"/>
      <c r="CD265" s="109"/>
      <c r="CE265" s="109"/>
      <c r="CF265" s="109"/>
      <c r="CG265" s="109"/>
      <c r="CJ265" s="110"/>
      <c r="CK265" s="110"/>
      <c r="CL265" s="110"/>
      <c r="CM265" s="110"/>
      <c r="CN265" s="110"/>
      <c r="CO265" s="110"/>
      <c r="CQ265" s="11"/>
      <c r="CR265" s="11"/>
      <c r="CS265" s="108"/>
      <c r="CT265" s="108"/>
      <c r="CU265" s="108"/>
      <c r="CV265" s="108"/>
      <c r="CW265" s="108"/>
      <c r="CX265" s="108"/>
      <c r="CY265" s="108"/>
      <c r="CZ265" s="108"/>
      <c r="DC265" s="11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1"/>
      <c r="EQ265" s="11"/>
    </row>
    <row r="266" spans="81:147" s="12" customFormat="1" ht="21.95" customHeight="1" x14ac:dyDescent="0.25">
      <c r="CC266" s="108"/>
      <c r="CD266" s="109"/>
      <c r="CE266" s="109"/>
      <c r="CF266" s="109"/>
      <c r="CG266" s="109"/>
      <c r="CJ266" s="110"/>
      <c r="CK266" s="110"/>
      <c r="CL266" s="110"/>
      <c r="CM266" s="110"/>
      <c r="CN266" s="110"/>
      <c r="CO266" s="110"/>
      <c r="CQ266" s="11"/>
      <c r="CR266" s="11"/>
      <c r="CS266" s="108"/>
      <c r="CT266" s="108"/>
      <c r="CU266" s="108"/>
      <c r="CV266" s="108"/>
      <c r="CW266" s="108"/>
      <c r="CX266" s="108"/>
      <c r="CY266" s="108"/>
      <c r="CZ266" s="108"/>
      <c r="DC266" s="11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1"/>
      <c r="EQ266" s="11"/>
    </row>
    <row r="267" spans="81:147" s="12" customFormat="1" ht="21.95" customHeight="1" x14ac:dyDescent="0.25">
      <c r="CC267" s="108"/>
      <c r="CD267" s="109"/>
      <c r="CE267" s="109"/>
      <c r="CF267" s="109"/>
      <c r="CG267" s="109"/>
      <c r="CJ267" s="110"/>
      <c r="CK267" s="110"/>
      <c r="CL267" s="110"/>
      <c r="CM267" s="110"/>
      <c r="CN267" s="110"/>
      <c r="CO267" s="110"/>
      <c r="CQ267" s="11"/>
      <c r="CR267" s="11"/>
      <c r="CS267" s="108"/>
      <c r="CT267" s="108"/>
      <c r="CU267" s="108"/>
      <c r="CV267" s="108"/>
      <c r="CW267" s="108"/>
      <c r="CX267" s="108"/>
      <c r="CY267" s="108"/>
      <c r="CZ267" s="108"/>
      <c r="DC267" s="11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1"/>
      <c r="EQ267" s="11"/>
    </row>
    <row r="268" spans="81:147" s="12" customFormat="1" ht="21.95" customHeight="1" x14ac:dyDescent="0.25">
      <c r="CC268" s="108"/>
      <c r="CD268" s="109"/>
      <c r="CE268" s="109"/>
      <c r="CF268" s="109"/>
      <c r="CG268" s="109"/>
      <c r="CJ268" s="110"/>
      <c r="CK268" s="110"/>
      <c r="CL268" s="110"/>
      <c r="CM268" s="110"/>
      <c r="CN268" s="110"/>
      <c r="CO268" s="110"/>
      <c r="CQ268" s="11"/>
      <c r="CR268" s="11"/>
      <c r="CS268" s="108"/>
      <c r="CT268" s="108"/>
      <c r="CU268" s="108"/>
      <c r="CV268" s="108"/>
      <c r="CW268" s="108"/>
      <c r="CX268" s="108"/>
      <c r="CY268" s="108"/>
      <c r="CZ268" s="108"/>
      <c r="DC268" s="11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1"/>
      <c r="EQ268" s="11"/>
    </row>
    <row r="269" spans="81:147" s="12" customFormat="1" ht="21.95" customHeight="1" x14ac:dyDescent="0.25">
      <c r="CC269" s="108"/>
      <c r="CD269" s="109"/>
      <c r="CE269" s="109"/>
      <c r="CF269" s="109"/>
      <c r="CG269" s="109"/>
      <c r="CJ269" s="110"/>
      <c r="CK269" s="110"/>
      <c r="CL269" s="110"/>
      <c r="CM269" s="110"/>
      <c r="CN269" s="110"/>
      <c r="CO269" s="110"/>
      <c r="CQ269" s="11"/>
      <c r="CR269" s="11"/>
      <c r="CS269" s="108"/>
      <c r="CT269" s="108"/>
      <c r="CU269" s="108"/>
      <c r="CV269" s="108"/>
      <c r="CW269" s="108"/>
      <c r="CX269" s="108"/>
      <c r="CY269" s="108"/>
      <c r="CZ269" s="108"/>
      <c r="DC269" s="11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1"/>
      <c r="EQ269" s="11"/>
    </row>
    <row r="270" spans="81:147" s="12" customFormat="1" ht="21.95" customHeight="1" x14ac:dyDescent="0.25">
      <c r="CC270" s="108"/>
      <c r="CD270" s="109"/>
      <c r="CE270" s="109"/>
      <c r="CF270" s="109"/>
      <c r="CG270" s="109"/>
      <c r="CJ270" s="110"/>
      <c r="CK270" s="110"/>
      <c r="CL270" s="110"/>
      <c r="CM270" s="110"/>
      <c r="CN270" s="110"/>
      <c r="CO270" s="110"/>
      <c r="CQ270" s="11"/>
      <c r="CR270" s="11"/>
      <c r="CS270" s="108"/>
      <c r="CT270" s="108"/>
      <c r="CU270" s="108"/>
      <c r="CV270" s="108"/>
      <c r="CW270" s="108"/>
      <c r="CX270" s="108"/>
      <c r="CY270" s="108"/>
      <c r="CZ270" s="108"/>
      <c r="DC270" s="11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1"/>
      <c r="EQ270" s="11"/>
    </row>
    <row r="271" spans="81:147" s="12" customFormat="1" ht="21.95" customHeight="1" x14ac:dyDescent="0.25">
      <c r="CC271" s="108"/>
      <c r="CD271" s="109"/>
      <c r="CE271" s="109"/>
      <c r="CF271" s="109"/>
      <c r="CG271" s="109"/>
      <c r="CJ271" s="110"/>
      <c r="CK271" s="110"/>
      <c r="CL271" s="110"/>
      <c r="CM271" s="110"/>
      <c r="CN271" s="110"/>
      <c r="CO271" s="110"/>
      <c r="CQ271" s="11"/>
      <c r="CR271" s="11"/>
      <c r="CS271" s="108"/>
      <c r="CT271" s="108"/>
      <c r="CU271" s="108"/>
      <c r="CV271" s="108"/>
      <c r="CW271" s="108"/>
      <c r="CX271" s="108"/>
      <c r="CY271" s="108"/>
      <c r="CZ271" s="108"/>
      <c r="DC271" s="11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1"/>
      <c r="EQ271" s="11"/>
    </row>
    <row r="272" spans="81:147" s="12" customFormat="1" ht="21.95" customHeight="1" x14ac:dyDescent="0.25">
      <c r="CC272" s="108"/>
      <c r="CD272" s="109"/>
      <c r="CE272" s="109"/>
      <c r="CF272" s="109"/>
      <c r="CG272" s="109"/>
      <c r="CJ272" s="110"/>
      <c r="CK272" s="110"/>
      <c r="CL272" s="110"/>
      <c r="CM272" s="110"/>
      <c r="CN272" s="110"/>
      <c r="CO272" s="110"/>
      <c r="CQ272" s="11"/>
      <c r="CR272" s="11"/>
      <c r="CS272" s="108"/>
      <c r="CT272" s="108"/>
      <c r="CU272" s="108"/>
      <c r="CV272" s="108"/>
      <c r="CW272" s="108"/>
      <c r="CX272" s="108"/>
      <c r="CY272" s="108"/>
      <c r="CZ272" s="108"/>
      <c r="DC272" s="11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1"/>
      <c r="EQ272" s="11"/>
    </row>
    <row r="273" spans="81:147" s="12" customFormat="1" ht="21.95" customHeight="1" x14ac:dyDescent="0.25">
      <c r="CC273" s="108"/>
      <c r="CD273" s="109"/>
      <c r="CE273" s="109"/>
      <c r="CF273" s="109"/>
      <c r="CG273" s="109"/>
      <c r="CJ273" s="110"/>
      <c r="CK273" s="110"/>
      <c r="CL273" s="110"/>
      <c r="CM273" s="110"/>
      <c r="CN273" s="110"/>
      <c r="CO273" s="110"/>
      <c r="CQ273" s="11"/>
      <c r="CR273" s="11"/>
      <c r="CS273" s="108"/>
      <c r="CT273" s="108"/>
      <c r="CU273" s="108"/>
      <c r="CV273" s="108"/>
      <c r="CW273" s="108"/>
      <c r="CX273" s="108"/>
      <c r="CY273" s="108"/>
      <c r="CZ273" s="108"/>
      <c r="DC273" s="11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1"/>
      <c r="EQ273" s="11"/>
    </row>
    <row r="274" spans="81:147" s="12" customFormat="1" ht="21.95" customHeight="1" x14ac:dyDescent="0.25">
      <c r="CC274" s="108"/>
      <c r="CD274" s="109"/>
      <c r="CE274" s="109"/>
      <c r="CF274" s="109"/>
      <c r="CG274" s="109"/>
      <c r="CJ274" s="110"/>
      <c r="CK274" s="110"/>
      <c r="CL274" s="110"/>
      <c r="CM274" s="110"/>
      <c r="CN274" s="110"/>
      <c r="CO274" s="110"/>
      <c r="CQ274" s="11"/>
      <c r="CR274" s="11"/>
      <c r="CS274" s="108"/>
      <c r="CT274" s="108"/>
      <c r="CU274" s="108"/>
      <c r="CV274" s="108"/>
      <c r="CW274" s="108"/>
      <c r="CX274" s="108"/>
      <c r="CY274" s="108"/>
      <c r="CZ274" s="108"/>
      <c r="DC274" s="11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1"/>
      <c r="EQ274" s="11"/>
    </row>
    <row r="275" spans="81:147" s="12" customFormat="1" ht="21.95" customHeight="1" x14ac:dyDescent="0.25">
      <c r="CC275" s="108"/>
      <c r="CD275" s="109"/>
      <c r="CE275" s="109"/>
      <c r="CF275" s="109"/>
      <c r="CG275" s="109"/>
      <c r="CJ275" s="110"/>
      <c r="CK275" s="110"/>
      <c r="CL275" s="110"/>
      <c r="CM275" s="110"/>
      <c r="CN275" s="110"/>
      <c r="CO275" s="110"/>
      <c r="CQ275" s="11"/>
      <c r="CR275" s="11"/>
      <c r="CS275" s="108"/>
      <c r="CT275" s="108"/>
      <c r="CU275" s="108"/>
      <c r="CV275" s="108"/>
      <c r="CW275" s="108"/>
      <c r="CX275" s="108"/>
      <c r="CY275" s="108"/>
      <c r="CZ275" s="108"/>
      <c r="DC275" s="11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1"/>
      <c r="EQ275" s="11"/>
    </row>
    <row r="276" spans="81:147" s="12" customFormat="1" ht="21.95" customHeight="1" x14ac:dyDescent="0.25">
      <c r="CC276" s="108"/>
      <c r="CD276" s="109"/>
      <c r="CE276" s="109"/>
      <c r="CF276" s="109"/>
      <c r="CG276" s="109"/>
      <c r="CJ276" s="110"/>
      <c r="CK276" s="110"/>
      <c r="CL276" s="110"/>
      <c r="CM276" s="110"/>
      <c r="CN276" s="110"/>
      <c r="CO276" s="110"/>
      <c r="CQ276" s="11"/>
      <c r="CR276" s="11"/>
      <c r="CS276" s="108"/>
      <c r="CT276" s="108"/>
      <c r="CU276" s="108"/>
      <c r="CV276" s="108"/>
      <c r="CW276" s="108"/>
      <c r="CX276" s="108"/>
      <c r="CY276" s="108"/>
      <c r="CZ276" s="108"/>
      <c r="DC276" s="11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1"/>
      <c r="EQ276" s="11"/>
    </row>
    <row r="277" spans="81:147" s="12" customFormat="1" ht="21.95" customHeight="1" x14ac:dyDescent="0.25">
      <c r="CC277" s="108"/>
      <c r="CD277" s="109"/>
      <c r="CE277" s="109"/>
      <c r="CF277" s="109"/>
      <c r="CG277" s="109"/>
      <c r="CJ277" s="110"/>
      <c r="CK277" s="110"/>
      <c r="CL277" s="110"/>
      <c r="CM277" s="110"/>
      <c r="CN277" s="110"/>
      <c r="CO277" s="110"/>
      <c r="CQ277" s="11"/>
      <c r="CR277" s="11"/>
      <c r="CS277" s="108"/>
      <c r="CT277" s="108"/>
      <c r="CU277" s="108"/>
      <c r="CV277" s="108"/>
      <c r="CW277" s="108"/>
      <c r="CX277" s="108"/>
      <c r="CY277" s="108"/>
      <c r="CZ277" s="108"/>
      <c r="DC277" s="11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1"/>
      <c r="EQ277" s="11"/>
    </row>
    <row r="278" spans="81:147" s="12" customFormat="1" ht="21.95" customHeight="1" x14ac:dyDescent="0.25">
      <c r="CC278" s="108"/>
      <c r="CD278" s="109"/>
      <c r="CE278" s="109"/>
      <c r="CF278" s="109"/>
      <c r="CG278" s="109"/>
      <c r="CJ278" s="110"/>
      <c r="CK278" s="110"/>
      <c r="CL278" s="110"/>
      <c r="CM278" s="110"/>
      <c r="CN278" s="110"/>
      <c r="CO278" s="110"/>
      <c r="CQ278" s="11"/>
      <c r="CR278" s="11"/>
      <c r="CS278" s="108"/>
      <c r="CT278" s="108"/>
      <c r="CU278" s="108"/>
      <c r="CV278" s="108"/>
      <c r="CW278" s="108"/>
      <c r="CX278" s="108"/>
      <c r="CY278" s="108"/>
      <c r="CZ278" s="108"/>
      <c r="DC278" s="11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1"/>
      <c r="EQ278" s="11"/>
    </row>
    <row r="279" spans="81:147" s="12" customFormat="1" ht="21.95" customHeight="1" x14ac:dyDescent="0.25">
      <c r="CC279" s="108"/>
      <c r="CD279" s="109"/>
      <c r="CE279" s="109"/>
      <c r="CF279" s="109"/>
      <c r="CG279" s="109"/>
      <c r="CJ279" s="110"/>
      <c r="CK279" s="110"/>
      <c r="CL279" s="110"/>
      <c r="CM279" s="110"/>
      <c r="CN279" s="110"/>
      <c r="CO279" s="110"/>
      <c r="CQ279" s="11"/>
      <c r="CR279" s="11"/>
      <c r="CS279" s="108"/>
      <c r="CT279" s="108"/>
      <c r="CU279" s="108"/>
      <c r="CV279" s="108"/>
      <c r="CW279" s="108"/>
      <c r="CX279" s="108"/>
      <c r="CY279" s="108"/>
      <c r="CZ279" s="108"/>
      <c r="DC279" s="11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1"/>
      <c r="EQ279" s="11"/>
    </row>
    <row r="280" spans="81:147" s="12" customFormat="1" ht="21.95" customHeight="1" x14ac:dyDescent="0.25">
      <c r="CC280" s="108"/>
      <c r="CD280" s="109"/>
      <c r="CE280" s="109"/>
      <c r="CF280" s="109"/>
      <c r="CG280" s="109"/>
      <c r="CJ280" s="110"/>
      <c r="CK280" s="110"/>
      <c r="CL280" s="110"/>
      <c r="CM280" s="110"/>
      <c r="CN280" s="110"/>
      <c r="CO280" s="110"/>
      <c r="CQ280" s="11"/>
      <c r="CR280" s="11"/>
      <c r="CS280" s="108"/>
      <c r="CT280" s="108"/>
      <c r="CU280" s="108"/>
      <c r="CV280" s="108"/>
      <c r="CW280" s="108"/>
      <c r="CX280" s="108"/>
      <c r="CY280" s="108"/>
      <c r="CZ280" s="108"/>
      <c r="DC280" s="11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1"/>
      <c r="EQ280" s="11"/>
    </row>
    <row r="281" spans="81:147" s="12" customFormat="1" ht="21.95" customHeight="1" x14ac:dyDescent="0.25">
      <c r="CC281" s="108"/>
      <c r="CD281" s="109"/>
      <c r="CE281" s="109"/>
      <c r="CF281" s="109"/>
      <c r="CG281" s="109"/>
      <c r="CJ281" s="110"/>
      <c r="CK281" s="110"/>
      <c r="CL281" s="110"/>
      <c r="CM281" s="110"/>
      <c r="CN281" s="110"/>
      <c r="CO281" s="110"/>
      <c r="CQ281" s="11"/>
      <c r="CR281" s="11"/>
      <c r="CS281" s="108"/>
      <c r="CT281" s="108"/>
      <c r="CU281" s="108"/>
      <c r="CV281" s="108"/>
      <c r="CW281" s="108"/>
      <c r="CX281" s="108"/>
      <c r="CY281" s="108"/>
      <c r="CZ281" s="108"/>
      <c r="DC281" s="11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1"/>
      <c r="EQ281" s="11"/>
    </row>
    <row r="282" spans="81:147" s="12" customFormat="1" ht="21.95" customHeight="1" x14ac:dyDescent="0.25">
      <c r="CC282" s="108"/>
      <c r="CD282" s="109"/>
      <c r="CE282" s="109"/>
      <c r="CF282" s="109"/>
      <c r="CG282" s="109"/>
      <c r="CJ282" s="110"/>
      <c r="CK282" s="110"/>
      <c r="CL282" s="110"/>
      <c r="CM282" s="110"/>
      <c r="CN282" s="110"/>
      <c r="CO282" s="110"/>
      <c r="CQ282" s="11"/>
      <c r="CR282" s="11"/>
      <c r="CS282" s="108"/>
      <c r="CT282" s="108"/>
      <c r="CU282" s="108"/>
      <c r="CV282" s="108"/>
      <c r="CW282" s="108"/>
      <c r="CX282" s="108"/>
      <c r="CY282" s="108"/>
      <c r="CZ282" s="108"/>
      <c r="DC282" s="11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1"/>
      <c r="EQ282" s="11"/>
    </row>
    <row r="283" spans="81:147" s="12" customFormat="1" ht="21.95" customHeight="1" x14ac:dyDescent="0.25">
      <c r="CC283" s="108"/>
      <c r="CD283" s="109"/>
      <c r="CE283" s="109"/>
      <c r="CF283" s="109"/>
      <c r="CG283" s="109"/>
      <c r="CJ283" s="110"/>
      <c r="CK283" s="110"/>
      <c r="CL283" s="110"/>
      <c r="CM283" s="110"/>
      <c r="CN283" s="110"/>
      <c r="CO283" s="110"/>
      <c r="CQ283" s="11"/>
      <c r="CR283" s="11"/>
      <c r="CS283" s="108"/>
      <c r="CT283" s="108"/>
      <c r="CU283" s="108"/>
      <c r="CV283" s="108"/>
      <c r="CW283" s="108"/>
      <c r="CX283" s="108"/>
      <c r="CY283" s="108"/>
      <c r="CZ283" s="108"/>
      <c r="DC283" s="11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1"/>
      <c r="EQ283" s="11"/>
    </row>
    <row r="284" spans="81:147" s="12" customFormat="1" ht="21.95" customHeight="1" x14ac:dyDescent="0.25">
      <c r="CC284" s="108"/>
      <c r="CD284" s="109"/>
      <c r="CE284" s="109"/>
      <c r="CF284" s="109"/>
      <c r="CG284" s="109"/>
      <c r="CJ284" s="110"/>
      <c r="CK284" s="110"/>
      <c r="CL284" s="110"/>
      <c r="CM284" s="110"/>
      <c r="CN284" s="110"/>
      <c r="CO284" s="110"/>
      <c r="CQ284" s="11"/>
      <c r="CR284" s="11"/>
      <c r="CS284" s="108"/>
      <c r="CT284" s="108"/>
      <c r="CU284" s="108"/>
      <c r="CV284" s="108"/>
      <c r="CW284" s="108"/>
      <c r="CX284" s="108"/>
      <c r="CY284" s="108"/>
      <c r="CZ284" s="108"/>
      <c r="DC284" s="11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1"/>
      <c r="EQ284" s="11"/>
    </row>
    <row r="285" spans="81:147" s="12" customFormat="1" ht="21.95" customHeight="1" x14ac:dyDescent="0.25">
      <c r="CC285" s="108"/>
      <c r="CD285" s="109"/>
      <c r="CE285" s="109"/>
      <c r="CF285" s="109"/>
      <c r="CG285" s="109"/>
      <c r="CJ285" s="110"/>
      <c r="CK285" s="110"/>
      <c r="CL285" s="110"/>
      <c r="CM285" s="110"/>
      <c r="CN285" s="110"/>
      <c r="CO285" s="110"/>
      <c r="CQ285" s="11"/>
      <c r="CR285" s="11"/>
      <c r="CS285" s="108"/>
      <c r="CT285" s="108"/>
      <c r="CU285" s="108"/>
      <c r="CV285" s="108"/>
      <c r="CW285" s="108"/>
      <c r="CX285" s="108"/>
      <c r="CY285" s="108"/>
      <c r="CZ285" s="108"/>
      <c r="DC285" s="11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1"/>
      <c r="EQ285" s="11"/>
    </row>
    <row r="286" spans="81:147" s="12" customFormat="1" ht="21.95" customHeight="1" x14ac:dyDescent="0.25">
      <c r="CC286" s="108"/>
      <c r="CD286" s="109"/>
      <c r="CE286" s="109"/>
      <c r="CF286" s="109"/>
      <c r="CG286" s="109"/>
      <c r="CJ286" s="110"/>
      <c r="CK286" s="110"/>
      <c r="CL286" s="110"/>
      <c r="CM286" s="110"/>
      <c r="CN286" s="110"/>
      <c r="CO286" s="110"/>
      <c r="CQ286" s="11"/>
      <c r="CR286" s="11"/>
      <c r="CS286" s="108"/>
      <c r="CT286" s="108"/>
      <c r="CU286" s="108"/>
      <c r="CV286" s="108"/>
      <c r="CW286" s="108"/>
      <c r="CX286" s="108"/>
      <c r="CY286" s="108"/>
      <c r="CZ286" s="108"/>
      <c r="DC286" s="11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1"/>
      <c r="EQ286" s="11"/>
    </row>
    <row r="287" spans="81:147" s="12" customFormat="1" ht="21.95" customHeight="1" x14ac:dyDescent="0.25">
      <c r="CC287" s="108"/>
      <c r="CD287" s="109"/>
      <c r="CE287" s="109"/>
      <c r="CF287" s="109"/>
      <c r="CG287" s="109"/>
      <c r="CJ287" s="110"/>
      <c r="CK287" s="110"/>
      <c r="CL287" s="110"/>
      <c r="CM287" s="110"/>
      <c r="CN287" s="110"/>
      <c r="CO287" s="110"/>
      <c r="CQ287" s="11"/>
      <c r="CR287" s="11"/>
      <c r="CS287" s="108"/>
      <c r="CT287" s="108"/>
      <c r="CU287" s="108"/>
      <c r="CV287" s="108"/>
      <c r="CW287" s="108"/>
      <c r="CX287" s="108"/>
      <c r="CY287" s="108"/>
      <c r="CZ287" s="108"/>
      <c r="DC287" s="11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1"/>
      <c r="EQ287" s="11"/>
    </row>
    <row r="288" spans="81:147" s="12" customFormat="1" ht="21.95" customHeight="1" x14ac:dyDescent="0.25">
      <c r="CC288" s="108"/>
      <c r="CD288" s="109"/>
      <c r="CE288" s="109"/>
      <c r="CF288" s="109"/>
      <c r="CG288" s="109"/>
      <c r="CJ288" s="110"/>
      <c r="CK288" s="110"/>
      <c r="CL288" s="110"/>
      <c r="CM288" s="110"/>
      <c r="CN288" s="110"/>
      <c r="CO288" s="110"/>
      <c r="CQ288" s="11"/>
      <c r="CR288" s="11"/>
      <c r="CS288" s="108"/>
      <c r="CT288" s="108"/>
      <c r="CU288" s="108"/>
      <c r="CV288" s="108"/>
      <c r="CW288" s="108"/>
      <c r="CX288" s="108"/>
      <c r="CY288" s="108"/>
      <c r="CZ288" s="108"/>
      <c r="DC288" s="11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1"/>
      <c r="EQ288" s="11"/>
    </row>
    <row r="289" spans="81:147" s="12" customFormat="1" ht="21.95" customHeight="1" x14ac:dyDescent="0.25">
      <c r="CC289" s="108"/>
      <c r="CD289" s="109"/>
      <c r="CE289" s="109"/>
      <c r="CF289" s="109"/>
      <c r="CG289" s="109"/>
      <c r="CJ289" s="110"/>
      <c r="CK289" s="110"/>
      <c r="CL289" s="110"/>
      <c r="CM289" s="110"/>
      <c r="CN289" s="110"/>
      <c r="CO289" s="110"/>
      <c r="CQ289" s="11"/>
      <c r="CR289" s="11"/>
      <c r="CS289" s="108"/>
      <c r="CT289" s="108"/>
      <c r="CU289" s="108"/>
      <c r="CV289" s="108"/>
      <c r="CW289" s="108"/>
      <c r="CX289" s="108"/>
      <c r="CY289" s="108"/>
      <c r="CZ289" s="108"/>
      <c r="DC289" s="11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1"/>
      <c r="EQ289" s="11"/>
    </row>
    <row r="290" spans="81:147" s="12" customFormat="1" ht="21.95" customHeight="1" x14ac:dyDescent="0.25">
      <c r="CC290" s="108"/>
      <c r="CD290" s="109"/>
      <c r="CE290" s="109"/>
      <c r="CF290" s="109"/>
      <c r="CG290" s="109"/>
      <c r="CJ290" s="110"/>
      <c r="CK290" s="110"/>
      <c r="CL290" s="110"/>
      <c r="CM290" s="110"/>
      <c r="CN290" s="110"/>
      <c r="CO290" s="110"/>
      <c r="CQ290" s="11"/>
      <c r="CR290" s="11"/>
      <c r="CS290" s="108"/>
      <c r="CT290" s="108"/>
      <c r="CU290" s="108"/>
      <c r="CV290" s="108"/>
      <c r="CW290" s="108"/>
      <c r="CX290" s="108"/>
      <c r="CY290" s="108"/>
      <c r="CZ290" s="108"/>
      <c r="DC290" s="11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1"/>
      <c r="EQ290" s="11"/>
    </row>
    <row r="291" spans="81:147" ht="21.95" customHeight="1" x14ac:dyDescent="0.3"/>
    <row r="292" spans="81:147" ht="21.95" customHeight="1" x14ac:dyDescent="0.3"/>
    <row r="293" spans="81:147" ht="21.95" customHeight="1" x14ac:dyDescent="0.3"/>
    <row r="294" spans="81:147" ht="21.95" customHeight="1" x14ac:dyDescent="0.3"/>
  </sheetData>
  <mergeCells count="46">
    <mergeCell ref="C39:Q43"/>
    <mergeCell ref="F45:K55"/>
    <mergeCell ref="F58:K68"/>
    <mergeCell ref="F71:K81"/>
    <mergeCell ref="AK100:AL100"/>
    <mergeCell ref="C32:F32"/>
    <mergeCell ref="G32:H32"/>
    <mergeCell ref="P32:Q32"/>
    <mergeCell ref="C33:F33"/>
    <mergeCell ref="G33:H33"/>
    <mergeCell ref="P33:Q33"/>
    <mergeCell ref="EH14:EK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EL14:EO14"/>
    <mergeCell ref="AT10:BP13"/>
    <mergeCell ref="DZ13:EO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DZ14:EC14"/>
    <mergeCell ref="ED14:EG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A8F54-4B61-40E2-8311-46B771BA3EA7}">
  <sheetPr>
    <tabColor theme="5" tint="-0.249977111117893"/>
  </sheetPr>
  <dimension ref="A2:CI294"/>
  <sheetViews>
    <sheetView zoomScale="40" zoomScaleNormal="40" workbookViewId="0">
      <selection activeCell="AF79" sqref="AF79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121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162"/>
      <c r="V14" s="162"/>
      <c r="W14" s="162"/>
      <c r="X14" s="162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S16" s="34"/>
      <c r="T16" s="24"/>
      <c r="U16" s="129">
        <f>'RAW DATA'!BF11</f>
        <v>26.15</v>
      </c>
      <c r="V16" s="129">
        <f>'RAW DATA'!BG11</f>
        <v>9.9999999999999995E-21</v>
      </c>
      <c r="W16" s="129">
        <f>'RAW DATA'!BH11</f>
        <v>0.96</v>
      </c>
      <c r="X16" s="160"/>
      <c r="Y16" s="83"/>
      <c r="Z16" s="84"/>
      <c r="AA16" s="30">
        <f>(($D$18*V16)+1)*(1+$H$23)</f>
        <v>0.85</v>
      </c>
      <c r="AB16" s="30">
        <f>(($D$18*V16)+1)*(1+$H$24)</f>
        <v>1.1499999999999999</v>
      </c>
      <c r="AC16" s="85">
        <f t="shared" ref="AC16:AC30" si="0">(EXP($E$18*V16))*(1+$H$23)</f>
        <v>0.85</v>
      </c>
      <c r="AD16" s="85">
        <f t="shared" ref="AD16:AD30" si="1">(EXP($E$18*V16))*(1+$H$24)</f>
        <v>1.1499999999999999</v>
      </c>
      <c r="AE16" s="30">
        <f t="shared" ref="AE16:AE30" si="2">($F$18*(V16^$G$18))*(1+$H$23)</f>
        <v>0.81100381919142595</v>
      </c>
      <c r="AF16" s="30">
        <f t="shared" ref="AF16:AF30" si="3">($F$18*(V16^$G$18))*(1+$H$24)</f>
        <v>1.0972404612589879</v>
      </c>
      <c r="AG16" s="84"/>
      <c r="AH16" s="77"/>
      <c r="AI16" s="45"/>
      <c r="AJ16" s="30">
        <f t="shared" ref="AJ16:AJ30" si="4">($D$18*V16)+1</f>
        <v>1</v>
      </c>
      <c r="AK16" s="30">
        <f t="shared" ref="AK16:AK30" si="5">EXP($E$18*V16)</f>
        <v>1</v>
      </c>
      <c r="AL16" s="30">
        <f t="shared" ref="AL16:AL30" si="6">$F$18*(V16^$G$18)</f>
        <v>0.95412214022520703</v>
      </c>
      <c r="AM16" s="85">
        <f t="shared" ref="AM16:AM30" si="7">V16*$H$21+1</f>
        <v>1</v>
      </c>
      <c r="AN16" s="30">
        <f>(W16-AJ16)^2</f>
        <v>1.6000000000000029E-3</v>
      </c>
      <c r="AO16" s="30">
        <f>(W16-AK16)^2</f>
        <v>1.6000000000000029E-3</v>
      </c>
      <c r="AP16" s="30">
        <f>(W16-AL16)^2</f>
        <v>3.454923553212888E-5</v>
      </c>
      <c r="AQ16" s="85">
        <f>(W16-AM16)^2</f>
        <v>1.6000000000000029E-3</v>
      </c>
      <c r="AR16" s="86"/>
      <c r="AS16" s="87"/>
      <c r="AT16" s="60"/>
      <c r="AU16" s="30">
        <f t="shared" ref="AU16:AV30" si="8">V16^2</f>
        <v>9.9999999999999993E-41</v>
      </c>
      <c r="AV16" s="30">
        <f t="shared" si="8"/>
        <v>0.92159999999999997</v>
      </c>
      <c r="AW16" s="30">
        <f t="shared" ref="AW16:AW30" si="9">V16*W16</f>
        <v>9.5999999999999997E-21</v>
      </c>
      <c r="AX16" s="85">
        <f t="shared" ref="AX16:AX30" si="10">(V16-$M$25)^2</f>
        <v>100.75609090399168</v>
      </c>
      <c r="AY16" s="62"/>
      <c r="AZ16" s="30">
        <f t="shared" ref="AZ16:AZ30" si="11">AJ16-BB16</f>
        <v>0.83599464477386443</v>
      </c>
      <c r="BA16" s="30">
        <f t="shared" ref="BA16:BA30" si="12">AJ16+BB16</f>
        <v>1.1640053552261356</v>
      </c>
      <c r="BB16" s="30">
        <f t="shared" ref="BB16:BB30" si="13">$N$22*($N$20*SQRT((1/$H$26)+(AX16/$M$26)))</f>
        <v>0.16400535522613555</v>
      </c>
      <c r="BC16" s="56">
        <f>(BA16-AZ16)/(2*AJ16)</f>
        <v>0.16400535522613557</v>
      </c>
      <c r="BD16" s="30">
        <f t="shared" ref="BD16:BD30" si="14">AK16-BF16</f>
        <v>0.84205505590043228</v>
      </c>
      <c r="BE16" s="30">
        <f t="shared" ref="BE16:BE30" si="15">AK16+BF16</f>
        <v>1.1579449440995677</v>
      </c>
      <c r="BF16" s="30">
        <f t="shared" ref="BF16:BF30" si="16">$O$22*($O$20*SQRT((1/$H$26)+(AX16/$M$26)))</f>
        <v>0.15794494409956772</v>
      </c>
      <c r="BG16" s="56">
        <f t="shared" ref="BG16:BG30" si="17">(BE16-BD16)/(2*AK16)</f>
        <v>0.15794494409956772</v>
      </c>
      <c r="BH16" s="30">
        <f t="shared" ref="BH16:BH30" si="18">AL16-BJ16</f>
        <v>0.69877562619372158</v>
      </c>
      <c r="BI16" s="30">
        <f t="shared" ref="BI16:BI30" si="19">AL16+BJ16</f>
        <v>1.2094686542566926</v>
      </c>
      <c r="BJ16" s="30">
        <f t="shared" ref="BJ16:BJ30" si="20">$P$22*($P$20*SQRT((1/$H$26)+(AX16/$M$26)))</f>
        <v>0.25534651403148545</v>
      </c>
      <c r="BK16" s="56">
        <f t="shared" ref="BK16:BK30" si="21">(BI16-BH16)/(2*AL16)</f>
        <v>0.26762455587836437</v>
      </c>
      <c r="BL16" s="30">
        <f t="shared" ref="BL16:BL30" si="22">AM16-BN16</f>
        <v>0.83399334714204221</v>
      </c>
      <c r="BM16" s="30">
        <f t="shared" ref="BM16:BM30" si="23">AM16+BN16</f>
        <v>1.1660066528579578</v>
      </c>
      <c r="BN16" s="30">
        <f t="shared" ref="BN16:BN30" si="24">$Q$22*($Q$20*SQRT((1/$H$26)+(AX16/$M$26)))</f>
        <v>0.16600665285795779</v>
      </c>
      <c r="BO16" s="56">
        <f t="shared" ref="BO16:BO30" si="25">(BM16-BL16)/(2*AM16)</f>
        <v>0.16600665285795779</v>
      </c>
      <c r="BP16" s="59"/>
      <c r="BQ16" s="30">
        <f t="shared" ref="BQ16:BQ30" si="26">AJ16-BS16</f>
        <v>0.65512728692066147</v>
      </c>
      <c r="BR16" s="30">
        <f t="shared" ref="BR16:BR30" si="27">AJ16+BS16</f>
        <v>1.3448727130793385</v>
      </c>
      <c r="BS16" s="30">
        <f t="shared" ref="BS16:BS30" si="28">$N$22*SQRT(($N$20^2)+((($N$20*SQRT((1/$H$26)+(AX16/$M$26))))^2))</f>
        <v>0.34487271307933853</v>
      </c>
      <c r="BT16" s="56">
        <f t="shared" ref="BT16:BT30" si="29">(BR16-BQ16)/(2*AJ16)</f>
        <v>0.34487271307933853</v>
      </c>
      <c r="BU16" s="30">
        <f t="shared" ref="BU16:BU30" si="30">AK16-BW16</f>
        <v>0.66787120265874089</v>
      </c>
      <c r="BV16" s="30">
        <f t="shared" ref="BV16:BV30" si="31">AK16+BW16</f>
        <v>1.3321287973412592</v>
      </c>
      <c r="BW16" s="30">
        <f t="shared" ref="BW16:BW30" si="32">$O$22*SQRT(($O$20^2)+((($O$20*SQRT((1/$H$26)+(AX16/$M$26))))^2))</f>
        <v>0.33212879734125911</v>
      </c>
      <c r="BX16" s="56">
        <f t="shared" ref="BX16:BX30" si="33">(BV16-BU16)/(2*AK16)</f>
        <v>0.33212879734125916</v>
      </c>
      <c r="BY16" s="30">
        <f t="shared" ref="BY16:BY30" si="34">AL16-CA16</f>
        <v>0.4171759841197118</v>
      </c>
      <c r="BZ16" s="30">
        <f t="shared" ref="BZ16:BZ30" si="35">AL16+CA16</f>
        <v>1.4910682963307023</v>
      </c>
      <c r="CA16" s="30">
        <f t="shared" ref="CA16:CA30" si="36">$P$22*SQRT(($P$20^2)+((($P$20*SQRT((1/$H$26)+(AX16/$M$26))))^2))</f>
        <v>0.53694615610549523</v>
      </c>
      <c r="CB16" s="56">
        <f t="shared" ref="CB16:CB30" si="37">(BZ16-BY16)/(2*AL16)</f>
        <v>0.56276459110230548</v>
      </c>
      <c r="CC16" s="30">
        <f t="shared" ref="CC16:CC30" si="38">AM16-CE16</f>
        <v>0.65091893077878948</v>
      </c>
      <c r="CD16" s="30">
        <f t="shared" ref="CD16:CD30" si="39">AM16+CE16</f>
        <v>1.3490810692212105</v>
      </c>
      <c r="CE16" s="30">
        <f t="shared" ref="CE16:CE30" si="40">$Q$22*SQRT(($Q$20^2)+((($Q$20*SQRT((1/$H$26)+(AX16/$M$26))))^2))</f>
        <v>0.34908106922121052</v>
      </c>
      <c r="CF16" s="56">
        <f t="shared" ref="CF16:CF30" si="41">(CD16-CC16)/(2*AM16)</f>
        <v>0.34908106922121052</v>
      </c>
      <c r="CG16" s="66"/>
      <c r="CH16" s="60"/>
    </row>
    <row r="17" spans="1:87" s="12" customFormat="1" ht="21.95" customHeight="1" x14ac:dyDescent="0.25">
      <c r="A17" s="11"/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INPUTS!J32</f>
        <v>0.73019999999999996</v>
      </c>
      <c r="O17" s="128">
        <f>INPUTS!K32</f>
        <v>0.83169999999999999</v>
      </c>
      <c r="P17" s="128">
        <f>INPUTS!L32</f>
        <v>0.23580000000000001</v>
      </c>
      <c r="Q17" s="128" t="s">
        <v>7</v>
      </c>
      <c r="R17" s="24"/>
      <c r="S17" s="34"/>
      <c r="T17" s="24"/>
      <c r="U17" s="129">
        <f>'RAW DATA'!BF12</f>
        <v>30.31</v>
      </c>
      <c r="V17" s="129">
        <f>'RAW DATA'!BG12</f>
        <v>9.9999999999999995E-21</v>
      </c>
      <c r="W17" s="129">
        <f>'RAW DATA'!BH12</f>
        <v>0.96</v>
      </c>
      <c r="X17" s="160"/>
      <c r="Y17" s="83"/>
      <c r="Z17" s="84"/>
      <c r="AA17" s="30">
        <f t="shared" ref="AA17:AA30" si="42">(($D$18*V17)+1)*(1+$H$23)</f>
        <v>0.85</v>
      </c>
      <c r="AB17" s="30">
        <f t="shared" ref="AB17:AB30" si="43">(($D$18*V17)+1)*(1+$H$24)</f>
        <v>1.1499999999999999</v>
      </c>
      <c r="AC17" s="85">
        <f t="shared" si="0"/>
        <v>0.85</v>
      </c>
      <c r="AD17" s="85">
        <f t="shared" si="1"/>
        <v>1.1499999999999999</v>
      </c>
      <c r="AE17" s="30">
        <f t="shared" si="2"/>
        <v>0.81100381919142595</v>
      </c>
      <c r="AF17" s="30">
        <f t="shared" si="3"/>
        <v>1.0972404612589879</v>
      </c>
      <c r="AG17" s="84"/>
      <c r="AH17" s="77"/>
      <c r="AI17" s="45"/>
      <c r="AJ17" s="30">
        <f t="shared" si="4"/>
        <v>1</v>
      </c>
      <c r="AK17" s="30">
        <f t="shared" si="5"/>
        <v>1</v>
      </c>
      <c r="AL17" s="30">
        <f t="shared" si="6"/>
        <v>0.95412214022520703</v>
      </c>
      <c r="AM17" s="85">
        <f t="shared" si="7"/>
        <v>1</v>
      </c>
      <c r="AN17" s="30">
        <f>(W17-AJ17)^2</f>
        <v>1.6000000000000029E-3</v>
      </c>
      <c r="AO17" s="30">
        <f t="shared" ref="AO17:AO30" si="44">(W17-AK17)^2</f>
        <v>1.6000000000000029E-3</v>
      </c>
      <c r="AP17" s="30">
        <f t="shared" ref="AP17:AP30" si="45">(W17-AL17)^2</f>
        <v>3.454923553212888E-5</v>
      </c>
      <c r="AQ17" s="85">
        <f t="shared" ref="AQ17:AQ30" si="46">(W17-AM17)^2</f>
        <v>1.6000000000000029E-3</v>
      </c>
      <c r="AR17" s="86"/>
      <c r="AS17" s="87"/>
      <c r="AT17" s="60"/>
      <c r="AU17" s="30">
        <f t="shared" si="8"/>
        <v>9.9999999999999993E-41</v>
      </c>
      <c r="AV17" s="30">
        <f t="shared" si="8"/>
        <v>0.92159999999999997</v>
      </c>
      <c r="AW17" s="30">
        <f t="shared" si="9"/>
        <v>9.5999999999999997E-21</v>
      </c>
      <c r="AX17" s="85">
        <f t="shared" si="10"/>
        <v>100.75609090399168</v>
      </c>
      <c r="AY17" s="63"/>
      <c r="AZ17" s="30">
        <f t="shared" si="11"/>
        <v>0.83599464477386443</v>
      </c>
      <c r="BA17" s="30">
        <f t="shared" si="12"/>
        <v>1.1640053552261356</v>
      </c>
      <c r="BB17" s="30">
        <f t="shared" si="13"/>
        <v>0.16400535522613555</v>
      </c>
      <c r="BC17" s="56">
        <f t="shared" ref="BC17:BC30" si="47">(BA17-AZ17)/(2*AJ17)</f>
        <v>0.16400535522613557</v>
      </c>
      <c r="BD17" s="30">
        <f t="shared" si="14"/>
        <v>0.84205505590043228</v>
      </c>
      <c r="BE17" s="30">
        <f t="shared" si="15"/>
        <v>1.1579449440995677</v>
      </c>
      <c r="BF17" s="30">
        <f t="shared" si="16"/>
        <v>0.15794494409956772</v>
      </c>
      <c r="BG17" s="56">
        <f t="shared" si="17"/>
        <v>0.15794494409956772</v>
      </c>
      <c r="BH17" s="30">
        <f t="shared" si="18"/>
        <v>0.69877562619372158</v>
      </c>
      <c r="BI17" s="30">
        <f t="shared" si="19"/>
        <v>1.2094686542566926</v>
      </c>
      <c r="BJ17" s="30">
        <f t="shared" si="20"/>
        <v>0.25534651403148545</v>
      </c>
      <c r="BK17" s="56">
        <f t="shared" si="21"/>
        <v>0.26762455587836437</v>
      </c>
      <c r="BL17" s="30">
        <f t="shared" si="22"/>
        <v>0.83399334714204221</v>
      </c>
      <c r="BM17" s="30">
        <f t="shared" si="23"/>
        <v>1.1660066528579578</v>
      </c>
      <c r="BN17" s="30">
        <f t="shared" si="24"/>
        <v>0.16600665285795779</v>
      </c>
      <c r="BO17" s="56">
        <f t="shared" si="25"/>
        <v>0.16600665285795779</v>
      </c>
      <c r="BP17" s="59"/>
      <c r="BQ17" s="30">
        <f t="shared" si="26"/>
        <v>0.65512728692066147</v>
      </c>
      <c r="BR17" s="30">
        <f t="shared" si="27"/>
        <v>1.3448727130793385</v>
      </c>
      <c r="BS17" s="30">
        <f t="shared" si="28"/>
        <v>0.34487271307933853</v>
      </c>
      <c r="BT17" s="56">
        <f t="shared" si="29"/>
        <v>0.34487271307933853</v>
      </c>
      <c r="BU17" s="30">
        <f t="shared" si="30"/>
        <v>0.66787120265874089</v>
      </c>
      <c r="BV17" s="30">
        <f t="shared" si="31"/>
        <v>1.3321287973412592</v>
      </c>
      <c r="BW17" s="30">
        <f t="shared" si="32"/>
        <v>0.33212879734125911</v>
      </c>
      <c r="BX17" s="56">
        <f t="shared" si="33"/>
        <v>0.33212879734125916</v>
      </c>
      <c r="BY17" s="30">
        <f t="shared" si="34"/>
        <v>0.4171759841197118</v>
      </c>
      <c r="BZ17" s="30">
        <f t="shared" si="35"/>
        <v>1.4910682963307023</v>
      </c>
      <c r="CA17" s="30">
        <f t="shared" si="36"/>
        <v>0.53694615610549523</v>
      </c>
      <c r="CB17" s="56">
        <f t="shared" si="37"/>
        <v>0.56276459110230548</v>
      </c>
      <c r="CC17" s="30">
        <f t="shared" si="38"/>
        <v>0.65091893077878948</v>
      </c>
      <c r="CD17" s="30">
        <f t="shared" si="39"/>
        <v>1.3490810692212105</v>
      </c>
      <c r="CE17" s="30">
        <f t="shared" si="40"/>
        <v>0.34908106922121052</v>
      </c>
      <c r="CF17" s="56">
        <f t="shared" si="41"/>
        <v>0.34908106922121052</v>
      </c>
      <c r="CG17" s="66"/>
      <c r="CH17" s="60"/>
    </row>
    <row r="18" spans="1:87" s="12" customFormat="1" ht="21.95" customHeight="1" x14ac:dyDescent="0.25">
      <c r="A18" s="11"/>
      <c r="B18" s="79"/>
      <c r="C18" s="80"/>
      <c r="D18" s="88">
        <f>INPUTS!E32</f>
        <v>2.4899999999999999E-2</v>
      </c>
      <c r="E18" s="88">
        <f>INPUTS!F32</f>
        <v>2.0500000000000001E-2</v>
      </c>
      <c r="F18" s="88">
        <f>INPUTS!G32</f>
        <v>1.2235</v>
      </c>
      <c r="G18" s="88">
        <f>INPUTS!H32</f>
        <v>5.4000000000000003E-3</v>
      </c>
      <c r="H18" s="80"/>
      <c r="I18" s="80"/>
      <c r="K18" s="79"/>
      <c r="L18" s="31" t="s">
        <v>72</v>
      </c>
      <c r="M18" s="9" t="s">
        <v>71</v>
      </c>
      <c r="N18" s="30">
        <f>SUM(AN16:AN30)</f>
        <v>0.28011331496718084</v>
      </c>
      <c r="O18" s="30">
        <f>SUM(AO16:AO30)</f>
        <v>0.25979402093584802</v>
      </c>
      <c r="P18" s="30">
        <f>SUM(AP16:AP30)</f>
        <v>0.62144879950872856</v>
      </c>
      <c r="Q18" s="30">
        <f>SUM(AQ16:AQ30)</f>
        <v>0.28699126662462798</v>
      </c>
      <c r="R18" s="24"/>
      <c r="S18" s="34"/>
      <c r="T18" s="24"/>
      <c r="U18" s="129">
        <f>'RAW DATA'!BF13</f>
        <v>52.3</v>
      </c>
      <c r="V18" s="129">
        <f>'RAW DATA'!BG13</f>
        <v>6.5137413839277976</v>
      </c>
      <c r="W18" s="129">
        <f>'RAW DATA'!BH13</f>
        <v>0.93</v>
      </c>
      <c r="X18" s="160"/>
      <c r="Y18" s="83"/>
      <c r="Z18" s="84"/>
      <c r="AA18" s="30">
        <f t="shared" si="42"/>
        <v>0.9878633363908319</v>
      </c>
      <c r="AB18" s="30">
        <f t="shared" si="43"/>
        <v>1.3365209845287724</v>
      </c>
      <c r="AC18" s="85">
        <f t="shared" si="0"/>
        <v>0.9714288684390141</v>
      </c>
      <c r="AD18" s="85">
        <f t="shared" si="1"/>
        <v>1.3142861161233721</v>
      </c>
      <c r="AE18" s="30">
        <f t="shared" si="2"/>
        <v>1.0505520732352969</v>
      </c>
      <c r="AF18" s="30">
        <f t="shared" si="3"/>
        <v>1.4213351579065781</v>
      </c>
      <c r="AG18" s="84"/>
      <c r="AH18" s="77"/>
      <c r="AI18" s="45"/>
      <c r="AJ18" s="30">
        <f t="shared" si="4"/>
        <v>1.1621921604598022</v>
      </c>
      <c r="AK18" s="30">
        <f t="shared" si="5"/>
        <v>1.1428574922811932</v>
      </c>
      <c r="AL18" s="30">
        <f t="shared" si="6"/>
        <v>1.2359436155709376</v>
      </c>
      <c r="AM18" s="85">
        <f t="shared" si="7"/>
        <v>1.1498160518303393</v>
      </c>
      <c r="AN18" s="30">
        <f t="shared" ref="AN18:AN30" si="48">(W18-AJ18)^2</f>
        <v>5.3913199378990521E-2</v>
      </c>
      <c r="AO18" s="30">
        <f t="shared" si="44"/>
        <v>4.5308312020238183E-2</v>
      </c>
      <c r="AP18" s="30">
        <f t="shared" si="45"/>
        <v>9.3601495908617605E-2</v>
      </c>
      <c r="AQ18" s="85">
        <f t="shared" si="46"/>
        <v>4.8319096642278396E-2</v>
      </c>
      <c r="AR18" s="86"/>
      <c r="AS18" s="87"/>
      <c r="AT18" s="60"/>
      <c r="AU18" s="30">
        <f t="shared" si="8"/>
        <v>42.428826816693622</v>
      </c>
      <c r="AV18" s="30">
        <f t="shared" si="8"/>
        <v>0.86490000000000011</v>
      </c>
      <c r="AW18" s="30">
        <f t="shared" si="9"/>
        <v>6.0577794870528523</v>
      </c>
      <c r="AX18" s="85">
        <f t="shared" si="10"/>
        <v>12.418519411448344</v>
      </c>
      <c r="AY18" s="89"/>
      <c r="AZ18" s="30">
        <f t="shared" si="11"/>
        <v>1.0689455973894515</v>
      </c>
      <c r="BA18" s="30">
        <f t="shared" si="12"/>
        <v>1.255438723530153</v>
      </c>
      <c r="BB18" s="30">
        <f t="shared" si="13"/>
        <v>9.3246563070350633E-2</v>
      </c>
      <c r="BC18" s="56">
        <f t="shared" si="47"/>
        <v>8.0233343712677652E-2</v>
      </c>
      <c r="BD18" s="30">
        <f t="shared" si="14"/>
        <v>1.0530566246734485</v>
      </c>
      <c r="BE18" s="30">
        <f t="shared" si="15"/>
        <v>1.2326583598889378</v>
      </c>
      <c r="BF18" s="30">
        <f t="shared" si="16"/>
        <v>8.9800867607744736E-2</v>
      </c>
      <c r="BG18" s="56">
        <f t="shared" si="17"/>
        <v>7.857573513255639E-2</v>
      </c>
      <c r="BH18" s="30">
        <f t="shared" si="18"/>
        <v>1.0907643024161879</v>
      </c>
      <c r="BI18" s="30">
        <f t="shared" si="19"/>
        <v>1.3811229287256872</v>
      </c>
      <c r="BJ18" s="30">
        <f t="shared" si="20"/>
        <v>0.14517931315474958</v>
      </c>
      <c r="BK18" s="56">
        <f t="shared" si="21"/>
        <v>0.11746434976945516</v>
      </c>
      <c r="BL18" s="30">
        <f t="shared" si="22"/>
        <v>1.0554316349039914</v>
      </c>
      <c r="BM18" s="30">
        <f t="shared" si="23"/>
        <v>1.2442004687566872</v>
      </c>
      <c r="BN18" s="30">
        <f t="shared" si="24"/>
        <v>9.4384416926347872E-2</v>
      </c>
      <c r="BO18" s="56">
        <f t="shared" si="25"/>
        <v>8.2086536169069566E-2</v>
      </c>
      <c r="BP18" s="59"/>
      <c r="BQ18" s="30">
        <f t="shared" si="26"/>
        <v>0.84480540394925441</v>
      </c>
      <c r="BR18" s="30">
        <f t="shared" si="27"/>
        <v>1.4795789169703499</v>
      </c>
      <c r="BS18" s="30">
        <f t="shared" si="28"/>
        <v>0.31738675651054782</v>
      </c>
      <c r="BT18" s="56">
        <f t="shared" si="29"/>
        <v>0.27309318313159064</v>
      </c>
      <c r="BU18" s="30">
        <f t="shared" si="30"/>
        <v>0.83719897615602568</v>
      </c>
      <c r="BV18" s="30">
        <f t="shared" si="31"/>
        <v>1.4485160084063606</v>
      </c>
      <c r="BW18" s="30">
        <f t="shared" si="32"/>
        <v>0.30565851612516753</v>
      </c>
      <c r="BX18" s="56">
        <f t="shared" si="33"/>
        <v>0.26745111983739966</v>
      </c>
      <c r="BY18" s="30">
        <f t="shared" si="34"/>
        <v>0.74179144741165481</v>
      </c>
      <c r="BZ18" s="30">
        <f t="shared" si="35"/>
        <v>1.7300957837302202</v>
      </c>
      <c r="CA18" s="30">
        <f t="shared" si="36"/>
        <v>0.49415216815928276</v>
      </c>
      <c r="CB18" s="56">
        <f t="shared" si="37"/>
        <v>0.39981772787507924</v>
      </c>
      <c r="CC18" s="30">
        <f t="shared" si="38"/>
        <v>0.82855634029767966</v>
      </c>
      <c r="CD18" s="30">
        <f t="shared" si="39"/>
        <v>1.4710757633629989</v>
      </c>
      <c r="CE18" s="30">
        <f t="shared" si="40"/>
        <v>0.32125971153265964</v>
      </c>
      <c r="CF18" s="56">
        <f t="shared" si="41"/>
        <v>0.27940096245939605</v>
      </c>
      <c r="CG18" s="66"/>
      <c r="CH18" s="60"/>
    </row>
    <row r="19" spans="1:87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2.0008093926227204E-2</v>
      </c>
      <c r="O19" s="30">
        <f>O18/(H26-1)</f>
        <v>1.8556715781132001E-2</v>
      </c>
      <c r="P19" s="30">
        <f>P18/(H26-2)</f>
        <v>4.7803753808363735E-2</v>
      </c>
      <c r="Q19" s="30">
        <f>Q18/(H26-1)</f>
        <v>2.0499376187473429E-2</v>
      </c>
      <c r="R19" s="24"/>
      <c r="S19" s="34"/>
      <c r="T19" s="24"/>
      <c r="U19" s="129">
        <f>'RAW DATA'!BF14</f>
        <v>45.77</v>
      </c>
      <c r="V19" s="129">
        <f>'RAW DATA'!BG14</f>
        <v>4.1150240967107443</v>
      </c>
      <c r="W19" s="129">
        <f>'RAW DATA'!BH14</f>
        <v>1.02</v>
      </c>
      <c r="X19" s="160"/>
      <c r="Y19" s="83"/>
      <c r="Z19" s="84"/>
      <c r="AA19" s="30">
        <f t="shared" si="42"/>
        <v>0.93709448500688286</v>
      </c>
      <c r="AB19" s="30">
        <f t="shared" si="43"/>
        <v>1.267833715009312</v>
      </c>
      <c r="AC19" s="85">
        <f t="shared" si="0"/>
        <v>0.92481557889476529</v>
      </c>
      <c r="AD19" s="85">
        <f t="shared" si="1"/>
        <v>1.2512210773282118</v>
      </c>
      <c r="AE19" s="30">
        <f t="shared" si="2"/>
        <v>1.0479498751801812</v>
      </c>
      <c r="AF19" s="30">
        <f t="shared" si="3"/>
        <v>1.4178145370084805</v>
      </c>
      <c r="AG19" s="84"/>
      <c r="AH19" s="77"/>
      <c r="AI19" s="45"/>
      <c r="AJ19" s="30">
        <f t="shared" si="4"/>
        <v>1.1024641000080975</v>
      </c>
      <c r="AK19" s="30">
        <f t="shared" si="5"/>
        <v>1.0880183281114886</v>
      </c>
      <c r="AL19" s="30">
        <f t="shared" si="6"/>
        <v>1.232882206094331</v>
      </c>
      <c r="AM19" s="85">
        <f t="shared" si="7"/>
        <v>1.0946455542243472</v>
      </c>
      <c r="AN19" s="30">
        <f t="shared" si="48"/>
        <v>6.8003277901454977E-3</v>
      </c>
      <c r="AO19" s="30">
        <f t="shared" si="44"/>
        <v>4.6264929590821144E-3</v>
      </c>
      <c r="AP19" s="30">
        <f t="shared" si="45"/>
        <v>4.5318833671589197E-2</v>
      </c>
      <c r="AQ19" s="85">
        <f t="shared" si="46"/>
        <v>5.5719587654599516E-3</v>
      </c>
      <c r="AR19" s="86"/>
      <c r="AS19" s="87"/>
      <c r="AT19" s="60"/>
      <c r="AU19" s="30">
        <f t="shared" si="8"/>
        <v>16.933423316510076</v>
      </c>
      <c r="AV19" s="30">
        <f t="shared" si="8"/>
        <v>1.0404</v>
      </c>
      <c r="AW19" s="30">
        <f t="shared" si="9"/>
        <v>4.1973245786449596</v>
      </c>
      <c r="AX19" s="85">
        <f t="shared" si="10"/>
        <v>35.078484956993321</v>
      </c>
      <c r="AY19" s="89"/>
      <c r="AZ19" s="30">
        <f t="shared" si="11"/>
        <v>0.98686032519267508</v>
      </c>
      <c r="BA19" s="30">
        <f t="shared" si="12"/>
        <v>1.2180678748235199</v>
      </c>
      <c r="BB19" s="30">
        <f t="shared" si="13"/>
        <v>0.11560377481542236</v>
      </c>
      <c r="BC19" s="56">
        <f t="shared" si="47"/>
        <v>0.10485944604869518</v>
      </c>
      <c r="BD19" s="30">
        <f t="shared" si="14"/>
        <v>0.976686404067028</v>
      </c>
      <c r="BE19" s="30">
        <f t="shared" si="15"/>
        <v>1.1993502521559491</v>
      </c>
      <c r="BF19" s="30">
        <f t="shared" si="16"/>
        <v>0.11133192404446059</v>
      </c>
      <c r="BG19" s="56">
        <f t="shared" si="17"/>
        <v>0.10232541232802878</v>
      </c>
      <c r="BH19" s="30">
        <f t="shared" si="18"/>
        <v>1.0528940534678681</v>
      </c>
      <c r="BI19" s="30">
        <f t="shared" si="19"/>
        <v>1.4128703587207938</v>
      </c>
      <c r="BJ19" s="30">
        <f t="shared" si="20"/>
        <v>0.17998815262646278</v>
      </c>
      <c r="BK19" s="56">
        <f t="shared" si="21"/>
        <v>0.14598973992547953</v>
      </c>
      <c r="BL19" s="30">
        <f t="shared" si="22"/>
        <v>0.97763110863876113</v>
      </c>
      <c r="BM19" s="30">
        <f t="shared" si="23"/>
        <v>1.2116599998099331</v>
      </c>
      <c r="BN19" s="30">
        <f t="shared" si="24"/>
        <v>0.11701444558558602</v>
      </c>
      <c r="BO19" s="56">
        <f t="shared" si="25"/>
        <v>0.10689710941958837</v>
      </c>
      <c r="BP19" s="59"/>
      <c r="BQ19" s="30">
        <f t="shared" si="26"/>
        <v>0.77780479483507814</v>
      </c>
      <c r="BR19" s="30">
        <f t="shared" si="27"/>
        <v>1.4271234051811168</v>
      </c>
      <c r="BS19" s="30">
        <f t="shared" si="28"/>
        <v>0.32465930517301939</v>
      </c>
      <c r="BT19" s="56">
        <f t="shared" si="29"/>
        <v>0.29448514937641485</v>
      </c>
      <c r="BU19" s="30">
        <f t="shared" si="30"/>
        <v>0.7753560023218643</v>
      </c>
      <c r="BV19" s="30">
        <f t="shared" si="31"/>
        <v>1.4006806539011127</v>
      </c>
      <c r="BW19" s="30">
        <f t="shared" si="32"/>
        <v>0.31266232578962427</v>
      </c>
      <c r="BX19" s="56">
        <f t="shared" si="33"/>
        <v>0.28736862028080273</v>
      </c>
      <c r="BY19" s="30">
        <f t="shared" si="34"/>
        <v>0.72740711529922353</v>
      </c>
      <c r="BZ19" s="30">
        <f t="shared" si="35"/>
        <v>1.7383572968894385</v>
      </c>
      <c r="CA19" s="30">
        <f t="shared" si="36"/>
        <v>0.50547509079510744</v>
      </c>
      <c r="CB19" s="56">
        <f t="shared" si="37"/>
        <v>0.40999463557545446</v>
      </c>
      <c r="CC19" s="30">
        <f t="shared" si="38"/>
        <v>0.76602454976598466</v>
      </c>
      <c r="CD19" s="30">
        <f t="shared" si="39"/>
        <v>1.4232665586827098</v>
      </c>
      <c r="CE19" s="30">
        <f t="shared" si="40"/>
        <v>0.32862100445836251</v>
      </c>
      <c r="CF19" s="56">
        <f t="shared" si="41"/>
        <v>0.30020768201193626</v>
      </c>
      <c r="CG19" s="66"/>
      <c r="CH19" s="60"/>
    </row>
    <row r="20" spans="1:87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0.14144996969327073</v>
      </c>
      <c r="O20" s="30">
        <f>SQRT(O18/(H26-G31))</f>
        <v>0.13622303689586429</v>
      </c>
      <c r="P20" s="30">
        <f>SQRT(P18/(H26-G32))</f>
        <v>0.21864069568212532</v>
      </c>
      <c r="Q20" s="30">
        <f>SQRT(Q18/(H26-G33))</f>
        <v>0.14317603216835362</v>
      </c>
      <c r="R20" s="24"/>
      <c r="S20" s="34"/>
      <c r="T20" s="24"/>
      <c r="U20" s="129">
        <f>'RAW DATA'!BF15</f>
        <v>51.71</v>
      </c>
      <c r="V20" s="129">
        <f>'RAW DATA'!BG15</f>
        <v>6.2995837611054277</v>
      </c>
      <c r="W20" s="129">
        <f>'RAW DATA'!BH15</f>
        <v>1.02</v>
      </c>
      <c r="X20" s="160"/>
      <c r="Y20" s="83"/>
      <c r="Z20" s="84"/>
      <c r="AA20" s="30">
        <f t="shared" si="42"/>
        <v>0.98333069030379627</v>
      </c>
      <c r="AB20" s="30">
        <f t="shared" si="43"/>
        <v>1.3303885809992537</v>
      </c>
      <c r="AC20" s="85">
        <f t="shared" si="0"/>
        <v>0.96717341908470478</v>
      </c>
      <c r="AD20" s="85">
        <f t="shared" si="1"/>
        <v>1.3085287434675417</v>
      </c>
      <c r="AE20" s="30">
        <f t="shared" si="2"/>
        <v>1.0503624400783624</v>
      </c>
      <c r="AF20" s="30">
        <f t="shared" si="3"/>
        <v>1.4210785954001373</v>
      </c>
      <c r="AG20" s="84"/>
      <c r="AH20" s="77"/>
      <c r="AI20" s="45"/>
      <c r="AJ20" s="30">
        <f t="shared" si="4"/>
        <v>1.1568596356515251</v>
      </c>
      <c r="AK20" s="30">
        <f t="shared" si="5"/>
        <v>1.1378510812761233</v>
      </c>
      <c r="AL20" s="30">
        <f t="shared" si="6"/>
        <v>1.2357205177392498</v>
      </c>
      <c r="AM20" s="85">
        <f t="shared" si="7"/>
        <v>1.1448904265054249</v>
      </c>
      <c r="AN20" s="30">
        <f t="shared" si="48"/>
        <v>1.8730559870668184E-2</v>
      </c>
      <c r="AO20" s="30">
        <f t="shared" si="44"/>
        <v>1.3888877357951423E-2</v>
      </c>
      <c r="AP20" s="30">
        <f t="shared" si="45"/>
        <v>4.6535341773690002E-2</v>
      </c>
      <c r="AQ20" s="85">
        <f t="shared" si="46"/>
        <v>1.5597618632706945E-2</v>
      </c>
      <c r="AR20" s="86"/>
      <c r="AS20" s="87"/>
      <c r="AT20" s="60"/>
      <c r="AU20" s="30">
        <f t="shared" si="8"/>
        <v>39.684755563183209</v>
      </c>
      <c r="AV20" s="30">
        <f t="shared" si="8"/>
        <v>1.0404</v>
      </c>
      <c r="AW20" s="30">
        <f t="shared" si="9"/>
        <v>6.4255754363275361</v>
      </c>
      <c r="AX20" s="85">
        <f t="shared" si="10"/>
        <v>13.973762385556606</v>
      </c>
      <c r="AY20" s="63"/>
      <c r="AZ20" s="30">
        <f t="shared" si="11"/>
        <v>1.0619102027712033</v>
      </c>
      <c r="BA20" s="30">
        <f t="shared" si="12"/>
        <v>1.2518090685318468</v>
      </c>
      <c r="BB20" s="30">
        <f t="shared" si="13"/>
        <v>9.4949432880321802E-2</v>
      </c>
      <c r="BC20" s="56">
        <f t="shared" si="47"/>
        <v>8.2075154110505158E-2</v>
      </c>
      <c r="BD20" s="30">
        <f t="shared" si="14"/>
        <v>1.0464102691886761</v>
      </c>
      <c r="BE20" s="30">
        <f t="shared" si="15"/>
        <v>1.2292918933635706</v>
      </c>
      <c r="BF20" s="30">
        <f t="shared" si="16"/>
        <v>9.1440812087447171E-2</v>
      </c>
      <c r="BG20" s="56">
        <f t="shared" si="17"/>
        <v>8.0362723727339172E-2</v>
      </c>
      <c r="BH20" s="30">
        <f t="shared" si="18"/>
        <v>1.0878899382936766</v>
      </c>
      <c r="BI20" s="30">
        <f t="shared" si="19"/>
        <v>1.3835510971848231</v>
      </c>
      <c r="BJ20" s="30">
        <f t="shared" si="20"/>
        <v>0.14783057944557312</v>
      </c>
      <c r="BK20" s="56">
        <f t="shared" si="21"/>
        <v>0.11963107945802275</v>
      </c>
      <c r="BL20" s="30">
        <f t="shared" si="22"/>
        <v>1.0487823602688677</v>
      </c>
      <c r="BM20" s="30">
        <f t="shared" si="23"/>
        <v>1.2409984927419822</v>
      </c>
      <c r="BN20" s="30">
        <f t="shared" si="24"/>
        <v>9.6108066236557307E-2</v>
      </c>
      <c r="BO20" s="56">
        <f t="shared" si="25"/>
        <v>8.3945209088619993E-2</v>
      </c>
      <c r="BP20" s="59"/>
      <c r="BQ20" s="30">
        <f t="shared" si="26"/>
        <v>0.8389684176411063</v>
      </c>
      <c r="BR20" s="30">
        <f t="shared" si="27"/>
        <v>1.4747508536619438</v>
      </c>
      <c r="BS20" s="30">
        <f t="shared" si="28"/>
        <v>0.31789121801041875</v>
      </c>
      <c r="BT20" s="56">
        <f t="shared" si="29"/>
        <v>0.27478806262558159</v>
      </c>
      <c r="BU20" s="30">
        <f t="shared" si="30"/>
        <v>0.83170674477461715</v>
      </c>
      <c r="BV20" s="30">
        <f t="shared" si="31"/>
        <v>1.4439954177776295</v>
      </c>
      <c r="BW20" s="30">
        <f t="shared" si="32"/>
        <v>0.30614433650150613</v>
      </c>
      <c r="BX20" s="56">
        <f t="shared" si="33"/>
        <v>0.26905483638347388</v>
      </c>
      <c r="BY20" s="30">
        <f t="shared" si="34"/>
        <v>0.74078293324232658</v>
      </c>
      <c r="BZ20" s="30">
        <f t="shared" si="35"/>
        <v>1.7306581022361731</v>
      </c>
      <c r="CA20" s="30">
        <f t="shared" si="36"/>
        <v>0.49493758449692332</v>
      </c>
      <c r="CB20" s="56">
        <f t="shared" si="37"/>
        <v>0.40052550507327611</v>
      </c>
      <c r="CC20" s="30">
        <f t="shared" si="38"/>
        <v>0.82312009771289696</v>
      </c>
      <c r="CD20" s="30">
        <f t="shared" si="39"/>
        <v>1.4666607552979529</v>
      </c>
      <c r="CE20" s="30">
        <f t="shared" si="40"/>
        <v>0.32177032879252793</v>
      </c>
      <c r="CF20" s="56">
        <f t="shared" si="41"/>
        <v>0.28104901686939149</v>
      </c>
      <c r="CG20" s="66"/>
      <c r="CH20" s="60"/>
    </row>
    <row r="21" spans="1:87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AVERAGE(BC16:BC30)</f>
        <v>8.8054095669323262E-2</v>
      </c>
      <c r="O21" s="33">
        <f>AVERAGE(BG16:BG30)</f>
        <v>8.5588773588081368E-2</v>
      </c>
      <c r="P21" s="33">
        <f>AVERAGE(BK16:BK30)</f>
        <v>0.14269851001636866</v>
      </c>
      <c r="Q21" s="33">
        <f>AVERAGE(BO16:BO30)</f>
        <v>9.0259420725694511E-2</v>
      </c>
      <c r="R21" s="24"/>
      <c r="S21" s="34"/>
      <c r="T21" s="24"/>
      <c r="U21" s="129">
        <f>'RAW DATA'!BF16</f>
        <v>58.25</v>
      </c>
      <c r="V21" s="129">
        <f>'RAW DATA'!BG16</f>
        <v>8.6475308817495744</v>
      </c>
      <c r="W21" s="129">
        <f>'RAW DATA'!BH16</f>
        <v>1.02</v>
      </c>
      <c r="X21" s="160"/>
      <c r="Y21" s="83"/>
      <c r="Z21" s="84"/>
      <c r="AA21" s="30">
        <f t="shared" si="42"/>
        <v>1.0330249911122298</v>
      </c>
      <c r="AB21" s="30">
        <f t="shared" si="43"/>
        <v>1.3976220467988991</v>
      </c>
      <c r="AC21" s="85">
        <f t="shared" si="0"/>
        <v>1.0148648526988395</v>
      </c>
      <c r="AD21" s="85">
        <f t="shared" si="1"/>
        <v>1.3730524477690182</v>
      </c>
      <c r="AE21" s="30">
        <f>($F$18*(V21^$G$18))*(1+$H$23)</f>
        <v>1.0521607986901638</v>
      </c>
      <c r="AF21" s="30">
        <f t="shared" si="3"/>
        <v>1.4235116688161038</v>
      </c>
      <c r="AG21" s="84"/>
      <c r="AH21" s="77"/>
      <c r="AI21" s="45"/>
      <c r="AJ21" s="30">
        <f t="shared" si="4"/>
        <v>1.2153235189555645</v>
      </c>
      <c r="AK21" s="30">
        <f t="shared" si="5"/>
        <v>1.193958650233929</v>
      </c>
      <c r="AL21" s="30">
        <f t="shared" si="6"/>
        <v>1.2378362337531339</v>
      </c>
      <c r="AM21" s="85">
        <f t="shared" si="7"/>
        <v>1.1988932102802403</v>
      </c>
      <c r="AN21" s="30">
        <f t="shared" si="48"/>
        <v>3.815127705718474E-2</v>
      </c>
      <c r="AO21" s="30">
        <f t="shared" si="44"/>
        <v>3.0261611991210437E-2</v>
      </c>
      <c r="AP21" s="30">
        <f t="shared" si="45"/>
        <v>4.7452624735749981E-2</v>
      </c>
      <c r="AQ21" s="85">
        <f t="shared" si="46"/>
        <v>3.2002780684370277E-2</v>
      </c>
      <c r="AR21" s="86"/>
      <c r="AS21" s="87"/>
      <c r="AT21" s="60"/>
      <c r="AU21" s="30">
        <f t="shared" si="8"/>
        <v>74.779790350812576</v>
      </c>
      <c r="AV21" s="30">
        <f t="shared" si="8"/>
        <v>1.0404</v>
      </c>
      <c r="AW21" s="30">
        <f t="shared" si="9"/>
        <v>8.8204814993845666</v>
      </c>
      <c r="AX21" s="85">
        <f t="shared" si="10"/>
        <v>1.9326629163424331</v>
      </c>
      <c r="AY21" s="63"/>
      <c r="AZ21" s="30">
        <f t="shared" si="11"/>
        <v>1.1344890799817597</v>
      </c>
      <c r="BA21" s="30">
        <f t="shared" si="12"/>
        <v>1.2961579579293692</v>
      </c>
      <c r="BB21" s="30">
        <f t="shared" si="13"/>
        <v>8.0834438973804754E-2</v>
      </c>
      <c r="BC21" s="56">
        <f t="shared" si="47"/>
        <v>6.6512692063486881E-2</v>
      </c>
      <c r="BD21" s="30">
        <f t="shared" si="14"/>
        <v>1.1161112474620289</v>
      </c>
      <c r="BE21" s="30">
        <f t="shared" si="15"/>
        <v>1.2718060530058291</v>
      </c>
      <c r="BF21" s="30">
        <f t="shared" si="16"/>
        <v>7.7847402771899998E-2</v>
      </c>
      <c r="BG21" s="56">
        <f t="shared" si="17"/>
        <v>6.5201087790308004E-2</v>
      </c>
      <c r="BH21" s="30">
        <f t="shared" si="18"/>
        <v>1.1119818543202689</v>
      </c>
      <c r="BI21" s="30">
        <f t="shared" si="19"/>
        <v>1.3636906131859989</v>
      </c>
      <c r="BJ21" s="30">
        <f t="shared" si="20"/>
        <v>0.12585437943286509</v>
      </c>
      <c r="BK21" s="56">
        <f t="shared" si="21"/>
        <v>0.10167288369906016</v>
      </c>
      <c r="BL21" s="30">
        <f t="shared" si="22"/>
        <v>1.1170723780812577</v>
      </c>
      <c r="BM21" s="30">
        <f t="shared" si="23"/>
        <v>1.2807140424792229</v>
      </c>
      <c r="BN21" s="30">
        <f t="shared" si="24"/>
        <v>8.182083219898266E-2</v>
      </c>
      <c r="BO21" s="56">
        <f t="shared" si="25"/>
        <v>6.8246972705648293E-2</v>
      </c>
      <c r="BP21" s="59"/>
      <c r="BQ21" s="30">
        <f t="shared" si="26"/>
        <v>0.90135912892372883</v>
      </c>
      <c r="BR21" s="30">
        <f t="shared" si="27"/>
        <v>1.5292879089874001</v>
      </c>
      <c r="BS21" s="30">
        <f t="shared" si="28"/>
        <v>0.31396439003183563</v>
      </c>
      <c r="BT21" s="56">
        <f t="shared" si="29"/>
        <v>0.25833811749290686</v>
      </c>
      <c r="BU21" s="30">
        <f t="shared" si="30"/>
        <v>0.89159603552260913</v>
      </c>
      <c r="BV21" s="30">
        <f t="shared" si="31"/>
        <v>1.4963212649452489</v>
      </c>
      <c r="BW21" s="30">
        <f t="shared" si="32"/>
        <v>0.30236261471131981</v>
      </c>
      <c r="BX21" s="56">
        <f t="shared" si="33"/>
        <v>0.25324379085664217</v>
      </c>
      <c r="BY21" s="30">
        <f t="shared" si="34"/>
        <v>0.74901248519864028</v>
      </c>
      <c r="BZ21" s="30">
        <f t="shared" si="35"/>
        <v>1.7266599823076274</v>
      </c>
      <c r="CA21" s="30">
        <f t="shared" si="36"/>
        <v>0.48882374855449362</v>
      </c>
      <c r="CB21" s="56">
        <f t="shared" si="37"/>
        <v>0.39490179332719505</v>
      </c>
      <c r="CC21" s="30">
        <f t="shared" si="38"/>
        <v>0.88109762711827266</v>
      </c>
      <c r="CD21" s="30">
        <f t="shared" si="39"/>
        <v>1.516688793442208</v>
      </c>
      <c r="CE21" s="30">
        <f t="shared" si="40"/>
        <v>0.31779558316196771</v>
      </c>
      <c r="CF21" s="56">
        <f t="shared" si="41"/>
        <v>0.26507413707654848</v>
      </c>
      <c r="CG21" s="66"/>
      <c r="CH21" s="60"/>
    </row>
    <row r="22" spans="1:87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2.1447866879178035</v>
      </c>
      <c r="O22" s="4">
        <f>TINV((1-H25),(H26-G31))</f>
        <v>2.1447866879178035</v>
      </c>
      <c r="P22" s="4">
        <f>TINV((1-H25),(H26-G32))</f>
        <v>2.1603686564627917</v>
      </c>
      <c r="Q22" s="4">
        <f>TINV((1-H25),(H26-G33))</f>
        <v>2.1447866879178035</v>
      </c>
      <c r="R22" s="79"/>
      <c r="S22" s="11"/>
      <c r="T22" s="24"/>
      <c r="U22" s="129">
        <f>'RAW DATA'!BF17</f>
        <v>64.19</v>
      </c>
      <c r="V22" s="129">
        <f>'RAW DATA'!BG17</f>
        <v>10.734608902620241</v>
      </c>
      <c r="W22" s="129">
        <f>'RAW DATA'!BH17</f>
        <v>1.21</v>
      </c>
      <c r="X22" s="160"/>
      <c r="Y22" s="83"/>
      <c r="Z22" s="84"/>
      <c r="AA22" s="30">
        <f t="shared" si="42"/>
        <v>1.0771979974239574</v>
      </c>
      <c r="AB22" s="30">
        <f t="shared" si="43"/>
        <v>1.4573855259265305</v>
      </c>
      <c r="AC22" s="85">
        <f t="shared" si="0"/>
        <v>1.059228224672256</v>
      </c>
      <c r="AD22" s="85">
        <f t="shared" si="1"/>
        <v>1.4330734804389345</v>
      </c>
      <c r="AE22" s="30">
        <f t="shared" si="2"/>
        <v>1.0533898879652941</v>
      </c>
      <c r="AF22" s="30">
        <f t="shared" si="3"/>
        <v>1.4251745543059862</v>
      </c>
      <c r="AG22" s="84"/>
      <c r="AH22" s="77"/>
      <c r="AI22" s="45"/>
      <c r="AJ22" s="30">
        <f t="shared" si="4"/>
        <v>1.2672917616752439</v>
      </c>
      <c r="AK22" s="30">
        <f t="shared" si="5"/>
        <v>1.2461508525555953</v>
      </c>
      <c r="AL22" s="30">
        <f t="shared" si="6"/>
        <v>1.2392822211356402</v>
      </c>
      <c r="AM22" s="85">
        <f t="shared" si="7"/>
        <v>1.2468960047602655</v>
      </c>
      <c r="AN22" s="30">
        <f t="shared" si="48"/>
        <v>3.2823459558529535E-3</v>
      </c>
      <c r="AO22" s="30">
        <f t="shared" si="44"/>
        <v>1.3068841404963955E-3</v>
      </c>
      <c r="AP22" s="30">
        <f t="shared" si="45"/>
        <v>8.5744847463653799E-4</v>
      </c>
      <c r="AQ22" s="85">
        <f t="shared" si="46"/>
        <v>1.3613151672695386E-3</v>
      </c>
      <c r="AR22" s="86"/>
      <c r="AS22" s="87"/>
      <c r="AT22" s="60"/>
      <c r="AU22" s="30">
        <f t="shared" si="8"/>
        <v>115.23182829221375</v>
      </c>
      <c r="AV22" s="30">
        <f t="shared" si="8"/>
        <v>1.4641</v>
      </c>
      <c r="AW22" s="30">
        <f t="shared" si="9"/>
        <v>12.988876772170492</v>
      </c>
      <c r="AX22" s="85">
        <f t="shared" si="10"/>
        <v>0.48563552901596396</v>
      </c>
      <c r="AY22" s="63"/>
      <c r="AZ22" s="30">
        <f t="shared" si="11"/>
        <v>1.1883232100734831</v>
      </c>
      <c r="BA22" s="30">
        <f t="shared" si="12"/>
        <v>1.3462603132770048</v>
      </c>
      <c r="BB22" s="30">
        <f t="shared" si="13"/>
        <v>7.8968551601760847E-2</v>
      </c>
      <c r="BC22" s="56">
        <f t="shared" si="47"/>
        <v>6.231284222772162E-2</v>
      </c>
      <c r="BD22" s="30">
        <f t="shared" si="14"/>
        <v>1.1701003879157899</v>
      </c>
      <c r="BE22" s="30">
        <f t="shared" si="15"/>
        <v>1.3222013171954008</v>
      </c>
      <c r="BF22" s="30">
        <f t="shared" si="16"/>
        <v>7.6050464639805401E-2</v>
      </c>
      <c r="BG22" s="56">
        <f t="shared" si="17"/>
        <v>6.1028297243340836E-2</v>
      </c>
      <c r="BH22" s="30">
        <f t="shared" si="18"/>
        <v>1.1163329165728599</v>
      </c>
      <c r="BI22" s="30">
        <f t="shared" si="19"/>
        <v>1.3622315256984205</v>
      </c>
      <c r="BJ22" s="30">
        <f t="shared" si="20"/>
        <v>0.12294930456278028</v>
      </c>
      <c r="BK22" s="56">
        <f t="shared" si="21"/>
        <v>9.9210093121575915E-2</v>
      </c>
      <c r="BL22" s="30">
        <f t="shared" si="22"/>
        <v>1.1669638286775166</v>
      </c>
      <c r="BM22" s="30">
        <f t="shared" si="23"/>
        <v>1.3268281808430145</v>
      </c>
      <c r="BN22" s="30">
        <f t="shared" si="24"/>
        <v>7.9932176082748843E-2</v>
      </c>
      <c r="BO22" s="56">
        <f t="shared" si="25"/>
        <v>6.4104925974253241E-2</v>
      </c>
      <c r="BP22" s="59"/>
      <c r="BQ22" s="30">
        <f t="shared" si="26"/>
        <v>0.95380258510620697</v>
      </c>
      <c r="BR22" s="30">
        <f t="shared" si="27"/>
        <v>1.5807809382442808</v>
      </c>
      <c r="BS22" s="30">
        <f t="shared" si="28"/>
        <v>0.31348917656903696</v>
      </c>
      <c r="BT22" s="56">
        <f t="shared" si="29"/>
        <v>0.24736937937214462</v>
      </c>
      <c r="BU22" s="30">
        <f t="shared" si="30"/>
        <v>0.94424589097220912</v>
      </c>
      <c r="BV22" s="30">
        <f t="shared" si="31"/>
        <v>1.5480558141389815</v>
      </c>
      <c r="BW22" s="30">
        <f t="shared" si="32"/>
        <v>0.3019049615833862</v>
      </c>
      <c r="BX22" s="56">
        <f t="shared" si="33"/>
        <v>0.24226999561428869</v>
      </c>
      <c r="BY22" s="30">
        <f t="shared" si="34"/>
        <v>0.75119835147704705</v>
      </c>
      <c r="BZ22" s="30">
        <f t="shared" si="35"/>
        <v>1.7273660907942334</v>
      </c>
      <c r="CA22" s="30">
        <f t="shared" si="36"/>
        <v>0.48808386965859313</v>
      </c>
      <c r="CB22" s="56">
        <f t="shared" si="37"/>
        <v>0.39384400206381409</v>
      </c>
      <c r="CC22" s="30">
        <f t="shared" si="38"/>
        <v>0.92958143391794723</v>
      </c>
      <c r="CD22" s="30">
        <f t="shared" si="39"/>
        <v>1.5642105756025839</v>
      </c>
      <c r="CE22" s="30">
        <f t="shared" si="40"/>
        <v>0.31731457084231829</v>
      </c>
      <c r="CF22" s="56">
        <f t="shared" si="41"/>
        <v>0.25448358935381049</v>
      </c>
      <c r="CG22" s="66"/>
      <c r="CH22" s="60"/>
    </row>
    <row r="23" spans="1:87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2.3965717627370191E-2</v>
      </c>
      <c r="O23" s="6">
        <f>(Q18-O18)/Q18</f>
        <v>9.4766806003029933E-2</v>
      </c>
      <c r="P23" s="6">
        <f>(Q18-P18)/Q18</f>
        <v>-1.1653927201957557</v>
      </c>
      <c r="Q23" s="6" t="s">
        <v>7</v>
      </c>
      <c r="R23" s="45"/>
      <c r="S23" s="91"/>
      <c r="T23" s="24"/>
      <c r="U23" s="129">
        <f>'RAW DATA'!BF18</f>
        <v>68.95</v>
      </c>
      <c r="V23" s="129">
        <f>'RAW DATA'!BG18</f>
        <v>12.379220855165386</v>
      </c>
      <c r="W23" s="129">
        <f>'RAW DATA'!BH18</f>
        <v>1.17</v>
      </c>
      <c r="X23" s="160"/>
      <c r="Y23" s="83"/>
      <c r="Z23" s="84"/>
      <c r="AA23" s="30">
        <f t="shared" si="42"/>
        <v>1.1120062093995755</v>
      </c>
      <c r="AB23" s="30">
        <f t="shared" si="43"/>
        <v>1.5044789891876609</v>
      </c>
      <c r="AC23" s="85">
        <f t="shared" si="0"/>
        <v>1.0955484418677885</v>
      </c>
      <c r="AD23" s="85">
        <f t="shared" si="1"/>
        <v>1.4822125978211256</v>
      </c>
      <c r="AE23" s="30">
        <f t="shared" si="2"/>
        <v>1.0542010471828962</v>
      </c>
      <c r="AF23" s="30">
        <f t="shared" si="3"/>
        <v>1.4262720050121536</v>
      </c>
      <c r="AG23" s="84"/>
      <c r="AH23" s="77"/>
      <c r="AI23" s="45"/>
      <c r="AJ23" s="30">
        <f t="shared" si="4"/>
        <v>1.3082425992936182</v>
      </c>
      <c r="AK23" s="30">
        <f t="shared" si="5"/>
        <v>1.2888805198444571</v>
      </c>
      <c r="AL23" s="30">
        <f t="shared" si="6"/>
        <v>1.240236526097525</v>
      </c>
      <c r="AM23" s="85">
        <f t="shared" si="7"/>
        <v>1.2847220796688039</v>
      </c>
      <c r="AN23" s="30">
        <f t="shared" si="48"/>
        <v>1.9111016259455906E-2</v>
      </c>
      <c r="AO23" s="30">
        <f t="shared" si="44"/>
        <v>1.4132577998488367E-2</v>
      </c>
      <c r="AP23" s="30">
        <f t="shared" si="45"/>
        <v>4.9331695982483192E-3</v>
      </c>
      <c r="AQ23" s="85">
        <f t="shared" si="46"/>
        <v>1.316115556353541E-2</v>
      </c>
      <c r="AR23" s="86"/>
      <c r="AS23" s="87"/>
      <c r="AT23" s="60"/>
      <c r="AU23" s="30">
        <f t="shared" si="8"/>
        <v>153.24510898096162</v>
      </c>
      <c r="AV23" s="30">
        <f t="shared" si="8"/>
        <v>1.3688999999999998</v>
      </c>
      <c r="AW23" s="30">
        <f t="shared" si="9"/>
        <v>14.4836884005435</v>
      </c>
      <c r="AX23" s="85">
        <f t="shared" si="10"/>
        <v>5.4825637139177852</v>
      </c>
      <c r="AY23" s="92"/>
      <c r="AZ23" s="30">
        <f t="shared" si="11"/>
        <v>1.2230035302987998</v>
      </c>
      <c r="BA23" s="30">
        <f t="shared" si="12"/>
        <v>1.3934816682884366</v>
      </c>
      <c r="BB23" s="30">
        <f t="shared" si="13"/>
        <v>8.5239068994818284E-2</v>
      </c>
      <c r="BC23" s="56">
        <f t="shared" si="47"/>
        <v>6.5155399343243339E-2</v>
      </c>
      <c r="BD23" s="30">
        <f t="shared" si="14"/>
        <v>1.2067912492293453</v>
      </c>
      <c r="BE23" s="30">
        <f t="shared" si="15"/>
        <v>1.3709697904595688</v>
      </c>
      <c r="BF23" s="30">
        <f t="shared" si="16"/>
        <v>8.2089270615111731E-2</v>
      </c>
      <c r="BG23" s="56">
        <f t="shared" si="17"/>
        <v>6.369036489512489E-2</v>
      </c>
      <c r="BH23" s="30">
        <f t="shared" si="18"/>
        <v>1.1075244015629011</v>
      </c>
      <c r="BI23" s="30">
        <f t="shared" si="19"/>
        <v>1.3729486506321489</v>
      </c>
      <c r="BJ23" s="30">
        <f t="shared" si="20"/>
        <v>0.13271212453462386</v>
      </c>
      <c r="BK23" s="56">
        <f t="shared" si="21"/>
        <v>0.10700549592117736</v>
      </c>
      <c r="BL23" s="30">
        <f t="shared" si="22"/>
        <v>1.1984428693524851</v>
      </c>
      <c r="BM23" s="30">
        <f t="shared" si="23"/>
        <v>1.3710012899851227</v>
      </c>
      <c r="BN23" s="30">
        <f t="shared" si="24"/>
        <v>8.627921031631873E-2</v>
      </c>
      <c r="BO23" s="56">
        <f t="shared" si="25"/>
        <v>6.7157879265655043E-2</v>
      </c>
      <c r="BP23" s="59"/>
      <c r="BQ23" s="30">
        <f t="shared" si="26"/>
        <v>0.99311543358593712</v>
      </c>
      <c r="BR23" s="30">
        <f t="shared" si="27"/>
        <v>1.6233697650012993</v>
      </c>
      <c r="BS23" s="30">
        <f t="shared" si="28"/>
        <v>0.31512716570768107</v>
      </c>
      <c r="BT23" s="56">
        <f t="shared" si="29"/>
        <v>0.2408782330416645</v>
      </c>
      <c r="BU23" s="30">
        <f t="shared" si="30"/>
        <v>0.98539809694840752</v>
      </c>
      <c r="BV23" s="30">
        <f t="shared" si="31"/>
        <v>1.5923629427405066</v>
      </c>
      <c r="BW23" s="30">
        <f t="shared" si="32"/>
        <v>0.30348242289604949</v>
      </c>
      <c r="BX23" s="56">
        <f t="shared" si="33"/>
        <v>0.23546202943052782</v>
      </c>
      <c r="BY23" s="30">
        <f t="shared" si="34"/>
        <v>0.749602405466959</v>
      </c>
      <c r="BZ23" s="30">
        <f t="shared" si="35"/>
        <v>1.730870646728091</v>
      </c>
      <c r="CA23" s="30">
        <f t="shared" si="36"/>
        <v>0.490634120630566</v>
      </c>
      <c r="CB23" s="56">
        <f t="shared" si="37"/>
        <v>0.39559721900335759</v>
      </c>
      <c r="CC23" s="30">
        <f t="shared" si="38"/>
        <v>0.9657495319028111</v>
      </c>
      <c r="CD23" s="30">
        <f t="shared" si="39"/>
        <v>1.6036946274347967</v>
      </c>
      <c r="CE23" s="30">
        <f t="shared" si="40"/>
        <v>0.31897254776599288</v>
      </c>
      <c r="CF23" s="56">
        <f t="shared" si="41"/>
        <v>0.24828136202673703</v>
      </c>
      <c r="CG23" s="66"/>
      <c r="CH23" s="93"/>
    </row>
    <row r="24" spans="1:87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S24" s="91"/>
      <c r="T24" s="24"/>
      <c r="U24" s="129">
        <f>'RAW DATA'!BF19</f>
        <v>71.92</v>
      </c>
      <c r="V24" s="129">
        <f>'RAW DATA'!BG19</f>
        <v>13.393824587276928</v>
      </c>
      <c r="W24" s="129">
        <f>'RAW DATA'!BH19</f>
        <v>1.23</v>
      </c>
      <c r="X24" s="160"/>
      <c r="Y24" s="83"/>
      <c r="Z24" s="84"/>
      <c r="AA24" s="30">
        <f t="shared" si="42"/>
        <v>1.133480297389716</v>
      </c>
      <c r="AB24" s="30">
        <f t="shared" si="43"/>
        <v>1.5335321670566746</v>
      </c>
      <c r="AC24" s="85">
        <f t="shared" si="0"/>
        <v>1.1185737927797912</v>
      </c>
      <c r="AD24" s="85">
        <f t="shared" si="1"/>
        <v>1.5133645431726586</v>
      </c>
      <c r="AE24" s="30">
        <f t="shared" si="2"/>
        <v>1.054649580583146</v>
      </c>
      <c r="AF24" s="30">
        <f t="shared" si="3"/>
        <v>1.426878844318374</v>
      </c>
      <c r="AG24" s="84"/>
      <c r="AH24" s="77"/>
      <c r="AI24" s="45"/>
      <c r="AJ24" s="30">
        <f t="shared" si="4"/>
        <v>1.3335062322231954</v>
      </c>
      <c r="AK24" s="30">
        <f t="shared" si="5"/>
        <v>1.3159691679762249</v>
      </c>
      <c r="AL24" s="30">
        <f t="shared" si="6"/>
        <v>1.2407642124507601</v>
      </c>
      <c r="AM24" s="85">
        <f t="shared" si="7"/>
        <v>1.3080579655073694</v>
      </c>
      <c r="AN24" s="30">
        <f t="shared" si="48"/>
        <v>1.0713540109042062E-2</v>
      </c>
      <c r="AO24" s="30">
        <f t="shared" si="44"/>
        <v>7.3906978425243713E-3</v>
      </c>
      <c r="AP24" s="30">
        <f t="shared" si="45"/>
        <v>1.1586826968509856E-4</v>
      </c>
      <c r="AQ24" s="85">
        <f t="shared" si="46"/>
        <v>6.0930459791496755E-3</v>
      </c>
      <c r="AR24" s="86"/>
      <c r="AS24" s="87"/>
      <c r="AT24" s="60"/>
      <c r="AU24" s="30">
        <f t="shared" si="8"/>
        <v>179.39453707474397</v>
      </c>
      <c r="AV24" s="30">
        <f t="shared" si="8"/>
        <v>1.5128999999999999</v>
      </c>
      <c r="AW24" s="30">
        <f t="shared" si="9"/>
        <v>16.474404242350619</v>
      </c>
      <c r="AX24" s="85">
        <f t="shared" si="10"/>
        <v>11.263348360064148</v>
      </c>
      <c r="AY24" s="92"/>
      <c r="AZ24" s="30">
        <f t="shared" si="11"/>
        <v>1.2415448977260868</v>
      </c>
      <c r="BA24" s="30">
        <f t="shared" si="12"/>
        <v>1.4254675667203041</v>
      </c>
      <c r="BB24" s="30">
        <f t="shared" si="13"/>
        <v>9.1961334497108638E-2</v>
      </c>
      <c r="BC24" s="56">
        <f t="shared" si="47"/>
        <v>6.8962058275342672E-2</v>
      </c>
      <c r="BD24" s="30">
        <f t="shared" si="14"/>
        <v>1.2274060365074981</v>
      </c>
      <c r="BE24" s="30">
        <f t="shared" si="15"/>
        <v>1.4045322994449516</v>
      </c>
      <c r="BF24" s="30">
        <f t="shared" si="16"/>
        <v>8.8563131468726727E-2</v>
      </c>
      <c r="BG24" s="56">
        <f t="shared" si="17"/>
        <v>6.7298789077957166E-2</v>
      </c>
      <c r="BH24" s="30">
        <f t="shared" si="18"/>
        <v>1.0975859231983001</v>
      </c>
      <c r="BI24" s="30">
        <f t="shared" si="19"/>
        <v>1.3839425017032201</v>
      </c>
      <c r="BJ24" s="30">
        <f t="shared" si="20"/>
        <v>0.14317828925245993</v>
      </c>
      <c r="BK24" s="56">
        <f t="shared" si="21"/>
        <v>0.11539524416944132</v>
      </c>
      <c r="BL24" s="30">
        <f t="shared" si="22"/>
        <v>1.2149744603305623</v>
      </c>
      <c r="BM24" s="30">
        <f t="shared" si="23"/>
        <v>1.4011414706841765</v>
      </c>
      <c r="BN24" s="30">
        <f t="shared" si="24"/>
        <v>9.3083505176806969E-2</v>
      </c>
      <c r="BO24" s="56">
        <f t="shared" si="25"/>
        <v>7.1161605702008676E-2</v>
      </c>
      <c r="BP24" s="59"/>
      <c r="BQ24" s="30">
        <f t="shared" si="26"/>
        <v>1.0164946887009729</v>
      </c>
      <c r="BR24" s="30">
        <f t="shared" si="27"/>
        <v>1.6505177757454179</v>
      </c>
      <c r="BS24" s="30">
        <f t="shared" si="28"/>
        <v>0.31701154352222249</v>
      </c>
      <c r="BT24" s="56">
        <f t="shared" si="29"/>
        <v>0.23772783048318197</v>
      </c>
      <c r="BU24" s="30">
        <f t="shared" si="30"/>
        <v>1.0106719997740246</v>
      </c>
      <c r="BV24" s="30">
        <f t="shared" si="31"/>
        <v>1.6212663361784252</v>
      </c>
      <c r="BW24" s="30">
        <f t="shared" si="32"/>
        <v>0.30529716820220026</v>
      </c>
      <c r="BX24" s="56">
        <f t="shared" si="33"/>
        <v>0.23199416493298572</v>
      </c>
      <c r="BY24" s="30">
        <f t="shared" si="34"/>
        <v>0.74719622843873335</v>
      </c>
      <c r="BZ24" s="30">
        <f t="shared" si="35"/>
        <v>1.7343321964627867</v>
      </c>
      <c r="CA24" s="30">
        <f t="shared" si="36"/>
        <v>0.49356798401202673</v>
      </c>
      <c r="CB24" s="56">
        <f t="shared" si="37"/>
        <v>0.39779353648275378</v>
      </c>
      <c r="CC24" s="30">
        <f t="shared" si="38"/>
        <v>0.98717804555050814</v>
      </c>
      <c r="CD24" s="30">
        <f t="shared" si="39"/>
        <v>1.6289378854642307</v>
      </c>
      <c r="CE24" s="30">
        <f t="shared" si="40"/>
        <v>0.32087991995686127</v>
      </c>
      <c r="CF24" s="56">
        <f t="shared" si="41"/>
        <v>0.2453101685233027</v>
      </c>
      <c r="CG24" s="66"/>
      <c r="CH24" s="60"/>
    </row>
    <row r="25" spans="1:87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V31</f>
        <v>10.037733354895998</v>
      </c>
      <c r="N25" s="90"/>
      <c r="O25" s="90"/>
      <c r="P25" s="19"/>
      <c r="Q25" s="20"/>
      <c r="R25" s="45"/>
      <c r="S25" s="91"/>
      <c r="T25" s="24"/>
      <c r="U25" s="129">
        <f>'RAW DATA'!BF20</f>
        <v>71.92</v>
      </c>
      <c r="V25" s="129">
        <f>'RAW DATA'!BG20</f>
        <v>13.393824587276928</v>
      </c>
      <c r="W25" s="129">
        <f>'RAW DATA'!BH20</f>
        <v>1.28</v>
      </c>
      <c r="X25" s="160"/>
      <c r="Y25" s="83"/>
      <c r="Z25" s="84"/>
      <c r="AA25" s="30">
        <f t="shared" si="42"/>
        <v>1.133480297389716</v>
      </c>
      <c r="AB25" s="30">
        <f t="shared" si="43"/>
        <v>1.5335321670566746</v>
      </c>
      <c r="AC25" s="85">
        <f t="shared" si="0"/>
        <v>1.1185737927797912</v>
      </c>
      <c r="AD25" s="85">
        <f t="shared" si="1"/>
        <v>1.5133645431726586</v>
      </c>
      <c r="AE25" s="30">
        <f t="shared" si="2"/>
        <v>1.054649580583146</v>
      </c>
      <c r="AF25" s="30">
        <f t="shared" si="3"/>
        <v>1.426878844318374</v>
      </c>
      <c r="AG25" s="84"/>
      <c r="AH25" s="77"/>
      <c r="AI25" s="45"/>
      <c r="AJ25" s="30">
        <f t="shared" si="4"/>
        <v>1.3335062322231954</v>
      </c>
      <c r="AK25" s="30">
        <f t="shared" si="5"/>
        <v>1.3159691679762249</v>
      </c>
      <c r="AL25" s="30">
        <f t="shared" si="6"/>
        <v>1.2407642124507601</v>
      </c>
      <c r="AM25" s="85">
        <f t="shared" si="7"/>
        <v>1.3080579655073694</v>
      </c>
      <c r="AN25" s="30">
        <f t="shared" si="48"/>
        <v>2.8629168867225132E-3</v>
      </c>
      <c r="AO25" s="30">
        <f t="shared" si="44"/>
        <v>1.293781044901879E-3</v>
      </c>
      <c r="AP25" s="30">
        <f t="shared" si="45"/>
        <v>1.539447024609093E-3</v>
      </c>
      <c r="AQ25" s="85">
        <f t="shared" si="46"/>
        <v>7.8724942841273027E-4</v>
      </c>
      <c r="AR25" s="94"/>
      <c r="AS25" s="95"/>
      <c r="AT25" s="60"/>
      <c r="AU25" s="30">
        <f t="shared" si="8"/>
        <v>179.39453707474397</v>
      </c>
      <c r="AV25" s="30">
        <f t="shared" si="8"/>
        <v>1.6384000000000001</v>
      </c>
      <c r="AW25" s="30">
        <f t="shared" si="9"/>
        <v>17.144095471714468</v>
      </c>
      <c r="AX25" s="85">
        <f t="shared" si="10"/>
        <v>11.263348360064148</v>
      </c>
      <c r="AY25" s="92"/>
      <c r="AZ25" s="30">
        <f t="shared" si="11"/>
        <v>1.2415448977260868</v>
      </c>
      <c r="BA25" s="30">
        <f t="shared" si="12"/>
        <v>1.4254675667203041</v>
      </c>
      <c r="BB25" s="30">
        <f t="shared" si="13"/>
        <v>9.1961334497108638E-2</v>
      </c>
      <c r="BC25" s="56">
        <f t="shared" si="47"/>
        <v>6.8962058275342672E-2</v>
      </c>
      <c r="BD25" s="30">
        <f t="shared" si="14"/>
        <v>1.2274060365074981</v>
      </c>
      <c r="BE25" s="30">
        <f t="shared" si="15"/>
        <v>1.4045322994449516</v>
      </c>
      <c r="BF25" s="30">
        <f t="shared" si="16"/>
        <v>8.8563131468726727E-2</v>
      </c>
      <c r="BG25" s="56">
        <f t="shared" si="17"/>
        <v>6.7298789077957166E-2</v>
      </c>
      <c r="BH25" s="30">
        <f t="shared" si="18"/>
        <v>1.0975859231983001</v>
      </c>
      <c r="BI25" s="30">
        <f t="shared" si="19"/>
        <v>1.3839425017032201</v>
      </c>
      <c r="BJ25" s="30">
        <f t="shared" si="20"/>
        <v>0.14317828925245993</v>
      </c>
      <c r="BK25" s="56">
        <f t="shared" si="21"/>
        <v>0.11539524416944132</v>
      </c>
      <c r="BL25" s="30">
        <f t="shared" si="22"/>
        <v>1.2149744603305623</v>
      </c>
      <c r="BM25" s="30">
        <f t="shared" si="23"/>
        <v>1.4011414706841765</v>
      </c>
      <c r="BN25" s="30">
        <f t="shared" si="24"/>
        <v>9.3083505176806969E-2</v>
      </c>
      <c r="BO25" s="56">
        <f t="shared" si="25"/>
        <v>7.1161605702008676E-2</v>
      </c>
      <c r="BP25" s="59"/>
      <c r="BQ25" s="30">
        <f t="shared" si="26"/>
        <v>1.0164946887009729</v>
      </c>
      <c r="BR25" s="30">
        <f t="shared" si="27"/>
        <v>1.6505177757454179</v>
      </c>
      <c r="BS25" s="30">
        <f t="shared" si="28"/>
        <v>0.31701154352222249</v>
      </c>
      <c r="BT25" s="56">
        <f t="shared" si="29"/>
        <v>0.23772783048318197</v>
      </c>
      <c r="BU25" s="30">
        <f t="shared" si="30"/>
        <v>1.0106719997740246</v>
      </c>
      <c r="BV25" s="30">
        <f t="shared" si="31"/>
        <v>1.6212663361784252</v>
      </c>
      <c r="BW25" s="30">
        <f t="shared" si="32"/>
        <v>0.30529716820220026</v>
      </c>
      <c r="BX25" s="56">
        <f t="shared" si="33"/>
        <v>0.23199416493298572</v>
      </c>
      <c r="BY25" s="30">
        <f t="shared" si="34"/>
        <v>0.74719622843873335</v>
      </c>
      <c r="BZ25" s="30">
        <f t="shared" si="35"/>
        <v>1.7343321964627867</v>
      </c>
      <c r="CA25" s="30">
        <f t="shared" si="36"/>
        <v>0.49356798401202673</v>
      </c>
      <c r="CB25" s="56">
        <f t="shared" si="37"/>
        <v>0.39779353648275378</v>
      </c>
      <c r="CC25" s="30">
        <f t="shared" si="38"/>
        <v>0.98717804555050814</v>
      </c>
      <c r="CD25" s="30">
        <f t="shared" si="39"/>
        <v>1.6289378854642307</v>
      </c>
      <c r="CE25" s="30">
        <f t="shared" si="40"/>
        <v>0.32087991995686127</v>
      </c>
      <c r="CF25" s="56">
        <f t="shared" si="41"/>
        <v>0.2453101685233027</v>
      </c>
      <c r="CG25" s="66"/>
      <c r="CH25" s="60"/>
    </row>
    <row r="26" spans="1:87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INPUTS!D32</f>
        <v>15</v>
      </c>
      <c r="I26" s="79"/>
      <c r="K26" s="79"/>
      <c r="L26" s="159" t="s">
        <v>18</v>
      </c>
      <c r="M26" s="30">
        <f>SUM(AX16:AX30)</f>
        <v>446.6633833838934</v>
      </c>
      <c r="N26" s="90"/>
      <c r="O26" s="90"/>
      <c r="P26" s="162"/>
      <c r="Q26" s="21"/>
      <c r="R26" s="45"/>
      <c r="S26" s="91"/>
      <c r="T26" s="24"/>
      <c r="U26" s="129">
        <f>'RAW DATA'!BF21</f>
        <v>71.92</v>
      </c>
      <c r="V26" s="129">
        <f>'RAW DATA'!BG21</f>
        <v>13.393824587276928</v>
      </c>
      <c r="W26" s="129">
        <f>'RAW DATA'!BH21</f>
        <v>1.33</v>
      </c>
      <c r="X26" s="160"/>
      <c r="Y26" s="83"/>
      <c r="Z26" s="84"/>
      <c r="AA26" s="30">
        <f t="shared" si="42"/>
        <v>1.133480297389716</v>
      </c>
      <c r="AB26" s="30">
        <f t="shared" si="43"/>
        <v>1.5335321670566746</v>
      </c>
      <c r="AC26" s="85">
        <f t="shared" si="0"/>
        <v>1.1185737927797912</v>
      </c>
      <c r="AD26" s="85">
        <f t="shared" si="1"/>
        <v>1.5133645431726586</v>
      </c>
      <c r="AE26" s="30">
        <f t="shared" si="2"/>
        <v>1.054649580583146</v>
      </c>
      <c r="AF26" s="30">
        <f t="shared" si="3"/>
        <v>1.426878844318374</v>
      </c>
      <c r="AG26" s="84"/>
      <c r="AH26" s="77"/>
      <c r="AI26" s="45"/>
      <c r="AJ26" s="30">
        <f t="shared" si="4"/>
        <v>1.3335062322231954</v>
      </c>
      <c r="AK26" s="30">
        <f t="shared" si="5"/>
        <v>1.3159691679762249</v>
      </c>
      <c r="AL26" s="30">
        <f t="shared" si="6"/>
        <v>1.2407642124507601</v>
      </c>
      <c r="AM26" s="85">
        <f t="shared" si="7"/>
        <v>1.3080579655073694</v>
      </c>
      <c r="AN26" s="30">
        <f t="shared" si="48"/>
        <v>1.2293664402973401E-5</v>
      </c>
      <c r="AO26" s="30">
        <f t="shared" si="44"/>
        <v>1.968642472793956E-4</v>
      </c>
      <c r="AP26" s="30">
        <f t="shared" si="45"/>
        <v>7.9630257795330964E-3</v>
      </c>
      <c r="AQ26" s="85">
        <f t="shared" si="46"/>
        <v>4.8145287767579353E-4</v>
      </c>
      <c r="AR26" s="94"/>
      <c r="AS26" s="95"/>
      <c r="AT26" s="60"/>
      <c r="AU26" s="30">
        <f t="shared" si="8"/>
        <v>179.39453707474397</v>
      </c>
      <c r="AV26" s="30">
        <f t="shared" si="8"/>
        <v>1.7689000000000001</v>
      </c>
      <c r="AW26" s="30">
        <f t="shared" si="9"/>
        <v>17.813786701078314</v>
      </c>
      <c r="AX26" s="85">
        <f t="shared" si="10"/>
        <v>11.263348360064148</v>
      </c>
      <c r="AY26" s="92"/>
      <c r="AZ26" s="30">
        <f t="shared" si="11"/>
        <v>1.2415448977260868</v>
      </c>
      <c r="BA26" s="30">
        <f t="shared" si="12"/>
        <v>1.4254675667203041</v>
      </c>
      <c r="BB26" s="30">
        <f t="shared" si="13"/>
        <v>9.1961334497108638E-2</v>
      </c>
      <c r="BC26" s="56">
        <f t="shared" si="47"/>
        <v>6.8962058275342672E-2</v>
      </c>
      <c r="BD26" s="30">
        <f t="shared" si="14"/>
        <v>1.2274060365074981</v>
      </c>
      <c r="BE26" s="30">
        <f t="shared" si="15"/>
        <v>1.4045322994449516</v>
      </c>
      <c r="BF26" s="30">
        <f t="shared" si="16"/>
        <v>8.8563131468726727E-2</v>
      </c>
      <c r="BG26" s="56">
        <f t="shared" si="17"/>
        <v>6.7298789077957166E-2</v>
      </c>
      <c r="BH26" s="30">
        <f t="shared" si="18"/>
        <v>1.0975859231983001</v>
      </c>
      <c r="BI26" s="30">
        <f t="shared" si="19"/>
        <v>1.3839425017032201</v>
      </c>
      <c r="BJ26" s="30">
        <f t="shared" si="20"/>
        <v>0.14317828925245993</v>
      </c>
      <c r="BK26" s="56">
        <f t="shared" si="21"/>
        <v>0.11539524416944132</v>
      </c>
      <c r="BL26" s="30">
        <f t="shared" si="22"/>
        <v>1.2149744603305623</v>
      </c>
      <c r="BM26" s="30">
        <f t="shared" si="23"/>
        <v>1.4011414706841765</v>
      </c>
      <c r="BN26" s="30">
        <f t="shared" si="24"/>
        <v>9.3083505176806969E-2</v>
      </c>
      <c r="BO26" s="56">
        <f t="shared" si="25"/>
        <v>7.1161605702008676E-2</v>
      </c>
      <c r="BP26" s="59"/>
      <c r="BQ26" s="30">
        <f t="shared" si="26"/>
        <v>1.0164946887009729</v>
      </c>
      <c r="BR26" s="30">
        <f t="shared" si="27"/>
        <v>1.6505177757454179</v>
      </c>
      <c r="BS26" s="30">
        <f t="shared" si="28"/>
        <v>0.31701154352222249</v>
      </c>
      <c r="BT26" s="56">
        <f t="shared" si="29"/>
        <v>0.23772783048318197</v>
      </c>
      <c r="BU26" s="30">
        <f t="shared" si="30"/>
        <v>1.0106719997740246</v>
      </c>
      <c r="BV26" s="30">
        <f t="shared" si="31"/>
        <v>1.6212663361784252</v>
      </c>
      <c r="BW26" s="30">
        <f t="shared" si="32"/>
        <v>0.30529716820220026</v>
      </c>
      <c r="BX26" s="56">
        <f t="shared" si="33"/>
        <v>0.23199416493298572</v>
      </c>
      <c r="BY26" s="30">
        <f t="shared" si="34"/>
        <v>0.74719622843873335</v>
      </c>
      <c r="BZ26" s="30">
        <f t="shared" si="35"/>
        <v>1.7343321964627867</v>
      </c>
      <c r="CA26" s="30">
        <f t="shared" si="36"/>
        <v>0.49356798401202673</v>
      </c>
      <c r="CB26" s="56">
        <f t="shared" si="37"/>
        <v>0.39779353648275378</v>
      </c>
      <c r="CC26" s="30">
        <f t="shared" si="38"/>
        <v>0.98717804555050814</v>
      </c>
      <c r="CD26" s="30">
        <f t="shared" si="39"/>
        <v>1.6289378854642307</v>
      </c>
      <c r="CE26" s="30">
        <f t="shared" si="40"/>
        <v>0.32087991995686127</v>
      </c>
      <c r="CF26" s="56">
        <f t="shared" si="41"/>
        <v>0.2453101685233027</v>
      </c>
      <c r="CG26" s="66"/>
      <c r="CH26" s="60"/>
    </row>
    <row r="27" spans="1:87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DATA'!BF22</f>
        <v>71.319999999999993</v>
      </c>
      <c r="V27" s="129">
        <f>'RAW DATA'!BG22</f>
        <v>13.189540434008688</v>
      </c>
      <c r="W27" s="129">
        <f>'RAW DATA'!BH22</f>
        <v>1.39</v>
      </c>
      <c r="X27" s="160"/>
      <c r="Y27" s="83"/>
      <c r="Z27" s="84"/>
      <c r="AA27" s="30">
        <f t="shared" si="42"/>
        <v>1.1291566232857937</v>
      </c>
      <c r="AB27" s="30">
        <f t="shared" si="43"/>
        <v>1.5276824903278385</v>
      </c>
      <c r="AC27" s="85">
        <f t="shared" si="0"/>
        <v>1.1138991963552982</v>
      </c>
      <c r="AD27" s="85">
        <f t="shared" si="1"/>
        <v>1.5070400891865798</v>
      </c>
      <c r="AE27" s="30">
        <f t="shared" si="2"/>
        <v>1.054562052545694</v>
      </c>
      <c r="AF27" s="30">
        <f t="shared" si="3"/>
        <v>1.4267604240324094</v>
      </c>
      <c r="AG27" s="84"/>
      <c r="AH27" s="77"/>
      <c r="AI27" s="45"/>
      <c r="AJ27" s="30">
        <f t="shared" si="4"/>
        <v>1.3284195568068162</v>
      </c>
      <c r="AK27" s="30">
        <f t="shared" si="5"/>
        <v>1.310469642770939</v>
      </c>
      <c r="AL27" s="30">
        <f>$F$18*(V27^$G$18)</f>
        <v>1.2406612382890518</v>
      </c>
      <c r="AM27" s="85">
        <f t="shared" si="7"/>
        <v>1.3033594299821998</v>
      </c>
      <c r="AN27" s="30">
        <f t="shared" si="48"/>
        <v>3.7921509838689219E-3</v>
      </c>
      <c r="AO27" s="30">
        <f t="shared" si="44"/>
        <v>6.3250777209820355E-3</v>
      </c>
      <c r="AP27" s="30">
        <f t="shared" si="45"/>
        <v>2.2302065749359327E-2</v>
      </c>
      <c r="AQ27" s="85">
        <f t="shared" si="46"/>
        <v>7.5065883730093255E-3</v>
      </c>
      <c r="AR27" s="94"/>
      <c r="AS27" s="95"/>
      <c r="AT27" s="60"/>
      <c r="AU27" s="30">
        <f t="shared" si="8"/>
        <v>173.96397686035007</v>
      </c>
      <c r="AV27" s="30">
        <f t="shared" si="8"/>
        <v>1.9320999999999997</v>
      </c>
      <c r="AW27" s="30">
        <f t="shared" si="9"/>
        <v>18.333461203272076</v>
      </c>
      <c r="AX27" s="85">
        <f t="shared" si="10"/>
        <v>9.9338878639448644</v>
      </c>
      <c r="AY27" s="92"/>
      <c r="AZ27" s="30">
        <f t="shared" si="11"/>
        <v>1.2379599609235943</v>
      </c>
      <c r="BA27" s="30">
        <f t="shared" si="12"/>
        <v>1.4188791526900382</v>
      </c>
      <c r="BB27" s="30">
        <f t="shared" si="13"/>
        <v>9.0459595883222027E-2</v>
      </c>
      <c r="BC27" s="56">
        <f t="shared" si="47"/>
        <v>6.809565202477437E-2</v>
      </c>
      <c r="BD27" s="30">
        <f t="shared" si="14"/>
        <v>1.223352756890324</v>
      </c>
      <c r="BE27" s="30">
        <f t="shared" si="15"/>
        <v>1.3975865286515541</v>
      </c>
      <c r="BF27" s="30">
        <f t="shared" si="16"/>
        <v>8.7116885880615086E-2</v>
      </c>
      <c r="BG27" s="56">
        <f t="shared" si="17"/>
        <v>6.6477606987071947E-2</v>
      </c>
      <c r="BH27" s="30">
        <f t="shared" si="18"/>
        <v>1.0998210661030359</v>
      </c>
      <c r="BI27" s="30">
        <f t="shared" si="19"/>
        <v>1.3815014104750678</v>
      </c>
      <c r="BJ27" s="30">
        <f t="shared" si="20"/>
        <v>0.14084017218601602</v>
      </c>
      <c r="BK27" s="56">
        <f t="shared" si="21"/>
        <v>0.11352024858956924</v>
      </c>
      <c r="BL27" s="30">
        <f t="shared" si="22"/>
        <v>1.2117959885887681</v>
      </c>
      <c r="BM27" s="30">
        <f t="shared" si="23"/>
        <v>1.3949228713756314</v>
      </c>
      <c r="BN27" s="30">
        <f t="shared" si="24"/>
        <v>9.1563441393431561E-2</v>
      </c>
      <c r="BO27" s="56">
        <f t="shared" si="25"/>
        <v>7.0251873187952563E-2</v>
      </c>
      <c r="BP27" s="59"/>
      <c r="BQ27" s="30">
        <f t="shared" si="26"/>
        <v>1.0118403879229354</v>
      </c>
      <c r="BR27" s="30">
        <f t="shared" si="27"/>
        <v>1.6449987256906971</v>
      </c>
      <c r="BS27" s="30">
        <f t="shared" si="28"/>
        <v>0.31657916888388077</v>
      </c>
      <c r="BT27" s="56">
        <f t="shared" si="29"/>
        <v>0.23831263794765026</v>
      </c>
      <c r="BU27" s="30">
        <f t="shared" si="30"/>
        <v>1.0055888718747217</v>
      </c>
      <c r="BV27" s="30">
        <f t="shared" si="31"/>
        <v>1.6153504136671564</v>
      </c>
      <c r="BW27" s="30">
        <f t="shared" si="32"/>
        <v>0.30488077089621729</v>
      </c>
      <c r="BX27" s="56">
        <f t="shared" si="33"/>
        <v>0.2326500064904658</v>
      </c>
      <c r="BY27" s="30">
        <f t="shared" si="34"/>
        <v>0.74776643568932688</v>
      </c>
      <c r="BZ27" s="30">
        <f t="shared" si="35"/>
        <v>1.7335560408887769</v>
      </c>
      <c r="CA27" s="30">
        <f t="shared" si="36"/>
        <v>0.49289480259972496</v>
      </c>
      <c r="CB27" s="56">
        <f t="shared" si="37"/>
        <v>0.39728395422384377</v>
      </c>
      <c r="CC27" s="30">
        <f t="shared" si="38"/>
        <v>0.98291716077395463</v>
      </c>
      <c r="CD27" s="30">
        <f t="shared" si="39"/>
        <v>1.6238016991904449</v>
      </c>
      <c r="CE27" s="30">
        <f t="shared" si="40"/>
        <v>0.32044226920824509</v>
      </c>
      <c r="CF27" s="56">
        <f t="shared" si="41"/>
        <v>0.24585871083360442</v>
      </c>
      <c r="CG27" s="66"/>
      <c r="CH27" s="60"/>
    </row>
    <row r="28" spans="1:87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DATA'!BF23</f>
        <v>85.59</v>
      </c>
      <c r="V28" s="129">
        <f>'RAW DATA'!BG23</f>
        <v>17.961908260578653</v>
      </c>
      <c r="W28" s="129">
        <f>'RAW DATA'!BH23</f>
        <v>1.51</v>
      </c>
      <c r="X28" s="160"/>
      <c r="Y28" s="83"/>
      <c r="Z28" s="84"/>
      <c r="AA28" s="30">
        <f t="shared" si="42"/>
        <v>1.2301637883351473</v>
      </c>
      <c r="AB28" s="30">
        <f t="shared" si="43"/>
        <v>1.6643392430416697</v>
      </c>
      <c r="AC28" s="85">
        <f t="shared" si="0"/>
        <v>1.2283848665240604</v>
      </c>
      <c r="AD28" s="85">
        <f t="shared" si="1"/>
        <v>1.6619324664737287</v>
      </c>
      <c r="AE28" s="30">
        <f t="shared" si="2"/>
        <v>1.0563221893124515</v>
      </c>
      <c r="AF28" s="30">
        <f t="shared" si="3"/>
        <v>1.4291417855403754</v>
      </c>
      <c r="AG28" s="84"/>
      <c r="AH28" s="77"/>
      <c r="AI28" s="45"/>
      <c r="AJ28" s="30">
        <f t="shared" si="4"/>
        <v>1.4472515156884085</v>
      </c>
      <c r="AK28" s="30">
        <f t="shared" si="5"/>
        <v>1.4451586664988947</v>
      </c>
      <c r="AL28" s="30">
        <f>$F$18*(V28^$G$18)</f>
        <v>1.2427319874264136</v>
      </c>
      <c r="AM28" s="85">
        <f t="shared" si="7"/>
        <v>1.413123889993309</v>
      </c>
      <c r="AN28" s="30">
        <f t="shared" si="48"/>
        <v>3.9373722834020472E-3</v>
      </c>
      <c r="AO28" s="30">
        <f t="shared" si="44"/>
        <v>4.2043985302015639E-3</v>
      </c>
      <c r="AP28" s="30">
        <f t="shared" si="45"/>
        <v>7.1432190545034774E-2</v>
      </c>
      <c r="AQ28" s="85">
        <f t="shared" si="46"/>
        <v>9.3849806900285059E-3</v>
      </c>
      <c r="AR28" s="94"/>
      <c r="AS28" s="95"/>
      <c r="AT28" s="60"/>
      <c r="AU28" s="30">
        <f t="shared" si="8"/>
        <v>322.63014836144367</v>
      </c>
      <c r="AV28" s="30">
        <f t="shared" si="8"/>
        <v>2.2801</v>
      </c>
      <c r="AW28" s="30">
        <f t="shared" si="9"/>
        <v>27.122481473473766</v>
      </c>
      <c r="AX28" s="85">
        <f t="shared" si="10"/>
        <v>62.792547935850713</v>
      </c>
      <c r="AY28" s="92"/>
      <c r="AZ28" s="30">
        <f t="shared" si="11"/>
        <v>1.3091392750583482</v>
      </c>
      <c r="BA28" s="30">
        <f t="shared" si="12"/>
        <v>1.5853637563184688</v>
      </c>
      <c r="BB28" s="30">
        <f t="shared" si="13"/>
        <v>0.13811224063006033</v>
      </c>
      <c r="BC28" s="56">
        <f t="shared" si="47"/>
        <v>9.5430710649050537E-2</v>
      </c>
      <c r="BD28" s="30">
        <f t="shared" si="14"/>
        <v>1.3121500211671435</v>
      </c>
      <c r="BE28" s="30">
        <f t="shared" si="15"/>
        <v>1.5781673118306458</v>
      </c>
      <c r="BF28" s="30">
        <f t="shared" si="16"/>
        <v>0.13300864533175116</v>
      </c>
      <c r="BG28" s="56">
        <f t="shared" si="17"/>
        <v>9.203739936320196E-2</v>
      </c>
      <c r="BH28" s="30">
        <f t="shared" si="18"/>
        <v>1.0276995018021662</v>
      </c>
      <c r="BI28" s="30">
        <f t="shared" si="19"/>
        <v>1.4577644730506609</v>
      </c>
      <c r="BJ28" s="30">
        <f t="shared" si="20"/>
        <v>0.21503248562424745</v>
      </c>
      <c r="BK28" s="56">
        <f t="shared" si="21"/>
        <v>0.17303206789547629</v>
      </c>
      <c r="BL28" s="30">
        <f t="shared" si="22"/>
        <v>1.2733263159805825</v>
      </c>
      <c r="BM28" s="30">
        <f t="shared" si="23"/>
        <v>1.5529214640060354</v>
      </c>
      <c r="BN28" s="30">
        <f t="shared" si="24"/>
        <v>0.13979757401272636</v>
      </c>
      <c r="BO28" s="56">
        <f t="shared" si="25"/>
        <v>9.892803808828704E-2</v>
      </c>
      <c r="BP28" s="59"/>
      <c r="BQ28" s="30">
        <f t="shared" si="26"/>
        <v>1.1139132150151907</v>
      </c>
      <c r="BR28" s="30">
        <f t="shared" si="27"/>
        <v>1.7805898163616263</v>
      </c>
      <c r="BS28" s="30">
        <f t="shared" si="28"/>
        <v>0.33333830067321779</v>
      </c>
      <c r="BT28" s="56">
        <f t="shared" si="29"/>
        <v>0.23032506586435328</v>
      </c>
      <c r="BU28" s="30">
        <f t="shared" si="30"/>
        <v>1.1241380559616223</v>
      </c>
      <c r="BV28" s="30">
        <f t="shared" si="31"/>
        <v>1.7661792770361671</v>
      </c>
      <c r="BW28" s="30">
        <f t="shared" si="32"/>
        <v>0.32102061053727249</v>
      </c>
      <c r="BX28" s="56">
        <f t="shared" si="33"/>
        <v>0.22213520077694382</v>
      </c>
      <c r="BY28" s="30">
        <f t="shared" si="34"/>
        <v>0.72374422051646281</v>
      </c>
      <c r="BZ28" s="30">
        <f t="shared" si="35"/>
        <v>1.7617197543363643</v>
      </c>
      <c r="CA28" s="30">
        <f t="shared" si="36"/>
        <v>0.51898776690995074</v>
      </c>
      <c r="CB28" s="56">
        <f t="shared" si="37"/>
        <v>0.41761841825985974</v>
      </c>
      <c r="CC28" s="30">
        <f t="shared" si="38"/>
        <v>1.0757179834128747</v>
      </c>
      <c r="CD28" s="30">
        <f t="shared" si="39"/>
        <v>1.7505297965737432</v>
      </c>
      <c r="CE28" s="30">
        <f t="shared" si="40"/>
        <v>0.33740590658043423</v>
      </c>
      <c r="CF28" s="56">
        <f t="shared" si="41"/>
        <v>0.23876597725768534</v>
      </c>
      <c r="CG28" s="66"/>
      <c r="CH28" s="60"/>
    </row>
    <row r="29" spans="1:87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DATA'!BF24</f>
        <v>85.59</v>
      </c>
      <c r="V29" s="129">
        <f>'RAW DATA'!BG24</f>
        <v>17.961908260578653</v>
      </c>
      <c r="W29" s="129">
        <f>'RAW DATA'!BH24</f>
        <v>1.63</v>
      </c>
      <c r="X29" s="160"/>
      <c r="Y29" s="83"/>
      <c r="Z29" s="84"/>
      <c r="AA29" s="30">
        <f t="shared" si="42"/>
        <v>1.2301637883351473</v>
      </c>
      <c r="AB29" s="30">
        <f t="shared" si="43"/>
        <v>1.6643392430416697</v>
      </c>
      <c r="AC29" s="85">
        <f t="shared" si="0"/>
        <v>1.2283848665240604</v>
      </c>
      <c r="AD29" s="85">
        <f t="shared" si="1"/>
        <v>1.6619324664737287</v>
      </c>
      <c r="AE29" s="30">
        <f t="shared" si="2"/>
        <v>1.0563221893124515</v>
      </c>
      <c r="AF29" s="30">
        <f t="shared" si="3"/>
        <v>1.4291417855403754</v>
      </c>
      <c r="AG29" s="84"/>
      <c r="AH29" s="77"/>
      <c r="AI29" s="45"/>
      <c r="AJ29" s="30">
        <f t="shared" si="4"/>
        <v>1.4472515156884085</v>
      </c>
      <c r="AK29" s="30">
        <f t="shared" si="5"/>
        <v>1.4451586664988947</v>
      </c>
      <c r="AL29" s="30">
        <f t="shared" si="6"/>
        <v>1.2427319874264136</v>
      </c>
      <c r="AM29" s="85">
        <f t="shared" si="7"/>
        <v>1.413123889993309</v>
      </c>
      <c r="AN29" s="30">
        <f t="shared" si="48"/>
        <v>3.3397008518183974E-2</v>
      </c>
      <c r="AO29" s="30">
        <f t="shared" si="44"/>
        <v>3.41663185704668E-2</v>
      </c>
      <c r="AP29" s="30">
        <f t="shared" si="45"/>
        <v>0.14997651356269542</v>
      </c>
      <c r="AQ29" s="85">
        <f t="shared" si="46"/>
        <v>4.7035247091634307E-2</v>
      </c>
      <c r="AR29" s="94"/>
      <c r="AS29" s="95"/>
      <c r="AT29" s="60"/>
      <c r="AU29" s="30">
        <f t="shared" si="8"/>
        <v>322.63014836144367</v>
      </c>
      <c r="AV29" s="30">
        <f t="shared" si="8"/>
        <v>2.6568999999999998</v>
      </c>
      <c r="AW29" s="30">
        <f t="shared" si="9"/>
        <v>29.277910464743204</v>
      </c>
      <c r="AX29" s="85">
        <f t="shared" si="10"/>
        <v>62.792547935850713</v>
      </c>
      <c r="AY29" s="92"/>
      <c r="AZ29" s="30">
        <f t="shared" si="11"/>
        <v>1.3091392750583482</v>
      </c>
      <c r="BA29" s="30">
        <f t="shared" si="12"/>
        <v>1.5853637563184688</v>
      </c>
      <c r="BB29" s="30">
        <f t="shared" si="13"/>
        <v>0.13811224063006033</v>
      </c>
      <c r="BC29" s="56">
        <f t="shared" si="47"/>
        <v>9.5430710649050537E-2</v>
      </c>
      <c r="BD29" s="30">
        <f t="shared" si="14"/>
        <v>1.3121500211671435</v>
      </c>
      <c r="BE29" s="30">
        <f t="shared" si="15"/>
        <v>1.5781673118306458</v>
      </c>
      <c r="BF29" s="30">
        <f t="shared" si="16"/>
        <v>0.13300864533175116</v>
      </c>
      <c r="BG29" s="56">
        <f t="shared" si="17"/>
        <v>9.203739936320196E-2</v>
      </c>
      <c r="BH29" s="30">
        <f t="shared" si="18"/>
        <v>1.0276995018021662</v>
      </c>
      <c r="BI29" s="30">
        <f t="shared" si="19"/>
        <v>1.4577644730506609</v>
      </c>
      <c r="BJ29" s="30">
        <f t="shared" si="20"/>
        <v>0.21503248562424745</v>
      </c>
      <c r="BK29" s="56">
        <f t="shared" si="21"/>
        <v>0.17303206789547629</v>
      </c>
      <c r="BL29" s="30">
        <f t="shared" si="22"/>
        <v>1.2733263159805825</v>
      </c>
      <c r="BM29" s="30">
        <f t="shared" si="23"/>
        <v>1.5529214640060354</v>
      </c>
      <c r="BN29" s="30">
        <f t="shared" si="24"/>
        <v>0.13979757401272636</v>
      </c>
      <c r="BO29" s="56">
        <f t="shared" si="25"/>
        <v>9.892803808828704E-2</v>
      </c>
      <c r="BP29" s="59"/>
      <c r="BQ29" s="30">
        <f t="shared" si="26"/>
        <v>1.1139132150151907</v>
      </c>
      <c r="BR29" s="30">
        <f t="shared" si="27"/>
        <v>1.7805898163616263</v>
      </c>
      <c r="BS29" s="30">
        <f t="shared" si="28"/>
        <v>0.33333830067321779</v>
      </c>
      <c r="BT29" s="56">
        <f t="shared" si="29"/>
        <v>0.23032506586435328</v>
      </c>
      <c r="BU29" s="30">
        <f t="shared" si="30"/>
        <v>1.1241380559616223</v>
      </c>
      <c r="BV29" s="30">
        <f t="shared" si="31"/>
        <v>1.7661792770361671</v>
      </c>
      <c r="BW29" s="30">
        <f t="shared" si="32"/>
        <v>0.32102061053727249</v>
      </c>
      <c r="BX29" s="56">
        <f t="shared" si="33"/>
        <v>0.22213520077694382</v>
      </c>
      <c r="BY29" s="30">
        <f t="shared" si="34"/>
        <v>0.72374422051646281</v>
      </c>
      <c r="BZ29" s="30">
        <f t="shared" si="35"/>
        <v>1.7617197543363643</v>
      </c>
      <c r="CA29" s="30">
        <f t="shared" si="36"/>
        <v>0.51898776690995074</v>
      </c>
      <c r="CB29" s="56">
        <f t="shared" si="37"/>
        <v>0.41761841825985974</v>
      </c>
      <c r="CC29" s="30">
        <f t="shared" si="38"/>
        <v>1.0757179834128747</v>
      </c>
      <c r="CD29" s="30">
        <f t="shared" si="39"/>
        <v>1.7505297965737432</v>
      </c>
      <c r="CE29" s="30">
        <f t="shared" si="40"/>
        <v>0.33740590658043423</v>
      </c>
      <c r="CF29" s="56">
        <f t="shared" si="41"/>
        <v>0.23876597725768534</v>
      </c>
      <c r="CG29" s="66"/>
      <c r="CH29" s="60"/>
    </row>
    <row r="30" spans="1:87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DATA'!BF25</f>
        <v>69.540000000000006</v>
      </c>
      <c r="V30" s="129">
        <f>'RAW DATA'!BG25</f>
        <v>12.581459725164013</v>
      </c>
      <c r="W30" s="129">
        <f>'RAW DATA'!BH25</f>
        <v>1.6</v>
      </c>
      <c r="X30" s="160"/>
      <c r="Y30" s="83"/>
      <c r="Z30" s="84"/>
      <c r="AA30" s="30">
        <f t="shared" si="42"/>
        <v>1.1162865950830962</v>
      </c>
      <c r="AB30" s="30">
        <f t="shared" si="43"/>
        <v>1.5102700992300713</v>
      </c>
      <c r="AC30" s="85">
        <f t="shared" si="0"/>
        <v>1.1000999011063326</v>
      </c>
      <c r="AD30" s="85">
        <f t="shared" si="1"/>
        <v>1.4883704544379794</v>
      </c>
      <c r="AE30" s="30">
        <f t="shared" si="2"/>
        <v>1.0542933009080502</v>
      </c>
      <c r="AF30" s="30">
        <f t="shared" si="3"/>
        <v>1.4263968188755971</v>
      </c>
      <c r="AG30" s="84"/>
      <c r="AH30" s="77"/>
      <c r="AI30" s="45"/>
      <c r="AJ30" s="30">
        <f t="shared" si="4"/>
        <v>1.3132783471565839</v>
      </c>
      <c r="AK30" s="30">
        <f t="shared" si="5"/>
        <v>1.2942351777721561</v>
      </c>
      <c r="AL30" s="30">
        <f t="shared" si="6"/>
        <v>1.2403450598918238</v>
      </c>
      <c r="AM30" s="85">
        <f t="shared" si="7"/>
        <v>1.2893735736787724</v>
      </c>
      <c r="AN30" s="30">
        <f t="shared" si="48"/>
        <v>8.2209306209260494E-2</v>
      </c>
      <c r="AO30" s="30">
        <f t="shared" si="44"/>
        <v>9.3492126512025014E-2</v>
      </c>
      <c r="AP30" s="30">
        <f t="shared" si="45"/>
        <v>0.1293516759442159</v>
      </c>
      <c r="AQ30" s="85">
        <f t="shared" si="46"/>
        <v>9.6488776729097114E-2</v>
      </c>
      <c r="AR30" s="94"/>
      <c r="AS30" s="95"/>
      <c r="AT30" s="60"/>
      <c r="AU30" s="30">
        <f t="shared" si="8"/>
        <v>158.29312881592412</v>
      </c>
      <c r="AV30" s="30">
        <f t="shared" si="8"/>
        <v>2.5600000000000005</v>
      </c>
      <c r="AW30" s="30">
        <f t="shared" si="9"/>
        <v>20.130335560262424</v>
      </c>
      <c r="AX30" s="85">
        <f t="shared" si="10"/>
        <v>6.4705438467968897</v>
      </c>
      <c r="AY30" s="92"/>
      <c r="AZ30" s="30">
        <f t="shared" si="11"/>
        <v>1.2268533391220235</v>
      </c>
      <c r="BA30" s="30">
        <f t="shared" si="12"/>
        <v>1.3997033551911442</v>
      </c>
      <c r="BB30" s="30">
        <f t="shared" si="13"/>
        <v>8.6425008034560227E-2</v>
      </c>
      <c r="BC30" s="56">
        <f t="shared" si="47"/>
        <v>6.5808598932344808E-2</v>
      </c>
      <c r="BD30" s="30">
        <f t="shared" si="14"/>
        <v>1.2110037915530798</v>
      </c>
      <c r="BE30" s="30">
        <f t="shared" si="15"/>
        <v>1.3774665639912325</v>
      </c>
      <c r="BF30" s="30">
        <f t="shared" si="16"/>
        <v>8.3231386219076386E-2</v>
      </c>
      <c r="BG30" s="56">
        <f t="shared" si="17"/>
        <v>6.4309321558039756E-2</v>
      </c>
      <c r="BH30" s="30">
        <f t="shared" si="18"/>
        <v>1.1057864993110451</v>
      </c>
      <c r="BI30" s="30">
        <f t="shared" si="19"/>
        <v>1.3749036204726024</v>
      </c>
      <c r="BJ30" s="30">
        <f t="shared" si="20"/>
        <v>0.13455856058077859</v>
      </c>
      <c r="BK30" s="56">
        <f t="shared" si="21"/>
        <v>0.10848477970518472</v>
      </c>
      <c r="BL30" s="30">
        <f t="shared" si="22"/>
        <v>1.2018939527404364</v>
      </c>
      <c r="BM30" s="30">
        <f t="shared" si="23"/>
        <v>1.3768531946171083</v>
      </c>
      <c r="BN30" s="30">
        <f t="shared" si="24"/>
        <v>8.7479620938335848E-2</v>
      </c>
      <c r="BO30" s="56">
        <f t="shared" si="25"/>
        <v>6.7846606076114716E-2</v>
      </c>
      <c r="BP30" s="59"/>
      <c r="BQ30" s="155">
        <f t="shared" si="26"/>
        <v>0.99782832940792909</v>
      </c>
      <c r="BR30" s="155">
        <f t="shared" si="27"/>
        <v>1.6287283649052386</v>
      </c>
      <c r="BS30" s="155">
        <f t="shared" si="28"/>
        <v>0.31545001774865483</v>
      </c>
      <c r="BT30" s="157">
        <f t="shared" si="29"/>
        <v>0.24020042547084139</v>
      </c>
      <c r="BU30" s="155">
        <f t="shared" si="30"/>
        <v>0.99044183303155009</v>
      </c>
      <c r="BV30" s="155">
        <f t="shared" si="31"/>
        <v>1.5980285225127622</v>
      </c>
      <c r="BW30" s="155">
        <f t="shared" si="32"/>
        <v>0.30379334474060599</v>
      </c>
      <c r="BX30" s="157">
        <f t="shared" si="33"/>
        <v>0.23472808494012934</v>
      </c>
      <c r="BY30" s="155">
        <f t="shared" si="34"/>
        <v>0.74920827797256417</v>
      </c>
      <c r="BZ30" s="155">
        <f t="shared" si="35"/>
        <v>1.7314818418110833</v>
      </c>
      <c r="CA30" s="155">
        <f t="shared" si="36"/>
        <v>0.49113678191925952</v>
      </c>
      <c r="CB30" s="157">
        <f t="shared" si="37"/>
        <v>0.39596786233186909</v>
      </c>
      <c r="CC30" s="155">
        <f t="shared" si="38"/>
        <v>0.97007423422590722</v>
      </c>
      <c r="CD30" s="155">
        <f t="shared" si="39"/>
        <v>1.6086729131316375</v>
      </c>
      <c r="CE30" s="155">
        <f t="shared" si="40"/>
        <v>0.31929933945286509</v>
      </c>
      <c r="CF30" s="157">
        <f t="shared" si="41"/>
        <v>0.24763912179606504</v>
      </c>
      <c r="CG30" s="66"/>
      <c r="CH30" s="60"/>
    </row>
    <row r="31" spans="1:87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27"/>
      <c r="V31" s="170">
        <f>AVERAGE(V16:V30)</f>
        <v>10.037733354895998</v>
      </c>
      <c r="W31" s="27"/>
      <c r="X31" s="160"/>
      <c r="Y31" s="83"/>
      <c r="Z31" s="84"/>
      <c r="AA31" s="160"/>
      <c r="AB31" s="160"/>
      <c r="AC31" s="160"/>
      <c r="AD31" s="160"/>
      <c r="AE31" s="160"/>
      <c r="AF31" s="160"/>
      <c r="AG31" s="84"/>
      <c r="AH31" s="77"/>
      <c r="AI31" s="45"/>
      <c r="AJ31" s="160"/>
      <c r="AK31" s="160"/>
      <c r="AL31" s="160"/>
      <c r="AM31" s="160"/>
      <c r="AN31" s="160"/>
      <c r="AO31" s="160"/>
      <c r="AP31" s="160"/>
      <c r="AQ31" s="160"/>
      <c r="AR31" s="86"/>
      <c r="AS31" s="87"/>
      <c r="AT31" s="60"/>
      <c r="AU31" s="92"/>
      <c r="AV31" s="92"/>
      <c r="AW31" s="92"/>
      <c r="AX31" s="92"/>
      <c r="AY31" s="92"/>
      <c r="AZ31" s="92"/>
      <c r="BA31" s="92"/>
      <c r="BB31" s="92"/>
      <c r="BC31" s="59"/>
      <c r="BD31" s="92"/>
      <c r="BE31" s="92"/>
      <c r="BF31" s="92"/>
      <c r="BG31" s="59"/>
      <c r="BH31" s="92"/>
      <c r="BI31" s="92"/>
      <c r="BJ31" s="92"/>
      <c r="BK31" s="59"/>
      <c r="BL31" s="92"/>
      <c r="BM31" s="92"/>
      <c r="BN31" s="92"/>
      <c r="BO31" s="59"/>
      <c r="BP31" s="59"/>
      <c r="BQ31" s="132"/>
      <c r="BR31" s="132"/>
      <c r="BS31" s="132"/>
      <c r="BT31" s="165"/>
      <c r="BU31" s="132"/>
      <c r="BV31" s="132"/>
      <c r="BW31" s="132"/>
      <c r="BX31" s="165"/>
      <c r="BY31" s="132"/>
      <c r="BZ31" s="132"/>
      <c r="CA31" s="132"/>
      <c r="CB31" s="165"/>
      <c r="CC31" s="132"/>
      <c r="CD31" s="132"/>
      <c r="CE31" s="132"/>
      <c r="CF31" s="165"/>
      <c r="CG31" s="66"/>
      <c r="CH31" s="60"/>
      <c r="CI31" s="11"/>
    </row>
    <row r="32" spans="1:87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24"/>
      <c r="U32" s="160"/>
      <c r="V32" s="160"/>
      <c r="W32" s="160"/>
      <c r="X32" s="160"/>
      <c r="Y32" s="83"/>
      <c r="Z32" s="84"/>
      <c r="AA32" s="160"/>
      <c r="AB32" s="160"/>
      <c r="AC32" s="160"/>
      <c r="AD32" s="160"/>
      <c r="AE32" s="160"/>
      <c r="AF32" s="160"/>
      <c r="AG32" s="84"/>
      <c r="AH32" s="77"/>
      <c r="AI32" s="45"/>
      <c r="AJ32" s="160"/>
      <c r="AK32" s="160"/>
      <c r="AL32" s="160"/>
      <c r="AM32" s="160"/>
      <c r="AN32" s="160"/>
      <c r="AO32" s="160"/>
      <c r="AP32" s="160"/>
      <c r="AQ32" s="160"/>
      <c r="AR32" s="86"/>
      <c r="AS32" s="87"/>
      <c r="AT32" s="60"/>
      <c r="AU32" s="92"/>
      <c r="AV32" s="92"/>
      <c r="AW32" s="92"/>
      <c r="AX32" s="92"/>
      <c r="AY32" s="92"/>
      <c r="AZ32" s="92"/>
      <c r="BA32" s="92"/>
      <c r="BB32" s="92"/>
      <c r="BC32" s="59"/>
      <c r="BD32" s="92"/>
      <c r="BE32" s="92"/>
      <c r="BF32" s="92"/>
      <c r="BG32" s="59"/>
      <c r="BH32" s="92"/>
      <c r="BI32" s="92"/>
      <c r="BJ32" s="92"/>
      <c r="BK32" s="59"/>
      <c r="BL32" s="92"/>
      <c r="BM32" s="92"/>
      <c r="BN32" s="92"/>
      <c r="BO32" s="59"/>
      <c r="BP32" s="59"/>
      <c r="BQ32" s="132"/>
      <c r="BR32" s="132"/>
      <c r="BS32" s="132"/>
      <c r="BT32" s="165"/>
      <c r="BU32" s="132"/>
      <c r="BV32" s="132"/>
      <c r="BW32" s="132"/>
      <c r="BX32" s="165"/>
      <c r="BY32" s="132"/>
      <c r="BZ32" s="132"/>
      <c r="CA32" s="132"/>
      <c r="CB32" s="165"/>
      <c r="CC32" s="132"/>
      <c r="CD32" s="132"/>
      <c r="CE32" s="132"/>
      <c r="CF32" s="165"/>
      <c r="CG32" s="66"/>
      <c r="CH32" s="60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64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C39:Q43"/>
    <mergeCell ref="F45:K55"/>
    <mergeCell ref="F58:K68"/>
    <mergeCell ref="F71:K81"/>
    <mergeCell ref="AK100:AL100"/>
    <mergeCell ref="C32:F32"/>
    <mergeCell ref="G32:H32"/>
    <mergeCell ref="P32:Q32"/>
    <mergeCell ref="C33:F33"/>
    <mergeCell ref="G33:H33"/>
    <mergeCell ref="P33:Q33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37F2A-74FD-472B-9C0B-878FBCF66329}">
  <sheetPr>
    <tabColor theme="5" tint="-0.249977111117893"/>
  </sheetPr>
  <dimension ref="B2:EQ275"/>
  <sheetViews>
    <sheetView zoomScale="40" zoomScaleNormal="40" workbookViewId="0">
      <selection activeCell="CH113" sqref="CH113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7" width="17.7109375" style="1" customWidth="1"/>
    <col min="18" max="18" width="9.140625" style="1"/>
    <col min="19" max="19" width="6.7109375" style="1" customWidth="1"/>
    <col min="20" max="20" width="9.140625" style="1"/>
    <col min="21" max="23" width="17.85546875" style="1" customWidth="1"/>
    <col min="24" max="24" width="9.140625" style="1"/>
    <col min="25" max="25" width="6.7109375" style="1" customWidth="1"/>
    <col min="26" max="26" width="9.140625" style="1"/>
    <col min="27" max="32" width="17.85546875" style="1" customWidth="1"/>
    <col min="33" max="33" width="9.140625" style="1"/>
    <col min="34" max="34" width="6.7109375" style="1" customWidth="1"/>
    <col min="35" max="35" width="9.140625" style="1"/>
    <col min="36" max="43" width="17.85546875" style="1" customWidth="1"/>
    <col min="44" max="44" width="9.140625" style="1"/>
    <col min="45" max="45" width="6.7109375" style="1" customWidth="1"/>
    <col min="46" max="46" width="9.140625" style="1"/>
    <col min="47" max="50" width="17.85546875" style="1" customWidth="1"/>
    <col min="51" max="51" width="4.85546875" style="1" customWidth="1"/>
    <col min="52" max="67" width="17.85546875" style="1" customWidth="1"/>
    <col min="68" max="68" width="9.140625" style="1"/>
    <col min="69" max="71" width="17.85546875" style="1" customWidth="1"/>
    <col min="72" max="72" width="4.7109375" style="1" customWidth="1"/>
    <col min="73" max="80" width="17.85546875" style="1" customWidth="1"/>
    <col min="81" max="81" width="17.85546875" style="35" customWidth="1"/>
    <col min="82" max="85" width="17.85546875" style="28" customWidth="1"/>
    <col min="86" max="87" width="17.85546875" style="1" customWidth="1"/>
    <col min="88" max="93" width="17.85546875" style="2" customWidth="1"/>
    <col min="94" max="94" width="9.140625" style="1"/>
    <col min="95" max="95" width="6.7109375" style="7" customWidth="1"/>
    <col min="96" max="96" width="9.140625" style="7"/>
    <col min="97" max="104" width="17.85546875" style="35" customWidth="1"/>
    <col min="105" max="105" width="9.140625" style="1"/>
    <col min="106" max="106" width="6.7109375" style="1" customWidth="1"/>
    <col min="107" max="107" width="9.140625" style="7"/>
    <col min="108" max="111" width="17.85546875" style="35" customWidth="1"/>
    <col min="112" max="112" width="4.85546875" style="35" customWidth="1"/>
    <col min="113" max="128" width="17.85546875" style="35" customWidth="1"/>
    <col min="129" max="129" width="9.140625" style="35"/>
    <col min="130" max="145" width="17.85546875" style="35" hidden="1" customWidth="1"/>
    <col min="146" max="146" width="12.5703125" style="7" hidden="1" customWidth="1"/>
    <col min="147" max="147" width="9.140625" style="7" hidden="1" customWidth="1"/>
    <col min="148" max="16384" width="9.140625" style="1"/>
  </cols>
  <sheetData>
    <row r="2" spans="2:147" x14ac:dyDescent="0.3">
      <c r="CT2" s="10"/>
      <c r="CU2" s="10"/>
      <c r="CV2" s="10"/>
      <c r="CW2" s="10"/>
      <c r="CX2" s="10"/>
      <c r="CY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32"/>
    </row>
    <row r="3" spans="2:147" ht="15.75" customHeight="1" x14ac:dyDescent="0.3">
      <c r="D3" s="196" t="s">
        <v>122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CT3" s="10"/>
      <c r="CY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32"/>
    </row>
    <row r="4" spans="2:147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CT4" s="10"/>
      <c r="CY4" s="10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2"/>
    </row>
    <row r="5" spans="2:147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CT5" s="10"/>
      <c r="CY5" s="10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2"/>
    </row>
    <row r="6" spans="2:147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CT6" s="10"/>
      <c r="CY6" s="10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2"/>
    </row>
    <row r="7" spans="2:147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CT7" s="10"/>
      <c r="CY7" s="10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2"/>
    </row>
    <row r="8" spans="2:147" ht="18" customHeight="1" x14ac:dyDescent="0.3">
      <c r="CT8" s="10"/>
      <c r="CU8" s="10"/>
      <c r="CV8" s="10"/>
      <c r="CW8" s="10"/>
      <c r="CX8" s="10"/>
      <c r="CY8" s="10"/>
    </row>
    <row r="9" spans="2:147" ht="15" customHeight="1" x14ac:dyDescent="0.3">
      <c r="CD9" s="35"/>
      <c r="CE9" s="35"/>
      <c r="CF9" s="35"/>
      <c r="CG9" s="35"/>
      <c r="CH9" s="7"/>
    </row>
    <row r="10" spans="2:147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60"/>
      <c r="EQ10" s="60"/>
    </row>
    <row r="11" spans="2:147" s="37" customFormat="1" ht="21.95" customHeight="1" x14ac:dyDescent="0.25"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0"/>
    </row>
    <row r="12" spans="2:147" s="37" customFormat="1" ht="21.95" customHeight="1" x14ac:dyDescent="0.25"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0"/>
    </row>
    <row r="13" spans="2:147" s="37" customFormat="1" ht="21.95" customHeight="1" x14ac:dyDescent="0.25"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65"/>
      <c r="EQ13" s="60"/>
    </row>
    <row r="14" spans="2:147" s="37" customFormat="1" ht="21.95" customHeight="1" x14ac:dyDescent="0.25"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T14" s="24"/>
      <c r="U14" s="162"/>
      <c r="V14" s="162"/>
      <c r="W14" s="162"/>
      <c r="X14" s="162"/>
      <c r="Y14" s="40"/>
      <c r="Z14" s="41"/>
      <c r="AA14" s="226" t="s">
        <v>8</v>
      </c>
      <c r="AB14" s="227"/>
      <c r="AC14" s="228" t="s">
        <v>9</v>
      </c>
      <c r="AD14" s="229"/>
      <c r="AE14" s="226" t="s">
        <v>10</v>
      </c>
      <c r="AF14" s="227"/>
      <c r="AG14" s="42"/>
      <c r="AH14" s="44"/>
      <c r="AI14" s="45"/>
      <c r="AJ14" s="179" t="s">
        <v>82</v>
      </c>
      <c r="AK14" s="180"/>
      <c r="AL14" s="180"/>
      <c r="AM14" s="181"/>
      <c r="AN14" s="179" t="s">
        <v>81</v>
      </c>
      <c r="AO14" s="180"/>
      <c r="AP14" s="180"/>
      <c r="AQ14" s="181"/>
      <c r="AR14" s="25"/>
      <c r="AS14" s="50"/>
      <c r="AT14" s="59"/>
      <c r="AU14" s="247" t="s">
        <v>85</v>
      </c>
      <c r="AV14" s="248"/>
      <c r="AW14" s="248"/>
      <c r="AX14" s="249"/>
      <c r="AY14" s="59"/>
      <c r="AZ14" s="247" t="s">
        <v>86</v>
      </c>
      <c r="BA14" s="248"/>
      <c r="BB14" s="248"/>
      <c r="BC14" s="249"/>
      <c r="BD14" s="247" t="s">
        <v>87</v>
      </c>
      <c r="BE14" s="248"/>
      <c r="BF14" s="248"/>
      <c r="BG14" s="249"/>
      <c r="BH14" s="247" t="s">
        <v>88</v>
      </c>
      <c r="BI14" s="248"/>
      <c r="BJ14" s="248"/>
      <c r="BK14" s="249"/>
      <c r="BL14" s="247" t="s">
        <v>89</v>
      </c>
      <c r="BM14" s="248"/>
      <c r="BN14" s="248"/>
      <c r="BO14" s="249"/>
      <c r="BP14" s="59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DZ14" s="245" t="s">
        <v>91</v>
      </c>
      <c r="EA14" s="245"/>
      <c r="EB14" s="245"/>
      <c r="EC14" s="245"/>
      <c r="ED14" s="245" t="s">
        <v>92</v>
      </c>
      <c r="EE14" s="245"/>
      <c r="EF14" s="245"/>
      <c r="EG14" s="245"/>
      <c r="EH14" s="245" t="s">
        <v>93</v>
      </c>
      <c r="EI14" s="245"/>
      <c r="EJ14" s="245"/>
      <c r="EK14" s="245"/>
      <c r="EL14" s="245" t="s">
        <v>94</v>
      </c>
      <c r="EM14" s="245"/>
      <c r="EN14" s="245"/>
      <c r="EO14" s="245"/>
      <c r="EP14" s="66"/>
      <c r="EQ14" s="67"/>
    </row>
    <row r="15" spans="2:147" s="12" customFormat="1" ht="21.95" customHeight="1" x14ac:dyDescent="0.25"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DZ15" s="54" t="s">
        <v>13</v>
      </c>
      <c r="EA15" s="54" t="s">
        <v>14</v>
      </c>
      <c r="EB15" s="54" t="s">
        <v>59</v>
      </c>
      <c r="EC15" s="55" t="s">
        <v>15</v>
      </c>
      <c r="ED15" s="54" t="s">
        <v>13</v>
      </c>
      <c r="EE15" s="54" t="s">
        <v>14</v>
      </c>
      <c r="EF15" s="54" t="s">
        <v>59</v>
      </c>
      <c r="EG15" s="55" t="s">
        <v>15</v>
      </c>
      <c r="EH15" s="54" t="s">
        <v>13</v>
      </c>
      <c r="EI15" s="54" t="s">
        <v>14</v>
      </c>
      <c r="EJ15" s="54" t="s">
        <v>59</v>
      </c>
      <c r="EK15" s="55" t="s">
        <v>15</v>
      </c>
      <c r="EL15" s="54" t="s">
        <v>13</v>
      </c>
      <c r="EM15" s="54" t="s">
        <v>14</v>
      </c>
      <c r="EN15" s="54" t="s">
        <v>59</v>
      </c>
      <c r="EO15" s="55" t="s">
        <v>15</v>
      </c>
      <c r="EP15" s="68"/>
      <c r="EQ15" s="60"/>
    </row>
    <row r="16" spans="2:147" s="12" customFormat="1" ht="21.95" customHeight="1" x14ac:dyDescent="0.25"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T16" s="24"/>
      <c r="U16" s="129">
        <f>'RAW DATA'!BI11</f>
        <v>36.26</v>
      </c>
      <c r="V16" s="129">
        <f>'RAW DATA'!BJ11</f>
        <v>0.49329055413922873</v>
      </c>
      <c r="W16" s="129">
        <f>'RAW DATA'!BK11</f>
        <v>1</v>
      </c>
      <c r="X16" s="160"/>
      <c r="Y16" s="83"/>
      <c r="Z16" s="84"/>
      <c r="AA16" s="30">
        <f t="shared" ref="AA16:AA50" si="0">(($D$18*V16)+1)*(1+$H$23)</f>
        <v>0.85867944730007972</v>
      </c>
      <c r="AB16" s="30">
        <f t="shared" ref="AB16:AB50" si="1">(($D$18*V16)+1)*(1+$H$24)</f>
        <v>1.1617427816412842</v>
      </c>
      <c r="AC16" s="85">
        <f t="shared" ref="AC16:AC50" si="2">(EXP($E$18*V16))*(1+$H$23)</f>
        <v>0.85618606710172451</v>
      </c>
      <c r="AD16" s="85">
        <f t="shared" ref="AD16:AD50" si="3">(EXP($E$18*V16))*(1+$H$24)</f>
        <v>1.1583693849023331</v>
      </c>
      <c r="AE16" s="30">
        <f t="shared" ref="AE16:AE50" si="4">($F$18*(V16^$G$18))*(1+$H$23)</f>
        <v>0.536879586250394</v>
      </c>
      <c r="AF16" s="30">
        <f t="shared" ref="AF16:AF50" si="5">($F$18*(V16^$G$18))*(1+$H$24)</f>
        <v>0.72636649904465067</v>
      </c>
      <c r="AG16" s="84"/>
      <c r="AH16" s="77"/>
      <c r="AI16" s="45"/>
      <c r="AJ16" s="30">
        <f t="shared" ref="AJ16:AJ50" si="6">($D$18*V16)+1</f>
        <v>1.010211114470682</v>
      </c>
      <c r="AK16" s="30">
        <f t="shared" ref="AK16:AK50" si="7">EXP($E$18*V16)</f>
        <v>1.0072777260020289</v>
      </c>
      <c r="AL16" s="30">
        <f t="shared" ref="AL16:AL50" si="8">$F$18*(V16^$G$18)</f>
        <v>0.63162304264752234</v>
      </c>
      <c r="AM16" s="85">
        <f t="shared" ref="AM16:AM50" si="9">V16*$H$21+1</f>
        <v>1.0113456827452023</v>
      </c>
      <c r="AN16" s="30">
        <f>(W16-AJ16)^2</f>
        <v>1.0426685873337164E-4</v>
      </c>
      <c r="AO16" s="30">
        <f>(W16-AK16)^2</f>
        <v>5.2965295760607803E-5</v>
      </c>
      <c r="AP16" s="30">
        <f>(W16-AL16)^2</f>
        <v>0.13570158270826915</v>
      </c>
      <c r="AQ16" s="85">
        <f>(W16-AM16)^2</f>
        <v>1.2872451695478148E-4</v>
      </c>
      <c r="AR16" s="86"/>
      <c r="AS16" s="87"/>
      <c r="AT16" s="60"/>
      <c r="AU16" s="30">
        <f t="shared" ref="AU16:AV47" si="10">V16^2</f>
        <v>0.24333557080298734</v>
      </c>
      <c r="AV16" s="30">
        <f t="shared" si="10"/>
        <v>1</v>
      </c>
      <c r="AW16" s="30">
        <f t="shared" ref="AW16:AW50" si="11">V16*W16</f>
        <v>0.49329055413922873</v>
      </c>
      <c r="AX16" s="85">
        <f t="shared" ref="AX16:AX50" si="12">(V16-$M$25)^2</f>
        <v>628.23645885121482</v>
      </c>
      <c r="AY16" s="62"/>
      <c r="AZ16" s="30">
        <f t="shared" ref="AZ16:AZ50" si="13">AJ16-BB16</f>
        <v>0.91384499693116494</v>
      </c>
      <c r="BA16" s="30">
        <f t="shared" ref="BA16:BA50" si="14">AJ16+BB16</f>
        <v>1.106577232010199</v>
      </c>
      <c r="BB16" s="30">
        <f t="shared" ref="BB16:BB50" si="15">$N$22*($N$20*SQRT((1/$H$26)+(AX16/$M$26)))</f>
        <v>9.6366117539517043E-2</v>
      </c>
      <c r="BC16" s="56">
        <f t="shared" ref="BC16:BC50" si="16">(BA16-AZ16)/(2*AJ16)</f>
        <v>9.5392058312494157E-2</v>
      </c>
      <c r="BD16" s="30">
        <f t="shared" ref="BD16:BD50" si="17">AK16-BF16</f>
        <v>0.89983882418961192</v>
      </c>
      <c r="BE16" s="30">
        <f t="shared" ref="BE16:BE50" si="18">AK16+BF16</f>
        <v>1.114716627814446</v>
      </c>
      <c r="BF16" s="30">
        <f t="shared" ref="BF16:BF50" si="19">$O$22*($O$20*SQRT((1/$H$26)+(AX16/$M$26)))</f>
        <v>0.10743890181241703</v>
      </c>
      <c r="BG16" s="56">
        <f t="shared" ref="BG16:BG50" si="20">(BE16-BD16)/(2*AK16)</f>
        <v>0.10666264034135968</v>
      </c>
      <c r="BH16" s="30">
        <f t="shared" ref="BH16:BH50" si="21">AL16-BJ16</f>
        <v>0.49707218804034536</v>
      </c>
      <c r="BI16" s="30">
        <f t="shared" ref="BI16:BI50" si="22">AL16+BJ16</f>
        <v>0.76617389725469931</v>
      </c>
      <c r="BJ16" s="30">
        <f t="shared" ref="BJ16:BJ50" si="23">$P$22*($P$20*SQRT((1/$H$26)+(AX16/$M$26)))</f>
        <v>0.13455085460717695</v>
      </c>
      <c r="BK16" s="56">
        <f t="shared" ref="BK16:BK50" si="24">(BI16-BH16)/(2*AL16)</f>
        <v>0.21302398032090664</v>
      </c>
      <c r="BL16" s="30">
        <f t="shared" ref="BL16:BL50" si="25">AM16-BN16</f>
        <v>0.90582975971659419</v>
      </c>
      <c r="BM16" s="30">
        <f t="shared" ref="BM16:BM50" si="26">AM16+BN16</f>
        <v>1.1168616057738103</v>
      </c>
      <c r="BN16" s="30">
        <f t="shared" ref="BN16:BN50" si="27">$Q$22*($Q$20*SQRT((1/$H$26)+(AX16/$M$26)))</f>
        <v>0.10551592302860809</v>
      </c>
      <c r="BO16" s="56">
        <f t="shared" ref="BO16:BO50" si="28">(BM16-BL16)/(2*AM16)</f>
        <v>0.10433220295378635</v>
      </c>
      <c r="BP16" s="59"/>
      <c r="BQ16" s="11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DZ16" s="30">
        <f t="shared" ref="DZ16:DZ77" si="29">AJ16-EB16</f>
        <v>0.67631247529458438</v>
      </c>
      <c r="EA16" s="30">
        <f t="shared" ref="EA16:EA77" si="30">AJ16+EB16</f>
        <v>1.3441097536467796</v>
      </c>
      <c r="EB16" s="30">
        <f t="shared" ref="EB16:EB77" si="31">$N$22*SQRT(($N$20^2)+((($N$20*SQRT((1/$H$26)+(AX16/$M$26))))^2))</f>
        <v>0.33389863917609769</v>
      </c>
      <c r="EC16" s="56">
        <f t="shared" ref="EC16:EC77" si="32">(EA16-DZ16)/(2*AJ16)</f>
        <v>0.33052362460994078</v>
      </c>
      <c r="ED16" s="30">
        <f t="shared" ref="ED16:ED77" si="33">AK16-EF16</f>
        <v>0.63501303353862626</v>
      </c>
      <c r="EE16" s="30">
        <f t="shared" ref="EE16:EE77" si="34">AK16+EF16</f>
        <v>1.3795424184654315</v>
      </c>
      <c r="EF16" s="30">
        <f t="shared" ref="EF16:EF77" si="35">$O$22*SQRT(($O$20^2)+((($O$20*SQRT((1/$H$26)+(AX16/$M$26))))^2))</f>
        <v>0.37226469246340266</v>
      </c>
      <c r="EG16" s="56">
        <f t="shared" ref="EG16:EG77" si="36">(EE16-ED16)/(2*AK16)</f>
        <v>0.36957502668201836</v>
      </c>
      <c r="EH16" s="30">
        <f t="shared" ref="EH16:EH77" si="37">AL16-EJ16</f>
        <v>0.16541823539362077</v>
      </c>
      <c r="EI16" s="30">
        <f t="shared" ref="EI16:EI77" si="38">AL16+EJ16</f>
        <v>1.097827849901424</v>
      </c>
      <c r="EJ16" s="30">
        <f t="shared" ref="EJ16:EJ77" si="39">$P$22*SQRT(($P$20^2)+((($P$20*SQRT((1/$H$26)+(AX16/$M$26))))^2))</f>
        <v>0.46620480725390157</v>
      </c>
      <c r="EK16" s="56">
        <f t="shared" ref="EK16:EK77" si="40">(EI16-EH16)/(2*AL16)</f>
        <v>0.73810607874555889</v>
      </c>
      <c r="EL16" s="30">
        <f t="shared" ref="EL16:EL77" si="41">AM16-EN16</f>
        <v>0.64574391305457834</v>
      </c>
      <c r="EM16" s="30">
        <f t="shared" ref="EM16:EM77" si="42">AM16+EN16</f>
        <v>1.3769474524358263</v>
      </c>
      <c r="EN16" s="30">
        <f t="shared" ref="EN16:EN77" si="43">$Q$22*SQRT(($Q$20^2)+((($Q$20*SQRT((1/$H$26)+(AX16/$M$26))))^2))</f>
        <v>0.36560176969062397</v>
      </c>
      <c r="EO16" s="56">
        <f t="shared" ref="EO16:EO77" si="44">(EM16-EL16)/(2*AM16)</f>
        <v>0.36150030195237748</v>
      </c>
      <c r="EP16" s="66"/>
      <c r="EQ16" s="60"/>
    </row>
    <row r="17" spans="2:147" s="12" customFormat="1" ht="21.95" customHeight="1" x14ac:dyDescent="0.25"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INPUTS!J33</f>
        <v>0.86760000000000004</v>
      </c>
      <c r="O17" s="128">
        <f>INPUTS!K33</f>
        <v>0.94140000000000001</v>
      </c>
      <c r="P17" s="128">
        <f>INPUTS!L33</f>
        <v>0.66879999999999995</v>
      </c>
      <c r="Q17" s="129" t="s">
        <v>7</v>
      </c>
      <c r="R17" s="24"/>
      <c r="T17" s="24"/>
      <c r="U17" s="129">
        <f>'RAW DATA'!BI12</f>
        <v>46.36</v>
      </c>
      <c r="V17" s="129">
        <f>'RAW DATA'!BJ12</f>
        <v>4.3344401990018682</v>
      </c>
      <c r="W17" s="129">
        <f>'RAW DATA'!BK12</f>
        <v>1.0900000000000001</v>
      </c>
      <c r="X17" s="160"/>
      <c r="Y17" s="83"/>
      <c r="Z17" s="84"/>
      <c r="AA17" s="30">
        <f t="shared" si="0"/>
        <v>0.92626447530143774</v>
      </c>
      <c r="AB17" s="30">
        <f t="shared" si="1"/>
        <v>1.2531813489372392</v>
      </c>
      <c r="AC17" s="85">
        <f t="shared" si="2"/>
        <v>0.9059214662201639</v>
      </c>
      <c r="AD17" s="85">
        <f t="shared" si="3"/>
        <v>1.2256584542978688</v>
      </c>
      <c r="AE17" s="30">
        <f t="shared" si="4"/>
        <v>0.88541445298180022</v>
      </c>
      <c r="AF17" s="30">
        <f t="shared" si="5"/>
        <v>1.1979136716812591</v>
      </c>
      <c r="AG17" s="84"/>
      <c r="AH17" s="77"/>
      <c r="AI17" s="45"/>
      <c r="AJ17" s="30">
        <f t="shared" si="6"/>
        <v>1.0897229121193386</v>
      </c>
      <c r="AK17" s="30">
        <f t="shared" si="7"/>
        <v>1.0657899602590164</v>
      </c>
      <c r="AL17" s="30">
        <f t="shared" si="8"/>
        <v>1.0416640623315296</v>
      </c>
      <c r="AM17" s="85">
        <f t="shared" si="9"/>
        <v>1.099692124577043</v>
      </c>
      <c r="AN17" s="30">
        <f>(W17-AJ17)^2</f>
        <v>7.67776936094802E-8</v>
      </c>
      <c r="AO17" s="30">
        <f t="shared" ref="AO17:AO50" si="45">(W17-AK17)^2</f>
        <v>5.8612602426000911E-4</v>
      </c>
      <c r="AP17" s="30">
        <f t="shared" ref="AP17:AP50" si="46">(W17-AL17)^2</f>
        <v>2.3363628702902598E-3</v>
      </c>
      <c r="AQ17" s="85">
        <f t="shared" ref="AQ17:AQ50" si="47">(W17-AM17)^2</f>
        <v>9.3937278816919739E-5</v>
      </c>
      <c r="AR17" s="86"/>
      <c r="AS17" s="87"/>
      <c r="AT17" s="60"/>
      <c r="AU17" s="30">
        <f t="shared" si="10"/>
        <v>18.787371838723356</v>
      </c>
      <c r="AV17" s="30">
        <f t="shared" si="10"/>
        <v>1.1881000000000002</v>
      </c>
      <c r="AW17" s="30">
        <f t="shared" si="11"/>
        <v>4.7245398169120367</v>
      </c>
      <c r="AX17" s="85">
        <f t="shared" si="12"/>
        <v>450.43678038636273</v>
      </c>
      <c r="AY17" s="63"/>
      <c r="AZ17" s="30">
        <f t="shared" si="13"/>
        <v>1.0032090075889746</v>
      </c>
      <c r="BA17" s="30">
        <f t="shared" si="14"/>
        <v>1.1762368166497026</v>
      </c>
      <c r="BB17" s="30">
        <f t="shared" si="15"/>
        <v>8.651390453036395E-2</v>
      </c>
      <c r="BC17" s="56">
        <f t="shared" si="16"/>
        <v>7.9390736459884245E-2</v>
      </c>
      <c r="BD17" s="30">
        <f t="shared" si="17"/>
        <v>0.96933532317731608</v>
      </c>
      <c r="BE17" s="30">
        <f t="shared" si="18"/>
        <v>1.1622445973407167</v>
      </c>
      <c r="BF17" s="30">
        <f t="shared" si="19"/>
        <v>9.6454637081700337E-2</v>
      </c>
      <c r="BG17" s="56">
        <f t="shared" si="20"/>
        <v>9.0500605821300081E-2</v>
      </c>
      <c r="BH17" s="30">
        <f t="shared" si="21"/>
        <v>0.92086932568365398</v>
      </c>
      <c r="BI17" s="30">
        <f t="shared" si="22"/>
        <v>1.1624587989794053</v>
      </c>
      <c r="BJ17" s="30">
        <f t="shared" si="23"/>
        <v>0.1207947366478756</v>
      </c>
      <c r="BK17" s="56">
        <f t="shared" si="24"/>
        <v>0.11596323710880832</v>
      </c>
      <c r="BL17" s="30">
        <f t="shared" si="25"/>
        <v>1.0049638660935896</v>
      </c>
      <c r="BM17" s="30">
        <f t="shared" si="26"/>
        <v>1.1944203830604965</v>
      </c>
      <c r="BN17" s="30">
        <f t="shared" si="27"/>
        <v>9.4728258483453481E-2</v>
      </c>
      <c r="BO17" s="56">
        <f t="shared" si="28"/>
        <v>8.614070826404005E-2</v>
      </c>
      <c r="BP17" s="59"/>
      <c r="BQ17" s="11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DZ17" s="30">
        <f t="shared" si="29"/>
        <v>0.75853334659666272</v>
      </c>
      <c r="EA17" s="30">
        <f t="shared" si="30"/>
        <v>1.4209124776420143</v>
      </c>
      <c r="EB17" s="30">
        <f t="shared" si="31"/>
        <v>0.33118956552267587</v>
      </c>
      <c r="EC17" s="56">
        <f t="shared" si="32"/>
        <v>0.30392089754134338</v>
      </c>
      <c r="ED17" s="30">
        <f t="shared" si="33"/>
        <v>0.69654562293374866</v>
      </c>
      <c r="EE17" s="30">
        <f t="shared" si="34"/>
        <v>1.4350342975842842</v>
      </c>
      <c r="EF17" s="30">
        <f t="shared" si="35"/>
        <v>0.36924433732526774</v>
      </c>
      <c r="EG17" s="56">
        <f t="shared" si="36"/>
        <v>0.34645131882789665</v>
      </c>
      <c r="EH17" s="30">
        <f t="shared" si="37"/>
        <v>0.57924178969216444</v>
      </c>
      <c r="EI17" s="30">
        <f t="shared" si="38"/>
        <v>1.5040863349708948</v>
      </c>
      <c r="EJ17" s="30">
        <f t="shared" si="39"/>
        <v>0.46242227263936519</v>
      </c>
      <c r="EK17" s="56">
        <f t="shared" si="40"/>
        <v>0.44392649162181658</v>
      </c>
      <c r="EL17" s="30">
        <f t="shared" si="41"/>
        <v>0.73705665065916381</v>
      </c>
      <c r="EM17" s="30">
        <f t="shared" si="42"/>
        <v>1.4623275984949222</v>
      </c>
      <c r="EN17" s="30">
        <f t="shared" si="43"/>
        <v>0.36263547391787926</v>
      </c>
      <c r="EO17" s="56">
        <f t="shared" si="44"/>
        <v>0.3297609083609232</v>
      </c>
      <c r="EP17" s="66"/>
      <c r="EQ17" s="60"/>
    </row>
    <row r="18" spans="2:147" s="12" customFormat="1" ht="21.95" customHeight="1" x14ac:dyDescent="0.25">
      <c r="B18" s="79"/>
      <c r="C18" s="80"/>
      <c r="D18" s="88">
        <f>INPUTS!E33</f>
        <v>2.07E-2</v>
      </c>
      <c r="E18" s="88">
        <f>INPUTS!F33</f>
        <v>1.47E-2</v>
      </c>
      <c r="F18" s="88">
        <f>INPUTS!G33</f>
        <v>0.74319999999999997</v>
      </c>
      <c r="G18" s="88">
        <f>INPUTS!H33</f>
        <v>0.23019999999999999</v>
      </c>
      <c r="H18" s="80"/>
      <c r="I18" s="80"/>
      <c r="K18" s="79"/>
      <c r="L18" s="31" t="s">
        <v>72</v>
      </c>
      <c r="M18" s="9" t="s">
        <v>71</v>
      </c>
      <c r="N18" s="30">
        <f>SUM(AN16:AN50)</f>
        <v>0.84136773339886706</v>
      </c>
      <c r="O18" s="30">
        <f>SUM(AO16:AO50)</f>
        <v>1.0458279623719546</v>
      </c>
      <c r="P18" s="30">
        <f>SUM(AP16:AP50)</f>
        <v>1.5884555657059463</v>
      </c>
      <c r="Q18" s="30">
        <f>SUM(AQ16:AQ50)</f>
        <v>1.0087258099530876</v>
      </c>
      <c r="R18" s="24"/>
      <c r="T18" s="24"/>
      <c r="U18" s="129">
        <f>'RAW DATA'!BI13</f>
        <v>51.11</v>
      </c>
      <c r="V18" s="129">
        <f>'RAW DATA'!BJ13</f>
        <v>6.0812945314904603</v>
      </c>
      <c r="W18" s="129">
        <f>'RAW DATA'!BK13</f>
        <v>1.0900000000000001</v>
      </c>
      <c r="X18" s="160"/>
      <c r="Y18" s="83"/>
      <c r="Z18" s="84"/>
      <c r="AA18" s="30">
        <f t="shared" si="0"/>
        <v>0.95700037728157461</v>
      </c>
      <c r="AB18" s="30">
        <f t="shared" si="1"/>
        <v>1.2947652163221304</v>
      </c>
      <c r="AC18" s="85">
        <f t="shared" si="2"/>
        <v>0.9294856597249227</v>
      </c>
      <c r="AD18" s="85">
        <f t="shared" si="3"/>
        <v>1.2575394219807778</v>
      </c>
      <c r="AE18" s="30">
        <f t="shared" si="4"/>
        <v>0.95719520550398263</v>
      </c>
      <c r="AF18" s="30">
        <f t="shared" si="5"/>
        <v>1.2950288074465646</v>
      </c>
      <c r="AG18" s="84"/>
      <c r="AH18" s="77"/>
      <c r="AI18" s="45"/>
      <c r="AJ18" s="30">
        <f t="shared" si="6"/>
        <v>1.1258827968018525</v>
      </c>
      <c r="AK18" s="30">
        <f t="shared" si="7"/>
        <v>1.0935125408528503</v>
      </c>
      <c r="AL18" s="30">
        <f t="shared" si="8"/>
        <v>1.1261120064752737</v>
      </c>
      <c r="AM18" s="85">
        <f t="shared" si="9"/>
        <v>1.1398697742242807</v>
      </c>
      <c r="AN18" s="30">
        <f t="shared" ref="AN18:AN50" si="48">(W18-AJ18)^2</f>
        <v>1.2875751063230337E-3</v>
      </c>
      <c r="AO18" s="30">
        <f t="shared" si="45"/>
        <v>1.2337943242941914E-5</v>
      </c>
      <c r="AP18" s="30">
        <f t="shared" si="46"/>
        <v>1.3040770116702005E-3</v>
      </c>
      <c r="AQ18" s="85">
        <f t="shared" si="47"/>
        <v>2.4869943811807243E-3</v>
      </c>
      <c r="AR18" s="86"/>
      <c r="AS18" s="87"/>
      <c r="AT18" s="60"/>
      <c r="AU18" s="30">
        <f t="shared" si="10"/>
        <v>36.982143178735775</v>
      </c>
      <c r="AV18" s="30">
        <f t="shared" si="10"/>
        <v>1.1881000000000002</v>
      </c>
      <c r="AW18" s="30">
        <f t="shared" si="11"/>
        <v>6.6286110393246025</v>
      </c>
      <c r="AX18" s="85">
        <f t="shared" si="12"/>
        <v>379.33956873983021</v>
      </c>
      <c r="AY18" s="89"/>
      <c r="AZ18" s="30">
        <f t="shared" si="13"/>
        <v>1.0436381852359773</v>
      </c>
      <c r="BA18" s="30">
        <f t="shared" si="14"/>
        <v>1.2081274083677278</v>
      </c>
      <c r="BB18" s="30">
        <f t="shared" si="15"/>
        <v>8.2244611565875175E-2</v>
      </c>
      <c r="BC18" s="56">
        <f t="shared" si="16"/>
        <v>7.3048999238194884E-2</v>
      </c>
      <c r="BD18" s="30">
        <f t="shared" si="17"/>
        <v>1.0018177525575458</v>
      </c>
      <c r="BE18" s="30">
        <f t="shared" si="18"/>
        <v>1.1852073291481549</v>
      </c>
      <c r="BF18" s="30">
        <f t="shared" si="19"/>
        <v>9.1694788295304447E-2</v>
      </c>
      <c r="BG18" s="56">
        <f t="shared" si="20"/>
        <v>8.3853440056380235E-2</v>
      </c>
      <c r="BH18" s="30">
        <f t="shared" si="21"/>
        <v>1.0112782551986808</v>
      </c>
      <c r="BI18" s="30">
        <f t="shared" si="22"/>
        <v>1.2409457577518666</v>
      </c>
      <c r="BJ18" s="30">
        <f t="shared" si="23"/>
        <v>0.11483375127659286</v>
      </c>
      <c r="BK18" s="56">
        <f t="shared" si="24"/>
        <v>0.10197364970472352</v>
      </c>
      <c r="BL18" s="30">
        <f t="shared" si="25"/>
        <v>1.0498161711002989</v>
      </c>
      <c r="BM18" s="30">
        <f t="shared" si="26"/>
        <v>1.2299233773482625</v>
      </c>
      <c r="BN18" s="30">
        <f t="shared" si="27"/>
        <v>9.0053603123981849E-2</v>
      </c>
      <c r="BO18" s="56">
        <f t="shared" si="28"/>
        <v>7.900341351297456E-2</v>
      </c>
      <c r="BP18" s="59"/>
      <c r="BQ18" s="11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DZ18" s="30">
        <f t="shared" si="29"/>
        <v>0.7957827380838457</v>
      </c>
      <c r="EA18" s="30">
        <f t="shared" si="30"/>
        <v>1.4559828555198595</v>
      </c>
      <c r="EB18" s="30">
        <f t="shared" si="31"/>
        <v>0.33010005871800685</v>
      </c>
      <c r="EC18" s="56">
        <f t="shared" si="32"/>
        <v>0.29319220406926794</v>
      </c>
      <c r="ED18" s="30">
        <f t="shared" si="33"/>
        <v>0.72548289825223822</v>
      </c>
      <c r="EE18" s="30">
        <f t="shared" si="34"/>
        <v>1.4615421834534623</v>
      </c>
      <c r="EF18" s="30">
        <f t="shared" si="35"/>
        <v>0.36802964260061211</v>
      </c>
      <c r="EG18" s="56">
        <f t="shared" si="36"/>
        <v>0.33655731310916565</v>
      </c>
      <c r="EH18" s="30">
        <f t="shared" si="37"/>
        <v>0.66521095390175189</v>
      </c>
      <c r="EI18" s="30">
        <f t="shared" si="38"/>
        <v>1.5870130590487954</v>
      </c>
      <c r="EJ18" s="30">
        <f t="shared" si="39"/>
        <v>0.46090105257352171</v>
      </c>
      <c r="EK18" s="56">
        <f t="shared" si="40"/>
        <v>0.40928526640626123</v>
      </c>
      <c r="EL18" s="30">
        <f t="shared" si="41"/>
        <v>0.77842725400294799</v>
      </c>
      <c r="EM18" s="30">
        <f t="shared" si="42"/>
        <v>1.5013122944456134</v>
      </c>
      <c r="EN18" s="30">
        <f t="shared" si="43"/>
        <v>0.36144252022133277</v>
      </c>
      <c r="EO18" s="56">
        <f t="shared" si="44"/>
        <v>0.31709106460631115</v>
      </c>
      <c r="EP18" s="66"/>
      <c r="EQ18" s="60"/>
    </row>
    <row r="19" spans="2:147" s="12" customFormat="1" ht="21.95" customHeight="1" x14ac:dyDescent="0.25"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2.4746109805849032E-2</v>
      </c>
      <c r="O19" s="30">
        <f>O18/(H26-1)</f>
        <v>3.0759645952116312E-2</v>
      </c>
      <c r="P19" s="30">
        <f>P18/(H26-2)</f>
        <v>4.813501714260443E-2</v>
      </c>
      <c r="Q19" s="30">
        <f>Q18/(H26-1)</f>
        <v>2.9668406175090811E-2</v>
      </c>
      <c r="R19" s="24"/>
      <c r="T19" s="24"/>
      <c r="U19" s="129">
        <f>'RAW DATA'!BI14</f>
        <v>60.62</v>
      </c>
      <c r="V19" s="129">
        <f>'RAW DATA'!BJ14</f>
        <v>9.4851311080870495</v>
      </c>
      <c r="W19" s="129">
        <f>'RAW DATA'!BK14</f>
        <v>1.07</v>
      </c>
      <c r="X19" s="160"/>
      <c r="Y19" s="83"/>
      <c r="Z19" s="84"/>
      <c r="AA19" s="30">
        <f t="shared" si="0"/>
        <v>1.0168908818467917</v>
      </c>
      <c r="AB19" s="30">
        <f t="shared" si="1"/>
        <v>1.3757935460280122</v>
      </c>
      <c r="AC19" s="85">
        <f t="shared" si="2"/>
        <v>0.97717697488843902</v>
      </c>
      <c r="AD19" s="85">
        <f t="shared" si="3"/>
        <v>1.3220629660255352</v>
      </c>
      <c r="AE19" s="30">
        <f t="shared" si="4"/>
        <v>1.0603274463563723</v>
      </c>
      <c r="AF19" s="30">
        <f t="shared" si="5"/>
        <v>1.4345606627174448</v>
      </c>
      <c r="AG19" s="84"/>
      <c r="AH19" s="77"/>
      <c r="AI19" s="45"/>
      <c r="AJ19" s="30">
        <f t="shared" si="6"/>
        <v>1.196342213937402</v>
      </c>
      <c r="AK19" s="30">
        <f t="shared" si="7"/>
        <v>1.1496199704569872</v>
      </c>
      <c r="AL19" s="30">
        <f t="shared" si="8"/>
        <v>1.2474440545369085</v>
      </c>
      <c r="AM19" s="85">
        <f t="shared" si="9"/>
        <v>1.2181580154860021</v>
      </c>
      <c r="AN19" s="30">
        <f t="shared" si="48"/>
        <v>1.5962355022604249E-2</v>
      </c>
      <c r="AO19" s="30">
        <f t="shared" si="45"/>
        <v>6.3393396955714982E-3</v>
      </c>
      <c r="AP19" s="30">
        <f t="shared" si="46"/>
        <v>3.1486392490497353E-2</v>
      </c>
      <c r="AQ19" s="85">
        <f t="shared" si="47"/>
        <v>2.1950797552750423E-2</v>
      </c>
      <c r="AR19" s="86"/>
      <c r="AS19" s="87"/>
      <c r="AT19" s="60"/>
      <c r="AU19" s="30">
        <f t="shared" si="10"/>
        <v>89.967712137600657</v>
      </c>
      <c r="AV19" s="30">
        <f t="shared" si="10"/>
        <v>1.1449</v>
      </c>
      <c r="AW19" s="30">
        <f t="shared" si="11"/>
        <v>10.149090285653143</v>
      </c>
      <c r="AX19" s="85">
        <f t="shared" si="12"/>
        <v>258.33506191862045</v>
      </c>
      <c r="AY19" s="89"/>
      <c r="AZ19" s="30">
        <f t="shared" si="13"/>
        <v>1.12192481131283</v>
      </c>
      <c r="BA19" s="30">
        <f t="shared" si="14"/>
        <v>1.2707596165619741</v>
      </c>
      <c r="BB19" s="30">
        <f t="shared" si="15"/>
        <v>7.441740262457204E-2</v>
      </c>
      <c r="BC19" s="56">
        <f t="shared" si="16"/>
        <v>6.2204109959180902E-2</v>
      </c>
      <c r="BD19" s="30">
        <f t="shared" si="17"/>
        <v>1.066651763188101</v>
      </c>
      <c r="BE19" s="30">
        <f t="shared" si="18"/>
        <v>1.2325881777258734</v>
      </c>
      <c r="BF19" s="30">
        <f t="shared" si="19"/>
        <v>8.2968207268886221E-2</v>
      </c>
      <c r="BG19" s="56">
        <f t="shared" si="20"/>
        <v>7.2170116561132272E-2</v>
      </c>
      <c r="BH19" s="30">
        <f t="shared" si="21"/>
        <v>1.1435390163716372</v>
      </c>
      <c r="BI19" s="30">
        <f t="shared" si="22"/>
        <v>1.3513490927021798</v>
      </c>
      <c r="BJ19" s="30">
        <f t="shared" si="23"/>
        <v>0.10390503816527134</v>
      </c>
      <c r="BK19" s="56">
        <f t="shared" si="24"/>
        <v>8.3294347179236186E-2</v>
      </c>
      <c r="BL19" s="30">
        <f t="shared" si="25"/>
        <v>1.1366748020100279</v>
      </c>
      <c r="BM19" s="30">
        <f t="shared" si="26"/>
        <v>1.2996412289619763</v>
      </c>
      <c r="BN19" s="30">
        <f t="shared" si="27"/>
        <v>8.1483213475974134E-2</v>
      </c>
      <c r="BO19" s="56">
        <f t="shared" si="28"/>
        <v>6.6890512101145827E-2</v>
      </c>
      <c r="BP19" s="59"/>
      <c r="BQ19" s="11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DZ19" s="30">
        <f t="shared" si="29"/>
        <v>0.86810476566649319</v>
      </c>
      <c r="EA19" s="30">
        <f t="shared" si="30"/>
        <v>1.524579662208311</v>
      </c>
      <c r="EB19" s="30">
        <f t="shared" si="31"/>
        <v>0.32823744827090884</v>
      </c>
      <c r="EC19" s="56">
        <f t="shared" si="32"/>
        <v>0.27436752163965999</v>
      </c>
      <c r="ED19" s="30">
        <f t="shared" si="33"/>
        <v>0.78366695837807776</v>
      </c>
      <c r="EE19" s="30">
        <f t="shared" si="34"/>
        <v>1.5155729825358966</v>
      </c>
      <c r="EF19" s="30">
        <f t="shared" si="35"/>
        <v>0.36595301207890946</v>
      </c>
      <c r="EG19" s="56">
        <f t="shared" si="36"/>
        <v>0.31832520440075418</v>
      </c>
      <c r="EH19" s="30">
        <f t="shared" si="37"/>
        <v>0.78914366528630764</v>
      </c>
      <c r="EI19" s="30">
        <f t="shared" si="38"/>
        <v>1.7057444437875096</v>
      </c>
      <c r="EJ19" s="30">
        <f t="shared" si="39"/>
        <v>0.4583003892506009</v>
      </c>
      <c r="EK19" s="56">
        <f t="shared" si="40"/>
        <v>0.3673915375874206</v>
      </c>
      <c r="EL19" s="30">
        <f t="shared" si="41"/>
        <v>0.85875495753197173</v>
      </c>
      <c r="EM19" s="30">
        <f t="shared" si="42"/>
        <v>1.5775610734400325</v>
      </c>
      <c r="EN19" s="30">
        <f t="shared" si="43"/>
        <v>0.35940305795403032</v>
      </c>
      <c r="EO19" s="56">
        <f t="shared" si="44"/>
        <v>0.29503812591229489</v>
      </c>
      <c r="EP19" s="66"/>
      <c r="EQ19" s="60"/>
    </row>
    <row r="20" spans="2:147" s="12" customFormat="1" ht="21.95" customHeight="1" x14ac:dyDescent="0.25"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0.15730896289102231</v>
      </c>
      <c r="O20" s="30">
        <f>SQRT(O18/(H26-G31))</f>
        <v>0.17538428080109206</v>
      </c>
      <c r="P20" s="30">
        <f>SQRT(P18/(H26-G32))</f>
        <v>0.21939693968377141</v>
      </c>
      <c r="Q20" s="30">
        <f>SQRT(Q18/(H26-G33))</f>
        <v>0.17224519202314709</v>
      </c>
      <c r="R20" s="24"/>
      <c r="T20" s="24"/>
      <c r="U20" s="129">
        <f>'RAW DATA'!BI15</f>
        <v>57.06</v>
      </c>
      <c r="V20" s="129">
        <f>'RAW DATA'!BJ15</f>
        <v>8.2244032343613114</v>
      </c>
      <c r="W20" s="129">
        <f>'RAW DATA'!BK15</f>
        <v>1.19</v>
      </c>
      <c r="X20" s="160"/>
      <c r="Y20" s="83"/>
      <c r="Z20" s="84"/>
      <c r="AA20" s="30">
        <f t="shared" si="0"/>
        <v>0.99470837490858721</v>
      </c>
      <c r="AB20" s="30">
        <f t="shared" si="1"/>
        <v>1.3457819189939708</v>
      </c>
      <c r="AC20" s="85">
        <f t="shared" si="2"/>
        <v>0.95923402660838397</v>
      </c>
      <c r="AD20" s="85">
        <f t="shared" si="3"/>
        <v>1.2977872124701666</v>
      </c>
      <c r="AE20" s="30">
        <f t="shared" si="4"/>
        <v>1.0260810298792127</v>
      </c>
      <c r="AF20" s="30">
        <f t="shared" si="5"/>
        <v>1.3882272757189347</v>
      </c>
      <c r="AG20" s="84"/>
      <c r="AH20" s="77"/>
      <c r="AI20" s="45"/>
      <c r="AJ20" s="30">
        <f t="shared" si="6"/>
        <v>1.1702451469512791</v>
      </c>
      <c r="AK20" s="30">
        <f t="shared" si="7"/>
        <v>1.1285106195392753</v>
      </c>
      <c r="AL20" s="30">
        <f t="shared" si="8"/>
        <v>1.2071541527990737</v>
      </c>
      <c r="AM20" s="85">
        <f t="shared" si="9"/>
        <v>1.1891612743903102</v>
      </c>
      <c r="AN20" s="30">
        <f t="shared" si="48"/>
        <v>3.9025421897655437E-4</v>
      </c>
      <c r="AO20" s="30">
        <f t="shared" si="45"/>
        <v>3.780943909443741E-3</v>
      </c>
      <c r="AP20" s="30">
        <f t="shared" si="46"/>
        <v>2.9426495825396909E-4</v>
      </c>
      <c r="AQ20" s="85">
        <f t="shared" si="47"/>
        <v>7.0346064834949871E-7</v>
      </c>
      <c r="AR20" s="86"/>
      <c r="AS20" s="87"/>
      <c r="AT20" s="60"/>
      <c r="AU20" s="30">
        <f t="shared" si="10"/>
        <v>67.640808561372793</v>
      </c>
      <c r="AV20" s="30">
        <f t="shared" si="10"/>
        <v>1.4160999999999999</v>
      </c>
      <c r="AW20" s="30">
        <f t="shared" si="11"/>
        <v>9.7870398488899593</v>
      </c>
      <c r="AX20" s="85">
        <f t="shared" si="12"/>
        <v>300.45136334106508</v>
      </c>
      <c r="AY20" s="63"/>
      <c r="AZ20" s="30">
        <f t="shared" si="13"/>
        <v>1.0930133866256699</v>
      </c>
      <c r="BA20" s="30">
        <f t="shared" si="14"/>
        <v>1.2474769072768883</v>
      </c>
      <c r="BB20" s="30">
        <f t="shared" si="15"/>
        <v>7.7231760325609258E-2</v>
      </c>
      <c r="BC20" s="56">
        <f t="shared" si="16"/>
        <v>6.5996223549239452E-2</v>
      </c>
      <c r="BD20" s="30">
        <f t="shared" si="17"/>
        <v>1.0424046756008303</v>
      </c>
      <c r="BE20" s="30">
        <f t="shared" si="18"/>
        <v>1.2146165634777204</v>
      </c>
      <c r="BF20" s="30">
        <f t="shared" si="19"/>
        <v>8.610594393844502E-2</v>
      </c>
      <c r="BG20" s="56">
        <f t="shared" si="20"/>
        <v>7.6300517201688886E-2</v>
      </c>
      <c r="BH20" s="30">
        <f t="shared" si="21"/>
        <v>1.0993195775359779</v>
      </c>
      <c r="BI20" s="30">
        <f t="shared" si="22"/>
        <v>1.3149887280621695</v>
      </c>
      <c r="BJ20" s="30">
        <f t="shared" si="23"/>
        <v>0.10783457526309581</v>
      </c>
      <c r="BK20" s="56">
        <f t="shared" si="24"/>
        <v>8.9329581489700993E-2</v>
      </c>
      <c r="BL20" s="30">
        <f t="shared" si="25"/>
        <v>1.1045964845455896</v>
      </c>
      <c r="BM20" s="30">
        <f t="shared" si="26"/>
        <v>1.2737260642350308</v>
      </c>
      <c r="BN20" s="30">
        <f t="shared" si="27"/>
        <v>8.4564789844720517E-2</v>
      </c>
      <c r="BO20" s="56">
        <f t="shared" si="28"/>
        <v>7.1112969843453278E-2</v>
      </c>
      <c r="BP20" s="59"/>
      <c r="BQ20" s="11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DZ20" s="30">
        <f t="shared" si="29"/>
        <v>0.84135820978745346</v>
      </c>
      <c r="EA20" s="30">
        <f t="shared" si="30"/>
        <v>1.4991320841151048</v>
      </c>
      <c r="EB20" s="30">
        <f t="shared" si="31"/>
        <v>0.32888693716382572</v>
      </c>
      <c r="EC20" s="56">
        <f t="shared" si="32"/>
        <v>0.28104106051679978</v>
      </c>
      <c r="ED20" s="30">
        <f t="shared" si="33"/>
        <v>0.76183349015465696</v>
      </c>
      <c r="EE20" s="30">
        <f t="shared" si="34"/>
        <v>1.4951877489238936</v>
      </c>
      <c r="EF20" s="30">
        <f t="shared" si="35"/>
        <v>0.36667712938461838</v>
      </c>
      <c r="EG20" s="56">
        <f t="shared" si="36"/>
        <v>0.32492129275160703</v>
      </c>
      <c r="EH20" s="30">
        <f t="shared" si="37"/>
        <v>0.74794691695310167</v>
      </c>
      <c r="EI20" s="30">
        <f t="shared" si="38"/>
        <v>1.6663613886450457</v>
      </c>
      <c r="EJ20" s="30">
        <f t="shared" si="39"/>
        <v>0.45920723584597195</v>
      </c>
      <c r="EK20" s="56">
        <f t="shared" si="40"/>
        <v>0.38040480147559524</v>
      </c>
      <c r="EL20" s="30">
        <f t="shared" si="41"/>
        <v>0.82904705963363234</v>
      </c>
      <c r="EM20" s="30">
        <f t="shared" si="42"/>
        <v>1.549275489146988</v>
      </c>
      <c r="EN20" s="30">
        <f t="shared" si="43"/>
        <v>0.36011421475667782</v>
      </c>
      <c r="EO20" s="56">
        <f t="shared" si="44"/>
        <v>0.3028304255377896</v>
      </c>
      <c r="EP20" s="66"/>
      <c r="EQ20" s="60"/>
    </row>
    <row r="21" spans="2:147" s="12" customFormat="1" ht="21.95" customHeight="1" x14ac:dyDescent="0.25"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AVERAGE(BC16:BC50)</f>
        <v>5.0197531218425698E-2</v>
      </c>
      <c r="O21" s="33">
        <f>AVERAGE(BG16:BG50)</f>
        <v>5.7186667844644247E-2</v>
      </c>
      <c r="P21" s="33">
        <f>AVERAGE(BK16:BK50)</f>
        <v>7.3635096856756774E-2</v>
      </c>
      <c r="Q21" s="33">
        <f>AVERAGE(BO16:BO50)</f>
        <v>5.3323427418963787E-2</v>
      </c>
      <c r="R21" s="24"/>
      <c r="T21" s="24"/>
      <c r="U21" s="129">
        <f>'RAW DATA'!BI16</f>
        <v>42.2</v>
      </c>
      <c r="V21" s="129">
        <f>'RAW DATA'!BJ16</f>
        <v>2.7749589587650121</v>
      </c>
      <c r="W21" s="129">
        <f>'RAW DATA'!BK16</f>
        <v>0.95</v>
      </c>
      <c r="X21" s="160"/>
      <c r="Y21" s="83"/>
      <c r="Z21" s="84"/>
      <c r="AA21" s="30">
        <f t="shared" si="0"/>
        <v>0.89882540287947033</v>
      </c>
      <c r="AB21" s="30">
        <f t="shared" si="1"/>
        <v>1.2160578980134009</v>
      </c>
      <c r="AC21" s="85">
        <f t="shared" si="2"/>
        <v>0.88539001795056949</v>
      </c>
      <c r="AD21" s="85">
        <f t="shared" si="3"/>
        <v>1.1978806125213586</v>
      </c>
      <c r="AE21" s="30">
        <f t="shared" si="4"/>
        <v>0.79902853251313743</v>
      </c>
      <c r="AF21" s="30">
        <f t="shared" si="5"/>
        <v>1.0810386028118917</v>
      </c>
      <c r="AG21" s="84"/>
      <c r="AH21" s="77"/>
      <c r="AI21" s="45"/>
      <c r="AJ21" s="30">
        <f t="shared" si="6"/>
        <v>1.0574416504464357</v>
      </c>
      <c r="AK21" s="30">
        <f t="shared" si="7"/>
        <v>1.0416353152359641</v>
      </c>
      <c r="AL21" s="30">
        <f t="shared" si="8"/>
        <v>0.94003356766251467</v>
      </c>
      <c r="AM21" s="85">
        <f t="shared" si="9"/>
        <v>1.0638240560515952</v>
      </c>
      <c r="AN21" s="30">
        <f t="shared" si="48"/>
        <v>1.1543708250654081E-2</v>
      </c>
      <c r="AO21" s="30">
        <f t="shared" si="45"/>
        <v>8.3970309983945196E-3</v>
      </c>
      <c r="AP21" s="30">
        <f t="shared" si="46"/>
        <v>9.9329773537672444E-5</v>
      </c>
      <c r="AQ21" s="85">
        <f t="shared" si="47"/>
        <v>1.2955915736036706E-2</v>
      </c>
      <c r="AR21" s="86"/>
      <c r="AS21" s="87"/>
      <c r="AT21" s="60"/>
      <c r="AU21" s="30">
        <f t="shared" si="10"/>
        <v>7.7003972228302002</v>
      </c>
      <c r="AV21" s="30">
        <f t="shared" si="10"/>
        <v>0.90249999999999997</v>
      </c>
      <c r="AW21" s="30">
        <f t="shared" si="11"/>
        <v>2.6362110108267616</v>
      </c>
      <c r="AX21" s="85">
        <f t="shared" si="12"/>
        <v>519.06404970098038</v>
      </c>
      <c r="AY21" s="63"/>
      <c r="AZ21" s="30">
        <f t="shared" si="13"/>
        <v>0.96699771473052532</v>
      </c>
      <c r="BA21" s="30">
        <f t="shared" si="14"/>
        <v>1.147885586162346</v>
      </c>
      <c r="BB21" s="30">
        <f t="shared" si="15"/>
        <v>9.044393571591039E-2</v>
      </c>
      <c r="BC21" s="56">
        <f t="shared" si="16"/>
        <v>8.5530899674441913E-2</v>
      </c>
      <c r="BD21" s="30">
        <f t="shared" si="17"/>
        <v>0.94079907344251934</v>
      </c>
      <c r="BE21" s="30">
        <f t="shared" si="18"/>
        <v>1.1424715570294088</v>
      </c>
      <c r="BF21" s="30">
        <f t="shared" si="19"/>
        <v>0.10083624179344472</v>
      </c>
      <c r="BG21" s="56">
        <f t="shared" si="20"/>
        <v>9.6805705719186452E-2</v>
      </c>
      <c r="BH21" s="30">
        <f t="shared" si="21"/>
        <v>0.81375153871575312</v>
      </c>
      <c r="BI21" s="30">
        <f t="shared" si="22"/>
        <v>1.0663155966092763</v>
      </c>
      <c r="BJ21" s="30">
        <f t="shared" si="23"/>
        <v>0.12628202894676158</v>
      </c>
      <c r="BK21" s="56">
        <f t="shared" si="24"/>
        <v>0.13433778674603525</v>
      </c>
      <c r="BL21" s="30">
        <f t="shared" si="25"/>
        <v>0.96479261633948954</v>
      </c>
      <c r="BM21" s="30">
        <f t="shared" si="26"/>
        <v>1.162855495763701</v>
      </c>
      <c r="BN21" s="30">
        <f t="shared" si="27"/>
        <v>9.9031439712105762E-2</v>
      </c>
      <c r="BO21" s="56">
        <f t="shared" si="28"/>
        <v>9.3090054834502348E-2</v>
      </c>
      <c r="BP21" s="59"/>
      <c r="BQ21" s="11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DZ21" s="30">
        <f t="shared" si="29"/>
        <v>0.7252038167462479</v>
      </c>
      <c r="EA21" s="30">
        <f t="shared" si="30"/>
        <v>1.3896794841466233</v>
      </c>
      <c r="EB21" s="30">
        <f t="shared" si="31"/>
        <v>0.33223783370018778</v>
      </c>
      <c r="EC21" s="56">
        <f t="shared" si="32"/>
        <v>0.31419022842529609</v>
      </c>
      <c r="ED21" s="30">
        <f t="shared" si="33"/>
        <v>0.67122226026727161</v>
      </c>
      <c r="EE21" s="30">
        <f t="shared" si="34"/>
        <v>1.4120483702046567</v>
      </c>
      <c r="EF21" s="30">
        <f t="shared" si="35"/>
        <v>0.37041305496869248</v>
      </c>
      <c r="EG21" s="56">
        <f t="shared" si="36"/>
        <v>0.35560723561372531</v>
      </c>
      <c r="EH21" s="30">
        <f t="shared" si="37"/>
        <v>0.4761476542462561</v>
      </c>
      <c r="EI21" s="30">
        <f t="shared" si="38"/>
        <v>1.4039194810787732</v>
      </c>
      <c r="EJ21" s="30">
        <f t="shared" si="39"/>
        <v>0.46388591341625857</v>
      </c>
      <c r="EK21" s="56">
        <f t="shared" si="40"/>
        <v>0.49347803033221055</v>
      </c>
      <c r="EL21" s="30">
        <f t="shared" si="41"/>
        <v>0.70004078260463021</v>
      </c>
      <c r="EM21" s="30">
        <f t="shared" si="42"/>
        <v>1.4276073294985603</v>
      </c>
      <c r="EN21" s="30">
        <f t="shared" si="43"/>
        <v>0.36378327344696509</v>
      </c>
      <c r="EO21" s="56">
        <f t="shared" si="44"/>
        <v>0.34195811927505576</v>
      </c>
      <c r="EP21" s="66"/>
      <c r="EQ21" s="60"/>
    </row>
    <row r="22" spans="2:147" s="12" customFormat="1" ht="21.95" customHeight="1" x14ac:dyDescent="0.25"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2.0322445093177191</v>
      </c>
      <c r="O22" s="4">
        <f>TINV((1-H25),(H26-G31))</f>
        <v>2.0322445093177191</v>
      </c>
      <c r="P22" s="4">
        <f>TINV((1-H25),(H26-G32))</f>
        <v>2.0345152974493379</v>
      </c>
      <c r="Q22" s="4">
        <f>TINV((1-H25),(H26-G33))</f>
        <v>2.0322445093177191</v>
      </c>
      <c r="R22" s="79"/>
      <c r="T22" s="24"/>
      <c r="U22" s="129">
        <f>'RAW DATA'!BI17</f>
        <v>54.09</v>
      </c>
      <c r="V22" s="129">
        <f>'RAW DATA'!BJ17</f>
        <v>7.1605469868988614</v>
      </c>
      <c r="W22" s="129">
        <f>'RAW DATA'!BK17</f>
        <v>1.02</v>
      </c>
      <c r="X22" s="160"/>
      <c r="Y22" s="83"/>
      <c r="Z22" s="84"/>
      <c r="AA22" s="30">
        <f t="shared" si="0"/>
        <v>0.97598982423448533</v>
      </c>
      <c r="AB22" s="30">
        <f t="shared" si="1"/>
        <v>1.3204568210231271</v>
      </c>
      <c r="AC22" s="85">
        <f t="shared" si="2"/>
        <v>0.94434955620274641</v>
      </c>
      <c r="AD22" s="85">
        <f t="shared" si="3"/>
        <v>1.2776493995684215</v>
      </c>
      <c r="AE22" s="30">
        <f t="shared" si="4"/>
        <v>0.99387837601578533</v>
      </c>
      <c r="AF22" s="30">
        <f t="shared" si="5"/>
        <v>1.3446589793154742</v>
      </c>
      <c r="AG22" s="84"/>
      <c r="AH22" s="77"/>
      <c r="AI22" s="45"/>
      <c r="AJ22" s="30">
        <f t="shared" si="6"/>
        <v>1.1482233226288063</v>
      </c>
      <c r="AK22" s="30">
        <f t="shared" si="7"/>
        <v>1.1109994778855841</v>
      </c>
      <c r="AL22" s="30">
        <f t="shared" si="8"/>
        <v>1.1692686776656298</v>
      </c>
      <c r="AM22" s="85">
        <f t="shared" si="9"/>
        <v>1.1646925806986739</v>
      </c>
      <c r="AN22" s="30">
        <f t="shared" si="48"/>
        <v>1.6441220465970952E-2</v>
      </c>
      <c r="AO22" s="30">
        <f t="shared" si="45"/>
        <v>8.2809049754488991E-3</v>
      </c>
      <c r="AP22" s="30">
        <f t="shared" si="46"/>
        <v>2.2281138132045686E-2</v>
      </c>
      <c r="AQ22" s="85">
        <f t="shared" si="47"/>
        <v>2.0935942909242247E-2</v>
      </c>
      <c r="AR22" s="86"/>
      <c r="AS22" s="87"/>
      <c r="AT22" s="60"/>
      <c r="AU22" s="30">
        <f t="shared" si="10"/>
        <v>51.27343315158636</v>
      </c>
      <c r="AV22" s="30">
        <f t="shared" si="10"/>
        <v>1.0404</v>
      </c>
      <c r="AW22" s="30">
        <f t="shared" si="11"/>
        <v>7.3037579266368384</v>
      </c>
      <c r="AX22" s="85">
        <f t="shared" si="12"/>
        <v>338.46392802234345</v>
      </c>
      <c r="AY22" s="63"/>
      <c r="AZ22" s="30">
        <f t="shared" si="13"/>
        <v>1.0685367261672736</v>
      </c>
      <c r="BA22" s="30">
        <f t="shared" si="14"/>
        <v>1.2279099190903391</v>
      </c>
      <c r="BB22" s="30">
        <f t="shared" si="15"/>
        <v>7.968659646153281E-2</v>
      </c>
      <c r="BC22" s="56">
        <f t="shared" si="16"/>
        <v>6.9399911054840641E-2</v>
      </c>
      <c r="BD22" s="30">
        <f t="shared" si="17"/>
        <v>1.0221566290545567</v>
      </c>
      <c r="BE22" s="30">
        <f t="shared" si="18"/>
        <v>1.1998423267166114</v>
      </c>
      <c r="BF22" s="30">
        <f t="shared" si="19"/>
        <v>8.8842848831027305E-2</v>
      </c>
      <c r="BG22" s="56">
        <f t="shared" si="20"/>
        <v>7.9966598184285365E-2</v>
      </c>
      <c r="BH22" s="30">
        <f t="shared" si="21"/>
        <v>1.0580065460326964</v>
      </c>
      <c r="BI22" s="30">
        <f t="shared" si="22"/>
        <v>1.2805308092985632</v>
      </c>
      <c r="BJ22" s="30">
        <f t="shared" si="23"/>
        <v>0.11126213163293347</v>
      </c>
      <c r="BK22" s="56">
        <f t="shared" si="24"/>
        <v>9.5155316958512176E-2</v>
      </c>
      <c r="BL22" s="30">
        <f t="shared" si="25"/>
        <v>1.0774398720358092</v>
      </c>
      <c r="BM22" s="30">
        <f t="shared" si="26"/>
        <v>1.2519452893615386</v>
      </c>
      <c r="BN22" s="30">
        <f t="shared" si="27"/>
        <v>8.7252708662864636E-2</v>
      </c>
      <c r="BO22" s="56">
        <f t="shared" si="28"/>
        <v>7.4914797354099838E-2</v>
      </c>
      <c r="BP22" s="59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DZ22" s="30">
        <f t="shared" si="29"/>
        <v>0.81875128088682014</v>
      </c>
      <c r="EA22" s="30">
        <f t="shared" si="30"/>
        <v>1.4776953643707924</v>
      </c>
      <c r="EB22" s="30">
        <f t="shared" si="31"/>
        <v>0.32947204174198619</v>
      </c>
      <c r="EC22" s="56">
        <f t="shared" si="32"/>
        <v>0.28694073291219563</v>
      </c>
      <c r="ED22" s="30">
        <f t="shared" si="33"/>
        <v>0.74367001347981887</v>
      </c>
      <c r="EE22" s="30">
        <f t="shared" si="34"/>
        <v>1.4783289422913493</v>
      </c>
      <c r="EF22" s="30">
        <f t="shared" si="35"/>
        <v>0.36732946440576519</v>
      </c>
      <c r="EG22" s="56">
        <f t="shared" si="36"/>
        <v>0.33062973630271542</v>
      </c>
      <c r="EH22" s="30">
        <f t="shared" si="37"/>
        <v>0.70924449159860359</v>
      </c>
      <c r="EI22" s="30">
        <f t="shared" si="38"/>
        <v>1.629292863732656</v>
      </c>
      <c r="EJ22" s="30">
        <f t="shared" si="39"/>
        <v>0.46002418606702622</v>
      </c>
      <c r="EK22" s="56">
        <f t="shared" si="40"/>
        <v>0.39342898245203584</v>
      </c>
      <c r="EL22" s="30">
        <f t="shared" si="41"/>
        <v>0.80393770663964803</v>
      </c>
      <c r="EM22" s="30">
        <f t="shared" si="42"/>
        <v>1.5254474547576997</v>
      </c>
      <c r="EN22" s="30">
        <f t="shared" si="43"/>
        <v>0.3607548740590259</v>
      </c>
      <c r="EO22" s="56">
        <f t="shared" si="44"/>
        <v>0.30974257073279954</v>
      </c>
      <c r="EP22" s="66"/>
      <c r="EQ22" s="60"/>
    </row>
    <row r="23" spans="2:147" s="12" customFormat="1" ht="21.95" customHeight="1" x14ac:dyDescent="0.25"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0.16591037416005425</v>
      </c>
      <c r="O23" s="6">
        <f>(Q18-O18)/Q18</f>
        <v>-3.6781206600228211E-2</v>
      </c>
      <c r="P23" s="6">
        <f>(Q18-P18)/Q18</f>
        <v>-0.57471490273439119</v>
      </c>
      <c r="Q23" s="6" t="s">
        <v>7</v>
      </c>
      <c r="R23" s="45"/>
      <c r="T23" s="24"/>
      <c r="U23" s="129">
        <f>'RAW DATA'!BI18</f>
        <v>68.349999999999994</v>
      </c>
      <c r="V23" s="129">
        <f>'RAW DATA'!BJ18</f>
        <v>12.173198920652851</v>
      </c>
      <c r="W23" s="129">
        <f>'RAW DATA'!BK18</f>
        <v>0.96</v>
      </c>
      <c r="X23" s="160"/>
      <c r="Y23" s="83"/>
      <c r="Z23" s="84"/>
      <c r="AA23" s="30">
        <f t="shared" si="0"/>
        <v>1.0641874350088869</v>
      </c>
      <c r="AB23" s="30">
        <f t="shared" si="1"/>
        <v>1.4397830003061411</v>
      </c>
      <c r="AC23" s="85">
        <f t="shared" si="2"/>
        <v>1.016562761206061</v>
      </c>
      <c r="AD23" s="85">
        <f t="shared" si="3"/>
        <v>1.3753496181023177</v>
      </c>
      <c r="AE23" s="30">
        <f t="shared" si="4"/>
        <v>1.1230130240202565</v>
      </c>
      <c r="AF23" s="30">
        <f t="shared" si="5"/>
        <v>1.5193705619097586</v>
      </c>
      <c r="AG23" s="84"/>
      <c r="AH23" s="77"/>
      <c r="AI23" s="45"/>
      <c r="AJ23" s="30">
        <f t="shared" si="6"/>
        <v>1.2519852176575141</v>
      </c>
      <c r="AK23" s="30">
        <f t="shared" si="7"/>
        <v>1.1959561896541895</v>
      </c>
      <c r="AL23" s="30">
        <f t="shared" si="8"/>
        <v>1.3211917929650077</v>
      </c>
      <c r="AM23" s="85">
        <f t="shared" si="9"/>
        <v>1.2799835751750155</v>
      </c>
      <c r="AN23" s="30">
        <f t="shared" si="48"/>
        <v>8.5255367330505927E-2</v>
      </c>
      <c r="AO23" s="30">
        <f t="shared" si="45"/>
        <v>5.5675323436123851E-2</v>
      </c>
      <c r="AP23" s="30">
        <f t="shared" si="46"/>
        <v>0.13045951130527697</v>
      </c>
      <c r="AQ23" s="85">
        <f t="shared" si="47"/>
        <v>0.10238948838178481</v>
      </c>
      <c r="AR23" s="86"/>
      <c r="AS23" s="87"/>
      <c r="AT23" s="60"/>
      <c r="AU23" s="30">
        <f t="shared" si="10"/>
        <v>148.18677196178373</v>
      </c>
      <c r="AV23" s="30">
        <f t="shared" si="10"/>
        <v>0.92159999999999997</v>
      </c>
      <c r="AW23" s="30">
        <f t="shared" si="11"/>
        <v>11.686270963826736</v>
      </c>
      <c r="AX23" s="85">
        <f t="shared" si="12"/>
        <v>179.15119070140145</v>
      </c>
      <c r="AY23" s="92"/>
      <c r="AZ23" s="30">
        <f t="shared" si="13"/>
        <v>1.1831700864082608</v>
      </c>
      <c r="BA23" s="30">
        <f t="shared" si="14"/>
        <v>1.3208003489067675</v>
      </c>
      <c r="BB23" s="30">
        <f t="shared" si="15"/>
        <v>6.8815131249253259E-2</v>
      </c>
      <c r="BC23" s="56">
        <f t="shared" si="16"/>
        <v>5.4964811308241809E-2</v>
      </c>
      <c r="BD23" s="30">
        <f t="shared" si="17"/>
        <v>1.1192339731919014</v>
      </c>
      <c r="BE23" s="30">
        <f t="shared" si="18"/>
        <v>1.2726784061164775</v>
      </c>
      <c r="BF23" s="30">
        <f t="shared" si="19"/>
        <v>7.6722216462287968E-2</v>
      </c>
      <c r="BG23" s="56">
        <f t="shared" si="20"/>
        <v>6.4151360330742771E-2</v>
      </c>
      <c r="BH23" s="30">
        <f t="shared" si="21"/>
        <v>1.2251089066155065</v>
      </c>
      <c r="BI23" s="30">
        <f t="shared" si="22"/>
        <v>1.4172746793145088</v>
      </c>
      <c r="BJ23" s="30">
        <f t="shared" si="23"/>
        <v>9.6082886349501059E-2</v>
      </c>
      <c r="BK23" s="56">
        <f t="shared" si="24"/>
        <v>7.2724404481708679E-2</v>
      </c>
      <c r="BL23" s="30">
        <f t="shared" si="25"/>
        <v>1.2046345595926227</v>
      </c>
      <c r="BM23" s="30">
        <f t="shared" si="26"/>
        <v>1.3553325907574083</v>
      </c>
      <c r="BN23" s="30">
        <f t="shared" si="27"/>
        <v>7.5349015582392861E-2</v>
      </c>
      <c r="BO23" s="56">
        <f t="shared" si="28"/>
        <v>5.886717380110925E-2</v>
      </c>
      <c r="BP23" s="59"/>
      <c r="BQ23" s="1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DZ23" s="30">
        <f t="shared" si="29"/>
        <v>0.92497238163595696</v>
      </c>
      <c r="EA23" s="30">
        <f t="shared" si="30"/>
        <v>1.5789980536790713</v>
      </c>
      <c r="EB23" s="30">
        <f t="shared" si="31"/>
        <v>0.32701283602155712</v>
      </c>
      <c r="EC23" s="56">
        <f t="shared" si="32"/>
        <v>0.26119544496971281</v>
      </c>
      <c r="ED23" s="30">
        <f t="shared" si="33"/>
        <v>0.8313685018051622</v>
      </c>
      <c r="EE23" s="30">
        <f t="shared" si="34"/>
        <v>1.5605438775032168</v>
      </c>
      <c r="EF23" s="30">
        <f t="shared" si="35"/>
        <v>0.36458768784902723</v>
      </c>
      <c r="EG23" s="56">
        <f t="shared" si="36"/>
        <v>0.30485037077691596</v>
      </c>
      <c r="EH23" s="30">
        <f t="shared" si="37"/>
        <v>0.86460126428490358</v>
      </c>
      <c r="EI23" s="30">
        <f t="shared" si="38"/>
        <v>1.7777823216451116</v>
      </c>
      <c r="EJ23" s="30">
        <f t="shared" si="39"/>
        <v>0.45659052868010408</v>
      </c>
      <c r="EK23" s="56">
        <f t="shared" si="40"/>
        <v>0.34558989172603571</v>
      </c>
      <c r="EL23" s="30">
        <f t="shared" si="41"/>
        <v>0.92192140440355208</v>
      </c>
      <c r="EM23" s="30">
        <f t="shared" si="42"/>
        <v>1.6380457459464788</v>
      </c>
      <c r="EN23" s="30">
        <f t="shared" si="43"/>
        <v>0.35806217077146341</v>
      </c>
      <c r="EO23" s="56">
        <f t="shared" si="44"/>
        <v>0.27973966050502219</v>
      </c>
      <c r="EP23" s="66"/>
      <c r="EQ23" s="93"/>
    </row>
    <row r="24" spans="2:147" s="12" customFormat="1" ht="21.95" customHeight="1" x14ac:dyDescent="0.25"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T24" s="24"/>
      <c r="U24" s="129">
        <f>'RAW DATA'!BI19</f>
        <v>71.92</v>
      </c>
      <c r="V24" s="129">
        <f>'RAW DATA'!BJ19</f>
        <v>13.393824587276928</v>
      </c>
      <c r="W24" s="129">
        <f>'RAW DATA'!BK19</f>
        <v>1.01</v>
      </c>
      <c r="X24" s="160"/>
      <c r="Y24" s="83"/>
      <c r="Z24" s="84"/>
      <c r="AA24" s="30">
        <f t="shared" si="0"/>
        <v>1.0856643436131377</v>
      </c>
      <c r="AB24" s="30">
        <f t="shared" si="1"/>
        <v>1.4688399943001273</v>
      </c>
      <c r="AC24" s="85">
        <f t="shared" si="2"/>
        <v>1.034967776002135</v>
      </c>
      <c r="AD24" s="85">
        <f t="shared" si="3"/>
        <v>1.4002505204734765</v>
      </c>
      <c r="AE24" s="30">
        <f t="shared" si="4"/>
        <v>1.1479899001132097</v>
      </c>
      <c r="AF24" s="30">
        <f t="shared" si="5"/>
        <v>1.5531628060355189</v>
      </c>
      <c r="AG24" s="84"/>
      <c r="AH24" s="77"/>
      <c r="AI24" s="45"/>
      <c r="AJ24" s="30">
        <f t="shared" si="6"/>
        <v>1.2772521689566325</v>
      </c>
      <c r="AK24" s="30">
        <f t="shared" si="7"/>
        <v>1.2176091482378057</v>
      </c>
      <c r="AL24" s="30">
        <f t="shared" si="8"/>
        <v>1.3505763530743644</v>
      </c>
      <c r="AM24" s="85">
        <f t="shared" si="9"/>
        <v>1.3080579655073694</v>
      </c>
      <c r="AN24" s="30">
        <f t="shared" si="48"/>
        <v>7.1423721812024443E-2</v>
      </c>
      <c r="AO24" s="30">
        <f t="shared" si="45"/>
        <v>4.3101558432027197E-2</v>
      </c>
      <c r="AP24" s="30">
        <f t="shared" si="46"/>
        <v>0.11599225227343413</v>
      </c>
      <c r="AQ24" s="85">
        <f t="shared" si="47"/>
        <v>8.883855080239221E-2</v>
      </c>
      <c r="AR24" s="86"/>
      <c r="AS24" s="87"/>
      <c r="AT24" s="60"/>
      <c r="AU24" s="30">
        <f t="shared" si="10"/>
        <v>179.39453707474397</v>
      </c>
      <c r="AV24" s="30">
        <f t="shared" si="10"/>
        <v>1.0201</v>
      </c>
      <c r="AW24" s="30">
        <f t="shared" si="11"/>
        <v>13.527762833149698</v>
      </c>
      <c r="AX24" s="85">
        <f t="shared" si="12"/>
        <v>147.96561011285405</v>
      </c>
      <c r="AY24" s="92"/>
      <c r="AZ24" s="30">
        <f t="shared" si="13"/>
        <v>1.2107728773598117</v>
      </c>
      <c r="BA24" s="30">
        <f t="shared" si="14"/>
        <v>1.3437314605534534</v>
      </c>
      <c r="BB24" s="30">
        <f t="shared" si="15"/>
        <v>6.6479291596820825E-2</v>
      </c>
      <c r="BC24" s="56">
        <f t="shared" si="16"/>
        <v>5.2048681703258937E-2</v>
      </c>
      <c r="BD24" s="30">
        <f t="shared" si="17"/>
        <v>1.1434911670967585</v>
      </c>
      <c r="BE24" s="30">
        <f t="shared" si="18"/>
        <v>1.291727129378853</v>
      </c>
      <c r="BF24" s="30">
        <f t="shared" si="19"/>
        <v>7.4117981141047326E-2</v>
      </c>
      <c r="BG24" s="56">
        <f t="shared" si="20"/>
        <v>6.0871734783132257E-2</v>
      </c>
      <c r="BH24" s="30">
        <f t="shared" si="21"/>
        <v>1.2577548746707758</v>
      </c>
      <c r="BI24" s="30">
        <f t="shared" si="22"/>
        <v>1.443397831477953</v>
      </c>
      <c r="BJ24" s="30">
        <f t="shared" si="23"/>
        <v>9.2821478403588578E-2</v>
      </c>
      <c r="BK24" s="56">
        <f t="shared" si="24"/>
        <v>6.8727309042762211E-2</v>
      </c>
      <c r="BL24" s="30">
        <f t="shared" si="25"/>
        <v>1.2352665737378501</v>
      </c>
      <c r="BM24" s="30">
        <f t="shared" si="26"/>
        <v>1.3808493572768887</v>
      </c>
      <c r="BN24" s="30">
        <f t="shared" si="27"/>
        <v>7.279139176951939E-2</v>
      </c>
      <c r="BO24" s="56">
        <f t="shared" si="28"/>
        <v>5.5648445014655754E-2</v>
      </c>
      <c r="BP24" s="59"/>
      <c r="BQ24" s="1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DZ24" s="30">
        <f t="shared" si="29"/>
        <v>0.95072289179266212</v>
      </c>
      <c r="EA24" s="30">
        <f t="shared" si="30"/>
        <v>1.6037814461206028</v>
      </c>
      <c r="EB24" s="30">
        <f t="shared" si="31"/>
        <v>0.3265292771639704</v>
      </c>
      <c r="EC24" s="56">
        <f t="shared" si="32"/>
        <v>0.2556498122298802</v>
      </c>
      <c r="ED24" s="30">
        <f t="shared" si="33"/>
        <v>0.85356058175163185</v>
      </c>
      <c r="EE24" s="30">
        <f t="shared" si="34"/>
        <v>1.5816577147239796</v>
      </c>
      <c r="EF24" s="30">
        <f t="shared" si="35"/>
        <v>0.36404856648617395</v>
      </c>
      <c r="EG24" s="56">
        <f t="shared" si="36"/>
        <v>0.29898639231895224</v>
      </c>
      <c r="EH24" s="30">
        <f t="shared" si="37"/>
        <v>0.894660991758085</v>
      </c>
      <c r="EI24" s="30">
        <f t="shared" si="38"/>
        <v>1.8064917143906438</v>
      </c>
      <c r="EJ24" s="30">
        <f t="shared" si="39"/>
        <v>0.45591536131627947</v>
      </c>
      <c r="EK24" s="56">
        <f t="shared" si="40"/>
        <v>0.33757096389142549</v>
      </c>
      <c r="EL24" s="30">
        <f t="shared" si="41"/>
        <v>0.95052526671734183</v>
      </c>
      <c r="EM24" s="30">
        <f t="shared" si="42"/>
        <v>1.665590664297397</v>
      </c>
      <c r="EN24" s="30">
        <f t="shared" si="43"/>
        <v>0.35753269879002758</v>
      </c>
      <c r="EO24" s="56">
        <f t="shared" si="44"/>
        <v>0.27333092891747179</v>
      </c>
      <c r="EP24" s="66"/>
      <c r="EQ24" s="60"/>
    </row>
    <row r="25" spans="2:147" s="12" customFormat="1" ht="21.95" customHeight="1" x14ac:dyDescent="0.25"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V51</f>
        <v>25.557936150101977</v>
      </c>
      <c r="N25" s="90"/>
      <c r="O25" s="90"/>
      <c r="P25" s="19"/>
      <c r="Q25" s="20"/>
      <c r="R25" s="45"/>
      <c r="T25" s="24"/>
      <c r="U25" s="129">
        <f>'RAW DATA'!BI20</f>
        <v>77.27</v>
      </c>
      <c r="V25" s="129">
        <f>'RAW DATA'!BJ20</f>
        <v>15.200683217233241</v>
      </c>
      <c r="W25" s="129">
        <f>'RAW DATA'!BK20</f>
        <v>0.95</v>
      </c>
      <c r="X25" s="160"/>
      <c r="Y25" s="83"/>
      <c r="Z25" s="84"/>
      <c r="AA25" s="30">
        <f t="shared" si="0"/>
        <v>1.1174560212072189</v>
      </c>
      <c r="AB25" s="30">
        <f t="shared" si="1"/>
        <v>1.5118522639862373</v>
      </c>
      <c r="AC25" s="85">
        <f t="shared" si="2"/>
        <v>1.0628256976371209</v>
      </c>
      <c r="AD25" s="85">
        <f t="shared" si="3"/>
        <v>1.4379406497443399</v>
      </c>
      <c r="AE25" s="30">
        <f t="shared" si="4"/>
        <v>1.1819238987180887</v>
      </c>
      <c r="AF25" s="30">
        <f t="shared" si="5"/>
        <v>1.5990735100303552</v>
      </c>
      <c r="AG25" s="84"/>
      <c r="AH25" s="77"/>
      <c r="AI25" s="45"/>
      <c r="AJ25" s="30">
        <f t="shared" si="6"/>
        <v>1.3146541425967282</v>
      </c>
      <c r="AK25" s="30">
        <f t="shared" si="7"/>
        <v>1.2503831736907305</v>
      </c>
      <c r="AL25" s="30">
        <f t="shared" si="8"/>
        <v>1.3904987043742221</v>
      </c>
      <c r="AM25" s="85">
        <f t="shared" si="9"/>
        <v>1.3496157139963645</v>
      </c>
      <c r="AN25" s="30">
        <f t="shared" si="48"/>
        <v>0.132972643712955</v>
      </c>
      <c r="AO25" s="30">
        <f t="shared" si="45"/>
        <v>9.0230051036515588E-2</v>
      </c>
      <c r="AP25" s="30">
        <f t="shared" si="46"/>
        <v>0.19403910855536832</v>
      </c>
      <c r="AQ25" s="85">
        <f t="shared" si="47"/>
        <v>0.15969271887282421</v>
      </c>
      <c r="AR25" s="94"/>
      <c r="AS25" s="95"/>
      <c r="AT25" s="60"/>
      <c r="AU25" s="30">
        <f t="shared" si="10"/>
        <v>231.0607702706763</v>
      </c>
      <c r="AV25" s="30">
        <f t="shared" si="10"/>
        <v>0.90249999999999997</v>
      </c>
      <c r="AW25" s="30">
        <f t="shared" si="11"/>
        <v>14.440649056371578</v>
      </c>
      <c r="AX25" s="85">
        <f t="shared" si="12"/>
        <v>107.27268831541804</v>
      </c>
      <c r="AY25" s="92"/>
      <c r="AZ25" s="30">
        <f t="shared" si="13"/>
        <v>1.2513522835530362</v>
      </c>
      <c r="BA25" s="30">
        <f t="shared" si="14"/>
        <v>1.3779560016404202</v>
      </c>
      <c r="BB25" s="30">
        <f t="shared" si="15"/>
        <v>6.330185904369201E-2</v>
      </c>
      <c r="BC25" s="56">
        <f t="shared" si="16"/>
        <v>4.8150960007365171E-2</v>
      </c>
      <c r="BD25" s="30">
        <f t="shared" si="17"/>
        <v>1.1798077225675725</v>
      </c>
      <c r="BE25" s="30">
        <f t="shared" si="18"/>
        <v>1.3209586248138885</v>
      </c>
      <c r="BF25" s="30">
        <f t="shared" si="19"/>
        <v>7.0575451123158051E-2</v>
      </c>
      <c r="BG25" s="56">
        <f t="shared" si="20"/>
        <v>5.6443058902369801E-2</v>
      </c>
      <c r="BH25" s="30">
        <f t="shared" si="21"/>
        <v>1.3021137050609615</v>
      </c>
      <c r="BI25" s="30">
        <f t="shared" si="22"/>
        <v>1.4788837036874827</v>
      </c>
      <c r="BJ25" s="30">
        <f t="shared" si="23"/>
        <v>8.8384999313260701E-2</v>
      </c>
      <c r="BK25" s="56">
        <f t="shared" si="24"/>
        <v>6.3563525111688085E-2</v>
      </c>
      <c r="BL25" s="30">
        <f t="shared" si="25"/>
        <v>1.2803034468119676</v>
      </c>
      <c r="BM25" s="30">
        <f t="shared" si="26"/>
        <v>1.4189279811807614</v>
      </c>
      <c r="BN25" s="30">
        <f t="shared" si="27"/>
        <v>6.9312267184396939E-2</v>
      </c>
      <c r="BO25" s="56">
        <f t="shared" si="28"/>
        <v>5.1357039241307752E-2</v>
      </c>
      <c r="BP25" s="59"/>
      <c r="BQ25" s="1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DZ25" s="30">
        <f t="shared" si="29"/>
        <v>0.98875692261411263</v>
      </c>
      <c r="EA25" s="30">
        <f t="shared" si="30"/>
        <v>1.6405513625793438</v>
      </c>
      <c r="EB25" s="30">
        <f t="shared" si="31"/>
        <v>0.32589721998261562</v>
      </c>
      <c r="EC25" s="56">
        <f t="shared" si="32"/>
        <v>0.24789578446761487</v>
      </c>
      <c r="ED25" s="30">
        <f t="shared" si="33"/>
        <v>0.88703928983763625</v>
      </c>
      <c r="EE25" s="30">
        <f t="shared" si="34"/>
        <v>1.6137270575438247</v>
      </c>
      <c r="EF25" s="30">
        <f t="shared" si="35"/>
        <v>0.36334388385309424</v>
      </c>
      <c r="EG25" s="56">
        <f t="shared" si="36"/>
        <v>0.2905860311448526</v>
      </c>
      <c r="EH25" s="30">
        <f t="shared" si="37"/>
        <v>0.93546585068700661</v>
      </c>
      <c r="EI25" s="30">
        <f t="shared" si="38"/>
        <v>1.8455315580614375</v>
      </c>
      <c r="EJ25" s="30">
        <f t="shared" si="39"/>
        <v>0.45503285368721552</v>
      </c>
      <c r="EK25" s="56">
        <f t="shared" si="40"/>
        <v>0.32724435647136957</v>
      </c>
      <c r="EL25" s="30">
        <f t="shared" si="41"/>
        <v>0.99277508518487645</v>
      </c>
      <c r="EM25" s="30">
        <f t="shared" si="42"/>
        <v>1.7064563428078525</v>
      </c>
      <c r="EN25" s="30">
        <f t="shared" si="43"/>
        <v>0.35684062881148798</v>
      </c>
      <c r="EO25" s="56">
        <f t="shared" si="44"/>
        <v>0.26440165530886023</v>
      </c>
      <c r="EP25" s="66"/>
      <c r="EQ25" s="60"/>
    </row>
    <row r="26" spans="2:147" s="12" customFormat="1" ht="21.95" customHeight="1" x14ac:dyDescent="0.25">
      <c r="B26" s="79"/>
      <c r="C26" s="236" t="s">
        <v>55</v>
      </c>
      <c r="D26" s="237"/>
      <c r="E26" s="237"/>
      <c r="F26" s="238"/>
      <c r="G26" s="29" t="s">
        <v>16</v>
      </c>
      <c r="H26" s="130">
        <f>INPUTS!D33</f>
        <v>35</v>
      </c>
      <c r="I26" s="79"/>
      <c r="K26" s="79"/>
      <c r="L26" s="159" t="s">
        <v>18</v>
      </c>
      <c r="M26" s="30">
        <f>SUM(AX16:AX50)</f>
        <v>10085.321942928847</v>
      </c>
      <c r="N26" s="90"/>
      <c r="O26" s="90"/>
      <c r="P26" s="162"/>
      <c r="Q26" s="21"/>
      <c r="R26" s="45"/>
      <c r="T26" s="24"/>
      <c r="U26" s="129">
        <f>'RAW DATA'!BI21</f>
        <v>68.349999999999994</v>
      </c>
      <c r="V26" s="129">
        <f>'RAW DATA'!BJ21</f>
        <v>12.173198920652851</v>
      </c>
      <c r="W26" s="129">
        <f>'RAW DATA'!BK21</f>
        <v>1.1499999999999999</v>
      </c>
      <c r="X26" s="160"/>
      <c r="Y26" s="83"/>
      <c r="Z26" s="84"/>
      <c r="AA26" s="30">
        <f t="shared" si="0"/>
        <v>1.0641874350088869</v>
      </c>
      <c r="AB26" s="30">
        <f t="shared" si="1"/>
        <v>1.4397830003061411</v>
      </c>
      <c r="AC26" s="85">
        <f t="shared" si="2"/>
        <v>1.016562761206061</v>
      </c>
      <c r="AD26" s="85">
        <f t="shared" si="3"/>
        <v>1.3753496181023177</v>
      </c>
      <c r="AE26" s="30">
        <f t="shared" si="4"/>
        <v>1.1230130240202565</v>
      </c>
      <c r="AF26" s="30">
        <f t="shared" si="5"/>
        <v>1.5193705619097586</v>
      </c>
      <c r="AG26" s="84"/>
      <c r="AH26" s="77"/>
      <c r="AI26" s="45"/>
      <c r="AJ26" s="30">
        <f t="shared" si="6"/>
        <v>1.2519852176575141</v>
      </c>
      <c r="AK26" s="30">
        <f t="shared" si="7"/>
        <v>1.1959561896541895</v>
      </c>
      <c r="AL26" s="30">
        <f t="shared" si="8"/>
        <v>1.3211917929650077</v>
      </c>
      <c r="AM26" s="85">
        <f t="shared" si="9"/>
        <v>1.2799835751750155</v>
      </c>
      <c r="AN26" s="30">
        <f t="shared" si="48"/>
        <v>1.0400984620650552E-2</v>
      </c>
      <c r="AO26" s="30">
        <f t="shared" si="45"/>
        <v>2.1119713675318407E-3</v>
      </c>
      <c r="AP26" s="30">
        <f t="shared" si="46"/>
        <v>2.9306629978574077E-2</v>
      </c>
      <c r="AQ26" s="85">
        <f t="shared" si="47"/>
        <v>1.6895729815278926E-2</v>
      </c>
      <c r="AR26" s="94"/>
      <c r="AS26" s="95"/>
      <c r="AT26" s="60"/>
      <c r="AU26" s="30">
        <f t="shared" si="10"/>
        <v>148.18677196178373</v>
      </c>
      <c r="AV26" s="30">
        <f t="shared" si="10"/>
        <v>1.3224999999999998</v>
      </c>
      <c r="AW26" s="30">
        <f t="shared" si="11"/>
        <v>13.999178758750778</v>
      </c>
      <c r="AX26" s="85">
        <f t="shared" si="12"/>
        <v>179.15119070140145</v>
      </c>
      <c r="AY26" s="92"/>
      <c r="AZ26" s="30">
        <f t="shared" si="13"/>
        <v>1.1831700864082608</v>
      </c>
      <c r="BA26" s="30">
        <f t="shared" si="14"/>
        <v>1.3208003489067675</v>
      </c>
      <c r="BB26" s="30">
        <f t="shared" si="15"/>
        <v>6.8815131249253259E-2</v>
      </c>
      <c r="BC26" s="56">
        <f t="shared" si="16"/>
        <v>5.4964811308241809E-2</v>
      </c>
      <c r="BD26" s="30">
        <f t="shared" si="17"/>
        <v>1.1192339731919014</v>
      </c>
      <c r="BE26" s="30">
        <f t="shared" si="18"/>
        <v>1.2726784061164775</v>
      </c>
      <c r="BF26" s="30">
        <f t="shared" si="19"/>
        <v>7.6722216462287968E-2</v>
      </c>
      <c r="BG26" s="56">
        <f t="shared" si="20"/>
        <v>6.4151360330742771E-2</v>
      </c>
      <c r="BH26" s="30">
        <f t="shared" si="21"/>
        <v>1.2251089066155065</v>
      </c>
      <c r="BI26" s="30">
        <f t="shared" si="22"/>
        <v>1.4172746793145088</v>
      </c>
      <c r="BJ26" s="30">
        <f t="shared" si="23"/>
        <v>9.6082886349501059E-2</v>
      </c>
      <c r="BK26" s="56">
        <f t="shared" si="24"/>
        <v>7.2724404481708679E-2</v>
      </c>
      <c r="BL26" s="30">
        <f t="shared" si="25"/>
        <v>1.2046345595926227</v>
      </c>
      <c r="BM26" s="30">
        <f t="shared" si="26"/>
        <v>1.3553325907574083</v>
      </c>
      <c r="BN26" s="30">
        <f t="shared" si="27"/>
        <v>7.5349015582392861E-2</v>
      </c>
      <c r="BO26" s="56">
        <f t="shared" si="28"/>
        <v>5.886717380110925E-2</v>
      </c>
      <c r="BP26" s="59"/>
      <c r="BQ26" s="1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DZ26" s="30">
        <f t="shared" si="29"/>
        <v>0.92497238163595696</v>
      </c>
      <c r="EA26" s="30">
        <f t="shared" si="30"/>
        <v>1.5789980536790713</v>
      </c>
      <c r="EB26" s="30">
        <f t="shared" si="31"/>
        <v>0.32701283602155712</v>
      </c>
      <c r="EC26" s="56">
        <f t="shared" si="32"/>
        <v>0.26119544496971281</v>
      </c>
      <c r="ED26" s="30">
        <f t="shared" si="33"/>
        <v>0.8313685018051622</v>
      </c>
      <c r="EE26" s="30">
        <f t="shared" si="34"/>
        <v>1.5605438775032168</v>
      </c>
      <c r="EF26" s="30">
        <f t="shared" si="35"/>
        <v>0.36458768784902723</v>
      </c>
      <c r="EG26" s="56">
        <f t="shared" si="36"/>
        <v>0.30485037077691596</v>
      </c>
      <c r="EH26" s="30">
        <f t="shared" si="37"/>
        <v>0.86460126428490358</v>
      </c>
      <c r="EI26" s="30">
        <f t="shared" si="38"/>
        <v>1.7777823216451116</v>
      </c>
      <c r="EJ26" s="30">
        <f t="shared" si="39"/>
        <v>0.45659052868010408</v>
      </c>
      <c r="EK26" s="56">
        <f t="shared" si="40"/>
        <v>0.34558989172603571</v>
      </c>
      <c r="EL26" s="30">
        <f t="shared" si="41"/>
        <v>0.92192140440355208</v>
      </c>
      <c r="EM26" s="30">
        <f t="shared" si="42"/>
        <v>1.6380457459464788</v>
      </c>
      <c r="EN26" s="30">
        <f t="shared" si="43"/>
        <v>0.35806217077146341</v>
      </c>
      <c r="EO26" s="56">
        <f t="shared" si="44"/>
        <v>0.27973966050502219</v>
      </c>
      <c r="EP26" s="66"/>
      <c r="EQ26" s="60"/>
    </row>
    <row r="27" spans="2:147" s="12" customFormat="1" ht="21.95" customHeight="1" x14ac:dyDescent="0.25"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DATA'!BI22</f>
        <v>80.83</v>
      </c>
      <c r="V27" s="129">
        <f>'RAW DATA'!BJ22</f>
        <v>16.389099024185754</v>
      </c>
      <c r="W27" s="129">
        <f>'RAW DATA'!BK22</f>
        <v>1.21</v>
      </c>
      <c r="X27" s="160"/>
      <c r="Y27" s="83"/>
      <c r="Z27" s="84"/>
      <c r="AA27" s="30">
        <f t="shared" si="0"/>
        <v>1.1383661973305483</v>
      </c>
      <c r="AB27" s="30">
        <f t="shared" si="1"/>
        <v>1.5401425022707418</v>
      </c>
      <c r="AC27" s="85">
        <f t="shared" si="2"/>
        <v>1.081556087770478</v>
      </c>
      <c r="AD27" s="85">
        <f t="shared" si="3"/>
        <v>1.4632817658071171</v>
      </c>
      <c r="AE27" s="30">
        <f t="shared" si="4"/>
        <v>1.2025834034178873</v>
      </c>
      <c r="AF27" s="30">
        <f t="shared" si="5"/>
        <v>1.6270246046242003</v>
      </c>
      <c r="AG27" s="84"/>
      <c r="AH27" s="77"/>
      <c r="AI27" s="45"/>
      <c r="AJ27" s="30">
        <f t="shared" si="6"/>
        <v>1.3392543498006451</v>
      </c>
      <c r="AK27" s="30">
        <f t="shared" si="7"/>
        <v>1.2724189267887975</v>
      </c>
      <c r="AL27" s="30">
        <f t="shared" si="8"/>
        <v>1.4148040040210439</v>
      </c>
      <c r="AM27" s="85">
        <f t="shared" si="9"/>
        <v>1.3769492775562724</v>
      </c>
      <c r="AN27" s="30">
        <f t="shared" si="48"/>
        <v>1.6706686942387524E-2</v>
      </c>
      <c r="AO27" s="30">
        <f t="shared" si="45"/>
        <v>3.8961224214652708E-3</v>
      </c>
      <c r="AP27" s="30">
        <f t="shared" si="46"/>
        <v>4.1944680063051777E-2</v>
      </c>
      <c r="AQ27" s="85">
        <f t="shared" si="47"/>
        <v>2.7872061276561288E-2</v>
      </c>
      <c r="AR27" s="94"/>
      <c r="AS27" s="95"/>
      <c r="AT27" s="60"/>
      <c r="AU27" s="30">
        <f t="shared" si="10"/>
        <v>268.60256682456645</v>
      </c>
      <c r="AV27" s="30">
        <f t="shared" si="10"/>
        <v>1.4641</v>
      </c>
      <c r="AW27" s="30">
        <f t="shared" si="11"/>
        <v>19.830809819264761</v>
      </c>
      <c r="AX27" s="85">
        <f t="shared" si="12"/>
        <v>84.067574241579663</v>
      </c>
      <c r="AY27" s="92"/>
      <c r="AZ27" s="30">
        <f t="shared" si="13"/>
        <v>1.2778379747149966</v>
      </c>
      <c r="BA27" s="30">
        <f t="shared" si="14"/>
        <v>1.4006707248862935</v>
      </c>
      <c r="BB27" s="30">
        <f t="shared" si="15"/>
        <v>6.1416375085648477E-2</v>
      </c>
      <c r="BC27" s="56">
        <f t="shared" si="16"/>
        <v>4.5858634018840855E-2</v>
      </c>
      <c r="BD27" s="30">
        <f t="shared" si="17"/>
        <v>1.2039456079400259</v>
      </c>
      <c r="BE27" s="30">
        <f t="shared" si="18"/>
        <v>1.3408922456375691</v>
      </c>
      <c r="BF27" s="30">
        <f t="shared" si="19"/>
        <v>6.8473318848771697E-2</v>
      </c>
      <c r="BG27" s="56">
        <f t="shared" si="20"/>
        <v>5.3813502304290356E-2</v>
      </c>
      <c r="BH27" s="30">
        <f t="shared" si="21"/>
        <v>1.3290516050903693</v>
      </c>
      <c r="BI27" s="30">
        <f t="shared" si="22"/>
        <v>1.5005564029517184</v>
      </c>
      <c r="BJ27" s="30">
        <f t="shared" si="23"/>
        <v>8.5752398930674489E-2</v>
      </c>
      <c r="BK27" s="56">
        <f t="shared" si="24"/>
        <v>6.0610797458132623E-2</v>
      </c>
      <c r="BL27" s="30">
        <f t="shared" si="25"/>
        <v>1.3097015179526339</v>
      </c>
      <c r="BM27" s="30">
        <f t="shared" si="26"/>
        <v>1.4441970371599109</v>
      </c>
      <c r="BN27" s="30">
        <f t="shared" si="27"/>
        <v>6.7247759603638435E-2</v>
      </c>
      <c r="BO27" s="56">
        <f t="shared" si="28"/>
        <v>4.883822570645871E-2</v>
      </c>
      <c r="BP27" s="59"/>
      <c r="DZ27" s="30">
        <f t="shared" si="29"/>
        <v>1.0137181094791243</v>
      </c>
      <c r="EA27" s="30">
        <f t="shared" si="30"/>
        <v>1.6647905901221658</v>
      </c>
      <c r="EB27" s="30">
        <f t="shared" si="31"/>
        <v>0.32553624032152079</v>
      </c>
      <c r="EC27" s="56">
        <f t="shared" si="32"/>
        <v>0.24307275191600347</v>
      </c>
      <c r="ED27" s="30">
        <f t="shared" si="33"/>
        <v>0.90947750034869124</v>
      </c>
      <c r="EE27" s="30">
        <f t="shared" si="34"/>
        <v>1.6353603532289038</v>
      </c>
      <c r="EF27" s="30">
        <f t="shared" si="35"/>
        <v>0.36294142644010635</v>
      </c>
      <c r="EG27" s="56">
        <f t="shared" si="36"/>
        <v>0.28523736860474186</v>
      </c>
      <c r="EH27" s="30">
        <f t="shared" si="37"/>
        <v>0.96027516692322967</v>
      </c>
      <c r="EI27" s="30">
        <f t="shared" si="38"/>
        <v>1.8693328411188581</v>
      </c>
      <c r="EJ27" s="30">
        <f t="shared" si="39"/>
        <v>0.45452883709781422</v>
      </c>
      <c r="EK27" s="56">
        <f t="shared" si="40"/>
        <v>0.3212662925790345</v>
      </c>
      <c r="EL27" s="30">
        <f t="shared" si="41"/>
        <v>1.0205039028352001</v>
      </c>
      <c r="EM27" s="30">
        <f t="shared" si="42"/>
        <v>1.7333946522773447</v>
      </c>
      <c r="EN27" s="30">
        <f t="shared" si="43"/>
        <v>0.35644537472107229</v>
      </c>
      <c r="EO27" s="56">
        <f t="shared" si="44"/>
        <v>0.25886601673060194</v>
      </c>
      <c r="EP27" s="66"/>
      <c r="EQ27" s="60"/>
    </row>
    <row r="28" spans="2:147" s="12" customFormat="1" ht="21.95" customHeight="1" x14ac:dyDescent="0.25"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DATA'!BI23</f>
        <v>91.53</v>
      </c>
      <c r="V28" s="129">
        <f>'RAW DATA'!BJ23</f>
        <v>19.900330821303015</v>
      </c>
      <c r="W28" s="129">
        <f>'RAW DATA'!BK23</f>
        <v>1.27</v>
      </c>
      <c r="X28" s="160"/>
      <c r="Y28" s="83"/>
      <c r="Z28" s="84"/>
      <c r="AA28" s="30">
        <f t="shared" si="0"/>
        <v>1.2001463208008265</v>
      </c>
      <c r="AB28" s="30">
        <f t="shared" si="1"/>
        <v>1.6237273752011181</v>
      </c>
      <c r="AC28" s="85">
        <f t="shared" si="2"/>
        <v>1.1388465290770746</v>
      </c>
      <c r="AD28" s="85">
        <f t="shared" si="3"/>
        <v>1.5407923628689832</v>
      </c>
      <c r="AE28" s="30">
        <f t="shared" si="4"/>
        <v>1.2575413285777608</v>
      </c>
      <c r="AF28" s="30">
        <f t="shared" si="5"/>
        <v>1.7013794445463821</v>
      </c>
      <c r="AG28" s="84"/>
      <c r="AH28" s="77"/>
      <c r="AI28" s="45"/>
      <c r="AJ28" s="30">
        <f t="shared" si="6"/>
        <v>1.4119368480009724</v>
      </c>
      <c r="AK28" s="30">
        <f t="shared" si="7"/>
        <v>1.339819445973029</v>
      </c>
      <c r="AL28" s="30">
        <f t="shared" si="8"/>
        <v>1.4794603865620715</v>
      </c>
      <c r="AM28" s="85">
        <f t="shared" si="9"/>
        <v>1.4577076088899694</v>
      </c>
      <c r="AN28" s="30">
        <f t="shared" si="48"/>
        <v>2.0146068820451141E-2</v>
      </c>
      <c r="AO28" s="30">
        <f t="shared" si="45"/>
        <v>4.874755035980719E-3</v>
      </c>
      <c r="AP28" s="30">
        <f t="shared" si="46"/>
        <v>4.3873653538732398E-2</v>
      </c>
      <c r="AQ28" s="85">
        <f t="shared" si="47"/>
        <v>3.5234146435189719E-2</v>
      </c>
      <c r="AR28" s="94"/>
      <c r="AS28" s="95"/>
      <c r="AT28" s="60"/>
      <c r="AU28" s="30">
        <f t="shared" si="10"/>
        <v>396.02316679730274</v>
      </c>
      <c r="AV28" s="30">
        <f t="shared" si="10"/>
        <v>1.6129</v>
      </c>
      <c r="AW28" s="30">
        <f t="shared" si="11"/>
        <v>25.273420143054828</v>
      </c>
      <c r="AX28" s="85">
        <f t="shared" si="12"/>
        <v>32.008498056454407</v>
      </c>
      <c r="AY28" s="92"/>
      <c r="AZ28" s="30">
        <f t="shared" si="13"/>
        <v>1.3549770481395347</v>
      </c>
      <c r="BA28" s="30">
        <f t="shared" si="14"/>
        <v>1.4688966478624101</v>
      </c>
      <c r="BB28" s="30">
        <f t="shared" si="15"/>
        <v>5.6959799861437774E-2</v>
      </c>
      <c r="BC28" s="56">
        <f t="shared" si="16"/>
        <v>4.0341605888451537E-2</v>
      </c>
      <c r="BD28" s="30">
        <f t="shared" si="17"/>
        <v>1.2763147775188037</v>
      </c>
      <c r="BE28" s="30">
        <f t="shared" si="18"/>
        <v>1.4033241144272544</v>
      </c>
      <c r="BF28" s="30">
        <f t="shared" si="19"/>
        <v>6.3504668454225324E-2</v>
      </c>
      <c r="BG28" s="56">
        <f t="shared" si="20"/>
        <v>4.7397930105504436E-2</v>
      </c>
      <c r="BH28" s="30">
        <f t="shared" si="21"/>
        <v>1.399930465202861</v>
      </c>
      <c r="BI28" s="30">
        <f t="shared" si="22"/>
        <v>1.5589903079212819</v>
      </c>
      <c r="BJ28" s="30">
        <f t="shared" si="23"/>
        <v>7.9529921359210359E-2</v>
      </c>
      <c r="BK28" s="56">
        <f t="shared" si="24"/>
        <v>5.3756032997963429E-2</v>
      </c>
      <c r="BL28" s="30">
        <f t="shared" si="25"/>
        <v>1.3953395690502426</v>
      </c>
      <c r="BM28" s="30">
        <f t="shared" si="26"/>
        <v>1.5200756487296962</v>
      </c>
      <c r="BN28" s="30">
        <f t="shared" si="27"/>
        <v>6.2368039839726754E-2</v>
      </c>
      <c r="BO28" s="56">
        <f t="shared" si="28"/>
        <v>4.2785013578422293E-2</v>
      </c>
      <c r="BP28" s="59"/>
      <c r="DZ28" s="30">
        <f t="shared" si="29"/>
        <v>1.0872119006466539</v>
      </c>
      <c r="EA28" s="30">
        <f t="shared" si="30"/>
        <v>1.736661795355291</v>
      </c>
      <c r="EB28" s="30">
        <f t="shared" si="31"/>
        <v>0.3247249473543185</v>
      </c>
      <c r="EC28" s="56">
        <f t="shared" si="32"/>
        <v>0.22998546132857559</v>
      </c>
      <c r="ED28" s="30">
        <f t="shared" si="33"/>
        <v>0.97778253273393045</v>
      </c>
      <c r="EE28" s="30">
        <f t="shared" si="34"/>
        <v>1.7018563592121276</v>
      </c>
      <c r="EF28" s="30">
        <f t="shared" si="35"/>
        <v>0.36203691323909865</v>
      </c>
      <c r="EG28" s="56">
        <f t="shared" si="36"/>
        <v>0.2702132099420107</v>
      </c>
      <c r="EH28" s="30">
        <f t="shared" si="37"/>
        <v>1.026064314432495</v>
      </c>
      <c r="EI28" s="30">
        <f t="shared" si="38"/>
        <v>1.9328564586916479</v>
      </c>
      <c r="EJ28" s="30">
        <f t="shared" si="39"/>
        <v>0.45339607212957633</v>
      </c>
      <c r="EK28" s="56">
        <f t="shared" si="40"/>
        <v>0.30646043398510014</v>
      </c>
      <c r="EL28" s="30">
        <f t="shared" si="41"/>
        <v>1.1021505580784483</v>
      </c>
      <c r="EM28" s="30">
        <f t="shared" si="42"/>
        <v>1.8132646597014905</v>
      </c>
      <c r="EN28" s="30">
        <f t="shared" si="43"/>
        <v>0.35555705081152122</v>
      </c>
      <c r="EO28" s="56">
        <f t="shared" si="44"/>
        <v>0.24391520538352301</v>
      </c>
      <c r="EP28" s="66"/>
      <c r="EQ28" s="60"/>
    </row>
    <row r="29" spans="2:147" s="12" customFormat="1" ht="21.95" customHeight="1" x14ac:dyDescent="0.25"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DATA'!BI24</f>
        <v>97.47</v>
      </c>
      <c r="V29" s="129">
        <f>'RAW DATA'!BJ24</f>
        <v>21.813737277251526</v>
      </c>
      <c r="W29" s="129">
        <f>'RAW DATA'!BK24</f>
        <v>1.39</v>
      </c>
      <c r="X29" s="160"/>
      <c r="Y29" s="83"/>
      <c r="Z29" s="84"/>
      <c r="AA29" s="30">
        <f t="shared" si="0"/>
        <v>1.2338127073932406</v>
      </c>
      <c r="AB29" s="30">
        <f t="shared" si="1"/>
        <v>1.6692760158849724</v>
      </c>
      <c r="AC29" s="85">
        <f t="shared" si="2"/>
        <v>1.1713336933790315</v>
      </c>
      <c r="AD29" s="85">
        <f t="shared" si="3"/>
        <v>1.584745585159866</v>
      </c>
      <c r="AE29" s="30">
        <f t="shared" si="4"/>
        <v>1.2843999817025458</v>
      </c>
      <c r="AF29" s="30">
        <f t="shared" si="5"/>
        <v>1.7377176223034443</v>
      </c>
      <c r="AG29" s="84"/>
      <c r="AH29" s="77"/>
      <c r="AI29" s="45"/>
      <c r="AJ29" s="30">
        <f t="shared" si="6"/>
        <v>1.4515443616391066</v>
      </c>
      <c r="AK29" s="30">
        <f t="shared" si="7"/>
        <v>1.3780396392694487</v>
      </c>
      <c r="AL29" s="30">
        <f t="shared" si="8"/>
        <v>1.5110588020029951</v>
      </c>
      <c r="AM29" s="85">
        <f t="shared" si="9"/>
        <v>1.5017159573767851</v>
      </c>
      <c r="AN29" s="30">
        <f t="shared" si="48"/>
        <v>3.7877084495651489E-3</v>
      </c>
      <c r="AO29" s="30">
        <f t="shared" si="45"/>
        <v>1.4305022880491071E-4</v>
      </c>
      <c r="AP29" s="30">
        <f t="shared" si="46"/>
        <v>1.4655233542400403E-2</v>
      </c>
      <c r="AQ29" s="85">
        <f t="shared" si="47"/>
        <v>1.2480455132611685E-2</v>
      </c>
      <c r="AR29" s="94"/>
      <c r="AS29" s="95"/>
      <c r="AT29" s="60"/>
      <c r="AU29" s="30">
        <f t="shared" si="10"/>
        <v>475.83913400095281</v>
      </c>
      <c r="AV29" s="30">
        <f t="shared" si="10"/>
        <v>1.9320999999999997</v>
      </c>
      <c r="AW29" s="30">
        <f t="shared" si="11"/>
        <v>30.32109481537962</v>
      </c>
      <c r="AX29" s="85">
        <f t="shared" si="12"/>
        <v>14.019025199454584</v>
      </c>
      <c r="AY29" s="92"/>
      <c r="AZ29" s="30">
        <f t="shared" si="13"/>
        <v>1.3962079501095206</v>
      </c>
      <c r="BA29" s="30">
        <f t="shared" si="14"/>
        <v>1.5068807731686926</v>
      </c>
      <c r="BB29" s="30">
        <f t="shared" si="15"/>
        <v>5.5336411529586085E-2</v>
      </c>
      <c r="BC29" s="56">
        <f t="shared" si="16"/>
        <v>3.8122439101412837E-2</v>
      </c>
      <c r="BD29" s="30">
        <f t="shared" si="17"/>
        <v>1.3163448918127951</v>
      </c>
      <c r="BE29" s="30">
        <f t="shared" si="18"/>
        <v>1.4397343867261023</v>
      </c>
      <c r="BF29" s="30">
        <f t="shared" si="19"/>
        <v>6.1694747456653605E-2</v>
      </c>
      <c r="BG29" s="56">
        <f t="shared" si="20"/>
        <v>4.4769936726464801E-2</v>
      </c>
      <c r="BH29" s="30">
        <f t="shared" si="21"/>
        <v>1.43379553092489</v>
      </c>
      <c r="BI29" s="30">
        <f t="shared" si="22"/>
        <v>1.5883220730811003</v>
      </c>
      <c r="BJ29" s="30">
        <f t="shared" si="23"/>
        <v>7.7263271078105142E-2</v>
      </c>
      <c r="BK29" s="56">
        <f t="shared" si="24"/>
        <v>5.1131875857966781E-2</v>
      </c>
      <c r="BL29" s="30">
        <f t="shared" si="25"/>
        <v>1.441125443939935</v>
      </c>
      <c r="BM29" s="30">
        <f t="shared" si="26"/>
        <v>1.5623064708136352</v>
      </c>
      <c r="BN29" s="30">
        <f t="shared" si="27"/>
        <v>6.0590513436850131E-2</v>
      </c>
      <c r="BO29" s="56">
        <f t="shared" si="28"/>
        <v>4.0347519209085504E-2</v>
      </c>
      <c r="BP29" s="59"/>
      <c r="DZ29" s="30">
        <f t="shared" si="29"/>
        <v>1.1271002353631303</v>
      </c>
      <c r="EA29" s="30">
        <f t="shared" si="30"/>
        <v>1.7759884879150829</v>
      </c>
      <c r="EB29" s="30">
        <f t="shared" si="31"/>
        <v>0.32444412627597619</v>
      </c>
      <c r="EC29" s="56">
        <f t="shared" si="32"/>
        <v>0.22351650755586203</v>
      </c>
      <c r="ED29" s="30">
        <f t="shared" si="33"/>
        <v>1.0163158143754367</v>
      </c>
      <c r="EE29" s="30">
        <f t="shared" si="34"/>
        <v>1.7397634641634607</v>
      </c>
      <c r="EF29" s="30">
        <f t="shared" si="35"/>
        <v>0.36172382489401195</v>
      </c>
      <c r="EG29" s="56">
        <f t="shared" si="36"/>
        <v>0.26249159645783166</v>
      </c>
      <c r="EH29" s="30">
        <f t="shared" si="37"/>
        <v>1.058054825321979</v>
      </c>
      <c r="EI29" s="30">
        <f t="shared" si="38"/>
        <v>1.9640627786840112</v>
      </c>
      <c r="EJ29" s="30">
        <f t="shared" si="39"/>
        <v>0.45300397668101605</v>
      </c>
      <c r="EK29" s="56">
        <f t="shared" si="40"/>
        <v>0.29979242110269522</v>
      </c>
      <c r="EL29" s="30">
        <f t="shared" si="41"/>
        <v>1.1464663911463981</v>
      </c>
      <c r="EM29" s="30">
        <f t="shared" si="42"/>
        <v>1.856965523607172</v>
      </c>
      <c r="EN29" s="30">
        <f t="shared" si="43"/>
        <v>0.35524956623038689</v>
      </c>
      <c r="EO29" s="56">
        <f t="shared" si="44"/>
        <v>0.23656242346318343</v>
      </c>
      <c r="EP29" s="66"/>
      <c r="EQ29" s="60"/>
    </row>
    <row r="30" spans="2:147" s="12" customFormat="1" ht="21.95" customHeight="1" x14ac:dyDescent="0.25"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DATA'!BI25</f>
        <v>97.47</v>
      </c>
      <c r="V30" s="129">
        <f>'RAW DATA'!BJ25</f>
        <v>21.813737277251526</v>
      </c>
      <c r="W30" s="129">
        <f>'RAW DATA'!BK25</f>
        <v>1.45</v>
      </c>
      <c r="X30" s="160"/>
      <c r="Y30" s="83"/>
      <c r="Z30" s="84"/>
      <c r="AA30" s="30">
        <f t="shared" si="0"/>
        <v>1.2338127073932406</v>
      </c>
      <c r="AB30" s="30">
        <f t="shared" si="1"/>
        <v>1.6692760158849724</v>
      </c>
      <c r="AC30" s="85">
        <f t="shared" si="2"/>
        <v>1.1713336933790315</v>
      </c>
      <c r="AD30" s="85">
        <f t="shared" si="3"/>
        <v>1.584745585159866</v>
      </c>
      <c r="AE30" s="30">
        <f t="shared" si="4"/>
        <v>1.2843999817025458</v>
      </c>
      <c r="AF30" s="30">
        <f t="shared" si="5"/>
        <v>1.7377176223034443</v>
      </c>
      <c r="AG30" s="84"/>
      <c r="AH30" s="77"/>
      <c r="AI30" s="45"/>
      <c r="AJ30" s="30">
        <f t="shared" si="6"/>
        <v>1.4515443616391066</v>
      </c>
      <c r="AK30" s="30">
        <f t="shared" si="7"/>
        <v>1.3780396392694487</v>
      </c>
      <c r="AL30" s="30">
        <f t="shared" si="8"/>
        <v>1.5110588020029951</v>
      </c>
      <c r="AM30" s="85">
        <f t="shared" si="9"/>
        <v>1.5017159573767851</v>
      </c>
      <c r="AN30" s="30">
        <f t="shared" si="48"/>
        <v>2.3850528723441804E-6</v>
      </c>
      <c r="AO30" s="30">
        <f t="shared" si="45"/>
        <v>5.17829351647106E-3</v>
      </c>
      <c r="AP30" s="30">
        <f t="shared" si="46"/>
        <v>3.7281773020409687E-3</v>
      </c>
      <c r="AQ30" s="85">
        <f t="shared" si="47"/>
        <v>2.6745402473974571E-3</v>
      </c>
      <c r="AR30" s="94"/>
      <c r="AS30" s="95"/>
      <c r="AT30" s="60"/>
      <c r="AU30" s="30">
        <f t="shared" si="10"/>
        <v>475.83913400095281</v>
      </c>
      <c r="AV30" s="30">
        <f t="shared" si="10"/>
        <v>2.1025</v>
      </c>
      <c r="AW30" s="30">
        <f t="shared" si="11"/>
        <v>31.629919052014714</v>
      </c>
      <c r="AX30" s="85">
        <f t="shared" si="12"/>
        <v>14.019025199454584</v>
      </c>
      <c r="AY30" s="92"/>
      <c r="AZ30" s="30">
        <f t="shared" si="13"/>
        <v>1.3962079501095206</v>
      </c>
      <c r="BA30" s="30">
        <f t="shared" si="14"/>
        <v>1.5068807731686926</v>
      </c>
      <c r="BB30" s="30">
        <f t="shared" si="15"/>
        <v>5.5336411529586085E-2</v>
      </c>
      <c r="BC30" s="56">
        <f t="shared" si="16"/>
        <v>3.8122439101412837E-2</v>
      </c>
      <c r="BD30" s="30">
        <f t="shared" si="17"/>
        <v>1.3163448918127951</v>
      </c>
      <c r="BE30" s="30">
        <f t="shared" si="18"/>
        <v>1.4397343867261023</v>
      </c>
      <c r="BF30" s="30">
        <f t="shared" si="19"/>
        <v>6.1694747456653605E-2</v>
      </c>
      <c r="BG30" s="56">
        <f t="shared" si="20"/>
        <v>4.4769936726464801E-2</v>
      </c>
      <c r="BH30" s="30">
        <f t="shared" si="21"/>
        <v>1.43379553092489</v>
      </c>
      <c r="BI30" s="30">
        <f t="shared" si="22"/>
        <v>1.5883220730811003</v>
      </c>
      <c r="BJ30" s="30">
        <f t="shared" si="23"/>
        <v>7.7263271078105142E-2</v>
      </c>
      <c r="BK30" s="56">
        <f t="shared" si="24"/>
        <v>5.1131875857966781E-2</v>
      </c>
      <c r="BL30" s="30">
        <f t="shared" si="25"/>
        <v>1.441125443939935</v>
      </c>
      <c r="BM30" s="30">
        <f t="shared" si="26"/>
        <v>1.5623064708136352</v>
      </c>
      <c r="BN30" s="30">
        <f t="shared" si="27"/>
        <v>6.0590513436850131E-2</v>
      </c>
      <c r="BO30" s="56">
        <f t="shared" si="28"/>
        <v>4.0347519209085504E-2</v>
      </c>
      <c r="BP30" s="59"/>
      <c r="DZ30" s="30">
        <f t="shared" si="29"/>
        <v>1.1271002353631303</v>
      </c>
      <c r="EA30" s="30">
        <f t="shared" si="30"/>
        <v>1.7759884879150829</v>
      </c>
      <c r="EB30" s="30">
        <f t="shared" si="31"/>
        <v>0.32444412627597619</v>
      </c>
      <c r="EC30" s="56">
        <f t="shared" si="32"/>
        <v>0.22351650755586203</v>
      </c>
      <c r="ED30" s="30">
        <f t="shared" si="33"/>
        <v>1.0163158143754367</v>
      </c>
      <c r="EE30" s="30">
        <f t="shared" si="34"/>
        <v>1.7397634641634607</v>
      </c>
      <c r="EF30" s="30">
        <f t="shared" si="35"/>
        <v>0.36172382489401195</v>
      </c>
      <c r="EG30" s="56">
        <f t="shared" si="36"/>
        <v>0.26249159645783166</v>
      </c>
      <c r="EH30" s="30">
        <f t="shared" si="37"/>
        <v>1.058054825321979</v>
      </c>
      <c r="EI30" s="30">
        <f t="shared" si="38"/>
        <v>1.9640627786840112</v>
      </c>
      <c r="EJ30" s="30">
        <f t="shared" si="39"/>
        <v>0.45300397668101605</v>
      </c>
      <c r="EK30" s="56">
        <f t="shared" si="40"/>
        <v>0.29979242110269522</v>
      </c>
      <c r="EL30" s="30">
        <f t="shared" si="41"/>
        <v>1.1464663911463981</v>
      </c>
      <c r="EM30" s="30">
        <f t="shared" si="42"/>
        <v>1.856965523607172</v>
      </c>
      <c r="EN30" s="30">
        <f t="shared" si="43"/>
        <v>0.35524956623038689</v>
      </c>
      <c r="EO30" s="56">
        <f t="shared" si="44"/>
        <v>0.23656242346318343</v>
      </c>
      <c r="EP30" s="66"/>
      <c r="EQ30" s="60"/>
    </row>
    <row r="31" spans="2:147" s="12" customFormat="1" ht="21.95" customHeight="1" x14ac:dyDescent="0.25"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DATA'!BI26</f>
        <v>109.36</v>
      </c>
      <c r="V31" s="129">
        <f>'RAW DATA'!BJ26</f>
        <v>25.575683704272727</v>
      </c>
      <c r="W31" s="129">
        <f>'RAW DATA'!BK26</f>
        <v>1.45</v>
      </c>
      <c r="X31" s="160"/>
      <c r="Y31" s="83"/>
      <c r="Z31" s="84"/>
      <c r="AA31" s="30">
        <f t="shared" si="0"/>
        <v>1.3000041547766785</v>
      </c>
      <c r="AB31" s="30">
        <f t="shared" si="1"/>
        <v>1.7588291505802121</v>
      </c>
      <c r="AC31" s="85">
        <f t="shared" si="2"/>
        <v>1.2379337027807091</v>
      </c>
      <c r="AD31" s="85">
        <f t="shared" si="3"/>
        <v>1.6748514802327239</v>
      </c>
      <c r="AE31" s="30">
        <f t="shared" si="4"/>
        <v>1.3323135971837863</v>
      </c>
      <c r="AF31" s="30">
        <f t="shared" si="5"/>
        <v>1.8025419256015933</v>
      </c>
      <c r="AG31" s="84"/>
      <c r="AH31" s="77"/>
      <c r="AI31" s="45"/>
      <c r="AJ31" s="30">
        <f t="shared" si="6"/>
        <v>1.5294166526784454</v>
      </c>
      <c r="AK31" s="30">
        <f t="shared" si="7"/>
        <v>1.4563925915067166</v>
      </c>
      <c r="AL31" s="30">
        <f t="shared" si="8"/>
        <v>1.5674277613926899</v>
      </c>
      <c r="AM31" s="85">
        <f t="shared" si="9"/>
        <v>1.5882407251982729</v>
      </c>
      <c r="AN31" s="30">
        <f t="shared" si="48"/>
        <v>6.3070047226488355E-3</v>
      </c>
      <c r="AO31" s="30">
        <f t="shared" si="45"/>
        <v>4.0865226171746129E-5</v>
      </c>
      <c r="AP31" s="30">
        <f t="shared" si="46"/>
        <v>1.3789279145698526E-2</v>
      </c>
      <c r="AQ31" s="85">
        <f t="shared" si="47"/>
        <v>1.9110498103344406E-2</v>
      </c>
      <c r="AR31" s="94"/>
      <c r="AS31" s="95"/>
      <c r="AT31" s="60"/>
      <c r="AU31" s="30">
        <f t="shared" si="10"/>
        <v>654.11559694100151</v>
      </c>
      <c r="AV31" s="30">
        <f t="shared" si="10"/>
        <v>2.1025</v>
      </c>
      <c r="AW31" s="30">
        <f t="shared" si="11"/>
        <v>37.084741371195456</v>
      </c>
      <c r="AX31" s="85">
        <f t="shared" si="12"/>
        <v>3.1497567904371053E-4</v>
      </c>
      <c r="AY31" s="92"/>
      <c r="AZ31" s="30">
        <f t="shared" si="13"/>
        <v>1.4753791037360149</v>
      </c>
      <c r="BA31" s="30">
        <f t="shared" si="14"/>
        <v>1.5834542016208759</v>
      </c>
      <c r="BB31" s="30">
        <f t="shared" si="15"/>
        <v>5.403754894243043E-2</v>
      </c>
      <c r="BC31" s="56">
        <f t="shared" si="16"/>
        <v>3.5332130618425876E-2</v>
      </c>
      <c r="BD31" s="30">
        <f t="shared" si="17"/>
        <v>1.3961459502260953</v>
      </c>
      <c r="BE31" s="30">
        <f t="shared" si="18"/>
        <v>1.5166392327873379</v>
      </c>
      <c r="BF31" s="30">
        <f t="shared" si="19"/>
        <v>6.024664128062121E-2</v>
      </c>
      <c r="BG31" s="56">
        <f t="shared" si="20"/>
        <v>4.1367033608906853E-2</v>
      </c>
      <c r="BH31" s="30">
        <f t="shared" si="21"/>
        <v>1.4919780226595754</v>
      </c>
      <c r="BI31" s="30">
        <f t="shared" si="22"/>
        <v>1.6428775001258045</v>
      </c>
      <c r="BJ31" s="30">
        <f t="shared" si="23"/>
        <v>7.544973873311453E-2</v>
      </c>
      <c r="BK31" s="56">
        <f t="shared" si="24"/>
        <v>4.8136022974402344E-2</v>
      </c>
      <c r="BL31" s="30">
        <f t="shared" si="25"/>
        <v>1.5290723992301132</v>
      </c>
      <c r="BM31" s="30">
        <f t="shared" si="26"/>
        <v>1.6474090511664325</v>
      </c>
      <c r="BN31" s="30">
        <f t="shared" si="27"/>
        <v>5.9168325968159657E-2</v>
      </c>
      <c r="BO31" s="56">
        <f t="shared" si="28"/>
        <v>3.7254003772490614E-2</v>
      </c>
      <c r="BP31" s="59"/>
      <c r="DZ31" s="30">
        <f t="shared" si="29"/>
        <v>1.2051915313048611</v>
      </c>
      <c r="EA31" s="30">
        <f t="shared" si="30"/>
        <v>1.8536417740520297</v>
      </c>
      <c r="EB31" s="30">
        <f t="shared" si="31"/>
        <v>0.32422512137358428</v>
      </c>
      <c r="EC31" s="56">
        <f t="shared" si="32"/>
        <v>0.21199267106564681</v>
      </c>
      <c r="ED31" s="30">
        <f t="shared" si="33"/>
        <v>1.0949129358996419</v>
      </c>
      <c r="EE31" s="30">
        <f t="shared" si="34"/>
        <v>1.8178722471137914</v>
      </c>
      <c r="EF31" s="30">
        <f t="shared" si="35"/>
        <v>0.36147965560707479</v>
      </c>
      <c r="EG31" s="56">
        <f t="shared" si="36"/>
        <v>0.24820206976822407</v>
      </c>
      <c r="EH31" s="30">
        <f t="shared" si="37"/>
        <v>1.1147295695407442</v>
      </c>
      <c r="EI31" s="30">
        <f t="shared" si="38"/>
        <v>2.0201259532446354</v>
      </c>
      <c r="EJ31" s="30">
        <f t="shared" si="39"/>
        <v>0.45269819185194571</v>
      </c>
      <c r="EK31" s="56">
        <f t="shared" si="40"/>
        <v>0.28881598438049516</v>
      </c>
      <c r="EL31" s="30">
        <f t="shared" si="41"/>
        <v>1.2332309580281127</v>
      </c>
      <c r="EM31" s="30">
        <f t="shared" si="42"/>
        <v>1.9432504923684331</v>
      </c>
      <c r="EN31" s="30">
        <f t="shared" si="43"/>
        <v>0.35500976717016014</v>
      </c>
      <c r="EO31" s="56">
        <f t="shared" si="44"/>
        <v>0.22352390386277338</v>
      </c>
      <c r="EP31" s="66"/>
      <c r="EQ31" s="60"/>
    </row>
    <row r="32" spans="2:147" s="12" customFormat="1" ht="21.95" customHeight="1" x14ac:dyDescent="0.25"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T32" s="24"/>
      <c r="U32" s="129">
        <f>'RAW DATA'!BI27</f>
        <v>114.12</v>
      </c>
      <c r="V32" s="129">
        <f>'RAW DATA'!BJ27</f>
        <v>27.058417165437227</v>
      </c>
      <c r="W32" s="129">
        <f>'RAW DATA'!BK27</f>
        <v>1.56</v>
      </c>
      <c r="X32" s="160"/>
      <c r="Y32" s="83"/>
      <c r="Z32" s="84"/>
      <c r="AA32" s="30">
        <f t="shared" si="0"/>
        <v>1.326092850025868</v>
      </c>
      <c r="AB32" s="30">
        <f t="shared" si="1"/>
        <v>1.7941256206232332</v>
      </c>
      <c r="AC32" s="85">
        <f t="shared" si="2"/>
        <v>1.2652121338130273</v>
      </c>
      <c r="AD32" s="85">
        <f t="shared" si="3"/>
        <v>1.7117575928058604</v>
      </c>
      <c r="AE32" s="30">
        <f t="shared" si="4"/>
        <v>1.3497105309951518</v>
      </c>
      <c r="AF32" s="30">
        <f t="shared" si="5"/>
        <v>1.8260789536993229</v>
      </c>
      <c r="AG32" s="84"/>
      <c r="AH32" s="77"/>
      <c r="AI32" s="45"/>
      <c r="AJ32" s="30">
        <f t="shared" si="6"/>
        <v>1.5601092353245507</v>
      </c>
      <c r="AK32" s="30">
        <f t="shared" si="7"/>
        <v>1.4884848633094439</v>
      </c>
      <c r="AL32" s="30">
        <f t="shared" si="8"/>
        <v>1.5878947423472374</v>
      </c>
      <c r="AM32" s="85">
        <f t="shared" si="9"/>
        <v>1.6223435948050562</v>
      </c>
      <c r="AN32" s="30">
        <f t="shared" si="48"/>
        <v>1.1932356129685715E-8</v>
      </c>
      <c r="AO32" s="30">
        <f t="shared" si="45"/>
        <v>5.114414775868938E-3</v>
      </c>
      <c r="AP32" s="30">
        <f t="shared" si="46"/>
        <v>7.7811665061875519E-4</v>
      </c>
      <c r="AQ32" s="85">
        <f t="shared" si="47"/>
        <v>3.8867238132170223E-3</v>
      </c>
      <c r="AR32" s="94"/>
      <c r="AS32" s="95"/>
      <c r="AT32" s="60"/>
      <c r="AU32" s="30">
        <f t="shared" si="10"/>
        <v>732.157939498828</v>
      </c>
      <c r="AV32" s="30">
        <f t="shared" si="10"/>
        <v>2.4336000000000002</v>
      </c>
      <c r="AW32" s="30">
        <f t="shared" si="11"/>
        <v>42.211130778082072</v>
      </c>
      <c r="AX32" s="85">
        <f t="shared" si="12"/>
        <v>2.2514432773815032</v>
      </c>
      <c r="AY32" s="92"/>
      <c r="AZ32" s="30">
        <f t="shared" si="13"/>
        <v>1.5058610186772718</v>
      </c>
      <c r="BA32" s="30">
        <f t="shared" si="14"/>
        <v>1.6143574519718296</v>
      </c>
      <c r="BB32" s="30">
        <f t="shared" si="15"/>
        <v>5.4248216647278906E-2</v>
      </c>
      <c r="BC32" s="56">
        <f t="shared" si="16"/>
        <v>3.4772063019031844E-2</v>
      </c>
      <c r="BD32" s="30">
        <f t="shared" si="17"/>
        <v>1.428003347910884</v>
      </c>
      <c r="BE32" s="30">
        <f t="shared" si="18"/>
        <v>1.5489663787080037</v>
      </c>
      <c r="BF32" s="30">
        <f t="shared" si="19"/>
        <v>6.0481515398559817E-2</v>
      </c>
      <c r="BG32" s="56">
        <f t="shared" si="20"/>
        <v>4.0632939500699662E-2</v>
      </c>
      <c r="BH32" s="30">
        <f t="shared" si="21"/>
        <v>1.512150859567966</v>
      </c>
      <c r="BI32" s="30">
        <f t="shared" si="22"/>
        <v>1.6636386251265087</v>
      </c>
      <c r="BJ32" s="30">
        <f t="shared" si="23"/>
        <v>7.5743882779271313E-2</v>
      </c>
      <c r="BK32" s="56">
        <f t="shared" si="24"/>
        <v>4.7700820941888253E-2</v>
      </c>
      <c r="BL32" s="30">
        <f t="shared" si="25"/>
        <v>1.562944598577505</v>
      </c>
      <c r="BM32" s="30">
        <f t="shared" si="26"/>
        <v>1.6817425910326074</v>
      </c>
      <c r="BN32" s="30">
        <f t="shared" si="27"/>
        <v>5.9398996227551286E-2</v>
      </c>
      <c r="BO32" s="56">
        <f t="shared" si="28"/>
        <v>3.6613080248693357E-2</v>
      </c>
      <c r="BP32" s="59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DZ32" s="30">
        <f t="shared" si="29"/>
        <v>1.2358489361150731</v>
      </c>
      <c r="EA32" s="30">
        <f t="shared" si="30"/>
        <v>1.8843695345340283</v>
      </c>
      <c r="EB32" s="30">
        <f t="shared" si="31"/>
        <v>0.32426029920947769</v>
      </c>
      <c r="EC32" s="56">
        <f t="shared" si="32"/>
        <v>0.20784461233063692</v>
      </c>
      <c r="ED32" s="30">
        <f t="shared" si="33"/>
        <v>1.1269659878172784</v>
      </c>
      <c r="EE32" s="30">
        <f t="shared" si="34"/>
        <v>1.8500037388016093</v>
      </c>
      <c r="EF32" s="30">
        <f t="shared" si="35"/>
        <v>0.36151887549216544</v>
      </c>
      <c r="EG32" s="56">
        <f t="shared" si="36"/>
        <v>0.24287709227245841</v>
      </c>
      <c r="EH32" s="30">
        <f t="shared" si="37"/>
        <v>1.1351474335649478</v>
      </c>
      <c r="EI32" s="30">
        <f t="shared" si="38"/>
        <v>2.0406420511295269</v>
      </c>
      <c r="EJ32" s="30">
        <f t="shared" si="39"/>
        <v>0.45274730878228953</v>
      </c>
      <c r="EK32" s="56">
        <f t="shared" si="40"/>
        <v>0.28512425711104455</v>
      </c>
      <c r="EL32" s="30">
        <f t="shared" si="41"/>
        <v>1.2672953097209319</v>
      </c>
      <c r="EM32" s="30">
        <f t="shared" si="42"/>
        <v>1.9773918798891805</v>
      </c>
      <c r="EN32" s="30">
        <f t="shared" si="43"/>
        <v>0.35504828508412428</v>
      </c>
      <c r="EO32" s="56">
        <f t="shared" si="44"/>
        <v>0.21884900721464468</v>
      </c>
      <c r="EP32" s="66"/>
      <c r="EQ32" s="60"/>
    </row>
    <row r="33" spans="2:147" s="12" customFormat="1" ht="21.95" customHeight="1" x14ac:dyDescent="0.25"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T33" s="24"/>
      <c r="U33" s="129">
        <f>'RAW DATA'!BI28</f>
        <v>125.41</v>
      </c>
      <c r="V33" s="129">
        <f>'RAW DATA'!BJ28</f>
        <v>30.527035912223361</v>
      </c>
      <c r="W33" s="129">
        <f>'RAW DATA'!BK28</f>
        <v>1.49</v>
      </c>
      <c r="X33" s="160"/>
      <c r="Y33" s="83"/>
      <c r="Z33" s="84"/>
      <c r="AA33" s="30">
        <f t="shared" si="0"/>
        <v>1.38712319687557</v>
      </c>
      <c r="AB33" s="30">
        <f t="shared" si="1"/>
        <v>1.876696089890477</v>
      </c>
      <c r="AC33" s="85">
        <f t="shared" si="2"/>
        <v>1.33139664251625</v>
      </c>
      <c r="AD33" s="85">
        <f t="shared" si="3"/>
        <v>1.8013013398749265</v>
      </c>
      <c r="AE33" s="30">
        <f t="shared" si="4"/>
        <v>1.387710998207512</v>
      </c>
      <c r="AF33" s="30">
        <f t="shared" si="5"/>
        <v>1.8774913505160453</v>
      </c>
      <c r="AG33" s="84"/>
      <c r="AH33" s="77"/>
      <c r="AI33" s="45"/>
      <c r="AJ33" s="30">
        <f t="shared" si="6"/>
        <v>1.6319096433830236</v>
      </c>
      <c r="AK33" s="30">
        <f t="shared" si="7"/>
        <v>1.5663489911955883</v>
      </c>
      <c r="AL33" s="30">
        <f t="shared" si="8"/>
        <v>1.6326011743617788</v>
      </c>
      <c r="AM33" s="85">
        <f t="shared" si="9"/>
        <v>1.7021218259811373</v>
      </c>
      <c r="AN33" s="30">
        <f t="shared" si="48"/>
        <v>2.0138346885096931E-2</v>
      </c>
      <c r="AO33" s="30">
        <f t="shared" si="45"/>
        <v>5.8291684565840284E-3</v>
      </c>
      <c r="AP33" s="30">
        <f t="shared" si="46"/>
        <v>2.0335094929358432E-2</v>
      </c>
      <c r="AQ33" s="85">
        <f t="shared" si="47"/>
        <v>4.499566905757188E-2</v>
      </c>
      <c r="AR33" s="100"/>
      <c r="AS33" s="101"/>
      <c r="AT33" s="68"/>
      <c r="AU33" s="30">
        <f t="shared" si="10"/>
        <v>931.89992158617474</v>
      </c>
      <c r="AV33" s="30">
        <f t="shared" si="10"/>
        <v>2.2201</v>
      </c>
      <c r="AW33" s="30">
        <f t="shared" si="11"/>
        <v>45.485283509212806</v>
      </c>
      <c r="AX33" s="85">
        <f t="shared" si="12"/>
        <v>24.691952445914801</v>
      </c>
      <c r="AY33" s="63"/>
      <c r="AZ33" s="30">
        <f t="shared" si="13"/>
        <v>1.5756044487400498</v>
      </c>
      <c r="BA33" s="30">
        <f t="shared" si="14"/>
        <v>1.6882148380259974</v>
      </c>
      <c r="BB33" s="30">
        <f t="shared" si="15"/>
        <v>5.630519464297374E-2</v>
      </c>
      <c r="BC33" s="56">
        <f t="shared" si="16"/>
        <v>3.4502642270224308E-2</v>
      </c>
      <c r="BD33" s="30">
        <f t="shared" si="17"/>
        <v>1.5035741442552744</v>
      </c>
      <c r="BE33" s="30">
        <f t="shared" si="18"/>
        <v>1.6291238381359023</v>
      </c>
      <c r="BF33" s="30">
        <f t="shared" si="19"/>
        <v>6.2774846940313947E-2</v>
      </c>
      <c r="BG33" s="56">
        <f t="shared" si="20"/>
        <v>4.0077177751043962E-2</v>
      </c>
      <c r="BH33" s="30">
        <f t="shared" si="21"/>
        <v>1.553985243249592</v>
      </c>
      <c r="BI33" s="30">
        <f t="shared" si="22"/>
        <v>1.7112171054739655</v>
      </c>
      <c r="BJ33" s="30">
        <f t="shared" si="23"/>
        <v>7.8615931112186704E-2</v>
      </c>
      <c r="BK33" s="56">
        <f t="shared" si="24"/>
        <v>4.8153788167474253E-2</v>
      </c>
      <c r="BL33" s="30">
        <f t="shared" si="25"/>
        <v>1.6404705450563606</v>
      </c>
      <c r="BM33" s="30">
        <f t="shared" si="26"/>
        <v>1.7637731069059139</v>
      </c>
      <c r="BN33" s="30">
        <f t="shared" si="27"/>
        <v>6.1651280924776675E-2</v>
      </c>
      <c r="BO33" s="56">
        <f t="shared" si="28"/>
        <v>3.6220251678659741E-2</v>
      </c>
      <c r="BP33" s="59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DZ33" s="30">
        <f t="shared" si="29"/>
        <v>1.3072988801945657</v>
      </c>
      <c r="EA33" s="30">
        <f t="shared" si="30"/>
        <v>1.9565204065714814</v>
      </c>
      <c r="EB33" s="30">
        <f t="shared" si="31"/>
        <v>0.32461076318845783</v>
      </c>
      <c r="EC33" s="56">
        <f t="shared" si="32"/>
        <v>0.19891466693923374</v>
      </c>
      <c r="ED33" s="30">
        <f t="shared" si="33"/>
        <v>1.2044393822590567</v>
      </c>
      <c r="EE33" s="30">
        <f t="shared" si="34"/>
        <v>1.92825860013212</v>
      </c>
      <c r="EF33" s="30">
        <f t="shared" si="35"/>
        <v>0.36190960893653179</v>
      </c>
      <c r="EG33" s="56">
        <f t="shared" si="36"/>
        <v>0.23105298434181479</v>
      </c>
      <c r="EH33" s="30">
        <f t="shared" si="37"/>
        <v>1.1793645314744656</v>
      </c>
      <c r="EI33" s="30">
        <f t="shared" si="38"/>
        <v>2.0858378172490921</v>
      </c>
      <c r="EJ33" s="30">
        <f t="shared" si="39"/>
        <v>0.45323664288731319</v>
      </c>
      <c r="EK33" s="56">
        <f t="shared" si="40"/>
        <v>0.27761626660871036</v>
      </c>
      <c r="EL33" s="30">
        <f t="shared" si="41"/>
        <v>1.3466898009355561</v>
      </c>
      <c r="EM33" s="30">
        <f t="shared" si="42"/>
        <v>2.0575538510267184</v>
      </c>
      <c r="EN33" s="30">
        <f t="shared" si="43"/>
        <v>0.35543202504558119</v>
      </c>
      <c r="EO33" s="56">
        <f t="shared" si="44"/>
        <v>0.20881703037953994</v>
      </c>
      <c r="EP33" s="66"/>
      <c r="EQ33" s="60"/>
    </row>
    <row r="34" spans="2:147" s="12" customFormat="1" ht="21.95" customHeight="1" x14ac:dyDescent="0.25"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T34" s="24"/>
      <c r="U34" s="129">
        <f>'RAW DATA'!BI29</f>
        <v>86.18</v>
      </c>
      <c r="V34" s="129">
        <f>'RAW DATA'!BJ29</f>
        <v>18.155621248342932</v>
      </c>
      <c r="W34" s="129">
        <f>'RAW DATA'!BK29</f>
        <v>1.59</v>
      </c>
      <c r="X34" s="160"/>
      <c r="Y34" s="83"/>
      <c r="Z34" s="84"/>
      <c r="AA34" s="30">
        <f t="shared" si="0"/>
        <v>1.1694481558645939</v>
      </c>
      <c r="AB34" s="30">
        <f t="shared" si="1"/>
        <v>1.5821945638168033</v>
      </c>
      <c r="AC34" s="85">
        <f t="shared" si="2"/>
        <v>1.1100096431986597</v>
      </c>
      <c r="AD34" s="85">
        <f t="shared" si="3"/>
        <v>1.5017777525628926</v>
      </c>
      <c r="AE34" s="30">
        <f t="shared" si="4"/>
        <v>1.2312577728383234</v>
      </c>
      <c r="AF34" s="30">
        <f t="shared" si="5"/>
        <v>1.6658193397224375</v>
      </c>
      <c r="AG34" s="84"/>
      <c r="AH34" s="77"/>
      <c r="AI34" s="45"/>
      <c r="AJ34" s="30">
        <f t="shared" si="6"/>
        <v>1.3758213598406988</v>
      </c>
      <c r="AK34" s="30">
        <f t="shared" si="7"/>
        <v>1.3058936978807762</v>
      </c>
      <c r="AL34" s="30">
        <f t="shared" si="8"/>
        <v>1.4485385562803805</v>
      </c>
      <c r="AM34" s="85">
        <f t="shared" si="9"/>
        <v>1.4175792887118874</v>
      </c>
      <c r="AN34" s="30">
        <f t="shared" si="48"/>
        <v>4.5872489900487486E-2</v>
      </c>
      <c r="AO34" s="30">
        <f t="shared" si="45"/>
        <v>8.0716390903859681E-2</v>
      </c>
      <c r="AP34" s="30">
        <f t="shared" si="46"/>
        <v>2.0011340059239088E-2</v>
      </c>
      <c r="AQ34" s="85">
        <f t="shared" si="47"/>
        <v>2.9728901681098697E-2</v>
      </c>
      <c r="AR34" s="100"/>
      <c r="AS34" s="101"/>
      <c r="AT34" s="68"/>
      <c r="AU34" s="30">
        <f t="shared" si="10"/>
        <v>329.62658291328137</v>
      </c>
      <c r="AV34" s="30">
        <f t="shared" si="10"/>
        <v>2.5281000000000002</v>
      </c>
      <c r="AW34" s="30">
        <f t="shared" si="11"/>
        <v>28.867437784865263</v>
      </c>
      <c r="AX34" s="85">
        <f t="shared" si="12"/>
        <v>54.794265904804014</v>
      </c>
      <c r="AY34" s="63"/>
      <c r="AZ34" s="30">
        <f t="shared" si="13"/>
        <v>1.3168694854776077</v>
      </c>
      <c r="BA34" s="30">
        <f t="shared" si="14"/>
        <v>1.4347732342037898</v>
      </c>
      <c r="BB34" s="30">
        <f t="shared" si="15"/>
        <v>5.8951874363090913E-2</v>
      </c>
      <c r="BC34" s="56">
        <f t="shared" si="16"/>
        <v>4.2848494785628882E-2</v>
      </c>
      <c r="BD34" s="30">
        <f t="shared" si="17"/>
        <v>1.240168059004054</v>
      </c>
      <c r="BE34" s="30">
        <f t="shared" si="18"/>
        <v>1.3716193367574985</v>
      </c>
      <c r="BF34" s="30">
        <f t="shared" si="19"/>
        <v>6.5725638876722267E-2</v>
      </c>
      <c r="BG34" s="56">
        <f t="shared" si="20"/>
        <v>5.0330006939602184E-2</v>
      </c>
      <c r="BH34" s="30">
        <f t="shared" si="21"/>
        <v>1.3662272078648328</v>
      </c>
      <c r="BI34" s="30">
        <f t="shared" si="22"/>
        <v>1.5308499046959283</v>
      </c>
      <c r="BJ34" s="30">
        <f t="shared" si="23"/>
        <v>8.2311348415547672E-2</v>
      </c>
      <c r="BK34" s="56">
        <f t="shared" si="24"/>
        <v>5.6823719367822961E-2</v>
      </c>
      <c r="BL34" s="30">
        <f t="shared" si="25"/>
        <v>1.3530300301497451</v>
      </c>
      <c r="BM34" s="30">
        <f t="shared" si="26"/>
        <v>1.4821285472740298</v>
      </c>
      <c r="BN34" s="30">
        <f t="shared" si="27"/>
        <v>6.4549258562142234E-2</v>
      </c>
      <c r="BO34" s="56">
        <f t="shared" si="28"/>
        <v>4.5534848791982802E-2</v>
      </c>
      <c r="BP34" s="59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DZ34" s="30">
        <f t="shared" si="29"/>
        <v>1.0507410680281506</v>
      </c>
      <c r="EA34" s="30">
        <f t="shared" si="30"/>
        <v>1.7009016516532469</v>
      </c>
      <c r="EB34" s="30">
        <f t="shared" si="31"/>
        <v>0.32508029181254827</v>
      </c>
      <c r="EC34" s="56">
        <f t="shared" si="32"/>
        <v>0.23628088740400716</v>
      </c>
      <c r="ED34" s="30">
        <f t="shared" si="33"/>
        <v>0.94346060993492264</v>
      </c>
      <c r="EE34" s="30">
        <f t="shared" si="34"/>
        <v>1.66832678582663</v>
      </c>
      <c r="EF34" s="30">
        <f t="shared" si="35"/>
        <v>0.3624330879458536</v>
      </c>
      <c r="EG34" s="56">
        <f t="shared" si="36"/>
        <v>0.27753644001346778</v>
      </c>
      <c r="EH34" s="30">
        <f t="shared" si="37"/>
        <v>0.99464633569369598</v>
      </c>
      <c r="EI34" s="30">
        <f t="shared" si="38"/>
        <v>1.9024307768670652</v>
      </c>
      <c r="EJ34" s="30">
        <f t="shared" si="39"/>
        <v>0.45389222058668455</v>
      </c>
      <c r="EK34" s="56">
        <f t="shared" si="40"/>
        <v>0.31334493556885951</v>
      </c>
      <c r="EL34" s="30">
        <f t="shared" si="41"/>
        <v>1.061633154066125</v>
      </c>
      <c r="EM34" s="30">
        <f t="shared" si="42"/>
        <v>1.7735254233576498</v>
      </c>
      <c r="EN34" s="30">
        <f t="shared" si="43"/>
        <v>0.35594613464576236</v>
      </c>
      <c r="EO34" s="56">
        <f t="shared" si="44"/>
        <v>0.25109433911749668</v>
      </c>
      <c r="EP34" s="66"/>
      <c r="EQ34" s="60"/>
    </row>
    <row r="35" spans="2:147" s="12" customFormat="1" ht="21.95" customHeight="1" x14ac:dyDescent="0.25"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T35" s="24"/>
      <c r="U35" s="129">
        <f>'RAW DATA'!BI30</f>
        <v>99.85</v>
      </c>
      <c r="V35" s="129">
        <f>'RAW DATA'!BJ30</f>
        <v>22.573785677495337</v>
      </c>
      <c r="W35" s="129">
        <f>'RAW DATA'!BK30</f>
        <v>1.56</v>
      </c>
      <c r="X35" s="160"/>
      <c r="Y35" s="83"/>
      <c r="Z35" s="84"/>
      <c r="AA35" s="30">
        <f t="shared" si="0"/>
        <v>1.2471857589955304</v>
      </c>
      <c r="AB35" s="30">
        <f t="shared" si="1"/>
        <v>1.6873689680527764</v>
      </c>
      <c r="AC35" s="85">
        <f t="shared" si="2"/>
        <v>1.1844940483107538</v>
      </c>
      <c r="AD35" s="85">
        <f t="shared" si="3"/>
        <v>1.6025507712439611</v>
      </c>
      <c r="AE35" s="30">
        <f t="shared" si="4"/>
        <v>1.2945664837885149</v>
      </c>
      <c r="AF35" s="30">
        <f t="shared" si="5"/>
        <v>1.7514723015962259</v>
      </c>
      <c r="AG35" s="84"/>
      <c r="AH35" s="77"/>
      <c r="AI35" s="45"/>
      <c r="AJ35" s="30">
        <f t="shared" si="6"/>
        <v>1.4672773635241534</v>
      </c>
      <c r="AK35" s="30">
        <f t="shared" si="7"/>
        <v>1.3935224097773575</v>
      </c>
      <c r="AL35" s="30">
        <f t="shared" si="8"/>
        <v>1.5230193926923705</v>
      </c>
      <c r="AM35" s="85">
        <f t="shared" si="9"/>
        <v>1.5191970705823927</v>
      </c>
      <c r="AN35" s="30">
        <f t="shared" si="48"/>
        <v>8.59748731503201E-3</v>
      </c>
      <c r="AO35" s="30">
        <f t="shared" si="45"/>
        <v>2.7714788046338083E-2</v>
      </c>
      <c r="AP35" s="30">
        <f t="shared" si="46"/>
        <v>1.3675653168411027E-3</v>
      </c>
      <c r="AQ35" s="85">
        <f t="shared" si="47"/>
        <v>1.6648790490582453E-3</v>
      </c>
      <c r="AR35" s="100"/>
      <c r="AS35" s="101"/>
      <c r="AT35" s="68"/>
      <c r="AU35" s="30">
        <f t="shared" si="10"/>
        <v>509.57579981349363</v>
      </c>
      <c r="AV35" s="30">
        <f t="shared" si="10"/>
        <v>2.4336000000000002</v>
      </c>
      <c r="AW35" s="30">
        <f t="shared" si="11"/>
        <v>35.215105656892725</v>
      </c>
      <c r="AX35" s="85">
        <f t="shared" si="12"/>
        <v>8.9051540431584311</v>
      </c>
      <c r="AY35" s="63"/>
      <c r="AZ35" s="30">
        <f t="shared" si="13"/>
        <v>1.4124112001785165</v>
      </c>
      <c r="BA35" s="30">
        <f t="shared" si="14"/>
        <v>1.5221435268697903</v>
      </c>
      <c r="BB35" s="30">
        <f t="shared" si="15"/>
        <v>5.4866163345636966E-2</v>
      </c>
      <c r="BC35" s="56">
        <f t="shared" si="16"/>
        <v>3.7393177806449344E-2</v>
      </c>
      <c r="BD35" s="30">
        <f t="shared" si="17"/>
        <v>1.332351943569682</v>
      </c>
      <c r="BE35" s="30">
        <f t="shared" si="18"/>
        <v>1.4546928759850331</v>
      </c>
      <c r="BF35" s="30">
        <f t="shared" si="19"/>
        <v>6.1170466207675619E-2</v>
      </c>
      <c r="BG35" s="56">
        <f t="shared" si="20"/>
        <v>4.389629171263109E-2</v>
      </c>
      <c r="BH35" s="30">
        <f t="shared" si="21"/>
        <v>1.4464127039965731</v>
      </c>
      <c r="BI35" s="30">
        <f t="shared" si="22"/>
        <v>1.599626081388168</v>
      </c>
      <c r="BJ35" s="30">
        <f t="shared" si="23"/>
        <v>7.6606688695797565E-2</v>
      </c>
      <c r="BK35" s="56">
        <f t="shared" si="24"/>
        <v>5.0299220786922033E-2</v>
      </c>
      <c r="BL35" s="30">
        <f t="shared" si="25"/>
        <v>1.459121454626616</v>
      </c>
      <c r="BM35" s="30">
        <f t="shared" si="26"/>
        <v>1.5792726865381694</v>
      </c>
      <c r="BN35" s="30">
        <f t="shared" si="27"/>
        <v>6.0075615955776755E-2</v>
      </c>
      <c r="BO35" s="56">
        <f t="shared" si="28"/>
        <v>3.9544320561878378E-2</v>
      </c>
      <c r="BP35" s="59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DZ35" s="30">
        <f t="shared" si="29"/>
        <v>1.1429131106936665</v>
      </c>
      <c r="EA35" s="30">
        <f t="shared" si="30"/>
        <v>1.7916416163546403</v>
      </c>
      <c r="EB35" s="30">
        <f t="shared" si="31"/>
        <v>0.32436425283048687</v>
      </c>
      <c r="EC35" s="56">
        <f t="shared" si="32"/>
        <v>0.22106539696858574</v>
      </c>
      <c r="ED35" s="30">
        <f t="shared" si="33"/>
        <v>1.0318876360507732</v>
      </c>
      <c r="EE35" s="30">
        <f t="shared" si="34"/>
        <v>1.7551571835039419</v>
      </c>
      <c r="EF35" s="30">
        <f t="shared" si="35"/>
        <v>0.36163477372658448</v>
      </c>
      <c r="EG35" s="56">
        <f t="shared" si="36"/>
        <v>0.25951127243397731</v>
      </c>
      <c r="EH35" s="30">
        <f t="shared" si="37"/>
        <v>1.070126939030289</v>
      </c>
      <c r="EI35" s="30">
        <f t="shared" si="38"/>
        <v>1.9759118463544521</v>
      </c>
      <c r="EJ35" s="30">
        <f t="shared" si="39"/>
        <v>0.45289245366208147</v>
      </c>
      <c r="EK35" s="56">
        <f t="shared" si="40"/>
        <v>0.29736486339905699</v>
      </c>
      <c r="EL35" s="30">
        <f t="shared" si="41"/>
        <v>1.1640349616507066</v>
      </c>
      <c r="EM35" s="30">
        <f t="shared" si="42"/>
        <v>1.8743591795140788</v>
      </c>
      <c r="EN35" s="30">
        <f t="shared" si="43"/>
        <v>0.35516210893168615</v>
      </c>
      <c r="EO35" s="56">
        <f t="shared" si="44"/>
        <v>0.23378277631586841</v>
      </c>
      <c r="EP35" s="66"/>
      <c r="EQ35" s="60"/>
    </row>
    <row r="36" spans="2:147" s="12" customFormat="1" ht="21.95" customHeight="1" x14ac:dyDescent="0.25"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T36" s="24"/>
      <c r="U36" s="129">
        <f>'RAW DATA'!BI31</f>
        <v>96.88</v>
      </c>
      <c r="V36" s="129">
        <f>'RAW DATA'!BJ31</f>
        <v>21.624750574103118</v>
      </c>
      <c r="W36" s="129">
        <f>'RAW DATA'!BK31</f>
        <v>1.59</v>
      </c>
      <c r="X36" s="160"/>
      <c r="Y36" s="83"/>
      <c r="Z36" s="84"/>
      <c r="AA36" s="30">
        <f t="shared" si="0"/>
        <v>1.2304874863513444</v>
      </c>
      <c r="AB36" s="30">
        <f t="shared" si="1"/>
        <v>1.6647771874165247</v>
      </c>
      <c r="AC36" s="85">
        <f t="shared" si="2"/>
        <v>1.1680841218466422</v>
      </c>
      <c r="AD36" s="85">
        <f t="shared" si="3"/>
        <v>1.5803491060278101</v>
      </c>
      <c r="AE36" s="30">
        <f t="shared" si="4"/>
        <v>1.2818298225965226</v>
      </c>
      <c r="AF36" s="30">
        <f t="shared" si="5"/>
        <v>1.7342403482188244</v>
      </c>
      <c r="AG36" s="84"/>
      <c r="AH36" s="77"/>
      <c r="AI36" s="45"/>
      <c r="AJ36" s="30">
        <f t="shared" si="6"/>
        <v>1.4476323368839346</v>
      </c>
      <c r="AK36" s="30">
        <f t="shared" si="7"/>
        <v>1.3742166139372263</v>
      </c>
      <c r="AL36" s="30">
        <f t="shared" si="8"/>
        <v>1.5080350854076736</v>
      </c>
      <c r="AM36" s="85">
        <f t="shared" si="9"/>
        <v>1.4973692632043716</v>
      </c>
      <c r="AN36" s="30">
        <f t="shared" si="48"/>
        <v>2.0268551501129523E-2</v>
      </c>
      <c r="AO36" s="30">
        <f t="shared" si="45"/>
        <v>4.6562469700716085E-2</v>
      </c>
      <c r="AP36" s="30">
        <f t="shared" si="46"/>
        <v>6.7182472241273722E-3</v>
      </c>
      <c r="AQ36" s="85">
        <f t="shared" si="47"/>
        <v>8.5804533993010038E-3</v>
      </c>
      <c r="AR36" s="94"/>
      <c r="AS36" s="95"/>
      <c r="AT36" s="93"/>
      <c r="AU36" s="30">
        <f t="shared" si="10"/>
        <v>467.6298373921731</v>
      </c>
      <c r="AV36" s="30">
        <f t="shared" si="10"/>
        <v>2.5281000000000002</v>
      </c>
      <c r="AW36" s="30">
        <f t="shared" si="11"/>
        <v>34.383353412823958</v>
      </c>
      <c r="AX36" s="85">
        <f t="shared" si="12"/>
        <v>15.469948775245477</v>
      </c>
      <c r="AY36" s="92"/>
      <c r="AZ36" s="30">
        <f t="shared" si="13"/>
        <v>1.3921632310631835</v>
      </c>
      <c r="BA36" s="30">
        <f t="shared" si="14"/>
        <v>1.5031014427046856</v>
      </c>
      <c r="BB36" s="30">
        <f t="shared" si="15"/>
        <v>5.5469105820751083E-2</v>
      </c>
      <c r="BC36" s="56">
        <f t="shared" si="16"/>
        <v>3.8317122661234347E-2</v>
      </c>
      <c r="BD36" s="30">
        <f t="shared" si="17"/>
        <v>1.3123739251783437</v>
      </c>
      <c r="BE36" s="30">
        <f t="shared" si="18"/>
        <v>1.4360593026961088</v>
      </c>
      <c r="BF36" s="30">
        <f t="shared" si="19"/>
        <v>6.1842688758882554E-2</v>
      </c>
      <c r="BG36" s="56">
        <f t="shared" si="20"/>
        <v>4.5002140224239422E-2</v>
      </c>
      <c r="BH36" s="30">
        <f t="shared" si="21"/>
        <v>1.4305865403895821</v>
      </c>
      <c r="BI36" s="30">
        <f t="shared" si="22"/>
        <v>1.5854836304257651</v>
      </c>
      <c r="BJ36" s="30">
        <f t="shared" si="23"/>
        <v>7.7448545018091591E-2</v>
      </c>
      <c r="BK36" s="56">
        <f t="shared" si="24"/>
        <v>5.1357256716049487E-2</v>
      </c>
      <c r="BL36" s="30">
        <f t="shared" si="25"/>
        <v>1.4366334563701075</v>
      </c>
      <c r="BM36" s="30">
        <f t="shared" si="26"/>
        <v>1.5581050700386356</v>
      </c>
      <c r="BN36" s="30">
        <f t="shared" si="27"/>
        <v>6.0735806834264008E-2</v>
      </c>
      <c r="BO36" s="56">
        <f t="shared" si="28"/>
        <v>4.0561675951788514E-2</v>
      </c>
      <c r="BP36" s="59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DZ36" s="30">
        <f t="shared" si="29"/>
        <v>1.1231655522440218</v>
      </c>
      <c r="EA36" s="30">
        <f t="shared" si="30"/>
        <v>1.7720991215238473</v>
      </c>
      <c r="EB36" s="30">
        <f t="shared" si="31"/>
        <v>0.3244667846399128</v>
      </c>
      <c r="EC36" s="56">
        <f t="shared" si="32"/>
        <v>0.22413618180037048</v>
      </c>
      <c r="ED36" s="30">
        <f t="shared" si="33"/>
        <v>1.0124675271586394</v>
      </c>
      <c r="EE36" s="30">
        <f t="shared" si="34"/>
        <v>1.7359657007158131</v>
      </c>
      <c r="EF36" s="30">
        <f t="shared" si="35"/>
        <v>0.36174908677858691</v>
      </c>
      <c r="EG36" s="56">
        <f t="shared" si="36"/>
        <v>0.2632402221816767</v>
      </c>
      <c r="EH36" s="30">
        <f t="shared" si="37"/>
        <v>1.0549994720652509</v>
      </c>
      <c r="EI36" s="30">
        <f t="shared" si="38"/>
        <v>1.9610706987500963</v>
      </c>
      <c r="EJ36" s="30">
        <f t="shared" si="39"/>
        <v>0.45303561334242276</v>
      </c>
      <c r="EK36" s="56">
        <f t="shared" si="40"/>
        <v>0.30041450475931841</v>
      </c>
      <c r="EL36" s="30">
        <f t="shared" si="41"/>
        <v>1.1420948872353947</v>
      </c>
      <c r="EM36" s="30">
        <f t="shared" si="42"/>
        <v>1.8526436391733485</v>
      </c>
      <c r="EN36" s="30">
        <f t="shared" si="43"/>
        <v>0.35527437596897687</v>
      </c>
      <c r="EO36" s="56">
        <f t="shared" si="44"/>
        <v>0.23726570639542141</v>
      </c>
      <c r="EP36" s="66"/>
      <c r="EQ36" s="60"/>
    </row>
    <row r="37" spans="2:147" s="12" customFormat="1" ht="21.95" customHeight="1" x14ac:dyDescent="0.25">
      <c r="T37" s="24"/>
      <c r="U37" s="129">
        <f>'RAW DATA'!BI32</f>
        <v>102.82</v>
      </c>
      <c r="V37" s="129">
        <f>'RAW DATA'!BJ32</f>
        <v>23.517190892876179</v>
      </c>
      <c r="W37" s="129">
        <f>'RAW DATA'!BK32</f>
        <v>1.65</v>
      </c>
      <c r="X37" s="160"/>
      <c r="Y37" s="83"/>
      <c r="Z37" s="84"/>
      <c r="AA37" s="30">
        <f t="shared" si="0"/>
        <v>1.2637849737601563</v>
      </c>
      <c r="AB37" s="30">
        <f t="shared" si="1"/>
        <v>1.7098267292049172</v>
      </c>
      <c r="AC37" s="85">
        <f t="shared" si="2"/>
        <v>1.2010351099823116</v>
      </c>
      <c r="AD37" s="85">
        <f t="shared" si="3"/>
        <v>1.6249298546819508</v>
      </c>
      <c r="AE37" s="30">
        <f t="shared" si="4"/>
        <v>1.306825366877427</v>
      </c>
      <c r="AF37" s="30">
        <f t="shared" si="5"/>
        <v>1.7680578493047541</v>
      </c>
      <c r="AG37" s="84"/>
      <c r="AH37" s="77"/>
      <c r="AI37" s="45"/>
      <c r="AJ37" s="30">
        <f t="shared" si="6"/>
        <v>1.4868058514825369</v>
      </c>
      <c r="AK37" s="30">
        <f t="shared" si="7"/>
        <v>1.4129824823321313</v>
      </c>
      <c r="AL37" s="30">
        <f t="shared" si="8"/>
        <v>1.5374416080910907</v>
      </c>
      <c r="AM37" s="85">
        <f t="shared" si="9"/>
        <v>1.5408953905361522</v>
      </c>
      <c r="AN37" s="30">
        <f t="shared" si="48"/>
        <v>2.6632330110339789E-2</v>
      </c>
      <c r="AO37" s="30">
        <f t="shared" si="45"/>
        <v>5.6177303681438404E-2</v>
      </c>
      <c r="AP37" s="30">
        <f t="shared" si="46"/>
        <v>1.2669391589119609E-2</v>
      </c>
      <c r="AQ37" s="85">
        <f t="shared" si="47"/>
        <v>1.1903815806258725E-2</v>
      </c>
      <c r="AR37" s="94"/>
      <c r="AS37" s="95"/>
      <c r="AT37" s="93"/>
      <c r="AU37" s="30">
        <f t="shared" si="10"/>
        <v>553.05826749197831</v>
      </c>
      <c r="AV37" s="30">
        <f t="shared" si="10"/>
        <v>2.7224999999999997</v>
      </c>
      <c r="AW37" s="30">
        <f t="shared" si="11"/>
        <v>38.803364973245692</v>
      </c>
      <c r="AX37" s="85">
        <f t="shared" si="12"/>
        <v>4.1646412048895858</v>
      </c>
      <c r="AY37" s="92"/>
      <c r="AZ37" s="30">
        <f t="shared" si="13"/>
        <v>1.4323792327206637</v>
      </c>
      <c r="BA37" s="30">
        <f t="shared" si="14"/>
        <v>1.54123247024441</v>
      </c>
      <c r="BB37" s="30">
        <f t="shared" si="15"/>
        <v>5.4426618761873137E-2</v>
      </c>
      <c r="BC37" s="56">
        <f t="shared" si="16"/>
        <v>3.660640608025776E-2</v>
      </c>
      <c r="BD37" s="30">
        <f t="shared" si="17"/>
        <v>1.3523020658284692</v>
      </c>
      <c r="BE37" s="30">
        <f t="shared" si="18"/>
        <v>1.4736628988357934</v>
      </c>
      <c r="BF37" s="30">
        <f t="shared" si="19"/>
        <v>6.0680416503662002E-2</v>
      </c>
      <c r="BG37" s="56">
        <f t="shared" si="20"/>
        <v>4.2944917762539336E-2</v>
      </c>
      <c r="BH37" s="30">
        <f t="shared" si="21"/>
        <v>1.4614486319832172</v>
      </c>
      <c r="BI37" s="30">
        <f t="shared" si="22"/>
        <v>1.6134345841989641</v>
      </c>
      <c r="BJ37" s="30">
        <f t="shared" si="23"/>
        <v>7.5992976107873422E-2</v>
      </c>
      <c r="BK37" s="56">
        <f t="shared" si="24"/>
        <v>4.9428203131712714E-2</v>
      </c>
      <c r="BL37" s="30">
        <f t="shared" si="25"/>
        <v>1.4813010532045667</v>
      </c>
      <c r="BM37" s="30">
        <f t="shared" si="26"/>
        <v>1.6004897278677377</v>
      </c>
      <c r="BN37" s="30">
        <f t="shared" si="27"/>
        <v>5.9594337331585562E-2</v>
      </c>
      <c r="BO37" s="56">
        <f t="shared" si="28"/>
        <v>3.8675135053035443E-2</v>
      </c>
      <c r="BP37" s="59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DZ37" s="30">
        <f t="shared" si="29"/>
        <v>1.1625156581928535</v>
      </c>
      <c r="EA37" s="30">
        <f t="shared" si="30"/>
        <v>1.8110960447722202</v>
      </c>
      <c r="EB37" s="30">
        <f t="shared" si="31"/>
        <v>0.32429019328968328</v>
      </c>
      <c r="EC37" s="56">
        <f t="shared" si="32"/>
        <v>0.21811199691360122</v>
      </c>
      <c r="ED37" s="30">
        <f t="shared" si="33"/>
        <v>1.0514302778314928</v>
      </c>
      <c r="EE37" s="30">
        <f t="shared" si="34"/>
        <v>1.7745346868327698</v>
      </c>
      <c r="EF37" s="30">
        <f t="shared" si="35"/>
        <v>0.36155220450063841</v>
      </c>
      <c r="EG37" s="56">
        <f t="shared" si="36"/>
        <v>0.25587875930626941</v>
      </c>
      <c r="EH37" s="30">
        <f t="shared" si="37"/>
        <v>1.0846525598038583</v>
      </c>
      <c r="EI37" s="30">
        <f t="shared" si="38"/>
        <v>1.990230656378323</v>
      </c>
      <c r="EJ37" s="30">
        <f t="shared" si="39"/>
        <v>0.45278904828723238</v>
      </c>
      <c r="EK37" s="56">
        <f t="shared" si="40"/>
        <v>0.29450812694566114</v>
      </c>
      <c r="EL37" s="30">
        <f t="shared" si="41"/>
        <v>1.1858143729777255</v>
      </c>
      <c r="EM37" s="30">
        <f t="shared" si="42"/>
        <v>1.8959764080945789</v>
      </c>
      <c r="EN37" s="30">
        <f t="shared" si="43"/>
        <v>0.35508101755842669</v>
      </c>
      <c r="EO37" s="56">
        <f t="shared" si="44"/>
        <v>0.23043810744016618</v>
      </c>
      <c r="EP37" s="66"/>
      <c r="EQ37" s="60"/>
    </row>
    <row r="38" spans="2:147" s="12" customFormat="1" ht="21.95" customHeight="1" x14ac:dyDescent="0.25">
      <c r="T38" s="24"/>
      <c r="U38" s="129">
        <f>'RAW DATA'!BI33</f>
        <v>123.03</v>
      </c>
      <c r="V38" s="129">
        <f>'RAW DATA'!BJ33</f>
        <v>29.801213735687085</v>
      </c>
      <c r="W38" s="129">
        <f>'RAW DATA'!BK33</f>
        <v>1.85</v>
      </c>
      <c r="X38" s="160"/>
      <c r="Y38" s="83"/>
      <c r="Z38" s="84"/>
      <c r="AA38" s="30">
        <f t="shared" si="0"/>
        <v>1.3743523556794144</v>
      </c>
      <c r="AB38" s="30">
        <f t="shared" si="1"/>
        <v>1.859417892978031</v>
      </c>
      <c r="AC38" s="85">
        <f t="shared" si="2"/>
        <v>1.3172667058782115</v>
      </c>
      <c r="AD38" s="85">
        <f t="shared" si="3"/>
        <v>1.7821843667764037</v>
      </c>
      <c r="AE38" s="30">
        <f t="shared" si="4"/>
        <v>1.3800451098329853</v>
      </c>
      <c r="AF38" s="30">
        <f t="shared" si="5"/>
        <v>1.8671198544799212</v>
      </c>
      <c r="AG38" s="84"/>
      <c r="AH38" s="77"/>
      <c r="AI38" s="45"/>
      <c r="AJ38" s="30">
        <f t="shared" si="6"/>
        <v>1.6168851243287228</v>
      </c>
      <c r="AK38" s="30">
        <f t="shared" si="7"/>
        <v>1.5497255363273077</v>
      </c>
      <c r="AL38" s="30">
        <f t="shared" si="8"/>
        <v>1.6235824821564533</v>
      </c>
      <c r="AM38" s="85">
        <f t="shared" si="9"/>
        <v>1.685427915920803</v>
      </c>
      <c r="AN38" s="30">
        <f t="shared" si="48"/>
        <v>5.4342545259235077E-2</v>
      </c>
      <c r="AO38" s="30">
        <f t="shared" si="45"/>
        <v>9.0164753533923059E-2</v>
      </c>
      <c r="AP38" s="30">
        <f t="shared" si="46"/>
        <v>5.1264892386432837E-2</v>
      </c>
      <c r="AQ38" s="85">
        <f t="shared" si="47"/>
        <v>2.7083970858170318E-2</v>
      </c>
      <c r="AR38" s="94"/>
      <c r="AS38" s="95"/>
      <c r="AT38" s="93"/>
      <c r="AU38" s="30">
        <f t="shared" si="10"/>
        <v>888.11234012010459</v>
      </c>
      <c r="AV38" s="30">
        <f t="shared" si="10"/>
        <v>3.4225000000000003</v>
      </c>
      <c r="AW38" s="30">
        <f t="shared" si="11"/>
        <v>55.13224541102111</v>
      </c>
      <c r="AX38" s="85">
        <f t="shared" si="12"/>
        <v>18.005404668328985</v>
      </c>
      <c r="AY38" s="92"/>
      <c r="AZ38" s="30">
        <f t="shared" si="13"/>
        <v>1.5611848971146733</v>
      </c>
      <c r="BA38" s="30">
        <f t="shared" si="14"/>
        <v>1.6725853515427722</v>
      </c>
      <c r="BB38" s="30">
        <f t="shared" si="15"/>
        <v>5.5700227214049415E-2</v>
      </c>
      <c r="BC38" s="56">
        <f t="shared" si="16"/>
        <v>3.4449093739528543E-2</v>
      </c>
      <c r="BD38" s="30">
        <f t="shared" si="17"/>
        <v>1.4876251695658727</v>
      </c>
      <c r="BE38" s="30">
        <f t="shared" si="18"/>
        <v>1.6118259030887427</v>
      </c>
      <c r="BF38" s="30">
        <f t="shared" si="19"/>
        <v>6.210036676143512E-2</v>
      </c>
      <c r="BG38" s="56">
        <f t="shared" si="20"/>
        <v>4.0071848405238655E-2</v>
      </c>
      <c r="BH38" s="30">
        <f t="shared" si="21"/>
        <v>1.5458112347012365</v>
      </c>
      <c r="BI38" s="30">
        <f t="shared" si="22"/>
        <v>1.7013537296116701</v>
      </c>
      <c r="BJ38" s="30">
        <f t="shared" si="23"/>
        <v>7.7771247455216755E-2</v>
      </c>
      <c r="BK38" s="56">
        <f t="shared" si="24"/>
        <v>4.7901014152308727E-2</v>
      </c>
      <c r="BL38" s="30">
        <f t="shared" si="25"/>
        <v>1.6244390430943811</v>
      </c>
      <c r="BM38" s="30">
        <f t="shared" si="26"/>
        <v>1.7464167887472248</v>
      </c>
      <c r="BN38" s="30">
        <f t="shared" si="27"/>
        <v>6.0988872826421785E-2</v>
      </c>
      <c r="BO38" s="56">
        <f t="shared" si="28"/>
        <v>3.6185987101739488E-2</v>
      </c>
      <c r="BP38" s="59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DZ38" s="30">
        <f t="shared" si="29"/>
        <v>1.2923787485119962</v>
      </c>
      <c r="EA38" s="30">
        <f t="shared" si="30"/>
        <v>1.9413915001454494</v>
      </c>
      <c r="EB38" s="30">
        <f t="shared" si="31"/>
        <v>0.32450637581672659</v>
      </c>
      <c r="EC38" s="56">
        <f t="shared" si="32"/>
        <v>0.20069847321494216</v>
      </c>
      <c r="ED38" s="30">
        <f t="shared" si="33"/>
        <v>1.1879323092153034</v>
      </c>
      <c r="EE38" s="30">
        <f t="shared" si="34"/>
        <v>1.911518763439312</v>
      </c>
      <c r="EF38" s="30">
        <f t="shared" si="35"/>
        <v>0.36179322711200429</v>
      </c>
      <c r="EG38" s="56">
        <f t="shared" si="36"/>
        <v>0.23345632412395914</v>
      </c>
      <c r="EH38" s="30">
        <f t="shared" si="37"/>
        <v>1.1704915897718609</v>
      </c>
      <c r="EI38" s="30">
        <f t="shared" si="38"/>
        <v>2.0766733745410457</v>
      </c>
      <c r="EJ38" s="30">
        <f t="shared" si="39"/>
        <v>0.45309089238459249</v>
      </c>
      <c r="EK38" s="56">
        <f t="shared" si="40"/>
        <v>0.27906860129630989</v>
      </c>
      <c r="EL38" s="30">
        <f t="shared" si="41"/>
        <v>1.3301101896574283</v>
      </c>
      <c r="EM38" s="30">
        <f t="shared" si="42"/>
        <v>2.0407456421841776</v>
      </c>
      <c r="EN38" s="30">
        <f t="shared" si="43"/>
        <v>0.35531772626337454</v>
      </c>
      <c r="EO38" s="56">
        <f t="shared" si="44"/>
        <v>0.21081751578159499</v>
      </c>
      <c r="EP38" s="66"/>
      <c r="EQ38" s="60"/>
    </row>
    <row r="39" spans="2:147" s="12" customFormat="1" ht="21.95" customHeight="1" x14ac:dyDescent="0.25"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T39" s="24"/>
      <c r="U39" s="129">
        <f>'RAW DATA'!BI34</f>
        <v>128.38</v>
      </c>
      <c r="V39" s="129">
        <f>'RAW DATA'!BJ34</f>
        <v>31.428939082421074</v>
      </c>
      <c r="W39" s="129">
        <f>'RAW DATA'!BK34</f>
        <v>1.64</v>
      </c>
      <c r="X39" s="160"/>
      <c r="Y39" s="83"/>
      <c r="Z39" s="84"/>
      <c r="AA39" s="30">
        <f t="shared" si="0"/>
        <v>1.4029921831551986</v>
      </c>
      <c r="AB39" s="30">
        <f t="shared" si="1"/>
        <v>1.8981658948570335</v>
      </c>
      <c r="AC39" s="85">
        <f t="shared" si="2"/>
        <v>1.3491657993042516</v>
      </c>
      <c r="AD39" s="85">
        <f t="shared" si="3"/>
        <v>1.8253419637645756</v>
      </c>
      <c r="AE39" s="30">
        <f t="shared" si="4"/>
        <v>1.3970434983456934</v>
      </c>
      <c r="AF39" s="30">
        <f t="shared" si="5"/>
        <v>1.8901176742324086</v>
      </c>
      <c r="AG39" s="84"/>
      <c r="AH39" s="77"/>
      <c r="AI39" s="45"/>
      <c r="AJ39" s="30">
        <f t="shared" si="6"/>
        <v>1.6505790390061161</v>
      </c>
      <c r="AK39" s="30">
        <f t="shared" si="7"/>
        <v>1.5872538815344137</v>
      </c>
      <c r="AL39" s="30">
        <f t="shared" si="8"/>
        <v>1.6435805862890511</v>
      </c>
      <c r="AM39" s="85">
        <f t="shared" si="9"/>
        <v>1.7228655988956847</v>
      </c>
      <c r="AN39" s="30">
        <f t="shared" si="48"/>
        <v>1.119160662929287E-4</v>
      </c>
      <c r="AO39" s="30">
        <f t="shared" si="45"/>
        <v>2.7821530131856525E-3</v>
      </c>
      <c r="AP39" s="30">
        <f t="shared" si="46"/>
        <v>1.2820598173341617E-5</v>
      </c>
      <c r="AQ39" s="85">
        <f t="shared" si="47"/>
        <v>6.8667074803405162E-3</v>
      </c>
      <c r="AR39" s="94"/>
      <c r="AS39" s="95"/>
      <c r="AT39" s="93"/>
      <c r="AU39" s="30">
        <f t="shared" si="10"/>
        <v>987.77821184653487</v>
      </c>
      <c r="AV39" s="30">
        <f t="shared" si="10"/>
        <v>2.6895999999999995</v>
      </c>
      <c r="AW39" s="30">
        <f t="shared" si="11"/>
        <v>51.543460095170559</v>
      </c>
      <c r="AX39" s="85">
        <f t="shared" si="12"/>
        <v>34.468675431299438</v>
      </c>
      <c r="AY39" s="92"/>
      <c r="AZ39" s="30">
        <f t="shared" si="13"/>
        <v>1.593400812733835</v>
      </c>
      <c r="BA39" s="30">
        <f t="shared" si="14"/>
        <v>1.7077572652783972</v>
      </c>
      <c r="BB39" s="30">
        <f t="shared" si="15"/>
        <v>5.7178226272281023E-2</v>
      </c>
      <c r="BC39" s="56">
        <f t="shared" si="16"/>
        <v>3.4641313697228657E-2</v>
      </c>
      <c r="BD39" s="30">
        <f t="shared" si="17"/>
        <v>1.5235056887553839</v>
      </c>
      <c r="BE39" s="30">
        <f t="shared" si="18"/>
        <v>1.6510020743134435</v>
      </c>
      <c r="BF39" s="30">
        <f t="shared" si="19"/>
        <v>6.3748192779029669E-2</v>
      </c>
      <c r="BG39" s="56">
        <f t="shared" si="20"/>
        <v>4.016256852205885E-2</v>
      </c>
      <c r="BH39" s="30">
        <f t="shared" si="21"/>
        <v>1.5637456878175722</v>
      </c>
      <c r="BI39" s="30">
        <f t="shared" si="22"/>
        <v>1.7234154847605301</v>
      </c>
      <c r="BJ39" s="30">
        <f t="shared" si="23"/>
        <v>7.9834898471478941E-2</v>
      </c>
      <c r="BK39" s="56">
        <f t="shared" si="24"/>
        <v>4.857376579978577E-2</v>
      </c>
      <c r="BL39" s="30">
        <f t="shared" si="25"/>
        <v>1.6602583934141077</v>
      </c>
      <c r="BM39" s="30">
        <f t="shared" si="26"/>
        <v>1.7854728043772616</v>
      </c>
      <c r="BN39" s="30">
        <f t="shared" si="27"/>
        <v>6.2607205481576972E-2</v>
      </c>
      <c r="BO39" s="56">
        <f t="shared" si="28"/>
        <v>3.6338995637098248E-2</v>
      </c>
      <c r="BP39" s="59"/>
      <c r="DZ39" s="30">
        <f t="shared" si="29"/>
        <v>1.3258157064181313</v>
      </c>
      <c r="EA39" s="30">
        <f t="shared" si="30"/>
        <v>1.975342371594101</v>
      </c>
      <c r="EB39" s="30">
        <f t="shared" si="31"/>
        <v>0.32476333258798484</v>
      </c>
      <c r="EC39" s="56">
        <f t="shared" si="32"/>
        <v>0.1967572136282178</v>
      </c>
      <c r="ED39" s="30">
        <f t="shared" si="33"/>
        <v>1.2251741724718843</v>
      </c>
      <c r="EE39" s="30">
        <f t="shared" si="34"/>
        <v>1.9493335905969431</v>
      </c>
      <c r="EF39" s="30">
        <f t="shared" si="35"/>
        <v>0.36207970906252934</v>
      </c>
      <c r="EG39" s="56">
        <f t="shared" si="36"/>
        <v>0.22811707268436693</v>
      </c>
      <c r="EH39" s="30">
        <f t="shared" si="37"/>
        <v>1.1901309189112075</v>
      </c>
      <c r="EI39" s="30">
        <f t="shared" si="38"/>
        <v>2.0970302536668948</v>
      </c>
      <c r="EJ39" s="30">
        <f t="shared" si="39"/>
        <v>0.45344966737784376</v>
      </c>
      <c r="EK39" s="56">
        <f t="shared" si="40"/>
        <v>0.27589135036065515</v>
      </c>
      <c r="EL39" s="30">
        <f t="shared" si="41"/>
        <v>1.3672665182352457</v>
      </c>
      <c r="EM39" s="30">
        <f t="shared" si="42"/>
        <v>2.0784646795561237</v>
      </c>
      <c r="EN39" s="30">
        <f t="shared" si="43"/>
        <v>0.35559908066043888</v>
      </c>
      <c r="EO39" s="56">
        <f t="shared" si="44"/>
        <v>0.20639978004573858</v>
      </c>
      <c r="EP39" s="66"/>
      <c r="EQ39" s="60"/>
    </row>
    <row r="40" spans="2:147" s="12" customFormat="1" ht="21.95" customHeight="1" x14ac:dyDescent="0.25"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T40" s="24"/>
      <c r="U40" s="129">
        <f>'RAW DATA'!BI35</f>
        <v>142.63999999999999</v>
      </c>
      <c r="V40" s="129">
        <f>'RAW DATA'!BJ35</f>
        <v>35.703223137428353</v>
      </c>
      <c r="W40" s="129">
        <f>'RAW DATA'!BK35</f>
        <v>1.93</v>
      </c>
      <c r="X40" s="160"/>
      <c r="Y40" s="83"/>
      <c r="Z40" s="84"/>
      <c r="AA40" s="30">
        <f t="shared" si="0"/>
        <v>1.4781982111030518</v>
      </c>
      <c r="AB40" s="30">
        <f t="shared" si="1"/>
        <v>1.9999152267864819</v>
      </c>
      <c r="AC40" s="85">
        <f t="shared" si="2"/>
        <v>1.4366563732381126</v>
      </c>
      <c r="AD40" s="85">
        <f t="shared" si="3"/>
        <v>1.9437115637927402</v>
      </c>
      <c r="AE40" s="30">
        <f t="shared" si="4"/>
        <v>1.4386590292087076</v>
      </c>
      <c r="AF40" s="30">
        <f t="shared" si="5"/>
        <v>1.9464210395176633</v>
      </c>
      <c r="AG40" s="84"/>
      <c r="AH40" s="77"/>
      <c r="AI40" s="45"/>
      <c r="AJ40" s="30">
        <f t="shared" si="6"/>
        <v>1.739056718944767</v>
      </c>
      <c r="AK40" s="30">
        <f t="shared" si="7"/>
        <v>1.6901839685154265</v>
      </c>
      <c r="AL40" s="30">
        <f t="shared" si="8"/>
        <v>1.6925400343631856</v>
      </c>
      <c r="AM40" s="85">
        <f t="shared" si="9"/>
        <v>1.8211741321608521</v>
      </c>
      <c r="AN40" s="30">
        <f t="shared" si="48"/>
        <v>3.6459336580137683E-2</v>
      </c>
      <c r="AO40" s="30">
        <f t="shared" si="45"/>
        <v>5.7511728957009914E-2</v>
      </c>
      <c r="AP40" s="30">
        <f t="shared" si="46"/>
        <v>5.6387235280237064E-2</v>
      </c>
      <c r="AQ40" s="85">
        <f t="shared" si="47"/>
        <v>1.1843069510943669E-2</v>
      </c>
      <c r="AR40" s="94"/>
      <c r="AS40" s="95"/>
      <c r="AT40" s="93"/>
      <c r="AU40" s="30">
        <f t="shared" si="10"/>
        <v>1274.7201424009993</v>
      </c>
      <c r="AV40" s="30">
        <f t="shared" si="10"/>
        <v>3.7248999999999999</v>
      </c>
      <c r="AW40" s="30">
        <f t="shared" si="11"/>
        <v>68.907220655236713</v>
      </c>
      <c r="AX40" s="85">
        <f t="shared" si="12"/>
        <v>102.9268480552139</v>
      </c>
      <c r="AY40" s="92"/>
      <c r="AZ40" s="30">
        <f t="shared" si="13"/>
        <v>1.6761036744505926</v>
      </c>
      <c r="BA40" s="30">
        <f t="shared" si="14"/>
        <v>1.8020097634389414</v>
      </c>
      <c r="BB40" s="30">
        <f t="shared" si="15"/>
        <v>6.2953044494174298E-2</v>
      </c>
      <c r="BC40" s="56">
        <f t="shared" si="16"/>
        <v>3.6199534959603458E-2</v>
      </c>
      <c r="BD40" s="30">
        <f t="shared" si="17"/>
        <v>1.6199974118822951</v>
      </c>
      <c r="BE40" s="30">
        <f t="shared" si="18"/>
        <v>1.760370525148558</v>
      </c>
      <c r="BF40" s="30">
        <f t="shared" si="19"/>
        <v>7.0186556633131433E-2</v>
      </c>
      <c r="BG40" s="56">
        <f t="shared" si="20"/>
        <v>4.152598648464275E-2</v>
      </c>
      <c r="BH40" s="30">
        <f t="shared" si="21"/>
        <v>1.60464206614483</v>
      </c>
      <c r="BI40" s="30">
        <f t="shared" si="22"/>
        <v>1.7804380025815412</v>
      </c>
      <c r="BJ40" s="30">
        <f t="shared" si="23"/>
        <v>8.789796821835559E-2</v>
      </c>
      <c r="BK40" s="56">
        <f t="shared" si="24"/>
        <v>5.1932578511460159E-2</v>
      </c>
      <c r="BL40" s="30">
        <f t="shared" si="25"/>
        <v>1.7522437988978159</v>
      </c>
      <c r="BM40" s="30">
        <f t="shared" si="26"/>
        <v>1.8901044654238883</v>
      </c>
      <c r="BN40" s="30">
        <f t="shared" si="27"/>
        <v>6.8930333263036284E-2</v>
      </c>
      <c r="BO40" s="56">
        <f t="shared" si="28"/>
        <v>3.7849391799371364E-2</v>
      </c>
      <c r="BP40" s="59"/>
      <c r="DZ40" s="30">
        <f t="shared" si="29"/>
        <v>1.4132270725878167</v>
      </c>
      <c r="EA40" s="30">
        <f t="shared" si="30"/>
        <v>2.0648863653017173</v>
      </c>
      <c r="EB40" s="30">
        <f t="shared" si="31"/>
        <v>0.32582964635695039</v>
      </c>
      <c r="EC40" s="56">
        <f t="shared" si="32"/>
        <v>0.18735998820938904</v>
      </c>
      <c r="ED40" s="30">
        <f t="shared" si="33"/>
        <v>1.3269154227201301</v>
      </c>
      <c r="EE40" s="30">
        <f t="shared" si="34"/>
        <v>2.053452514310723</v>
      </c>
      <c r="EF40" s="30">
        <f t="shared" si="35"/>
        <v>0.36326854579529638</v>
      </c>
      <c r="EG40" s="56">
        <f t="shared" si="36"/>
        <v>0.21492840576068975</v>
      </c>
      <c r="EH40" s="30">
        <f t="shared" si="37"/>
        <v>1.2376015301144894</v>
      </c>
      <c r="EI40" s="30">
        <f t="shared" si="38"/>
        <v>2.1474785386118818</v>
      </c>
      <c r="EJ40" s="30">
        <f t="shared" si="39"/>
        <v>0.45493850424869609</v>
      </c>
      <c r="EK40" s="56">
        <f t="shared" si="40"/>
        <v>0.26879039491663537</v>
      </c>
      <c r="EL40" s="30">
        <f t="shared" si="41"/>
        <v>1.4644074929804347</v>
      </c>
      <c r="EM40" s="30">
        <f t="shared" si="42"/>
        <v>2.1779407713412695</v>
      </c>
      <c r="EN40" s="30">
        <f t="shared" si="43"/>
        <v>0.35676663918041746</v>
      </c>
      <c r="EO40" s="56">
        <f t="shared" si="44"/>
        <v>0.19589924592060184</v>
      </c>
      <c r="EP40" s="66"/>
      <c r="EQ40" s="60"/>
    </row>
    <row r="41" spans="2:147" s="12" customFormat="1" ht="21.95" customHeight="1" x14ac:dyDescent="0.25"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T41" s="24"/>
      <c r="U41" s="129">
        <f>'RAW DATA'!BI36</f>
        <v>160.47999999999999</v>
      </c>
      <c r="V41" s="129">
        <f>'RAW DATA'!BJ36</f>
        <v>40.932337745191646</v>
      </c>
      <c r="W41" s="129">
        <f>'RAW DATA'!BK36</f>
        <v>2.1</v>
      </c>
      <c r="X41" s="160"/>
      <c r="Y41" s="83"/>
      <c r="Z41" s="84"/>
      <c r="AA41" s="30">
        <f t="shared" si="0"/>
        <v>1.570204482626647</v>
      </c>
      <c r="AB41" s="30">
        <f t="shared" si="1"/>
        <v>2.1243943000242869</v>
      </c>
      <c r="AC41" s="85">
        <f t="shared" si="2"/>
        <v>1.5514445045360838</v>
      </c>
      <c r="AD41" s="85">
        <f t="shared" si="3"/>
        <v>2.099013153195878</v>
      </c>
      <c r="AE41" s="30">
        <f t="shared" si="4"/>
        <v>1.4846440642483159</v>
      </c>
      <c r="AF41" s="30">
        <f t="shared" si="5"/>
        <v>2.0086360869241919</v>
      </c>
      <c r="AG41" s="84"/>
      <c r="AH41" s="77"/>
      <c r="AI41" s="45"/>
      <c r="AJ41" s="30">
        <f t="shared" si="6"/>
        <v>1.8472993913254672</v>
      </c>
      <c r="AK41" s="30">
        <f t="shared" si="7"/>
        <v>1.825228828865981</v>
      </c>
      <c r="AL41" s="30">
        <f t="shared" si="8"/>
        <v>1.7466400755862541</v>
      </c>
      <c r="AM41" s="85">
        <f t="shared" si="9"/>
        <v>1.9414437681394079</v>
      </c>
      <c r="AN41" s="30">
        <f t="shared" si="48"/>
        <v>6.3857597624479429E-2</v>
      </c>
      <c r="AO41" s="30">
        <f t="shared" si="45"/>
        <v>7.5499196486360387E-2</v>
      </c>
      <c r="AP41" s="30">
        <f t="shared" si="46"/>
        <v>0.12486323618168826</v>
      </c>
      <c r="AQ41" s="85">
        <f t="shared" si="47"/>
        <v>2.5140078661829872E-2</v>
      </c>
      <c r="AR41" s="94"/>
      <c r="AS41" s="95"/>
      <c r="AT41" s="93"/>
      <c r="AU41" s="30">
        <f t="shared" si="10"/>
        <v>1675.4562732864406</v>
      </c>
      <c r="AV41" s="30">
        <f t="shared" si="10"/>
        <v>4.41</v>
      </c>
      <c r="AW41" s="30">
        <f t="shared" si="11"/>
        <v>85.957909264902455</v>
      </c>
      <c r="AX41" s="85">
        <f t="shared" si="12"/>
        <v>236.37222440709576</v>
      </c>
      <c r="AY41" s="92"/>
      <c r="AZ41" s="30">
        <f t="shared" si="13"/>
        <v>1.7743927080109692</v>
      </c>
      <c r="BA41" s="30">
        <f t="shared" si="14"/>
        <v>1.9202060746399652</v>
      </c>
      <c r="BB41" s="30">
        <f t="shared" si="15"/>
        <v>7.2906683314497941E-2</v>
      </c>
      <c r="BC41" s="56">
        <f t="shared" si="16"/>
        <v>3.9466630940741168E-2</v>
      </c>
      <c r="BD41" s="30">
        <f t="shared" si="17"/>
        <v>1.743944927531228</v>
      </c>
      <c r="BE41" s="30">
        <f t="shared" si="18"/>
        <v>1.9065127302007341</v>
      </c>
      <c r="BF41" s="30">
        <f t="shared" si="19"/>
        <v>8.1283901334753134E-2</v>
      </c>
      <c r="BG41" s="56">
        <f t="shared" si="20"/>
        <v>4.453354015082861E-2</v>
      </c>
      <c r="BH41" s="30">
        <f t="shared" si="21"/>
        <v>1.6448443739744523</v>
      </c>
      <c r="BI41" s="30">
        <f t="shared" si="22"/>
        <v>1.848435777198056</v>
      </c>
      <c r="BJ41" s="30">
        <f t="shared" si="23"/>
        <v>0.1017957016118019</v>
      </c>
      <c r="BK41" s="56">
        <f t="shared" si="24"/>
        <v>5.8280869100999215E-2</v>
      </c>
      <c r="BL41" s="30">
        <f t="shared" si="25"/>
        <v>1.8616147143049098</v>
      </c>
      <c r="BM41" s="30">
        <f t="shared" si="26"/>
        <v>2.021272821973906</v>
      </c>
      <c r="BN41" s="30">
        <f t="shared" si="27"/>
        <v>7.9829053834498023E-2</v>
      </c>
      <c r="BO41" s="56">
        <f t="shared" si="28"/>
        <v>4.1118396084684275E-2</v>
      </c>
      <c r="BP41" s="59"/>
      <c r="DZ41" s="30">
        <f t="shared" si="29"/>
        <v>1.5194011493266264</v>
      </c>
      <c r="EA41" s="30">
        <f t="shared" si="30"/>
        <v>2.1751976333243079</v>
      </c>
      <c r="EB41" s="30">
        <f t="shared" si="31"/>
        <v>0.32789824199884077</v>
      </c>
      <c r="EC41" s="56">
        <f t="shared" si="32"/>
        <v>0.17750140748087861</v>
      </c>
      <c r="ED41" s="30">
        <f t="shared" si="33"/>
        <v>1.4596539989769262</v>
      </c>
      <c r="EE41" s="30">
        <f t="shared" si="34"/>
        <v>2.1908036587550361</v>
      </c>
      <c r="EF41" s="30">
        <f t="shared" si="35"/>
        <v>0.36557482988905493</v>
      </c>
      <c r="EG41" s="56">
        <f t="shared" si="36"/>
        <v>0.20028986180115702</v>
      </c>
      <c r="EH41" s="30">
        <f t="shared" si="37"/>
        <v>1.2888133019067709</v>
      </c>
      <c r="EI41" s="30">
        <f t="shared" si="38"/>
        <v>2.2044668492657373</v>
      </c>
      <c r="EJ41" s="30">
        <f t="shared" si="39"/>
        <v>0.45782677367948332</v>
      </c>
      <c r="EK41" s="56">
        <f t="shared" si="40"/>
        <v>0.26211855555061342</v>
      </c>
      <c r="EL41" s="30">
        <f t="shared" si="41"/>
        <v>1.5824121235390356</v>
      </c>
      <c r="EM41" s="30">
        <f t="shared" si="42"/>
        <v>2.3004754127397802</v>
      </c>
      <c r="EN41" s="30">
        <f t="shared" si="43"/>
        <v>0.3590316446003724</v>
      </c>
      <c r="EO41" s="56">
        <f t="shared" si="44"/>
        <v>0.18493023104370002</v>
      </c>
      <c r="EP41" s="66"/>
      <c r="EQ41" s="60"/>
    </row>
    <row r="42" spans="2:147" s="12" customFormat="1" ht="21.95" customHeight="1" x14ac:dyDescent="0.25"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T42" s="24"/>
      <c r="U42" s="129">
        <f>'RAW DATA'!BI37</f>
        <v>165.82</v>
      </c>
      <c r="V42" s="129">
        <f>'RAW DATA'!BJ37</f>
        <v>42.47445885214124</v>
      </c>
      <c r="W42" s="129">
        <f>'RAW DATA'!BK37</f>
        <v>2.13</v>
      </c>
      <c r="X42" s="160"/>
      <c r="Y42" s="83"/>
      <c r="Z42" s="84"/>
      <c r="AA42" s="30">
        <f t="shared" si="0"/>
        <v>1.5973381035034251</v>
      </c>
      <c r="AB42" s="30">
        <f t="shared" si="1"/>
        <v>2.1611044929752219</v>
      </c>
      <c r="AC42" s="85">
        <f t="shared" si="2"/>
        <v>1.5870161463541261</v>
      </c>
      <c r="AD42" s="85">
        <f t="shared" si="3"/>
        <v>2.1471394921261706</v>
      </c>
      <c r="AE42" s="30">
        <f t="shared" si="4"/>
        <v>1.4973373531219285</v>
      </c>
      <c r="AF42" s="30">
        <f t="shared" si="5"/>
        <v>2.0258093601061384</v>
      </c>
      <c r="AG42" s="84"/>
      <c r="AH42" s="77"/>
      <c r="AI42" s="45"/>
      <c r="AJ42" s="30">
        <f t="shared" si="6"/>
        <v>1.8792212982393237</v>
      </c>
      <c r="AK42" s="30">
        <f t="shared" si="7"/>
        <v>1.8670778192401485</v>
      </c>
      <c r="AL42" s="30">
        <f t="shared" si="8"/>
        <v>1.7615733566140337</v>
      </c>
      <c r="AM42" s="85">
        <f t="shared" si="9"/>
        <v>1.9769125535992484</v>
      </c>
      <c r="AN42" s="30">
        <f t="shared" si="48"/>
        <v>6.2889957256770171E-2</v>
      </c>
      <c r="AO42" s="30">
        <f t="shared" si="45"/>
        <v>6.9128073135515986E-2</v>
      </c>
      <c r="AP42" s="30">
        <f t="shared" si="46"/>
        <v>0.1357381915566499</v>
      </c>
      <c r="AQ42" s="85">
        <f t="shared" si="47"/>
        <v>2.3435766245502948E-2</v>
      </c>
      <c r="AR42" s="94"/>
      <c r="AS42" s="95"/>
      <c r="AT42" s="93"/>
      <c r="AU42" s="30">
        <f t="shared" si="10"/>
        <v>1804.0796547822392</v>
      </c>
      <c r="AV42" s="30">
        <f t="shared" si="10"/>
        <v>4.5368999999999993</v>
      </c>
      <c r="AW42" s="30">
        <f t="shared" si="11"/>
        <v>90.470597355060832</v>
      </c>
      <c r="AX42" s="85">
        <f t="shared" si="12"/>
        <v>286.16874032860977</v>
      </c>
      <c r="AY42" s="92"/>
      <c r="AZ42" s="30">
        <f t="shared" si="13"/>
        <v>1.8029323171328029</v>
      </c>
      <c r="BA42" s="30">
        <f t="shared" si="14"/>
        <v>1.9555102793458445</v>
      </c>
      <c r="BB42" s="30">
        <f t="shared" si="15"/>
        <v>7.6288981106520923E-2</v>
      </c>
      <c r="BC42" s="56">
        <f t="shared" si="16"/>
        <v>4.059606028198879E-2</v>
      </c>
      <c r="BD42" s="30">
        <f t="shared" si="17"/>
        <v>1.7820229829579695</v>
      </c>
      <c r="BE42" s="30">
        <f t="shared" si="18"/>
        <v>1.9521326555223275</v>
      </c>
      <c r="BF42" s="30">
        <f t="shared" si="19"/>
        <v>8.5054836282178997E-2</v>
      </c>
      <c r="BG42" s="56">
        <f t="shared" si="20"/>
        <v>4.5555056894625905E-2</v>
      </c>
      <c r="BH42" s="30">
        <f t="shared" si="21"/>
        <v>1.6550551335385437</v>
      </c>
      <c r="BI42" s="30">
        <f t="shared" si="22"/>
        <v>1.8680915796895237</v>
      </c>
      <c r="BJ42" s="30">
        <f t="shared" si="23"/>
        <v>0.10651822307549</v>
      </c>
      <c r="BK42" s="56">
        <f t="shared" si="24"/>
        <v>6.0467662431175413E-2</v>
      </c>
      <c r="BL42" s="30">
        <f t="shared" si="25"/>
        <v>1.8933800583208573</v>
      </c>
      <c r="BM42" s="30">
        <f t="shared" si="26"/>
        <v>2.0604450488776398</v>
      </c>
      <c r="BN42" s="30">
        <f t="shared" si="27"/>
        <v>8.3532495278391197E-2</v>
      </c>
      <c r="BO42" s="56">
        <f t="shared" si="28"/>
        <v>4.2254016307554189E-2</v>
      </c>
      <c r="BP42" s="59"/>
      <c r="DZ42" s="30">
        <f t="shared" si="29"/>
        <v>1.5505544741266961</v>
      </c>
      <c r="EA42" s="30">
        <f t="shared" si="30"/>
        <v>2.2078881223519513</v>
      </c>
      <c r="EB42" s="30">
        <f t="shared" si="31"/>
        <v>0.32866682411262771</v>
      </c>
      <c r="EC42" s="56">
        <f t="shared" si="32"/>
        <v>0.17489522091972962</v>
      </c>
      <c r="ED42" s="30">
        <f t="shared" si="33"/>
        <v>1.5006460946212206</v>
      </c>
      <c r="EE42" s="30">
        <f t="shared" si="34"/>
        <v>2.2335095438590766</v>
      </c>
      <c r="EF42" s="30">
        <f t="shared" si="35"/>
        <v>0.36643172461892792</v>
      </c>
      <c r="EG42" s="56">
        <f t="shared" si="36"/>
        <v>0.19625948144360481</v>
      </c>
      <c r="EH42" s="30">
        <f t="shared" si="37"/>
        <v>1.3026734528460273</v>
      </c>
      <c r="EI42" s="30">
        <f t="shared" si="38"/>
        <v>2.2204732603820401</v>
      </c>
      <c r="EJ42" s="30">
        <f t="shared" si="39"/>
        <v>0.45889990376800649</v>
      </c>
      <c r="EK42" s="56">
        <f t="shared" si="40"/>
        <v>0.2605057019311815</v>
      </c>
      <c r="EL42" s="30">
        <f t="shared" si="41"/>
        <v>1.6170393512685228</v>
      </c>
      <c r="EM42" s="30">
        <f t="shared" si="42"/>
        <v>2.3367857559299741</v>
      </c>
      <c r="EN42" s="30">
        <f t="shared" si="43"/>
        <v>0.35987320233072562</v>
      </c>
      <c r="EO42" s="56">
        <f t="shared" si="44"/>
        <v>0.18203799741952453</v>
      </c>
      <c r="EP42" s="66"/>
      <c r="EQ42" s="60"/>
    </row>
    <row r="43" spans="2:147" s="12" customFormat="1" ht="21.95" customHeight="1" x14ac:dyDescent="0.25"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T43" s="24"/>
      <c r="U43" s="129">
        <f>'RAW DATA'!BI38</f>
        <v>188.41</v>
      </c>
      <c r="V43" s="129">
        <f>'RAW DATA'!BJ38</f>
        <v>48.89284576726773</v>
      </c>
      <c r="W43" s="129">
        <f>'RAW DATA'!BK38</f>
        <v>2.25</v>
      </c>
      <c r="X43" s="160"/>
      <c r="Y43" s="83"/>
      <c r="Z43" s="84"/>
      <c r="AA43" s="30">
        <f t="shared" si="0"/>
        <v>1.7102696212750759</v>
      </c>
      <c r="AB43" s="30">
        <f t="shared" si="1"/>
        <v>2.3138941934898085</v>
      </c>
      <c r="AC43" s="85">
        <f t="shared" si="2"/>
        <v>1.7440428641999632</v>
      </c>
      <c r="AD43" s="85">
        <f t="shared" si="3"/>
        <v>2.3595874045058327</v>
      </c>
      <c r="AE43" s="30">
        <f t="shared" si="4"/>
        <v>1.5466387907715933</v>
      </c>
      <c r="AF43" s="30">
        <f t="shared" si="5"/>
        <v>2.0925113051615671</v>
      </c>
      <c r="AG43" s="84"/>
      <c r="AH43" s="77"/>
      <c r="AI43" s="45"/>
      <c r="AJ43" s="30">
        <f t="shared" si="6"/>
        <v>2.0120819073824423</v>
      </c>
      <c r="AK43" s="30">
        <f t="shared" si="7"/>
        <v>2.0518151343528981</v>
      </c>
      <c r="AL43" s="30">
        <f t="shared" si="8"/>
        <v>1.8195750479665804</v>
      </c>
      <c r="AM43" s="85">
        <f t="shared" si="9"/>
        <v>2.1245354526471578</v>
      </c>
      <c r="AN43" s="30">
        <f t="shared" si="48"/>
        <v>5.6605018794776765E-2</v>
      </c>
      <c r="AO43" s="30">
        <f t="shared" si="45"/>
        <v>3.9277240971559838E-2</v>
      </c>
      <c r="AP43" s="30">
        <f t="shared" si="46"/>
        <v>0.18526563933297155</v>
      </c>
      <c r="AQ43" s="85">
        <f t="shared" si="47"/>
        <v>1.5741352642453577E-2</v>
      </c>
      <c r="AR43" s="94"/>
      <c r="AS43" s="95"/>
      <c r="AT43" s="93"/>
      <c r="AU43" s="30">
        <f t="shared" si="10"/>
        <v>2390.5103672218302</v>
      </c>
      <c r="AV43" s="30">
        <f t="shared" si="10"/>
        <v>5.0625</v>
      </c>
      <c r="AW43" s="30">
        <f t="shared" si="11"/>
        <v>110.00890297635239</v>
      </c>
      <c r="AX43" s="85">
        <f t="shared" si="12"/>
        <v>544.51800684129478</v>
      </c>
      <c r="AY43" s="92"/>
      <c r="AZ43" s="30">
        <f t="shared" si="13"/>
        <v>1.9202230542801377</v>
      </c>
      <c r="BA43" s="30">
        <f t="shared" si="14"/>
        <v>2.1039407604847469</v>
      </c>
      <c r="BB43" s="30">
        <f t="shared" si="15"/>
        <v>9.1858853102304655E-2</v>
      </c>
      <c r="BC43" s="56">
        <f t="shared" si="16"/>
        <v>4.5653635055943421E-2</v>
      </c>
      <c r="BD43" s="30">
        <f t="shared" si="17"/>
        <v>1.9494013965055403</v>
      </c>
      <c r="BE43" s="30">
        <f t="shared" si="18"/>
        <v>2.1542288722002558</v>
      </c>
      <c r="BF43" s="30">
        <f t="shared" si="19"/>
        <v>0.10241373784735763</v>
      </c>
      <c r="BG43" s="56">
        <f t="shared" si="20"/>
        <v>4.9913725721521696E-2</v>
      </c>
      <c r="BH43" s="30">
        <f t="shared" si="21"/>
        <v>1.6913174455672531</v>
      </c>
      <c r="BI43" s="30">
        <f t="shared" si="22"/>
        <v>1.9478326503659078</v>
      </c>
      <c r="BJ43" s="30">
        <f t="shared" si="23"/>
        <v>0.12825760239932732</v>
      </c>
      <c r="BK43" s="56">
        <f t="shared" si="24"/>
        <v>7.0487668284228436E-2</v>
      </c>
      <c r="BL43" s="30">
        <f t="shared" si="25"/>
        <v>2.0239547514534593</v>
      </c>
      <c r="BM43" s="30">
        <f t="shared" si="26"/>
        <v>2.2251161538408564</v>
      </c>
      <c r="BN43" s="30">
        <f t="shared" si="27"/>
        <v>0.10058070119369854</v>
      </c>
      <c r="BO43" s="56">
        <f t="shared" si="28"/>
        <v>4.7342444235691915E-2</v>
      </c>
      <c r="BP43" s="59"/>
      <c r="DZ43" s="30">
        <f t="shared" si="29"/>
        <v>1.679456109334124</v>
      </c>
      <c r="EA43" s="30">
        <f t="shared" si="30"/>
        <v>2.3447077054307606</v>
      </c>
      <c r="EB43" s="30">
        <f t="shared" si="31"/>
        <v>0.33262579804831832</v>
      </c>
      <c r="EC43" s="56">
        <f t="shared" si="32"/>
        <v>0.1653142433356691</v>
      </c>
      <c r="ED43" s="30">
        <f t="shared" si="33"/>
        <v>1.6809695366547714</v>
      </c>
      <c r="EE43" s="30">
        <f t="shared" si="34"/>
        <v>2.4226607320510247</v>
      </c>
      <c r="EF43" s="30">
        <f t="shared" si="35"/>
        <v>0.37084559769812675</v>
      </c>
      <c r="EG43" s="56">
        <f t="shared" si="36"/>
        <v>0.18074025846148367</v>
      </c>
      <c r="EH43" s="30">
        <f t="shared" si="37"/>
        <v>1.3551474406860164</v>
      </c>
      <c r="EI43" s="30">
        <f t="shared" si="38"/>
        <v>2.2840026552471446</v>
      </c>
      <c r="EJ43" s="30">
        <f t="shared" si="39"/>
        <v>0.46442760728056398</v>
      </c>
      <c r="EK43" s="56">
        <f t="shared" si="40"/>
        <v>0.25523959992723205</v>
      </c>
      <c r="EL43" s="30">
        <f t="shared" si="41"/>
        <v>1.7603273782707749</v>
      </c>
      <c r="EM43" s="30">
        <f t="shared" si="42"/>
        <v>2.4887435270235407</v>
      </c>
      <c r="EN43" s="30">
        <f t="shared" si="43"/>
        <v>0.36420807437638303</v>
      </c>
      <c r="EO43" s="56">
        <f t="shared" si="44"/>
        <v>0.17142951129508427</v>
      </c>
      <c r="EP43" s="66"/>
      <c r="EQ43" s="60"/>
    </row>
    <row r="44" spans="2:147" s="12" customFormat="1" ht="21.9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T44" s="24"/>
      <c r="U44" s="129">
        <f>'RAW DATA'!BI39</f>
        <v>211.59</v>
      </c>
      <c r="V44" s="129">
        <f>'RAW DATA'!BJ39</f>
        <v>55.320549080359953</v>
      </c>
      <c r="W44" s="129">
        <f>'RAW DATA'!BK39</f>
        <v>2.0699999999999998</v>
      </c>
      <c r="X44" s="160"/>
      <c r="Y44" s="83"/>
      <c r="Z44" s="84"/>
      <c r="AA44" s="30">
        <f t="shared" si="0"/>
        <v>1.8233650610689336</v>
      </c>
      <c r="AB44" s="30">
        <f t="shared" si="1"/>
        <v>2.4669056708579689</v>
      </c>
      <c r="AC44" s="85">
        <f t="shared" si="2"/>
        <v>1.9168690310467436</v>
      </c>
      <c r="AD44" s="85">
        <f t="shared" si="3"/>
        <v>2.5934110420044174</v>
      </c>
      <c r="AE44" s="30">
        <f t="shared" si="4"/>
        <v>1.5912451569435382</v>
      </c>
      <c r="AF44" s="30">
        <f t="shared" si="5"/>
        <v>2.152861094688316</v>
      </c>
      <c r="AG44" s="84"/>
      <c r="AH44" s="77"/>
      <c r="AI44" s="45"/>
      <c r="AJ44" s="30">
        <f t="shared" si="6"/>
        <v>2.1451353659634513</v>
      </c>
      <c r="AK44" s="30">
        <f t="shared" si="7"/>
        <v>2.2551400365255807</v>
      </c>
      <c r="AL44" s="30">
        <f t="shared" si="8"/>
        <v>1.8720531258159272</v>
      </c>
      <c r="AM44" s="85">
        <f t="shared" si="9"/>
        <v>2.2723726288482791</v>
      </c>
      <c r="AN44" s="30">
        <f t="shared" si="48"/>
        <v>5.645323218461785E-3</v>
      </c>
      <c r="AO44" s="30">
        <f t="shared" si="45"/>
        <v>3.4276833124693415E-2</v>
      </c>
      <c r="AP44" s="30">
        <f t="shared" si="46"/>
        <v>3.9182964999245083E-2</v>
      </c>
      <c r="AQ44" s="85">
        <f t="shared" si="47"/>
        <v>4.095468090696338E-2</v>
      </c>
      <c r="AR44" s="94"/>
      <c r="AS44" s="95"/>
      <c r="AT44" s="93"/>
      <c r="AU44" s="30">
        <f t="shared" si="10"/>
        <v>3060.3631505525145</v>
      </c>
      <c r="AV44" s="30">
        <f t="shared" si="10"/>
        <v>4.2848999999999995</v>
      </c>
      <c r="AW44" s="30">
        <f t="shared" si="11"/>
        <v>114.51353659634509</v>
      </c>
      <c r="AX44" s="85">
        <f t="shared" si="12"/>
        <v>885.81312843635931</v>
      </c>
      <c r="AY44" s="92"/>
      <c r="AZ44" s="30">
        <f t="shared" si="13"/>
        <v>2.0360636483628931</v>
      </c>
      <c r="BA44" s="30">
        <f t="shared" si="14"/>
        <v>2.2542070835640096</v>
      </c>
      <c r="BB44" s="30">
        <f t="shared" si="15"/>
        <v>0.10907171760055838</v>
      </c>
      <c r="BC44" s="56">
        <f t="shared" si="16"/>
        <v>5.0846076816961391E-2</v>
      </c>
      <c r="BD44" s="30">
        <f t="shared" si="17"/>
        <v>2.133535619361087</v>
      </c>
      <c r="BE44" s="30">
        <f t="shared" si="18"/>
        <v>2.3767444536900744</v>
      </c>
      <c r="BF44" s="30">
        <f t="shared" si="19"/>
        <v>0.12160441716449376</v>
      </c>
      <c r="BG44" s="56">
        <f t="shared" si="20"/>
        <v>5.3923222148033675E-2</v>
      </c>
      <c r="BH44" s="30">
        <f t="shared" si="21"/>
        <v>1.7197621215569905</v>
      </c>
      <c r="BI44" s="30">
        <f t="shared" si="22"/>
        <v>2.0243441300748639</v>
      </c>
      <c r="BJ44" s="30">
        <f t="shared" si="23"/>
        <v>0.15229100425893677</v>
      </c>
      <c r="BK44" s="56">
        <f t="shared" si="24"/>
        <v>8.1349723551547862E-2</v>
      </c>
      <c r="BL44" s="30">
        <f t="shared" si="25"/>
        <v>2.152944729781793</v>
      </c>
      <c r="BM44" s="30">
        <f t="shared" si="26"/>
        <v>2.3918005279147652</v>
      </c>
      <c r="BN44" s="30">
        <f t="shared" si="27"/>
        <v>0.11942789906648629</v>
      </c>
      <c r="BO44" s="56">
        <f t="shared" si="28"/>
        <v>5.2556476675665861E-2</v>
      </c>
      <c r="BP44" s="59"/>
      <c r="DZ44" s="30">
        <f t="shared" si="29"/>
        <v>1.8073506531442567</v>
      </c>
      <c r="EA44" s="30">
        <f t="shared" si="30"/>
        <v>2.4829200787826462</v>
      </c>
      <c r="EB44" s="30">
        <f t="shared" si="31"/>
        <v>0.3377847128191947</v>
      </c>
      <c r="EC44" s="56">
        <f t="shared" si="32"/>
        <v>0.15746545331300546</v>
      </c>
      <c r="ED44" s="30">
        <f t="shared" si="33"/>
        <v>1.8785427477592782</v>
      </c>
      <c r="EE44" s="30">
        <f t="shared" si="34"/>
        <v>2.6317373252918834</v>
      </c>
      <c r="EF44" s="30">
        <f t="shared" si="35"/>
        <v>0.3765972887663025</v>
      </c>
      <c r="EG44" s="56">
        <f t="shared" si="36"/>
        <v>0.16699507909340899</v>
      </c>
      <c r="EH44" s="30">
        <f t="shared" si="37"/>
        <v>1.4004224018280584</v>
      </c>
      <c r="EI44" s="30">
        <f t="shared" si="38"/>
        <v>2.3436838498037962</v>
      </c>
      <c r="EJ44" s="30">
        <f t="shared" si="39"/>
        <v>0.47163072398786882</v>
      </c>
      <c r="EK44" s="56">
        <f t="shared" si="40"/>
        <v>0.25193233967775908</v>
      </c>
      <c r="EL44" s="30">
        <f t="shared" si="41"/>
        <v>1.9025158091683227</v>
      </c>
      <c r="EM44" s="30">
        <f t="shared" si="42"/>
        <v>2.6422294485282354</v>
      </c>
      <c r="EN44" s="30">
        <f t="shared" si="43"/>
        <v>0.36985681967995637</v>
      </c>
      <c r="EO44" s="56">
        <f t="shared" si="44"/>
        <v>0.16276239864208061</v>
      </c>
      <c r="EP44" s="66"/>
      <c r="EQ44" s="60"/>
    </row>
    <row r="45" spans="2:147" s="12" customFormat="1" ht="21.95" customHeight="1" x14ac:dyDescent="0.25"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T45" s="24"/>
      <c r="U45" s="129">
        <f>'RAW DATA'!BI40</f>
        <v>205.05</v>
      </c>
      <c r="V45" s="129">
        <f>'RAW DATA'!BJ40</f>
        <v>53.521985385639056</v>
      </c>
      <c r="W45" s="129">
        <f>'RAW DATA'!BK40</f>
        <v>1.99</v>
      </c>
      <c r="X45" s="160"/>
      <c r="Y45" s="83"/>
      <c r="Z45" s="84"/>
      <c r="AA45" s="30">
        <f t="shared" si="0"/>
        <v>1.7917193328603189</v>
      </c>
      <c r="AB45" s="30">
        <f t="shared" si="1"/>
        <v>2.4240908621051371</v>
      </c>
      <c r="AC45" s="85">
        <f t="shared" si="2"/>
        <v>1.8668532429735119</v>
      </c>
      <c r="AD45" s="85">
        <f t="shared" si="3"/>
        <v>2.5257426228465159</v>
      </c>
      <c r="AE45" s="30">
        <f t="shared" si="4"/>
        <v>1.5791840271335289</v>
      </c>
      <c r="AF45" s="30">
        <f t="shared" si="5"/>
        <v>2.136543095533598</v>
      </c>
      <c r="AG45" s="84"/>
      <c r="AH45" s="77"/>
      <c r="AI45" s="45"/>
      <c r="AJ45" s="30">
        <f t="shared" si="6"/>
        <v>2.1079050974827283</v>
      </c>
      <c r="AK45" s="30">
        <f t="shared" si="7"/>
        <v>2.1962979329100141</v>
      </c>
      <c r="AL45" s="30">
        <f t="shared" si="8"/>
        <v>1.8578635613335635</v>
      </c>
      <c r="AM45" s="85">
        <f t="shared" si="9"/>
        <v>2.2310056638696985</v>
      </c>
      <c r="AN45" s="30">
        <f t="shared" si="48"/>
        <v>1.3901612012411654E-2</v>
      </c>
      <c r="AO45" s="30">
        <f t="shared" si="45"/>
        <v>4.255883712294467E-2</v>
      </c>
      <c r="AP45" s="30">
        <f t="shared" si="46"/>
        <v>1.7460038423448947E-2</v>
      </c>
      <c r="AQ45" s="85">
        <f t="shared" si="47"/>
        <v>5.8083730017274078E-2</v>
      </c>
      <c r="AR45" s="94"/>
      <c r="AS45" s="95"/>
      <c r="AT45" s="93"/>
      <c r="AU45" s="30">
        <f t="shared" si="10"/>
        <v>2864.6029196205604</v>
      </c>
      <c r="AV45" s="30">
        <f t="shared" si="10"/>
        <v>3.9601000000000002</v>
      </c>
      <c r="AW45" s="30">
        <f t="shared" si="11"/>
        <v>106.50875091742172</v>
      </c>
      <c r="AX45" s="85">
        <f t="shared" si="12"/>
        <v>781.98804964754186</v>
      </c>
      <c r="AY45" s="92"/>
      <c r="AZ45" s="30">
        <f t="shared" si="13"/>
        <v>2.0037681451055107</v>
      </c>
      <c r="BA45" s="30">
        <f t="shared" si="14"/>
        <v>2.2120420498599458</v>
      </c>
      <c r="BB45" s="30">
        <f t="shared" si="15"/>
        <v>0.10413695237721747</v>
      </c>
      <c r="BC45" s="56">
        <f t="shared" si="16"/>
        <v>4.940305543241888E-2</v>
      </c>
      <c r="BD45" s="30">
        <f t="shared" si="17"/>
        <v>2.0801953017449453</v>
      </c>
      <c r="BE45" s="30">
        <f t="shared" si="18"/>
        <v>2.3124005640750829</v>
      </c>
      <c r="BF45" s="30">
        <f t="shared" si="19"/>
        <v>0.11610263116506882</v>
      </c>
      <c r="BG45" s="56">
        <f t="shared" si="20"/>
        <v>5.2862878676590605E-2</v>
      </c>
      <c r="BH45" s="30">
        <f t="shared" si="21"/>
        <v>1.7124627057600712</v>
      </c>
      <c r="BI45" s="30">
        <f t="shared" si="22"/>
        <v>2.0032644169070557</v>
      </c>
      <c r="BJ45" s="30">
        <f t="shared" si="23"/>
        <v>0.14540085557349225</v>
      </c>
      <c r="BK45" s="56">
        <f t="shared" si="24"/>
        <v>7.8262396980930279E-2</v>
      </c>
      <c r="BL45" s="30">
        <f t="shared" si="25"/>
        <v>2.1169810779257605</v>
      </c>
      <c r="BM45" s="30">
        <f t="shared" si="26"/>
        <v>2.3450302498136364</v>
      </c>
      <c r="BN45" s="30">
        <f t="shared" si="27"/>
        <v>0.11402458594393812</v>
      </c>
      <c r="BO45" s="56">
        <f t="shared" si="28"/>
        <v>5.1109052653035995E-2</v>
      </c>
      <c r="BP45" s="59"/>
      <c r="DZ45" s="30">
        <f t="shared" si="29"/>
        <v>1.7716813959320721</v>
      </c>
      <c r="EA45" s="30">
        <f t="shared" si="30"/>
        <v>2.4441287990333844</v>
      </c>
      <c r="EB45" s="30">
        <f t="shared" si="31"/>
        <v>0.33622370155065623</v>
      </c>
      <c r="EC45" s="56">
        <f t="shared" si="32"/>
        <v>0.15950609064524601</v>
      </c>
      <c r="ED45" s="30">
        <f t="shared" si="33"/>
        <v>1.8214410207479657</v>
      </c>
      <c r="EE45" s="30">
        <f t="shared" si="34"/>
        <v>2.5711548450720625</v>
      </c>
      <c r="EF45" s="30">
        <f t="shared" si="35"/>
        <v>0.37485691216204831</v>
      </c>
      <c r="EG45" s="56">
        <f t="shared" si="36"/>
        <v>0.17067671309300772</v>
      </c>
      <c r="EH45" s="30">
        <f t="shared" si="37"/>
        <v>1.3884123938702913</v>
      </c>
      <c r="EI45" s="30">
        <f t="shared" si="38"/>
        <v>2.3273147287968357</v>
      </c>
      <c r="EJ45" s="30">
        <f t="shared" si="39"/>
        <v>0.46945116746327231</v>
      </c>
      <c r="EK45" s="56">
        <f t="shared" si="40"/>
        <v>0.25268333866578607</v>
      </c>
      <c r="EL45" s="30">
        <f t="shared" si="41"/>
        <v>1.8628580709290092</v>
      </c>
      <c r="EM45" s="30">
        <f t="shared" si="42"/>
        <v>2.5991532568103879</v>
      </c>
      <c r="EN45" s="30">
        <f t="shared" si="43"/>
        <v>0.36814759294068927</v>
      </c>
      <c r="EO45" s="56">
        <f t="shared" si="44"/>
        <v>0.16501419019355343</v>
      </c>
      <c r="EP45" s="66"/>
      <c r="EQ45" s="60"/>
    </row>
    <row r="46" spans="2:147" s="12" customFormat="1" ht="21.95" customHeight="1" x14ac:dyDescent="0.25"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T46" s="24"/>
      <c r="U46" s="129">
        <f>'RAW DATA'!BI41</f>
        <v>193.76</v>
      </c>
      <c r="V46" s="129">
        <f>'RAW DATA'!BJ41</f>
        <v>50.3897770153891</v>
      </c>
      <c r="W46" s="129">
        <f>'RAW DATA'!BK41</f>
        <v>1.92</v>
      </c>
      <c r="X46" s="160"/>
      <c r="Y46" s="83"/>
      <c r="Z46" s="84"/>
      <c r="AA46" s="30">
        <f t="shared" si="0"/>
        <v>1.7366081265857714</v>
      </c>
      <c r="AB46" s="30">
        <f t="shared" si="1"/>
        <v>2.3495286418513377</v>
      </c>
      <c r="AC46" s="85">
        <f t="shared" si="2"/>
        <v>1.7828456947090567</v>
      </c>
      <c r="AD46" s="85">
        <f t="shared" si="3"/>
        <v>2.4120853516651946</v>
      </c>
      <c r="AE46" s="30">
        <f t="shared" si="4"/>
        <v>1.5574132154501594</v>
      </c>
      <c r="AF46" s="30">
        <f t="shared" si="5"/>
        <v>2.1070884679619803</v>
      </c>
      <c r="AG46" s="84"/>
      <c r="AH46" s="77"/>
      <c r="AI46" s="45"/>
      <c r="AJ46" s="30">
        <f t="shared" si="6"/>
        <v>2.0430683842185546</v>
      </c>
      <c r="AK46" s="30">
        <f t="shared" si="7"/>
        <v>2.0974655231871258</v>
      </c>
      <c r="AL46" s="30">
        <f t="shared" si="8"/>
        <v>1.8322508417060699</v>
      </c>
      <c r="AM46" s="85">
        <f t="shared" si="9"/>
        <v>2.1589648713539491</v>
      </c>
      <c r="AN46" s="30">
        <f t="shared" si="48"/>
        <v>1.5145827194165806E-2</v>
      </c>
      <c r="AO46" s="30">
        <f t="shared" si="45"/>
        <v>3.1494011920080292E-2</v>
      </c>
      <c r="AP46" s="30">
        <f t="shared" si="46"/>
        <v>7.6999147812931911E-3</v>
      </c>
      <c r="AQ46" s="85">
        <f t="shared" si="47"/>
        <v>5.7104209741209479E-2</v>
      </c>
      <c r="AR46" s="94"/>
      <c r="AS46" s="95"/>
      <c r="AT46" s="93"/>
      <c r="AU46" s="30">
        <f t="shared" si="10"/>
        <v>2539.1296276606358</v>
      </c>
      <c r="AV46" s="30">
        <f t="shared" si="10"/>
        <v>3.6863999999999999</v>
      </c>
      <c r="AW46" s="30">
        <f t="shared" si="11"/>
        <v>96.748371869547071</v>
      </c>
      <c r="AX46" s="85">
        <f t="shared" si="12"/>
        <v>616.62032075894354</v>
      </c>
      <c r="AY46" s="92"/>
      <c r="AZ46" s="30">
        <f t="shared" si="13"/>
        <v>1.9473149828789396</v>
      </c>
      <c r="BA46" s="30">
        <f t="shared" si="14"/>
        <v>2.1388217855581697</v>
      </c>
      <c r="BB46" s="30">
        <f t="shared" si="15"/>
        <v>9.5753401339615005E-2</v>
      </c>
      <c r="BC46" s="56">
        <f t="shared" si="16"/>
        <v>4.6867448040041705E-2</v>
      </c>
      <c r="BD46" s="30">
        <f t="shared" si="17"/>
        <v>1.9907097406838701</v>
      </c>
      <c r="BE46" s="30">
        <f t="shared" si="18"/>
        <v>2.2042213056903814</v>
      </c>
      <c r="BF46" s="30">
        <f t="shared" si="19"/>
        <v>0.10675578250325571</v>
      </c>
      <c r="BG46" s="56">
        <f t="shared" si="20"/>
        <v>5.0897514797305893E-2</v>
      </c>
      <c r="BH46" s="30">
        <f t="shared" si="21"/>
        <v>1.698555489950242</v>
      </c>
      <c r="BI46" s="30">
        <f t="shared" si="22"/>
        <v>1.9659461934618978</v>
      </c>
      <c r="BJ46" s="30">
        <f t="shared" si="23"/>
        <v>0.13369535175582803</v>
      </c>
      <c r="BK46" s="56">
        <f t="shared" si="24"/>
        <v>7.2967821169802119E-2</v>
      </c>
      <c r="BL46" s="30">
        <f t="shared" si="25"/>
        <v>2.0541198409278238</v>
      </c>
      <c r="BM46" s="30">
        <f t="shared" si="26"/>
        <v>2.2638099017800744</v>
      </c>
      <c r="BN46" s="30">
        <f t="shared" si="27"/>
        <v>0.10484503042612534</v>
      </c>
      <c r="BO46" s="56">
        <f t="shared" si="28"/>
        <v>4.856263842791194E-2</v>
      </c>
      <c r="BP46" s="59"/>
      <c r="DZ46" s="30">
        <f t="shared" si="29"/>
        <v>1.7093460647640188</v>
      </c>
      <c r="EA46" s="30">
        <f t="shared" si="30"/>
        <v>2.3767907036730906</v>
      </c>
      <c r="EB46" s="30">
        <f t="shared" si="31"/>
        <v>0.33372231945453584</v>
      </c>
      <c r="EC46" s="56">
        <f t="shared" si="32"/>
        <v>0.16334368542547834</v>
      </c>
      <c r="ED46" s="30">
        <f t="shared" si="33"/>
        <v>1.7253974101619756</v>
      </c>
      <c r="EE46" s="30">
        <f t="shared" si="34"/>
        <v>2.469533636212276</v>
      </c>
      <c r="EF46" s="30">
        <f t="shared" si="35"/>
        <v>0.3720681130251503</v>
      </c>
      <c r="EG46" s="56">
        <f t="shared" si="36"/>
        <v>0.17738938204800045</v>
      </c>
      <c r="EH46" s="30">
        <f t="shared" si="37"/>
        <v>1.3662922202467815</v>
      </c>
      <c r="EI46" s="30">
        <f t="shared" si="38"/>
        <v>2.2982094631653585</v>
      </c>
      <c r="EJ46" s="30">
        <f t="shared" si="39"/>
        <v>0.46595862145928835</v>
      </c>
      <c r="EK46" s="56">
        <f t="shared" si="40"/>
        <v>0.25430940505144961</v>
      </c>
      <c r="EL46" s="30">
        <f t="shared" si="41"/>
        <v>1.7935561626545093</v>
      </c>
      <c r="EM46" s="30">
        <f t="shared" si="42"/>
        <v>2.5243735800533891</v>
      </c>
      <c r="EN46" s="30">
        <f t="shared" si="43"/>
        <v>0.36540870869943981</v>
      </c>
      <c r="EO46" s="56">
        <f t="shared" si="44"/>
        <v>0.16925180837716991</v>
      </c>
      <c r="EP46" s="66"/>
      <c r="EQ46" s="60"/>
    </row>
    <row r="47" spans="2:147" s="12" customFormat="1" ht="21.95" customHeight="1" x14ac:dyDescent="0.25"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T47" s="24"/>
      <c r="U47" s="129">
        <f>'RAW DATA'!BI42</f>
        <v>187.82</v>
      </c>
      <c r="V47" s="129">
        <f>'RAW DATA'!BJ42</f>
        <v>48.727246902217658</v>
      </c>
      <c r="W47" s="129">
        <f>'RAW DATA'!BK42</f>
        <v>1.92</v>
      </c>
      <c r="X47" s="160"/>
      <c r="Y47" s="83"/>
      <c r="Z47" s="84"/>
      <c r="AA47" s="30">
        <f t="shared" si="0"/>
        <v>1.7073559092445196</v>
      </c>
      <c r="AB47" s="30">
        <f t="shared" si="1"/>
        <v>2.309952112507291</v>
      </c>
      <c r="AC47" s="85">
        <f t="shared" si="2"/>
        <v>1.7398024981345457</v>
      </c>
      <c r="AD47" s="85">
        <f t="shared" si="3"/>
        <v>2.3538504386526204</v>
      </c>
      <c r="AE47" s="30">
        <f t="shared" si="4"/>
        <v>1.5454313295604383</v>
      </c>
      <c r="AF47" s="30">
        <f t="shared" si="5"/>
        <v>2.0908776811700047</v>
      </c>
      <c r="AG47" s="84"/>
      <c r="AH47" s="77"/>
      <c r="AI47" s="45"/>
      <c r="AJ47" s="30">
        <f t="shared" si="6"/>
        <v>2.0086540108759054</v>
      </c>
      <c r="AK47" s="30">
        <f t="shared" si="7"/>
        <v>2.0468264683935833</v>
      </c>
      <c r="AL47" s="30">
        <f t="shared" si="8"/>
        <v>1.8181545053652215</v>
      </c>
      <c r="AM47" s="85">
        <f t="shared" si="9"/>
        <v>2.120726678751006</v>
      </c>
      <c r="AN47" s="30">
        <f t="shared" si="48"/>
        <v>7.8595336443851738E-3</v>
      </c>
      <c r="AO47" s="30">
        <f t="shared" si="45"/>
        <v>1.6084953085188598E-2</v>
      </c>
      <c r="AP47" s="30">
        <f t="shared" si="46"/>
        <v>1.0372504777402683E-2</v>
      </c>
      <c r="AQ47" s="85">
        <f t="shared" si="47"/>
        <v>4.0291199562409577E-2</v>
      </c>
      <c r="AR47" s="94"/>
      <c r="AS47" s="95"/>
      <c r="AT47" s="93"/>
      <c r="AU47" s="30">
        <f t="shared" si="10"/>
        <v>2374.3445906696802</v>
      </c>
      <c r="AV47" s="30">
        <f t="shared" si="10"/>
        <v>3.6863999999999999</v>
      </c>
      <c r="AW47" s="30">
        <f t="shared" si="11"/>
        <v>93.556314052257903</v>
      </c>
      <c r="AX47" s="85">
        <f t="shared" si="12"/>
        <v>536.81696072810325</v>
      </c>
      <c r="AY47" s="92"/>
      <c r="AZ47" s="30">
        <f t="shared" si="13"/>
        <v>1.9172209281613355</v>
      </c>
      <c r="BA47" s="30">
        <f t="shared" si="14"/>
        <v>2.1000870935904756</v>
      </c>
      <c r="BB47" s="30">
        <f t="shared" si="15"/>
        <v>9.1433082714570055E-2</v>
      </c>
      <c r="BC47" s="56">
        <f t="shared" si="16"/>
        <v>4.5519577896194888E-2</v>
      </c>
      <c r="BD47" s="30">
        <f t="shared" si="17"/>
        <v>1.944887423353723</v>
      </c>
      <c r="BE47" s="30">
        <f t="shared" si="18"/>
        <v>2.1487655134334434</v>
      </c>
      <c r="BF47" s="30">
        <f t="shared" si="19"/>
        <v>0.10193904503986027</v>
      </c>
      <c r="BG47" s="56">
        <f t="shared" si="20"/>
        <v>4.9803462391154872E-2</v>
      </c>
      <c r="BH47" s="30">
        <f t="shared" si="21"/>
        <v>1.6904913833807831</v>
      </c>
      <c r="BI47" s="30">
        <f t="shared" si="22"/>
        <v>1.9458176273496599</v>
      </c>
      <c r="BJ47" s="30">
        <f t="shared" si="23"/>
        <v>0.12766312198443847</v>
      </c>
      <c r="BK47" s="56">
        <f t="shared" si="24"/>
        <v>7.0215771876215818E-2</v>
      </c>
      <c r="BL47" s="30">
        <f t="shared" si="25"/>
        <v>2.0206121741480505</v>
      </c>
      <c r="BM47" s="30">
        <f t="shared" si="26"/>
        <v>2.2208411833539614</v>
      </c>
      <c r="BN47" s="30">
        <f t="shared" si="27"/>
        <v>0.10011450460295551</v>
      </c>
      <c r="BO47" s="56">
        <f t="shared" si="28"/>
        <v>4.7207641421249773E-2</v>
      </c>
      <c r="BP47" s="59"/>
      <c r="DZ47" s="30">
        <f t="shared" si="29"/>
        <v>1.6761455429405769</v>
      </c>
      <c r="EA47" s="30">
        <f t="shared" si="30"/>
        <v>2.341162478811234</v>
      </c>
      <c r="EB47" s="30">
        <f t="shared" si="31"/>
        <v>0.3325084679353284</v>
      </c>
      <c r="EC47" s="56">
        <f t="shared" si="32"/>
        <v>0.16553795035628507</v>
      </c>
      <c r="ED47" s="30">
        <f t="shared" si="33"/>
        <v>1.6761116824248385</v>
      </c>
      <c r="EE47" s="30">
        <f t="shared" si="34"/>
        <v>2.417541254362328</v>
      </c>
      <c r="EF47" s="30">
        <f t="shared" si="35"/>
        <v>0.37071478596874474</v>
      </c>
      <c r="EG47" s="56">
        <f t="shared" si="36"/>
        <v>0.1811168614893347</v>
      </c>
      <c r="EH47" s="30">
        <f t="shared" si="37"/>
        <v>1.353890719844598</v>
      </c>
      <c r="EI47" s="30">
        <f t="shared" si="38"/>
        <v>2.282418290885845</v>
      </c>
      <c r="EJ47" s="30">
        <f t="shared" si="39"/>
        <v>0.46426378552062342</v>
      </c>
      <c r="EK47" s="56">
        <f t="shared" si="40"/>
        <v>0.25534891790033248</v>
      </c>
      <c r="EL47" s="30">
        <f t="shared" si="41"/>
        <v>1.7566470747902345</v>
      </c>
      <c r="EM47" s="30">
        <f t="shared" si="42"/>
        <v>2.4848062827117774</v>
      </c>
      <c r="EN47" s="30">
        <f t="shared" si="43"/>
        <v>0.36407960396077138</v>
      </c>
      <c r="EO47" s="56">
        <f t="shared" si="44"/>
        <v>0.17167681606910079</v>
      </c>
      <c r="EP47" s="66"/>
      <c r="EQ47" s="60"/>
    </row>
    <row r="48" spans="2:147" s="12" customFormat="1" ht="21.95" customHeight="1" x14ac:dyDescent="0.25"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T48" s="24"/>
      <c r="U48" s="129">
        <f>'RAW DATA'!BI43</f>
        <v>170.58</v>
      </c>
      <c r="V48" s="129">
        <f>'RAW DATA'!BJ43</f>
        <v>43.840724722789147</v>
      </c>
      <c r="W48" s="129">
        <f>'RAW DATA'!BK43</f>
        <v>1.86</v>
      </c>
      <c r="X48" s="160"/>
      <c r="Y48" s="83"/>
      <c r="Z48" s="84"/>
      <c r="AA48" s="30">
        <f t="shared" si="0"/>
        <v>1.6213775514974751</v>
      </c>
      <c r="AB48" s="30">
        <f t="shared" si="1"/>
        <v>2.1936284520259957</v>
      </c>
      <c r="AC48" s="85">
        <f t="shared" si="2"/>
        <v>1.6192121826090469</v>
      </c>
      <c r="AD48" s="85">
        <f t="shared" si="3"/>
        <v>2.1906988352945929</v>
      </c>
      <c r="AE48" s="30">
        <f t="shared" si="4"/>
        <v>1.5082900947062923</v>
      </c>
      <c r="AF48" s="30">
        <f t="shared" si="5"/>
        <v>2.0406277751908659</v>
      </c>
      <c r="AG48" s="84"/>
      <c r="AH48" s="77"/>
      <c r="AI48" s="45"/>
      <c r="AJ48" s="30">
        <f t="shared" si="6"/>
        <v>1.9075030017617354</v>
      </c>
      <c r="AK48" s="30">
        <f t="shared" si="7"/>
        <v>1.90495550895182</v>
      </c>
      <c r="AL48" s="30">
        <f t="shared" si="8"/>
        <v>1.7744589349485791</v>
      </c>
      <c r="AM48" s="85">
        <f t="shared" si="9"/>
        <v>2.0083366686241506</v>
      </c>
      <c r="AN48" s="30">
        <f t="shared" si="48"/>
        <v>2.2565351763754247E-3</v>
      </c>
      <c r="AO48" s="30">
        <f t="shared" si="45"/>
        <v>2.0209977851171571E-3</v>
      </c>
      <c r="AP48" s="30">
        <f t="shared" si="46"/>
        <v>7.3172738101314402E-3</v>
      </c>
      <c r="AQ48" s="85">
        <f t="shared" si="47"/>
        <v>2.2003767258511039E-2</v>
      </c>
      <c r="AR48" s="94"/>
      <c r="AS48" s="95"/>
      <c r="AT48" s="93"/>
      <c r="AU48" s="30">
        <f t="shared" ref="AU48:AV50" si="49">V48^2</f>
        <v>1922.0091442193755</v>
      </c>
      <c r="AV48" s="30">
        <f t="shared" si="49"/>
        <v>3.4596000000000005</v>
      </c>
      <c r="AW48" s="30">
        <f t="shared" si="11"/>
        <v>81.543747984387821</v>
      </c>
      <c r="AX48" s="85">
        <f t="shared" si="12"/>
        <v>334.26035799358061</v>
      </c>
      <c r="AY48" s="92"/>
      <c r="AZ48" s="30">
        <f t="shared" si="13"/>
        <v>1.8280841385387514</v>
      </c>
      <c r="BA48" s="30">
        <f t="shared" si="14"/>
        <v>1.9869218649847193</v>
      </c>
      <c r="BB48" s="30">
        <f t="shared" si="15"/>
        <v>7.9418863222983901E-2</v>
      </c>
      <c r="BC48" s="56">
        <f t="shared" si="16"/>
        <v>4.1634987284231866E-2</v>
      </c>
      <c r="BD48" s="30">
        <f t="shared" si="17"/>
        <v>1.8164111567901908</v>
      </c>
      <c r="BE48" s="30">
        <f t="shared" si="18"/>
        <v>1.9934998611134491</v>
      </c>
      <c r="BF48" s="30">
        <f t="shared" si="19"/>
        <v>8.8544352161629147E-2</v>
      </c>
      <c r="BG48" s="56">
        <f t="shared" si="20"/>
        <v>4.648106044762676E-2</v>
      </c>
      <c r="BH48" s="30">
        <f t="shared" si="21"/>
        <v>1.6635706249136646</v>
      </c>
      <c r="BI48" s="30">
        <f t="shared" si="22"/>
        <v>1.8853472449834936</v>
      </c>
      <c r="BJ48" s="30">
        <f t="shared" si="23"/>
        <v>0.11088831003491451</v>
      </c>
      <c r="BK48" s="56">
        <f t="shared" si="24"/>
        <v>6.249133628901244E-2</v>
      </c>
      <c r="BL48" s="30">
        <f t="shared" si="25"/>
        <v>1.9213771140336118</v>
      </c>
      <c r="BM48" s="30">
        <f t="shared" si="26"/>
        <v>2.0952962232146897</v>
      </c>
      <c r="BN48" s="30">
        <f t="shared" si="27"/>
        <v>8.6959554590538918E-2</v>
      </c>
      <c r="BO48" s="56">
        <f t="shared" si="28"/>
        <v>4.3299291373349397E-2</v>
      </c>
      <c r="BP48" s="59"/>
      <c r="DZ48" s="30">
        <f t="shared" si="29"/>
        <v>1.5780956119392833</v>
      </c>
      <c r="EA48" s="30">
        <f t="shared" si="30"/>
        <v>2.2369103915841873</v>
      </c>
      <c r="EB48" s="30">
        <f t="shared" si="31"/>
        <v>0.3294073898224521</v>
      </c>
      <c r="EC48" s="56">
        <f t="shared" si="32"/>
        <v>0.17269036510989355</v>
      </c>
      <c r="ED48" s="30">
        <f t="shared" si="33"/>
        <v>1.5376981251840649</v>
      </c>
      <c r="EE48" s="30">
        <f t="shared" si="34"/>
        <v>2.2722128927195753</v>
      </c>
      <c r="EF48" s="30">
        <f t="shared" si="35"/>
        <v>0.36725738376775513</v>
      </c>
      <c r="EG48" s="56">
        <f t="shared" si="36"/>
        <v>0.19279053082443609</v>
      </c>
      <c r="EH48" s="30">
        <f t="shared" si="37"/>
        <v>1.3145250188981044</v>
      </c>
      <c r="EI48" s="30">
        <f t="shared" si="38"/>
        <v>2.234392850999054</v>
      </c>
      <c r="EJ48" s="30">
        <f t="shared" si="39"/>
        <v>0.45993391605047473</v>
      </c>
      <c r="EK48" s="56">
        <f t="shared" si="40"/>
        <v>0.25919670891893759</v>
      </c>
      <c r="EL48" s="30">
        <f t="shared" si="41"/>
        <v>1.6476525850788382</v>
      </c>
      <c r="EM48" s="30">
        <f t="shared" si="42"/>
        <v>2.3690207521694631</v>
      </c>
      <c r="EN48" s="30">
        <f t="shared" si="43"/>
        <v>0.36068408354531234</v>
      </c>
      <c r="EO48" s="56">
        <f t="shared" si="44"/>
        <v>0.17959343628994534</v>
      </c>
      <c r="EP48" s="66"/>
      <c r="EQ48" s="60"/>
    </row>
    <row r="49" spans="2:147" s="12" customFormat="1" ht="21.95" customHeight="1" x14ac:dyDescent="0.25"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T49" s="24"/>
      <c r="U49" s="129">
        <f>'RAW DATA'!BI44</f>
        <v>250.82</v>
      </c>
      <c r="V49" s="129">
        <f>'RAW DATA'!BJ44</f>
        <v>65.889556046835935</v>
      </c>
      <c r="W49" s="129">
        <f>'RAW DATA'!BK44</f>
        <v>2.2799999999999998</v>
      </c>
      <c r="X49" s="160"/>
      <c r="Y49" s="83"/>
      <c r="Z49" s="84"/>
      <c r="AA49" s="30">
        <f t="shared" si="0"/>
        <v>2.0093267386440785</v>
      </c>
      <c r="AB49" s="30">
        <f t="shared" si="1"/>
        <v>2.7185008816949296</v>
      </c>
      <c r="AC49" s="85">
        <f t="shared" si="2"/>
        <v>2.2390631558579073</v>
      </c>
      <c r="AD49" s="85">
        <f t="shared" si="3"/>
        <v>3.0293207402783451</v>
      </c>
      <c r="AE49" s="30">
        <f t="shared" si="4"/>
        <v>1.6565944564665349</v>
      </c>
      <c r="AF49" s="30">
        <f t="shared" si="5"/>
        <v>2.2412748528664883</v>
      </c>
      <c r="AG49" s="84"/>
      <c r="AH49" s="77"/>
      <c r="AI49" s="45"/>
      <c r="AJ49" s="30">
        <f t="shared" si="6"/>
        <v>2.3639138101695041</v>
      </c>
      <c r="AK49" s="30">
        <f t="shared" si="7"/>
        <v>2.6341919480681262</v>
      </c>
      <c r="AL49" s="30">
        <f t="shared" si="8"/>
        <v>1.9489346546665118</v>
      </c>
      <c r="AM49" s="85">
        <f t="shared" si="9"/>
        <v>2.5154597890772266</v>
      </c>
      <c r="AN49" s="30">
        <f t="shared" si="48"/>
        <v>7.0415275371635997E-3</v>
      </c>
      <c r="AO49" s="30">
        <f t="shared" si="45"/>
        <v>0.12545193607629432</v>
      </c>
      <c r="AP49" s="30">
        <f t="shared" si="46"/>
        <v>0.10960426288078165</v>
      </c>
      <c r="AQ49" s="85">
        <f t="shared" si="47"/>
        <v>5.5441312272292112E-2</v>
      </c>
      <c r="AR49" s="94"/>
      <c r="AS49" s="95"/>
      <c r="AT49" s="93"/>
      <c r="AU49" s="30">
        <f t="shared" si="49"/>
        <v>4341.4335960491335</v>
      </c>
      <c r="AV49" s="30">
        <f t="shared" si="49"/>
        <v>5.1983999999999995</v>
      </c>
      <c r="AW49" s="30">
        <f t="shared" si="11"/>
        <v>150.22818778678592</v>
      </c>
      <c r="AX49" s="85">
        <f t="shared" si="12"/>
        <v>1626.6395634946261</v>
      </c>
      <c r="AY49" s="92"/>
      <c r="AZ49" s="30">
        <f t="shared" si="13"/>
        <v>2.2246156749682995</v>
      </c>
      <c r="BA49" s="30">
        <f t="shared" si="14"/>
        <v>2.5032119453707087</v>
      </c>
      <c r="BB49" s="30">
        <f t="shared" si="15"/>
        <v>0.1392981352012046</v>
      </c>
      <c r="BC49" s="56">
        <f t="shared" si="16"/>
        <v>5.8926909518421167E-2</v>
      </c>
      <c r="BD49" s="30">
        <f t="shared" si="17"/>
        <v>2.478887998374419</v>
      </c>
      <c r="BE49" s="30">
        <f t="shared" si="18"/>
        <v>2.7894958977618334</v>
      </c>
      <c r="BF49" s="30">
        <f t="shared" si="19"/>
        <v>0.15530394969370703</v>
      </c>
      <c r="BG49" s="56">
        <f t="shared" si="20"/>
        <v>5.8956960143927477E-2</v>
      </c>
      <c r="BH49" s="30">
        <f t="shared" si="21"/>
        <v>1.7544401205391791</v>
      </c>
      <c r="BI49" s="30">
        <f t="shared" si="22"/>
        <v>2.1434291887938448</v>
      </c>
      <c r="BJ49" s="30">
        <f t="shared" si="23"/>
        <v>0.19449453412733278</v>
      </c>
      <c r="BK49" s="56">
        <f t="shared" si="24"/>
        <v>9.9795307996415825E-2</v>
      </c>
      <c r="BL49" s="30">
        <f t="shared" si="25"/>
        <v>2.3629355234203513</v>
      </c>
      <c r="BM49" s="30">
        <f t="shared" si="26"/>
        <v>2.6679840547341018</v>
      </c>
      <c r="BN49" s="30">
        <f t="shared" si="27"/>
        <v>0.15252426565687507</v>
      </c>
      <c r="BO49" s="56">
        <f t="shared" si="28"/>
        <v>6.0634746108514583E-2</v>
      </c>
      <c r="BP49" s="59"/>
      <c r="DZ49" s="30">
        <f t="shared" si="29"/>
        <v>2.0151935166611636</v>
      </c>
      <c r="EA49" s="30">
        <f t="shared" si="30"/>
        <v>2.7126341036778445</v>
      </c>
      <c r="EB49" s="30">
        <f t="shared" si="31"/>
        <v>0.34872029350834027</v>
      </c>
      <c r="EC49" s="56">
        <f t="shared" si="32"/>
        <v>0.14751819292571225</v>
      </c>
      <c r="ED49" s="30">
        <f t="shared" si="33"/>
        <v>2.2454025443767716</v>
      </c>
      <c r="EE49" s="30">
        <f t="shared" si="34"/>
        <v>3.0229813517594808</v>
      </c>
      <c r="EF49" s="30">
        <f t="shared" si="35"/>
        <v>0.38878940369135456</v>
      </c>
      <c r="EG49" s="56">
        <f t="shared" si="36"/>
        <v>0.14759342195107933</v>
      </c>
      <c r="EH49" s="30">
        <f t="shared" si="37"/>
        <v>1.4620351643848584</v>
      </c>
      <c r="EI49" s="30">
        <f t="shared" si="38"/>
        <v>2.4358341449481653</v>
      </c>
      <c r="EJ49" s="30">
        <f t="shared" si="39"/>
        <v>0.48689949028165352</v>
      </c>
      <c r="EK49" s="56">
        <f t="shared" si="40"/>
        <v>0.24982853535690674</v>
      </c>
      <c r="EL49" s="30">
        <f t="shared" si="41"/>
        <v>2.1336290731801082</v>
      </c>
      <c r="EM49" s="30">
        <f t="shared" si="42"/>
        <v>2.8972905049743449</v>
      </c>
      <c r="EN49" s="30">
        <f t="shared" si="43"/>
        <v>0.38183071589711837</v>
      </c>
      <c r="EO49" s="56">
        <f t="shared" si="44"/>
        <v>0.15179360749677875</v>
      </c>
      <c r="EP49" s="66"/>
      <c r="EQ49" s="60"/>
    </row>
    <row r="50" spans="2:147" s="12" customFormat="1" ht="21.95" customHeight="1" x14ac:dyDescent="0.25"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T50" s="24"/>
      <c r="U50" s="129">
        <f>'RAW DATA'!BI45</f>
        <v>54.09</v>
      </c>
      <c r="V50" s="129">
        <f>'RAW DATA'!BJ45</f>
        <v>7.1605469868988614</v>
      </c>
      <c r="W50" s="129">
        <f>'RAW DATA'!BK45</f>
        <v>1.18</v>
      </c>
      <c r="X50" s="160"/>
      <c r="Y50" s="83"/>
      <c r="Z50" s="84"/>
      <c r="AA50" s="30">
        <f t="shared" si="0"/>
        <v>0.97598982423448533</v>
      </c>
      <c r="AB50" s="30">
        <f t="shared" si="1"/>
        <v>1.3204568210231271</v>
      </c>
      <c r="AC50" s="85">
        <f t="shared" si="2"/>
        <v>0.94434955620274641</v>
      </c>
      <c r="AD50" s="85">
        <f t="shared" si="3"/>
        <v>1.2776493995684215</v>
      </c>
      <c r="AE50" s="30">
        <f t="shared" si="4"/>
        <v>0.99387837601578533</v>
      </c>
      <c r="AF50" s="30">
        <f t="shared" si="5"/>
        <v>1.3446589793154742</v>
      </c>
      <c r="AG50" s="84"/>
      <c r="AH50" s="77"/>
      <c r="AI50" s="45"/>
      <c r="AJ50" s="30">
        <f t="shared" si="6"/>
        <v>1.1482233226288063</v>
      </c>
      <c r="AK50" s="30">
        <f t="shared" si="7"/>
        <v>1.1109994778855841</v>
      </c>
      <c r="AL50" s="30">
        <f t="shared" si="8"/>
        <v>1.1692686776656298</v>
      </c>
      <c r="AM50" s="85">
        <f t="shared" si="9"/>
        <v>1.1646925806986739</v>
      </c>
      <c r="AN50" s="30">
        <f t="shared" si="48"/>
        <v>1.0097572247529279E-3</v>
      </c>
      <c r="AO50" s="30">
        <f t="shared" si="45"/>
        <v>4.7610720520619943E-3</v>
      </c>
      <c r="AP50" s="30">
        <f t="shared" si="46"/>
        <v>1.1516127904415118E-4</v>
      </c>
      <c r="AQ50" s="85">
        <f t="shared" si="47"/>
        <v>2.3431708566660974E-4</v>
      </c>
      <c r="AR50" s="94"/>
      <c r="AS50" s="95"/>
      <c r="AT50" s="93"/>
      <c r="AU50" s="30">
        <f t="shared" si="49"/>
        <v>51.27343315158636</v>
      </c>
      <c r="AV50" s="30">
        <f t="shared" si="49"/>
        <v>1.3923999999999999</v>
      </c>
      <c r="AW50" s="30">
        <f t="shared" si="11"/>
        <v>8.4494454445406557</v>
      </c>
      <c r="AX50" s="85">
        <f t="shared" si="12"/>
        <v>338.46392802234345</v>
      </c>
      <c r="AY50" s="92"/>
      <c r="AZ50" s="30">
        <f t="shared" si="13"/>
        <v>1.0685367261672736</v>
      </c>
      <c r="BA50" s="30">
        <f t="shared" si="14"/>
        <v>1.2279099190903391</v>
      </c>
      <c r="BB50" s="30">
        <f t="shared" si="15"/>
        <v>7.968659646153281E-2</v>
      </c>
      <c r="BC50" s="56">
        <f t="shared" si="16"/>
        <v>6.9399911054840641E-2</v>
      </c>
      <c r="BD50" s="30">
        <f t="shared" si="17"/>
        <v>1.0221566290545567</v>
      </c>
      <c r="BE50" s="30">
        <f t="shared" si="18"/>
        <v>1.1998423267166114</v>
      </c>
      <c r="BF50" s="30">
        <f t="shared" si="19"/>
        <v>8.8842848831027305E-2</v>
      </c>
      <c r="BG50" s="56">
        <f t="shared" si="20"/>
        <v>7.9966598184285365E-2</v>
      </c>
      <c r="BH50" s="30">
        <f t="shared" si="21"/>
        <v>1.0580065460326964</v>
      </c>
      <c r="BI50" s="30">
        <f t="shared" si="22"/>
        <v>1.2805308092985632</v>
      </c>
      <c r="BJ50" s="30">
        <f t="shared" si="23"/>
        <v>0.11126213163293347</v>
      </c>
      <c r="BK50" s="56">
        <f t="shared" si="24"/>
        <v>9.5155316958512176E-2</v>
      </c>
      <c r="BL50" s="30">
        <f t="shared" si="25"/>
        <v>1.0774398720358092</v>
      </c>
      <c r="BM50" s="30">
        <f t="shared" si="26"/>
        <v>1.2519452893615386</v>
      </c>
      <c r="BN50" s="30">
        <f t="shared" si="27"/>
        <v>8.7252708662864636E-2</v>
      </c>
      <c r="BO50" s="56">
        <f t="shared" si="28"/>
        <v>7.4914797354099838E-2</v>
      </c>
      <c r="BP50" s="59"/>
      <c r="DZ50" s="30">
        <f t="shared" si="29"/>
        <v>0.81875128088682014</v>
      </c>
      <c r="EA50" s="30">
        <f t="shared" si="30"/>
        <v>1.4776953643707924</v>
      </c>
      <c r="EB50" s="30">
        <f t="shared" si="31"/>
        <v>0.32947204174198619</v>
      </c>
      <c r="EC50" s="56">
        <f t="shared" si="32"/>
        <v>0.28694073291219563</v>
      </c>
      <c r="ED50" s="30">
        <f t="shared" si="33"/>
        <v>0.74367001347981887</v>
      </c>
      <c r="EE50" s="30">
        <f t="shared" si="34"/>
        <v>1.4783289422913493</v>
      </c>
      <c r="EF50" s="30">
        <f t="shared" si="35"/>
        <v>0.36732946440576519</v>
      </c>
      <c r="EG50" s="56">
        <f t="shared" si="36"/>
        <v>0.33062973630271542</v>
      </c>
      <c r="EH50" s="30">
        <f t="shared" si="37"/>
        <v>0.70924449159860359</v>
      </c>
      <c r="EI50" s="30">
        <f t="shared" si="38"/>
        <v>1.629292863732656</v>
      </c>
      <c r="EJ50" s="30">
        <f t="shared" si="39"/>
        <v>0.46002418606702622</v>
      </c>
      <c r="EK50" s="56">
        <f t="shared" si="40"/>
        <v>0.39342898245203584</v>
      </c>
      <c r="EL50" s="30">
        <f t="shared" si="41"/>
        <v>0.80393770663964803</v>
      </c>
      <c r="EM50" s="30">
        <f t="shared" si="42"/>
        <v>1.5254474547576997</v>
      </c>
      <c r="EN50" s="30">
        <f t="shared" si="43"/>
        <v>0.3607548740590259</v>
      </c>
      <c r="EO50" s="56">
        <f t="shared" si="44"/>
        <v>0.30974257073279954</v>
      </c>
      <c r="EP50" s="66"/>
      <c r="EQ50" s="60"/>
    </row>
    <row r="51" spans="2:147" s="12" customFormat="1" ht="21.95" customHeight="1" x14ac:dyDescent="0.25"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T51" s="24"/>
      <c r="U51" s="27"/>
      <c r="V51" s="170">
        <f>AVERAGE(V16:V50)</f>
        <v>25.557936150101977</v>
      </c>
      <c r="W51" s="27"/>
      <c r="X51" s="160"/>
      <c r="Y51" s="83"/>
      <c r="Z51" s="84"/>
      <c r="AA51" s="160"/>
      <c r="AB51" s="160"/>
      <c r="AC51" s="160"/>
      <c r="AD51" s="160"/>
      <c r="AE51" s="160"/>
      <c r="AF51" s="160"/>
      <c r="AG51" s="84"/>
      <c r="AH51" s="77"/>
      <c r="AI51" s="45"/>
      <c r="AJ51" s="160"/>
      <c r="AK51" s="160"/>
      <c r="AL51" s="160"/>
      <c r="AM51" s="160"/>
      <c r="AN51" s="160"/>
      <c r="AO51" s="160"/>
      <c r="AP51" s="160"/>
      <c r="AQ51" s="160"/>
      <c r="AR51" s="106"/>
      <c r="AS51" s="107"/>
      <c r="AT51" s="68"/>
      <c r="AU51" s="92"/>
      <c r="AV51" s="92"/>
      <c r="AW51" s="92"/>
      <c r="AX51" s="92"/>
      <c r="AY51" s="63"/>
      <c r="AZ51" s="92"/>
      <c r="BA51" s="92"/>
      <c r="BB51" s="92"/>
      <c r="BC51" s="59"/>
      <c r="BD51" s="92"/>
      <c r="BE51" s="92"/>
      <c r="BF51" s="92"/>
      <c r="BG51" s="59"/>
      <c r="BH51" s="92"/>
      <c r="BI51" s="92"/>
      <c r="BJ51" s="92"/>
      <c r="BK51" s="59"/>
      <c r="BL51" s="92"/>
      <c r="BM51" s="92"/>
      <c r="BN51" s="92"/>
      <c r="BO51" s="59"/>
      <c r="BP51" s="59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DZ51" s="30">
        <f t="shared" si="29"/>
        <v>-0.32422511645126867</v>
      </c>
      <c r="EA51" s="30">
        <f t="shared" si="30"/>
        <v>0.32422511645126867</v>
      </c>
      <c r="EB51" s="30">
        <f t="shared" si="31"/>
        <v>0.32422511645126867</v>
      </c>
      <c r="EC51" s="56" t="e">
        <f t="shared" si="32"/>
        <v>#DIV/0!</v>
      </c>
      <c r="ED51" s="30">
        <f t="shared" si="33"/>
        <v>-0.36147965011916899</v>
      </c>
      <c r="EE51" s="30">
        <f t="shared" si="34"/>
        <v>0.36147965011916899</v>
      </c>
      <c r="EF51" s="30">
        <f t="shared" si="35"/>
        <v>0.36147965011916899</v>
      </c>
      <c r="EG51" s="56" t="e">
        <f t="shared" si="36"/>
        <v>#DIV/0!</v>
      </c>
      <c r="EH51" s="30">
        <f t="shared" si="37"/>
        <v>-0.4526981849791798</v>
      </c>
      <c r="EI51" s="30">
        <f t="shared" si="38"/>
        <v>0.4526981849791798</v>
      </c>
      <c r="EJ51" s="30">
        <f t="shared" si="39"/>
        <v>0.4526981849791798</v>
      </c>
      <c r="EK51" s="56" t="e">
        <f t="shared" si="40"/>
        <v>#DIV/0!</v>
      </c>
      <c r="EL51" s="30">
        <f t="shared" si="41"/>
        <v>-0.35500976178047877</v>
      </c>
      <c r="EM51" s="30">
        <f t="shared" si="42"/>
        <v>0.35500976178047877</v>
      </c>
      <c r="EN51" s="30">
        <f t="shared" si="43"/>
        <v>0.35500976178047877</v>
      </c>
      <c r="EO51" s="56" t="e">
        <f t="shared" si="44"/>
        <v>#DIV/0!</v>
      </c>
      <c r="EP51" s="66"/>
      <c r="EQ51" s="60"/>
    </row>
    <row r="52" spans="2:147" s="12" customFormat="1" ht="21.95" customHeight="1" x14ac:dyDescent="0.25"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T52" s="24"/>
      <c r="U52" s="160"/>
      <c r="V52" s="160"/>
      <c r="W52" s="160"/>
      <c r="X52" s="160"/>
      <c r="Y52" s="83"/>
      <c r="Z52" s="84"/>
      <c r="AA52" s="160"/>
      <c r="AB52" s="160"/>
      <c r="AC52" s="160"/>
      <c r="AD52" s="160"/>
      <c r="AE52" s="160"/>
      <c r="AF52" s="160"/>
      <c r="AG52" s="84"/>
      <c r="AH52" s="77"/>
      <c r="AI52" s="45"/>
      <c r="AJ52" s="160"/>
      <c r="AK52" s="160"/>
      <c r="AL52" s="160"/>
      <c r="AM52" s="160"/>
      <c r="AN52" s="160"/>
      <c r="AO52" s="160"/>
      <c r="AP52" s="160"/>
      <c r="AQ52" s="160"/>
      <c r="AR52" s="106"/>
      <c r="AS52" s="107"/>
      <c r="AT52" s="68"/>
      <c r="AU52" s="92"/>
      <c r="AV52" s="92"/>
      <c r="AW52" s="92"/>
      <c r="AX52" s="92"/>
      <c r="AY52" s="63"/>
      <c r="AZ52" s="92"/>
      <c r="BA52" s="92"/>
      <c r="BB52" s="92"/>
      <c r="BC52" s="59"/>
      <c r="BD52" s="92"/>
      <c r="BE52" s="92"/>
      <c r="BF52" s="92"/>
      <c r="BG52" s="59"/>
      <c r="BH52" s="92"/>
      <c r="BI52" s="92"/>
      <c r="BJ52" s="92"/>
      <c r="BK52" s="59"/>
      <c r="BL52" s="92"/>
      <c r="BM52" s="92"/>
      <c r="BN52" s="92"/>
      <c r="BO52" s="59"/>
      <c r="BP52" s="59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DZ52" s="30">
        <f t="shared" si="29"/>
        <v>-0.32422511645126867</v>
      </c>
      <c r="EA52" s="30">
        <f t="shared" si="30"/>
        <v>0.32422511645126867</v>
      </c>
      <c r="EB52" s="30">
        <f t="shared" si="31"/>
        <v>0.32422511645126867</v>
      </c>
      <c r="EC52" s="56" t="e">
        <f t="shared" si="32"/>
        <v>#DIV/0!</v>
      </c>
      <c r="ED52" s="30">
        <f t="shared" si="33"/>
        <v>-0.36147965011916899</v>
      </c>
      <c r="EE52" s="30">
        <f t="shared" si="34"/>
        <v>0.36147965011916899</v>
      </c>
      <c r="EF52" s="30">
        <f t="shared" si="35"/>
        <v>0.36147965011916899</v>
      </c>
      <c r="EG52" s="56" t="e">
        <f t="shared" si="36"/>
        <v>#DIV/0!</v>
      </c>
      <c r="EH52" s="30">
        <f t="shared" si="37"/>
        <v>-0.4526981849791798</v>
      </c>
      <c r="EI52" s="30">
        <f t="shared" si="38"/>
        <v>0.4526981849791798</v>
      </c>
      <c r="EJ52" s="30">
        <f t="shared" si="39"/>
        <v>0.4526981849791798</v>
      </c>
      <c r="EK52" s="56" t="e">
        <f t="shared" si="40"/>
        <v>#DIV/0!</v>
      </c>
      <c r="EL52" s="30">
        <f t="shared" si="41"/>
        <v>-0.35500976178047877</v>
      </c>
      <c r="EM52" s="30">
        <f t="shared" si="42"/>
        <v>0.35500976178047877</v>
      </c>
      <c r="EN52" s="30">
        <f t="shared" si="43"/>
        <v>0.35500976178047877</v>
      </c>
      <c r="EO52" s="56" t="e">
        <f t="shared" si="44"/>
        <v>#DIV/0!</v>
      </c>
      <c r="EP52" s="66"/>
      <c r="EQ52" s="60"/>
    </row>
    <row r="53" spans="2:147" s="12" customFormat="1" ht="21.95" customHeight="1" x14ac:dyDescent="0.25"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DZ53" s="30">
        <f t="shared" si="29"/>
        <v>-0.32422511645126867</v>
      </c>
      <c r="EA53" s="30">
        <f t="shared" si="30"/>
        <v>0.32422511645126867</v>
      </c>
      <c r="EB53" s="30">
        <f t="shared" si="31"/>
        <v>0.32422511645126867</v>
      </c>
      <c r="EC53" s="56" t="e">
        <f t="shared" si="32"/>
        <v>#DIV/0!</v>
      </c>
      <c r="ED53" s="30">
        <f t="shared" si="33"/>
        <v>-0.36147965011916899</v>
      </c>
      <c r="EE53" s="30">
        <f t="shared" si="34"/>
        <v>0.36147965011916899</v>
      </c>
      <c r="EF53" s="30">
        <f t="shared" si="35"/>
        <v>0.36147965011916899</v>
      </c>
      <c r="EG53" s="56" t="e">
        <f t="shared" si="36"/>
        <v>#DIV/0!</v>
      </c>
      <c r="EH53" s="30">
        <f t="shared" si="37"/>
        <v>-0.4526981849791798</v>
      </c>
      <c r="EI53" s="30">
        <f t="shared" si="38"/>
        <v>0.4526981849791798</v>
      </c>
      <c r="EJ53" s="30">
        <f t="shared" si="39"/>
        <v>0.4526981849791798</v>
      </c>
      <c r="EK53" s="56" t="e">
        <f t="shared" si="40"/>
        <v>#DIV/0!</v>
      </c>
      <c r="EL53" s="30">
        <f t="shared" si="41"/>
        <v>-0.35500976178047877</v>
      </c>
      <c r="EM53" s="30">
        <f t="shared" si="42"/>
        <v>0.35500976178047877</v>
      </c>
      <c r="EN53" s="30">
        <f t="shared" si="43"/>
        <v>0.35500976178047877</v>
      </c>
      <c r="EO53" s="56" t="e">
        <f t="shared" si="44"/>
        <v>#DIV/0!</v>
      </c>
      <c r="EP53" s="66"/>
      <c r="EQ53" s="60"/>
    </row>
    <row r="54" spans="2:147" s="12" customFormat="1" ht="21.95" customHeight="1" x14ac:dyDescent="0.25"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DZ54" s="30">
        <f t="shared" si="29"/>
        <v>-0.32422511645126867</v>
      </c>
      <c r="EA54" s="30">
        <f t="shared" si="30"/>
        <v>0.32422511645126867</v>
      </c>
      <c r="EB54" s="30">
        <f t="shared" si="31"/>
        <v>0.32422511645126867</v>
      </c>
      <c r="EC54" s="56" t="e">
        <f t="shared" si="32"/>
        <v>#DIV/0!</v>
      </c>
      <c r="ED54" s="30">
        <f t="shared" si="33"/>
        <v>-0.36147965011916899</v>
      </c>
      <c r="EE54" s="30">
        <f t="shared" si="34"/>
        <v>0.36147965011916899</v>
      </c>
      <c r="EF54" s="30">
        <f t="shared" si="35"/>
        <v>0.36147965011916899</v>
      </c>
      <c r="EG54" s="56" t="e">
        <f t="shared" si="36"/>
        <v>#DIV/0!</v>
      </c>
      <c r="EH54" s="30">
        <f t="shared" si="37"/>
        <v>-0.4526981849791798</v>
      </c>
      <c r="EI54" s="30">
        <f t="shared" si="38"/>
        <v>0.4526981849791798</v>
      </c>
      <c r="EJ54" s="30">
        <f t="shared" si="39"/>
        <v>0.4526981849791798</v>
      </c>
      <c r="EK54" s="56" t="e">
        <f t="shared" si="40"/>
        <v>#DIV/0!</v>
      </c>
      <c r="EL54" s="30">
        <f t="shared" si="41"/>
        <v>-0.35500976178047877</v>
      </c>
      <c r="EM54" s="30">
        <f t="shared" si="42"/>
        <v>0.35500976178047877</v>
      </c>
      <c r="EN54" s="30">
        <f t="shared" si="43"/>
        <v>0.35500976178047877</v>
      </c>
      <c r="EO54" s="56" t="e">
        <f t="shared" si="44"/>
        <v>#DIV/0!</v>
      </c>
      <c r="EP54" s="66"/>
      <c r="EQ54" s="60"/>
    </row>
    <row r="55" spans="2:147" s="12" customFormat="1" ht="21.95" customHeight="1" x14ac:dyDescent="0.25"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DZ55" s="30">
        <f t="shared" si="29"/>
        <v>-0.32422511645126867</v>
      </c>
      <c r="EA55" s="30">
        <f t="shared" si="30"/>
        <v>0.32422511645126867</v>
      </c>
      <c r="EB55" s="30">
        <f t="shared" si="31"/>
        <v>0.32422511645126867</v>
      </c>
      <c r="EC55" s="56" t="e">
        <f t="shared" si="32"/>
        <v>#DIV/0!</v>
      </c>
      <c r="ED55" s="30">
        <f t="shared" si="33"/>
        <v>-0.36147965011916899</v>
      </c>
      <c r="EE55" s="30">
        <f t="shared" si="34"/>
        <v>0.36147965011916899</v>
      </c>
      <c r="EF55" s="30">
        <f t="shared" si="35"/>
        <v>0.36147965011916899</v>
      </c>
      <c r="EG55" s="56" t="e">
        <f t="shared" si="36"/>
        <v>#DIV/0!</v>
      </c>
      <c r="EH55" s="30">
        <f t="shared" si="37"/>
        <v>-0.4526981849791798</v>
      </c>
      <c r="EI55" s="30">
        <f t="shared" si="38"/>
        <v>0.4526981849791798</v>
      </c>
      <c r="EJ55" s="30">
        <f t="shared" si="39"/>
        <v>0.4526981849791798</v>
      </c>
      <c r="EK55" s="56" t="e">
        <f t="shared" si="40"/>
        <v>#DIV/0!</v>
      </c>
      <c r="EL55" s="30">
        <f t="shared" si="41"/>
        <v>-0.35500976178047877</v>
      </c>
      <c r="EM55" s="30">
        <f t="shared" si="42"/>
        <v>0.35500976178047877</v>
      </c>
      <c r="EN55" s="30">
        <f t="shared" si="43"/>
        <v>0.35500976178047877</v>
      </c>
      <c r="EO55" s="56" t="e">
        <f t="shared" si="44"/>
        <v>#DIV/0!</v>
      </c>
      <c r="EP55" s="66"/>
      <c r="EQ55" s="60"/>
    </row>
    <row r="56" spans="2:147" s="12" customFormat="1" ht="21.95" customHeight="1" x14ac:dyDescent="0.25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DZ56" s="30">
        <f t="shared" si="29"/>
        <v>-0.32422511645126867</v>
      </c>
      <c r="EA56" s="30">
        <f t="shared" si="30"/>
        <v>0.32422511645126867</v>
      </c>
      <c r="EB56" s="30">
        <f t="shared" si="31"/>
        <v>0.32422511645126867</v>
      </c>
      <c r="EC56" s="56" t="e">
        <f t="shared" si="32"/>
        <v>#DIV/0!</v>
      </c>
      <c r="ED56" s="30">
        <f t="shared" si="33"/>
        <v>-0.36147965011916899</v>
      </c>
      <c r="EE56" s="30">
        <f t="shared" si="34"/>
        <v>0.36147965011916899</v>
      </c>
      <c r="EF56" s="30">
        <f t="shared" si="35"/>
        <v>0.36147965011916899</v>
      </c>
      <c r="EG56" s="56" t="e">
        <f t="shared" si="36"/>
        <v>#DIV/0!</v>
      </c>
      <c r="EH56" s="30">
        <f t="shared" si="37"/>
        <v>-0.4526981849791798</v>
      </c>
      <c r="EI56" s="30">
        <f t="shared" si="38"/>
        <v>0.4526981849791798</v>
      </c>
      <c r="EJ56" s="30">
        <f t="shared" si="39"/>
        <v>0.4526981849791798</v>
      </c>
      <c r="EK56" s="56" t="e">
        <f t="shared" si="40"/>
        <v>#DIV/0!</v>
      </c>
      <c r="EL56" s="30">
        <f t="shared" si="41"/>
        <v>-0.35500976178047877</v>
      </c>
      <c r="EM56" s="30">
        <f t="shared" si="42"/>
        <v>0.35500976178047877</v>
      </c>
      <c r="EN56" s="30">
        <f t="shared" si="43"/>
        <v>0.35500976178047877</v>
      </c>
      <c r="EO56" s="56" t="e">
        <f t="shared" si="44"/>
        <v>#DIV/0!</v>
      </c>
      <c r="EP56" s="66"/>
      <c r="EQ56" s="60"/>
    </row>
    <row r="57" spans="2:147" s="12" customFormat="1" ht="21.95" customHeight="1" x14ac:dyDescent="0.25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DZ57" s="30">
        <f t="shared" si="29"/>
        <v>-0.32422511645126867</v>
      </c>
      <c r="EA57" s="30">
        <f t="shared" si="30"/>
        <v>0.32422511645126867</v>
      </c>
      <c r="EB57" s="30">
        <f t="shared" si="31"/>
        <v>0.32422511645126867</v>
      </c>
      <c r="EC57" s="56" t="e">
        <f t="shared" si="32"/>
        <v>#DIV/0!</v>
      </c>
      <c r="ED57" s="30">
        <f t="shared" si="33"/>
        <v>-0.36147965011916899</v>
      </c>
      <c r="EE57" s="30">
        <f t="shared" si="34"/>
        <v>0.36147965011916899</v>
      </c>
      <c r="EF57" s="30">
        <f t="shared" si="35"/>
        <v>0.36147965011916899</v>
      </c>
      <c r="EG57" s="56" t="e">
        <f t="shared" si="36"/>
        <v>#DIV/0!</v>
      </c>
      <c r="EH57" s="30">
        <f t="shared" si="37"/>
        <v>-0.4526981849791798</v>
      </c>
      <c r="EI57" s="30">
        <f t="shared" si="38"/>
        <v>0.4526981849791798</v>
      </c>
      <c r="EJ57" s="30">
        <f t="shared" si="39"/>
        <v>0.4526981849791798</v>
      </c>
      <c r="EK57" s="56" t="e">
        <f t="shared" si="40"/>
        <v>#DIV/0!</v>
      </c>
      <c r="EL57" s="30">
        <f t="shared" si="41"/>
        <v>-0.35500976178047877</v>
      </c>
      <c r="EM57" s="30">
        <f t="shared" si="42"/>
        <v>0.35500976178047877</v>
      </c>
      <c r="EN57" s="30">
        <f t="shared" si="43"/>
        <v>0.35500976178047877</v>
      </c>
      <c r="EO57" s="56" t="e">
        <f t="shared" si="44"/>
        <v>#DIV/0!</v>
      </c>
      <c r="EP57" s="66"/>
      <c r="EQ57" s="60"/>
    </row>
    <row r="58" spans="2:147" s="12" customFormat="1" ht="21.95" customHeight="1" x14ac:dyDescent="0.25"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DZ58" s="30">
        <f t="shared" si="29"/>
        <v>-0.32422511645126867</v>
      </c>
      <c r="EA58" s="30">
        <f t="shared" si="30"/>
        <v>0.32422511645126867</v>
      </c>
      <c r="EB58" s="30">
        <f t="shared" si="31"/>
        <v>0.32422511645126867</v>
      </c>
      <c r="EC58" s="56" t="e">
        <f t="shared" si="32"/>
        <v>#DIV/0!</v>
      </c>
      <c r="ED58" s="30">
        <f t="shared" si="33"/>
        <v>-0.36147965011916899</v>
      </c>
      <c r="EE58" s="30">
        <f t="shared" si="34"/>
        <v>0.36147965011916899</v>
      </c>
      <c r="EF58" s="30">
        <f t="shared" si="35"/>
        <v>0.36147965011916899</v>
      </c>
      <c r="EG58" s="56" t="e">
        <f t="shared" si="36"/>
        <v>#DIV/0!</v>
      </c>
      <c r="EH58" s="30">
        <f t="shared" si="37"/>
        <v>-0.4526981849791798</v>
      </c>
      <c r="EI58" s="30">
        <f t="shared" si="38"/>
        <v>0.4526981849791798</v>
      </c>
      <c r="EJ58" s="30">
        <f t="shared" si="39"/>
        <v>0.4526981849791798</v>
      </c>
      <c r="EK58" s="56" t="e">
        <f t="shared" si="40"/>
        <v>#DIV/0!</v>
      </c>
      <c r="EL58" s="30">
        <f t="shared" si="41"/>
        <v>-0.35500976178047877</v>
      </c>
      <c r="EM58" s="30">
        <f t="shared" si="42"/>
        <v>0.35500976178047877</v>
      </c>
      <c r="EN58" s="30">
        <f t="shared" si="43"/>
        <v>0.35500976178047877</v>
      </c>
      <c r="EO58" s="56" t="e">
        <f t="shared" si="44"/>
        <v>#DIV/0!</v>
      </c>
      <c r="EP58" s="66"/>
      <c r="EQ58" s="60"/>
    </row>
    <row r="59" spans="2:147" s="12" customFormat="1" ht="21.95" customHeight="1" x14ac:dyDescent="0.25"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DZ59" s="30">
        <f t="shared" si="29"/>
        <v>-0.32422511645126867</v>
      </c>
      <c r="EA59" s="30">
        <f t="shared" si="30"/>
        <v>0.32422511645126867</v>
      </c>
      <c r="EB59" s="30">
        <f t="shared" si="31"/>
        <v>0.32422511645126867</v>
      </c>
      <c r="EC59" s="56" t="e">
        <f t="shared" si="32"/>
        <v>#DIV/0!</v>
      </c>
      <c r="ED59" s="30">
        <f t="shared" si="33"/>
        <v>-0.36147965011916899</v>
      </c>
      <c r="EE59" s="30">
        <f t="shared" si="34"/>
        <v>0.36147965011916899</v>
      </c>
      <c r="EF59" s="30">
        <f t="shared" si="35"/>
        <v>0.36147965011916899</v>
      </c>
      <c r="EG59" s="56" t="e">
        <f t="shared" si="36"/>
        <v>#DIV/0!</v>
      </c>
      <c r="EH59" s="30">
        <f t="shared" si="37"/>
        <v>-0.4526981849791798</v>
      </c>
      <c r="EI59" s="30">
        <f t="shared" si="38"/>
        <v>0.4526981849791798</v>
      </c>
      <c r="EJ59" s="30">
        <f t="shared" si="39"/>
        <v>0.4526981849791798</v>
      </c>
      <c r="EK59" s="56" t="e">
        <f t="shared" si="40"/>
        <v>#DIV/0!</v>
      </c>
      <c r="EL59" s="30">
        <f t="shared" si="41"/>
        <v>-0.35500976178047877</v>
      </c>
      <c r="EM59" s="30">
        <f t="shared" si="42"/>
        <v>0.35500976178047877</v>
      </c>
      <c r="EN59" s="30">
        <f t="shared" si="43"/>
        <v>0.35500976178047877</v>
      </c>
      <c r="EO59" s="56" t="e">
        <f t="shared" si="44"/>
        <v>#DIV/0!</v>
      </c>
      <c r="EP59" s="66"/>
      <c r="EQ59" s="60"/>
    </row>
    <row r="60" spans="2:147" s="12" customFormat="1" ht="21.95" customHeight="1" x14ac:dyDescent="0.25"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DZ60" s="30">
        <f t="shared" si="29"/>
        <v>-0.32422511645126867</v>
      </c>
      <c r="EA60" s="30">
        <f t="shared" si="30"/>
        <v>0.32422511645126867</v>
      </c>
      <c r="EB60" s="30">
        <f t="shared" si="31"/>
        <v>0.32422511645126867</v>
      </c>
      <c r="EC60" s="56" t="e">
        <f t="shared" si="32"/>
        <v>#DIV/0!</v>
      </c>
      <c r="ED60" s="30">
        <f t="shared" si="33"/>
        <v>-0.36147965011916899</v>
      </c>
      <c r="EE60" s="30">
        <f t="shared" si="34"/>
        <v>0.36147965011916899</v>
      </c>
      <c r="EF60" s="30">
        <f t="shared" si="35"/>
        <v>0.36147965011916899</v>
      </c>
      <c r="EG60" s="56" t="e">
        <f t="shared" si="36"/>
        <v>#DIV/0!</v>
      </c>
      <c r="EH60" s="30">
        <f t="shared" si="37"/>
        <v>-0.4526981849791798</v>
      </c>
      <c r="EI60" s="30">
        <f t="shared" si="38"/>
        <v>0.4526981849791798</v>
      </c>
      <c r="EJ60" s="30">
        <f t="shared" si="39"/>
        <v>0.4526981849791798</v>
      </c>
      <c r="EK60" s="56" t="e">
        <f t="shared" si="40"/>
        <v>#DIV/0!</v>
      </c>
      <c r="EL60" s="30">
        <f t="shared" si="41"/>
        <v>-0.35500976178047877</v>
      </c>
      <c r="EM60" s="30">
        <f t="shared" si="42"/>
        <v>0.35500976178047877</v>
      </c>
      <c r="EN60" s="30">
        <f t="shared" si="43"/>
        <v>0.35500976178047877</v>
      </c>
      <c r="EO60" s="56" t="e">
        <f t="shared" si="44"/>
        <v>#DIV/0!</v>
      </c>
      <c r="EP60" s="66"/>
      <c r="EQ60" s="60"/>
    </row>
    <row r="61" spans="2:147" s="12" customFormat="1" ht="21.95" customHeight="1" x14ac:dyDescent="0.25"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DZ61" s="30">
        <f t="shared" si="29"/>
        <v>-0.32422511645126867</v>
      </c>
      <c r="EA61" s="30">
        <f t="shared" si="30"/>
        <v>0.32422511645126867</v>
      </c>
      <c r="EB61" s="30">
        <f t="shared" si="31"/>
        <v>0.32422511645126867</v>
      </c>
      <c r="EC61" s="56" t="e">
        <f t="shared" si="32"/>
        <v>#DIV/0!</v>
      </c>
      <c r="ED61" s="30">
        <f t="shared" si="33"/>
        <v>-0.36147965011916899</v>
      </c>
      <c r="EE61" s="30">
        <f t="shared" si="34"/>
        <v>0.36147965011916899</v>
      </c>
      <c r="EF61" s="30">
        <f t="shared" si="35"/>
        <v>0.36147965011916899</v>
      </c>
      <c r="EG61" s="56" t="e">
        <f t="shared" si="36"/>
        <v>#DIV/0!</v>
      </c>
      <c r="EH61" s="30">
        <f t="shared" si="37"/>
        <v>-0.4526981849791798</v>
      </c>
      <c r="EI61" s="30">
        <f t="shared" si="38"/>
        <v>0.4526981849791798</v>
      </c>
      <c r="EJ61" s="30">
        <f t="shared" si="39"/>
        <v>0.4526981849791798</v>
      </c>
      <c r="EK61" s="56" t="e">
        <f t="shared" si="40"/>
        <v>#DIV/0!</v>
      </c>
      <c r="EL61" s="30">
        <f t="shared" si="41"/>
        <v>-0.35500976178047877</v>
      </c>
      <c r="EM61" s="30">
        <f t="shared" si="42"/>
        <v>0.35500976178047877</v>
      </c>
      <c r="EN61" s="30">
        <f t="shared" si="43"/>
        <v>0.35500976178047877</v>
      </c>
      <c r="EO61" s="56" t="e">
        <f t="shared" si="44"/>
        <v>#DIV/0!</v>
      </c>
      <c r="EP61" s="66"/>
      <c r="EQ61" s="60"/>
    </row>
    <row r="62" spans="2:147" s="12" customFormat="1" ht="21.95" customHeight="1" x14ac:dyDescent="0.25"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DZ62" s="30">
        <f t="shared" si="29"/>
        <v>-0.32422511645126867</v>
      </c>
      <c r="EA62" s="30">
        <f t="shared" si="30"/>
        <v>0.32422511645126867</v>
      </c>
      <c r="EB62" s="30">
        <f t="shared" si="31"/>
        <v>0.32422511645126867</v>
      </c>
      <c r="EC62" s="56" t="e">
        <f t="shared" si="32"/>
        <v>#DIV/0!</v>
      </c>
      <c r="ED62" s="30">
        <f t="shared" si="33"/>
        <v>-0.36147965011916899</v>
      </c>
      <c r="EE62" s="30">
        <f t="shared" si="34"/>
        <v>0.36147965011916899</v>
      </c>
      <c r="EF62" s="30">
        <f t="shared" si="35"/>
        <v>0.36147965011916899</v>
      </c>
      <c r="EG62" s="56" t="e">
        <f t="shared" si="36"/>
        <v>#DIV/0!</v>
      </c>
      <c r="EH62" s="30">
        <f t="shared" si="37"/>
        <v>-0.4526981849791798</v>
      </c>
      <c r="EI62" s="30">
        <f t="shared" si="38"/>
        <v>0.4526981849791798</v>
      </c>
      <c r="EJ62" s="30">
        <f t="shared" si="39"/>
        <v>0.4526981849791798</v>
      </c>
      <c r="EK62" s="56" t="e">
        <f t="shared" si="40"/>
        <v>#DIV/0!</v>
      </c>
      <c r="EL62" s="30">
        <f t="shared" si="41"/>
        <v>-0.35500976178047877</v>
      </c>
      <c r="EM62" s="30">
        <f t="shared" si="42"/>
        <v>0.35500976178047877</v>
      </c>
      <c r="EN62" s="30">
        <f t="shared" si="43"/>
        <v>0.35500976178047877</v>
      </c>
      <c r="EO62" s="56" t="e">
        <f t="shared" si="44"/>
        <v>#DIV/0!</v>
      </c>
      <c r="EP62" s="66"/>
      <c r="EQ62" s="60"/>
    </row>
    <row r="63" spans="2:147" s="12" customFormat="1" ht="21.95" customHeight="1" x14ac:dyDescent="0.25"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DZ63" s="30">
        <f t="shared" si="29"/>
        <v>-0.32422511645126867</v>
      </c>
      <c r="EA63" s="30">
        <f t="shared" si="30"/>
        <v>0.32422511645126867</v>
      </c>
      <c r="EB63" s="30">
        <f t="shared" si="31"/>
        <v>0.32422511645126867</v>
      </c>
      <c r="EC63" s="56" t="e">
        <f t="shared" si="32"/>
        <v>#DIV/0!</v>
      </c>
      <c r="ED63" s="30">
        <f t="shared" si="33"/>
        <v>-0.36147965011916899</v>
      </c>
      <c r="EE63" s="30">
        <f t="shared" si="34"/>
        <v>0.36147965011916899</v>
      </c>
      <c r="EF63" s="30">
        <f t="shared" si="35"/>
        <v>0.36147965011916899</v>
      </c>
      <c r="EG63" s="56" t="e">
        <f t="shared" si="36"/>
        <v>#DIV/0!</v>
      </c>
      <c r="EH63" s="30">
        <f t="shared" si="37"/>
        <v>-0.4526981849791798</v>
      </c>
      <c r="EI63" s="30">
        <f t="shared" si="38"/>
        <v>0.4526981849791798</v>
      </c>
      <c r="EJ63" s="30">
        <f t="shared" si="39"/>
        <v>0.4526981849791798</v>
      </c>
      <c r="EK63" s="56" t="e">
        <f t="shared" si="40"/>
        <v>#DIV/0!</v>
      </c>
      <c r="EL63" s="30">
        <f t="shared" si="41"/>
        <v>-0.35500976178047877</v>
      </c>
      <c r="EM63" s="30">
        <f t="shared" si="42"/>
        <v>0.35500976178047877</v>
      </c>
      <c r="EN63" s="30">
        <f t="shared" si="43"/>
        <v>0.35500976178047877</v>
      </c>
      <c r="EO63" s="56" t="e">
        <f t="shared" si="44"/>
        <v>#DIV/0!</v>
      </c>
      <c r="EP63" s="66"/>
      <c r="EQ63" s="60"/>
    </row>
    <row r="64" spans="2:147" s="12" customFormat="1" ht="21.95" customHeight="1" x14ac:dyDescent="0.25"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DZ64" s="30">
        <f t="shared" si="29"/>
        <v>-0.32422511645126867</v>
      </c>
      <c r="EA64" s="30">
        <f t="shared" si="30"/>
        <v>0.32422511645126867</v>
      </c>
      <c r="EB64" s="30">
        <f t="shared" si="31"/>
        <v>0.32422511645126867</v>
      </c>
      <c r="EC64" s="56" t="e">
        <f t="shared" si="32"/>
        <v>#DIV/0!</v>
      </c>
      <c r="ED64" s="30">
        <f t="shared" si="33"/>
        <v>-0.36147965011916899</v>
      </c>
      <c r="EE64" s="30">
        <f t="shared" si="34"/>
        <v>0.36147965011916899</v>
      </c>
      <c r="EF64" s="30">
        <f t="shared" si="35"/>
        <v>0.36147965011916899</v>
      </c>
      <c r="EG64" s="56" t="e">
        <f t="shared" si="36"/>
        <v>#DIV/0!</v>
      </c>
      <c r="EH64" s="30">
        <f t="shared" si="37"/>
        <v>-0.4526981849791798</v>
      </c>
      <c r="EI64" s="30">
        <f t="shared" si="38"/>
        <v>0.4526981849791798</v>
      </c>
      <c r="EJ64" s="30">
        <f t="shared" si="39"/>
        <v>0.4526981849791798</v>
      </c>
      <c r="EK64" s="56" t="e">
        <f t="shared" si="40"/>
        <v>#DIV/0!</v>
      </c>
      <c r="EL64" s="30">
        <f t="shared" si="41"/>
        <v>-0.35500976178047877</v>
      </c>
      <c r="EM64" s="30">
        <f t="shared" si="42"/>
        <v>0.35500976178047877</v>
      </c>
      <c r="EN64" s="30">
        <f t="shared" si="43"/>
        <v>0.35500976178047877</v>
      </c>
      <c r="EO64" s="56" t="e">
        <f t="shared" si="44"/>
        <v>#DIV/0!</v>
      </c>
      <c r="EP64" s="66"/>
      <c r="EQ64" s="60"/>
    </row>
    <row r="65" spans="2:147" s="12" customFormat="1" ht="21.95" customHeight="1" x14ac:dyDescent="0.25"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DZ65" s="30">
        <f t="shared" si="29"/>
        <v>-0.32422511645126867</v>
      </c>
      <c r="EA65" s="30">
        <f t="shared" si="30"/>
        <v>0.32422511645126867</v>
      </c>
      <c r="EB65" s="30">
        <f t="shared" si="31"/>
        <v>0.32422511645126867</v>
      </c>
      <c r="EC65" s="56" t="e">
        <f t="shared" si="32"/>
        <v>#DIV/0!</v>
      </c>
      <c r="ED65" s="30">
        <f t="shared" si="33"/>
        <v>-0.36147965011916899</v>
      </c>
      <c r="EE65" s="30">
        <f t="shared" si="34"/>
        <v>0.36147965011916899</v>
      </c>
      <c r="EF65" s="30">
        <f t="shared" si="35"/>
        <v>0.36147965011916899</v>
      </c>
      <c r="EG65" s="56" t="e">
        <f t="shared" si="36"/>
        <v>#DIV/0!</v>
      </c>
      <c r="EH65" s="30">
        <f t="shared" si="37"/>
        <v>-0.4526981849791798</v>
      </c>
      <c r="EI65" s="30">
        <f t="shared" si="38"/>
        <v>0.4526981849791798</v>
      </c>
      <c r="EJ65" s="30">
        <f t="shared" si="39"/>
        <v>0.4526981849791798</v>
      </c>
      <c r="EK65" s="56" t="e">
        <f t="shared" si="40"/>
        <v>#DIV/0!</v>
      </c>
      <c r="EL65" s="30">
        <f t="shared" si="41"/>
        <v>-0.35500976178047877</v>
      </c>
      <c r="EM65" s="30">
        <f t="shared" si="42"/>
        <v>0.35500976178047877</v>
      </c>
      <c r="EN65" s="30">
        <f t="shared" si="43"/>
        <v>0.35500976178047877</v>
      </c>
      <c r="EO65" s="56" t="e">
        <f t="shared" si="44"/>
        <v>#DIV/0!</v>
      </c>
      <c r="EP65" s="66"/>
      <c r="EQ65" s="60"/>
    </row>
    <row r="66" spans="2:147" s="12" customFormat="1" ht="21.95" customHeight="1" x14ac:dyDescent="0.25"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DZ66" s="30">
        <f t="shared" si="29"/>
        <v>-0.32422511645126867</v>
      </c>
      <c r="EA66" s="30">
        <f t="shared" si="30"/>
        <v>0.32422511645126867</v>
      </c>
      <c r="EB66" s="30">
        <f t="shared" si="31"/>
        <v>0.32422511645126867</v>
      </c>
      <c r="EC66" s="56" t="e">
        <f t="shared" si="32"/>
        <v>#DIV/0!</v>
      </c>
      <c r="ED66" s="30">
        <f t="shared" si="33"/>
        <v>-0.36147965011916899</v>
      </c>
      <c r="EE66" s="30">
        <f t="shared" si="34"/>
        <v>0.36147965011916899</v>
      </c>
      <c r="EF66" s="30">
        <f t="shared" si="35"/>
        <v>0.36147965011916899</v>
      </c>
      <c r="EG66" s="56" t="e">
        <f t="shared" si="36"/>
        <v>#DIV/0!</v>
      </c>
      <c r="EH66" s="30">
        <f t="shared" si="37"/>
        <v>-0.4526981849791798</v>
      </c>
      <c r="EI66" s="30">
        <f t="shared" si="38"/>
        <v>0.4526981849791798</v>
      </c>
      <c r="EJ66" s="30">
        <f t="shared" si="39"/>
        <v>0.4526981849791798</v>
      </c>
      <c r="EK66" s="56" t="e">
        <f t="shared" si="40"/>
        <v>#DIV/0!</v>
      </c>
      <c r="EL66" s="30">
        <f t="shared" si="41"/>
        <v>-0.35500976178047877</v>
      </c>
      <c r="EM66" s="30">
        <f t="shared" si="42"/>
        <v>0.35500976178047877</v>
      </c>
      <c r="EN66" s="30">
        <f t="shared" si="43"/>
        <v>0.35500976178047877</v>
      </c>
      <c r="EO66" s="56" t="e">
        <f t="shared" si="44"/>
        <v>#DIV/0!</v>
      </c>
      <c r="EP66" s="66"/>
      <c r="EQ66" s="60"/>
    </row>
    <row r="67" spans="2:147" s="12" customFormat="1" ht="21.95" customHeight="1" x14ac:dyDescent="0.25"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DZ67" s="30">
        <f t="shared" si="29"/>
        <v>-0.32422511645126867</v>
      </c>
      <c r="EA67" s="30">
        <f t="shared" si="30"/>
        <v>0.32422511645126867</v>
      </c>
      <c r="EB67" s="30">
        <f t="shared" si="31"/>
        <v>0.32422511645126867</v>
      </c>
      <c r="EC67" s="56" t="e">
        <f t="shared" si="32"/>
        <v>#DIV/0!</v>
      </c>
      <c r="ED67" s="30">
        <f t="shared" si="33"/>
        <v>-0.36147965011916899</v>
      </c>
      <c r="EE67" s="30">
        <f t="shared" si="34"/>
        <v>0.36147965011916899</v>
      </c>
      <c r="EF67" s="30">
        <f t="shared" si="35"/>
        <v>0.36147965011916899</v>
      </c>
      <c r="EG67" s="56" t="e">
        <f t="shared" si="36"/>
        <v>#DIV/0!</v>
      </c>
      <c r="EH67" s="30">
        <f t="shared" si="37"/>
        <v>-0.4526981849791798</v>
      </c>
      <c r="EI67" s="30">
        <f t="shared" si="38"/>
        <v>0.4526981849791798</v>
      </c>
      <c r="EJ67" s="30">
        <f t="shared" si="39"/>
        <v>0.4526981849791798</v>
      </c>
      <c r="EK67" s="56" t="e">
        <f t="shared" si="40"/>
        <v>#DIV/0!</v>
      </c>
      <c r="EL67" s="30">
        <f t="shared" si="41"/>
        <v>-0.35500976178047877</v>
      </c>
      <c r="EM67" s="30">
        <f t="shared" si="42"/>
        <v>0.35500976178047877</v>
      </c>
      <c r="EN67" s="30">
        <f t="shared" si="43"/>
        <v>0.35500976178047877</v>
      </c>
      <c r="EO67" s="56" t="e">
        <f t="shared" si="44"/>
        <v>#DIV/0!</v>
      </c>
      <c r="EP67" s="66"/>
      <c r="EQ67" s="60"/>
    </row>
    <row r="68" spans="2:147" s="12" customFormat="1" ht="21.95" customHeight="1" x14ac:dyDescent="0.25"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DZ68" s="30">
        <f t="shared" si="29"/>
        <v>-0.32422511645126867</v>
      </c>
      <c r="EA68" s="30">
        <f t="shared" si="30"/>
        <v>0.32422511645126867</v>
      </c>
      <c r="EB68" s="30">
        <f t="shared" si="31"/>
        <v>0.32422511645126867</v>
      </c>
      <c r="EC68" s="56" t="e">
        <f t="shared" si="32"/>
        <v>#DIV/0!</v>
      </c>
      <c r="ED68" s="30">
        <f t="shared" si="33"/>
        <v>-0.36147965011916899</v>
      </c>
      <c r="EE68" s="30">
        <f t="shared" si="34"/>
        <v>0.36147965011916899</v>
      </c>
      <c r="EF68" s="30">
        <f t="shared" si="35"/>
        <v>0.36147965011916899</v>
      </c>
      <c r="EG68" s="56" t="e">
        <f t="shared" si="36"/>
        <v>#DIV/0!</v>
      </c>
      <c r="EH68" s="30">
        <f t="shared" si="37"/>
        <v>-0.4526981849791798</v>
      </c>
      <c r="EI68" s="30">
        <f t="shared" si="38"/>
        <v>0.4526981849791798</v>
      </c>
      <c r="EJ68" s="30">
        <f t="shared" si="39"/>
        <v>0.4526981849791798</v>
      </c>
      <c r="EK68" s="56" t="e">
        <f t="shared" si="40"/>
        <v>#DIV/0!</v>
      </c>
      <c r="EL68" s="30">
        <f t="shared" si="41"/>
        <v>-0.35500976178047877</v>
      </c>
      <c r="EM68" s="30">
        <f t="shared" si="42"/>
        <v>0.35500976178047877</v>
      </c>
      <c r="EN68" s="30">
        <f t="shared" si="43"/>
        <v>0.35500976178047877</v>
      </c>
      <c r="EO68" s="56" t="e">
        <f t="shared" si="44"/>
        <v>#DIV/0!</v>
      </c>
      <c r="EP68" s="66"/>
      <c r="EQ68" s="60"/>
    </row>
    <row r="69" spans="2:147" s="12" customFormat="1" ht="21.95" customHeight="1" x14ac:dyDescent="0.25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DZ69" s="30">
        <f t="shared" si="29"/>
        <v>-0.32422511645126867</v>
      </c>
      <c r="EA69" s="30">
        <f t="shared" si="30"/>
        <v>0.32422511645126867</v>
      </c>
      <c r="EB69" s="30">
        <f t="shared" si="31"/>
        <v>0.32422511645126867</v>
      </c>
      <c r="EC69" s="56" t="e">
        <f t="shared" si="32"/>
        <v>#DIV/0!</v>
      </c>
      <c r="ED69" s="30">
        <f t="shared" si="33"/>
        <v>-0.36147965011916899</v>
      </c>
      <c r="EE69" s="30">
        <f t="shared" si="34"/>
        <v>0.36147965011916899</v>
      </c>
      <c r="EF69" s="30">
        <f t="shared" si="35"/>
        <v>0.36147965011916899</v>
      </c>
      <c r="EG69" s="56" t="e">
        <f t="shared" si="36"/>
        <v>#DIV/0!</v>
      </c>
      <c r="EH69" s="30">
        <f t="shared" si="37"/>
        <v>-0.4526981849791798</v>
      </c>
      <c r="EI69" s="30">
        <f t="shared" si="38"/>
        <v>0.4526981849791798</v>
      </c>
      <c r="EJ69" s="30">
        <f t="shared" si="39"/>
        <v>0.4526981849791798</v>
      </c>
      <c r="EK69" s="56" t="e">
        <f t="shared" si="40"/>
        <v>#DIV/0!</v>
      </c>
      <c r="EL69" s="30">
        <f t="shared" si="41"/>
        <v>-0.35500976178047877</v>
      </c>
      <c r="EM69" s="30">
        <f t="shared" si="42"/>
        <v>0.35500976178047877</v>
      </c>
      <c r="EN69" s="30">
        <f t="shared" si="43"/>
        <v>0.35500976178047877</v>
      </c>
      <c r="EO69" s="56" t="e">
        <f t="shared" si="44"/>
        <v>#DIV/0!</v>
      </c>
      <c r="EP69" s="66"/>
      <c r="EQ69" s="60"/>
    </row>
    <row r="70" spans="2:147" s="12" customFormat="1" ht="21.95" customHeight="1" x14ac:dyDescent="0.25"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87"/>
      <c r="AS70" s="87"/>
      <c r="AT70" s="83"/>
      <c r="AU70" s="132"/>
      <c r="AV70" s="132"/>
      <c r="AW70" s="132"/>
      <c r="AX70" s="132"/>
      <c r="AY70" s="132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DZ70" s="30">
        <f t="shared" si="29"/>
        <v>-0.32422511645126867</v>
      </c>
      <c r="EA70" s="30">
        <f t="shared" si="30"/>
        <v>0.32422511645126867</v>
      </c>
      <c r="EB70" s="30">
        <f t="shared" si="31"/>
        <v>0.32422511645126867</v>
      </c>
      <c r="EC70" s="56" t="e">
        <f t="shared" si="32"/>
        <v>#DIV/0!</v>
      </c>
      <c r="ED70" s="30">
        <f t="shared" si="33"/>
        <v>-0.36147965011916899</v>
      </c>
      <c r="EE70" s="30">
        <f t="shared" si="34"/>
        <v>0.36147965011916899</v>
      </c>
      <c r="EF70" s="30">
        <f t="shared" si="35"/>
        <v>0.36147965011916899</v>
      </c>
      <c r="EG70" s="56" t="e">
        <f t="shared" si="36"/>
        <v>#DIV/0!</v>
      </c>
      <c r="EH70" s="30">
        <f t="shared" si="37"/>
        <v>-0.4526981849791798</v>
      </c>
      <c r="EI70" s="30">
        <f t="shared" si="38"/>
        <v>0.4526981849791798</v>
      </c>
      <c r="EJ70" s="30">
        <f t="shared" si="39"/>
        <v>0.4526981849791798</v>
      </c>
      <c r="EK70" s="56" t="e">
        <f t="shared" si="40"/>
        <v>#DIV/0!</v>
      </c>
      <c r="EL70" s="30">
        <f t="shared" si="41"/>
        <v>-0.35500976178047877</v>
      </c>
      <c r="EM70" s="30">
        <f t="shared" si="42"/>
        <v>0.35500976178047877</v>
      </c>
      <c r="EN70" s="30">
        <f t="shared" si="43"/>
        <v>0.35500976178047877</v>
      </c>
      <c r="EO70" s="56" t="e">
        <f t="shared" si="44"/>
        <v>#DIV/0!</v>
      </c>
      <c r="EP70" s="66"/>
      <c r="EQ70" s="60"/>
    </row>
    <row r="71" spans="2:147" s="12" customFormat="1" ht="21.95" customHeight="1" x14ac:dyDescent="0.25"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87"/>
      <c r="AS71" s="87"/>
      <c r="AT71" s="83"/>
      <c r="AU71" s="132"/>
      <c r="AV71" s="132"/>
      <c r="AW71" s="132"/>
      <c r="AX71" s="132"/>
      <c r="AY71" s="132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DZ71" s="30">
        <f t="shared" si="29"/>
        <v>-0.32422511645126867</v>
      </c>
      <c r="EA71" s="30">
        <f t="shared" si="30"/>
        <v>0.32422511645126867</v>
      </c>
      <c r="EB71" s="30">
        <f t="shared" si="31"/>
        <v>0.32422511645126867</v>
      </c>
      <c r="EC71" s="56" t="e">
        <f t="shared" si="32"/>
        <v>#DIV/0!</v>
      </c>
      <c r="ED71" s="30">
        <f t="shared" si="33"/>
        <v>-0.36147965011916899</v>
      </c>
      <c r="EE71" s="30">
        <f t="shared" si="34"/>
        <v>0.36147965011916899</v>
      </c>
      <c r="EF71" s="30">
        <f t="shared" si="35"/>
        <v>0.36147965011916899</v>
      </c>
      <c r="EG71" s="56" t="e">
        <f t="shared" si="36"/>
        <v>#DIV/0!</v>
      </c>
      <c r="EH71" s="30">
        <f t="shared" si="37"/>
        <v>-0.4526981849791798</v>
      </c>
      <c r="EI71" s="30">
        <f t="shared" si="38"/>
        <v>0.4526981849791798</v>
      </c>
      <c r="EJ71" s="30">
        <f t="shared" si="39"/>
        <v>0.4526981849791798</v>
      </c>
      <c r="EK71" s="56" t="e">
        <f t="shared" si="40"/>
        <v>#DIV/0!</v>
      </c>
      <c r="EL71" s="30">
        <f t="shared" si="41"/>
        <v>-0.35500976178047877</v>
      </c>
      <c r="EM71" s="30">
        <f t="shared" si="42"/>
        <v>0.35500976178047877</v>
      </c>
      <c r="EN71" s="30">
        <f t="shared" si="43"/>
        <v>0.35500976178047877</v>
      </c>
      <c r="EO71" s="56" t="e">
        <f t="shared" si="44"/>
        <v>#DIV/0!</v>
      </c>
      <c r="EP71" s="66"/>
      <c r="EQ71" s="60"/>
    </row>
    <row r="72" spans="2:147" s="12" customFormat="1" ht="21.95" customHeight="1" x14ac:dyDescent="0.25"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DZ72" s="30">
        <f t="shared" si="29"/>
        <v>-0.32422511645126867</v>
      </c>
      <c r="EA72" s="30">
        <f t="shared" si="30"/>
        <v>0.32422511645126867</v>
      </c>
      <c r="EB72" s="30">
        <f t="shared" si="31"/>
        <v>0.32422511645126867</v>
      </c>
      <c r="EC72" s="56" t="e">
        <f t="shared" si="32"/>
        <v>#DIV/0!</v>
      </c>
      <c r="ED72" s="30">
        <f t="shared" si="33"/>
        <v>-0.36147965011916899</v>
      </c>
      <c r="EE72" s="30">
        <f t="shared" si="34"/>
        <v>0.36147965011916899</v>
      </c>
      <c r="EF72" s="30">
        <f t="shared" si="35"/>
        <v>0.36147965011916899</v>
      </c>
      <c r="EG72" s="56" t="e">
        <f t="shared" si="36"/>
        <v>#DIV/0!</v>
      </c>
      <c r="EH72" s="30">
        <f t="shared" si="37"/>
        <v>-0.4526981849791798</v>
      </c>
      <c r="EI72" s="30">
        <f t="shared" si="38"/>
        <v>0.4526981849791798</v>
      </c>
      <c r="EJ72" s="30">
        <f t="shared" si="39"/>
        <v>0.4526981849791798</v>
      </c>
      <c r="EK72" s="56" t="e">
        <f t="shared" si="40"/>
        <v>#DIV/0!</v>
      </c>
      <c r="EL72" s="30">
        <f t="shared" si="41"/>
        <v>-0.35500976178047877</v>
      </c>
      <c r="EM72" s="30">
        <f t="shared" si="42"/>
        <v>0.35500976178047877</v>
      </c>
      <c r="EN72" s="30">
        <f t="shared" si="43"/>
        <v>0.35500976178047877</v>
      </c>
      <c r="EO72" s="56" t="e">
        <f t="shared" si="44"/>
        <v>#DIV/0!</v>
      </c>
      <c r="EP72" s="66"/>
      <c r="EQ72" s="60"/>
    </row>
    <row r="73" spans="2:147" s="12" customFormat="1" ht="21.95" customHeight="1" x14ac:dyDescent="0.25"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DZ73" s="30">
        <f t="shared" si="29"/>
        <v>-0.32422511645126867</v>
      </c>
      <c r="EA73" s="30">
        <f t="shared" si="30"/>
        <v>0.32422511645126867</v>
      </c>
      <c r="EB73" s="30">
        <f t="shared" si="31"/>
        <v>0.32422511645126867</v>
      </c>
      <c r="EC73" s="56" t="e">
        <f t="shared" si="32"/>
        <v>#DIV/0!</v>
      </c>
      <c r="ED73" s="30">
        <f t="shared" si="33"/>
        <v>-0.36147965011916899</v>
      </c>
      <c r="EE73" s="30">
        <f t="shared" si="34"/>
        <v>0.36147965011916899</v>
      </c>
      <c r="EF73" s="30">
        <f t="shared" si="35"/>
        <v>0.36147965011916899</v>
      </c>
      <c r="EG73" s="56" t="e">
        <f t="shared" si="36"/>
        <v>#DIV/0!</v>
      </c>
      <c r="EH73" s="30">
        <f t="shared" si="37"/>
        <v>-0.4526981849791798</v>
      </c>
      <c r="EI73" s="30">
        <f t="shared" si="38"/>
        <v>0.4526981849791798</v>
      </c>
      <c r="EJ73" s="30">
        <f t="shared" si="39"/>
        <v>0.4526981849791798</v>
      </c>
      <c r="EK73" s="56" t="e">
        <f t="shared" si="40"/>
        <v>#DIV/0!</v>
      </c>
      <c r="EL73" s="30">
        <f t="shared" si="41"/>
        <v>-0.35500976178047877</v>
      </c>
      <c r="EM73" s="30">
        <f t="shared" si="42"/>
        <v>0.35500976178047877</v>
      </c>
      <c r="EN73" s="30">
        <f t="shared" si="43"/>
        <v>0.35500976178047877</v>
      </c>
      <c r="EO73" s="56" t="e">
        <f t="shared" si="44"/>
        <v>#DIV/0!</v>
      </c>
      <c r="EP73" s="66"/>
      <c r="EQ73" s="60"/>
    </row>
    <row r="74" spans="2:147" s="12" customFormat="1" ht="21.95" customHeight="1" x14ac:dyDescent="0.25"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DZ74" s="30">
        <f t="shared" si="29"/>
        <v>-0.32422511645126867</v>
      </c>
      <c r="EA74" s="30">
        <f t="shared" si="30"/>
        <v>0.32422511645126867</v>
      </c>
      <c r="EB74" s="30">
        <f t="shared" si="31"/>
        <v>0.32422511645126867</v>
      </c>
      <c r="EC74" s="56" t="e">
        <f t="shared" si="32"/>
        <v>#DIV/0!</v>
      </c>
      <c r="ED74" s="30">
        <f t="shared" si="33"/>
        <v>-0.36147965011916899</v>
      </c>
      <c r="EE74" s="30">
        <f t="shared" si="34"/>
        <v>0.36147965011916899</v>
      </c>
      <c r="EF74" s="30">
        <f t="shared" si="35"/>
        <v>0.36147965011916899</v>
      </c>
      <c r="EG74" s="56" t="e">
        <f t="shared" si="36"/>
        <v>#DIV/0!</v>
      </c>
      <c r="EH74" s="30">
        <f t="shared" si="37"/>
        <v>-0.4526981849791798</v>
      </c>
      <c r="EI74" s="30">
        <f t="shared" si="38"/>
        <v>0.4526981849791798</v>
      </c>
      <c r="EJ74" s="30">
        <f t="shared" si="39"/>
        <v>0.4526981849791798</v>
      </c>
      <c r="EK74" s="56" t="e">
        <f t="shared" si="40"/>
        <v>#DIV/0!</v>
      </c>
      <c r="EL74" s="30">
        <f t="shared" si="41"/>
        <v>-0.35500976178047877</v>
      </c>
      <c r="EM74" s="30">
        <f t="shared" si="42"/>
        <v>0.35500976178047877</v>
      </c>
      <c r="EN74" s="30">
        <f t="shared" si="43"/>
        <v>0.35500976178047877</v>
      </c>
      <c r="EO74" s="56" t="e">
        <f t="shared" si="44"/>
        <v>#DIV/0!</v>
      </c>
      <c r="EP74" s="66"/>
      <c r="EQ74" s="60"/>
    </row>
    <row r="75" spans="2:147" s="12" customFormat="1" ht="21.95" customHeight="1" x14ac:dyDescent="0.25"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DZ75" s="30">
        <f t="shared" si="29"/>
        <v>-0.32422511645126867</v>
      </c>
      <c r="EA75" s="30">
        <f t="shared" si="30"/>
        <v>0.32422511645126867</v>
      </c>
      <c r="EB75" s="30">
        <f t="shared" si="31"/>
        <v>0.32422511645126867</v>
      </c>
      <c r="EC75" s="56" t="e">
        <f t="shared" si="32"/>
        <v>#DIV/0!</v>
      </c>
      <c r="ED75" s="30">
        <f t="shared" si="33"/>
        <v>-0.36147965011916899</v>
      </c>
      <c r="EE75" s="30">
        <f t="shared" si="34"/>
        <v>0.36147965011916899</v>
      </c>
      <c r="EF75" s="30">
        <f t="shared" si="35"/>
        <v>0.36147965011916899</v>
      </c>
      <c r="EG75" s="56" t="e">
        <f t="shared" si="36"/>
        <v>#DIV/0!</v>
      </c>
      <c r="EH75" s="30">
        <f t="shared" si="37"/>
        <v>-0.4526981849791798</v>
      </c>
      <c r="EI75" s="30">
        <f t="shared" si="38"/>
        <v>0.4526981849791798</v>
      </c>
      <c r="EJ75" s="30">
        <f t="shared" si="39"/>
        <v>0.4526981849791798</v>
      </c>
      <c r="EK75" s="56" t="e">
        <f t="shared" si="40"/>
        <v>#DIV/0!</v>
      </c>
      <c r="EL75" s="30">
        <f t="shared" si="41"/>
        <v>-0.35500976178047877</v>
      </c>
      <c r="EM75" s="30">
        <f t="shared" si="42"/>
        <v>0.35500976178047877</v>
      </c>
      <c r="EN75" s="30">
        <f t="shared" si="43"/>
        <v>0.35500976178047877</v>
      </c>
      <c r="EO75" s="56" t="e">
        <f t="shared" si="44"/>
        <v>#DIV/0!</v>
      </c>
      <c r="EP75" s="66"/>
      <c r="EQ75" s="60"/>
    </row>
    <row r="76" spans="2:147" s="12" customFormat="1" ht="21.95" customHeight="1" x14ac:dyDescent="0.25"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DZ76" s="30">
        <f t="shared" si="29"/>
        <v>-0.32422511645126867</v>
      </c>
      <c r="EA76" s="30">
        <f t="shared" si="30"/>
        <v>0.32422511645126867</v>
      </c>
      <c r="EB76" s="30">
        <f t="shared" si="31"/>
        <v>0.32422511645126867</v>
      </c>
      <c r="EC76" s="56" t="e">
        <f t="shared" si="32"/>
        <v>#DIV/0!</v>
      </c>
      <c r="ED76" s="30">
        <f t="shared" si="33"/>
        <v>-0.36147965011916899</v>
      </c>
      <c r="EE76" s="30">
        <f t="shared" si="34"/>
        <v>0.36147965011916899</v>
      </c>
      <c r="EF76" s="30">
        <f t="shared" si="35"/>
        <v>0.36147965011916899</v>
      </c>
      <c r="EG76" s="56" t="e">
        <f t="shared" si="36"/>
        <v>#DIV/0!</v>
      </c>
      <c r="EH76" s="30">
        <f t="shared" si="37"/>
        <v>-0.4526981849791798</v>
      </c>
      <c r="EI76" s="30">
        <f t="shared" si="38"/>
        <v>0.4526981849791798</v>
      </c>
      <c r="EJ76" s="30">
        <f t="shared" si="39"/>
        <v>0.4526981849791798</v>
      </c>
      <c r="EK76" s="56" t="e">
        <f t="shared" si="40"/>
        <v>#DIV/0!</v>
      </c>
      <c r="EL76" s="30">
        <f t="shared" si="41"/>
        <v>-0.35500976178047877</v>
      </c>
      <c r="EM76" s="30">
        <f t="shared" si="42"/>
        <v>0.35500976178047877</v>
      </c>
      <c r="EN76" s="30">
        <f t="shared" si="43"/>
        <v>0.35500976178047877</v>
      </c>
      <c r="EO76" s="56" t="e">
        <f t="shared" si="44"/>
        <v>#DIV/0!</v>
      </c>
      <c r="EP76" s="66"/>
      <c r="EQ76" s="60"/>
    </row>
    <row r="77" spans="2:147" s="12" customFormat="1" ht="21.95" customHeight="1" x14ac:dyDescent="0.25"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DZ77" s="30">
        <f t="shared" si="29"/>
        <v>-0.32422511645126867</v>
      </c>
      <c r="EA77" s="30">
        <f t="shared" si="30"/>
        <v>0.32422511645126867</v>
      </c>
      <c r="EB77" s="30">
        <f t="shared" si="31"/>
        <v>0.32422511645126867</v>
      </c>
      <c r="EC77" s="56" t="e">
        <f t="shared" si="32"/>
        <v>#DIV/0!</v>
      </c>
      <c r="ED77" s="30">
        <f t="shared" si="33"/>
        <v>-0.36147965011916899</v>
      </c>
      <c r="EE77" s="30">
        <f t="shared" si="34"/>
        <v>0.36147965011916899</v>
      </c>
      <c r="EF77" s="30">
        <f t="shared" si="35"/>
        <v>0.36147965011916899</v>
      </c>
      <c r="EG77" s="56" t="e">
        <f t="shared" si="36"/>
        <v>#DIV/0!</v>
      </c>
      <c r="EH77" s="30">
        <f t="shared" si="37"/>
        <v>-0.4526981849791798</v>
      </c>
      <c r="EI77" s="30">
        <f t="shared" si="38"/>
        <v>0.4526981849791798</v>
      </c>
      <c r="EJ77" s="30">
        <f t="shared" si="39"/>
        <v>0.4526981849791798</v>
      </c>
      <c r="EK77" s="56" t="e">
        <f t="shared" si="40"/>
        <v>#DIV/0!</v>
      </c>
      <c r="EL77" s="30">
        <f t="shared" si="41"/>
        <v>-0.35500976178047877</v>
      </c>
      <c r="EM77" s="30">
        <f t="shared" si="42"/>
        <v>0.35500976178047877</v>
      </c>
      <c r="EN77" s="30">
        <f t="shared" si="43"/>
        <v>0.35500976178047877</v>
      </c>
      <c r="EO77" s="56" t="e">
        <f t="shared" si="44"/>
        <v>#DIV/0!</v>
      </c>
      <c r="EP77" s="66"/>
      <c r="EQ77" s="60"/>
    </row>
    <row r="78" spans="2:147" s="12" customFormat="1" ht="21.95" customHeight="1" x14ac:dyDescent="0.25"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DZ78" s="30">
        <f t="shared" ref="DZ78:DZ80" si="50">AJ78-EB78</f>
        <v>-0.32422511645126867</v>
      </c>
      <c r="EA78" s="30">
        <f t="shared" ref="EA78:EA80" si="51">AJ78+EB78</f>
        <v>0.32422511645126867</v>
      </c>
      <c r="EB78" s="30">
        <f t="shared" ref="EB78:EB80" si="52">$N$22*SQRT(($N$20^2)+((($N$20*SQRT((1/$H$26)+(AX78/$M$26))))^2))</f>
        <v>0.32422511645126867</v>
      </c>
      <c r="EC78" s="56" t="e">
        <f t="shared" ref="EC78:EC80" si="53">(EA78-DZ78)/(2*AJ78)</f>
        <v>#DIV/0!</v>
      </c>
      <c r="ED78" s="30">
        <f t="shared" ref="ED78:ED80" si="54">AK78-EF78</f>
        <v>-0.36147965011916899</v>
      </c>
      <c r="EE78" s="30">
        <f t="shared" ref="EE78:EE80" si="55">AK78+EF78</f>
        <v>0.36147965011916899</v>
      </c>
      <c r="EF78" s="30">
        <f t="shared" ref="EF78:EF80" si="56">$O$22*SQRT(($O$20^2)+((($O$20*SQRT((1/$H$26)+(AX78/$M$26))))^2))</f>
        <v>0.36147965011916899</v>
      </c>
      <c r="EG78" s="56" t="e">
        <f t="shared" ref="EG78:EG80" si="57">(EE78-ED78)/(2*AK78)</f>
        <v>#DIV/0!</v>
      </c>
      <c r="EH78" s="30">
        <f t="shared" ref="EH78:EH80" si="58">AL78-EJ78</f>
        <v>-0.4526981849791798</v>
      </c>
      <c r="EI78" s="30">
        <f t="shared" ref="EI78:EI80" si="59">AL78+EJ78</f>
        <v>0.4526981849791798</v>
      </c>
      <c r="EJ78" s="30">
        <f t="shared" ref="EJ78:EJ80" si="60">$P$22*SQRT(($P$20^2)+((($P$20*SQRT((1/$H$26)+(AX78/$M$26))))^2))</f>
        <v>0.4526981849791798</v>
      </c>
      <c r="EK78" s="56" t="e">
        <f t="shared" ref="EK78:EK80" si="61">(EI78-EH78)/(2*AL78)</f>
        <v>#DIV/0!</v>
      </c>
      <c r="EL78" s="30">
        <f t="shared" ref="EL78:EL80" si="62">AM78-EN78</f>
        <v>-0.35500976178047877</v>
      </c>
      <c r="EM78" s="30">
        <f t="shared" ref="EM78:EM80" si="63">AM78+EN78</f>
        <v>0.35500976178047877</v>
      </c>
      <c r="EN78" s="30">
        <f t="shared" ref="EN78:EN80" si="64">$Q$22*SQRT(($Q$20^2)+((($Q$20*SQRT((1/$H$26)+(AX78/$M$26))))^2))</f>
        <v>0.35500976178047877</v>
      </c>
      <c r="EO78" s="56" t="e">
        <f t="shared" ref="EO78:EO80" si="65">(EM78-EL78)/(2*AM78)</f>
        <v>#DIV/0!</v>
      </c>
      <c r="EP78" s="66"/>
      <c r="EQ78" s="60"/>
    </row>
    <row r="79" spans="2:147" s="12" customFormat="1" ht="21.95" customHeight="1" x14ac:dyDescent="0.25"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DZ79" s="30">
        <f t="shared" si="50"/>
        <v>-0.32422511645126867</v>
      </c>
      <c r="EA79" s="30">
        <f t="shared" si="51"/>
        <v>0.32422511645126867</v>
      </c>
      <c r="EB79" s="30">
        <f t="shared" si="52"/>
        <v>0.32422511645126867</v>
      </c>
      <c r="EC79" s="56" t="e">
        <f t="shared" si="53"/>
        <v>#DIV/0!</v>
      </c>
      <c r="ED79" s="30">
        <f t="shared" si="54"/>
        <v>-0.36147965011916899</v>
      </c>
      <c r="EE79" s="30">
        <f t="shared" si="55"/>
        <v>0.36147965011916899</v>
      </c>
      <c r="EF79" s="30">
        <f t="shared" si="56"/>
        <v>0.36147965011916899</v>
      </c>
      <c r="EG79" s="56" t="e">
        <f t="shared" si="57"/>
        <v>#DIV/0!</v>
      </c>
      <c r="EH79" s="30">
        <f t="shared" si="58"/>
        <v>-0.4526981849791798</v>
      </c>
      <c r="EI79" s="30">
        <f t="shared" si="59"/>
        <v>0.4526981849791798</v>
      </c>
      <c r="EJ79" s="30">
        <f t="shared" si="60"/>
        <v>0.4526981849791798</v>
      </c>
      <c r="EK79" s="56" t="e">
        <f t="shared" si="61"/>
        <v>#DIV/0!</v>
      </c>
      <c r="EL79" s="30">
        <f t="shared" si="62"/>
        <v>-0.35500976178047877</v>
      </c>
      <c r="EM79" s="30">
        <f t="shared" si="63"/>
        <v>0.35500976178047877</v>
      </c>
      <c r="EN79" s="30">
        <f t="shared" si="64"/>
        <v>0.35500976178047877</v>
      </c>
      <c r="EO79" s="56" t="e">
        <f t="shared" si="65"/>
        <v>#DIV/0!</v>
      </c>
      <c r="EP79" s="66"/>
      <c r="EQ79" s="60"/>
    </row>
    <row r="80" spans="2:147" s="12" customFormat="1" ht="21.95" customHeight="1" x14ac:dyDescent="0.25"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DZ80" s="30">
        <f t="shared" si="50"/>
        <v>-0.32422511645126867</v>
      </c>
      <c r="EA80" s="30">
        <f t="shared" si="51"/>
        <v>0.32422511645126867</v>
      </c>
      <c r="EB80" s="30">
        <f t="shared" si="52"/>
        <v>0.32422511645126867</v>
      </c>
      <c r="EC80" s="56" t="e">
        <f t="shared" si="53"/>
        <v>#DIV/0!</v>
      </c>
      <c r="ED80" s="30">
        <f t="shared" si="54"/>
        <v>-0.36147965011916899</v>
      </c>
      <c r="EE80" s="30">
        <f t="shared" si="55"/>
        <v>0.36147965011916899</v>
      </c>
      <c r="EF80" s="30">
        <f t="shared" si="56"/>
        <v>0.36147965011916899</v>
      </c>
      <c r="EG80" s="56" t="e">
        <f t="shared" si="57"/>
        <v>#DIV/0!</v>
      </c>
      <c r="EH80" s="30">
        <f t="shared" si="58"/>
        <v>-0.4526981849791798</v>
      </c>
      <c r="EI80" s="30">
        <f t="shared" si="59"/>
        <v>0.4526981849791798</v>
      </c>
      <c r="EJ80" s="30">
        <f t="shared" si="60"/>
        <v>0.4526981849791798</v>
      </c>
      <c r="EK80" s="56" t="e">
        <f t="shared" si="61"/>
        <v>#DIV/0!</v>
      </c>
      <c r="EL80" s="30">
        <f t="shared" si="62"/>
        <v>-0.35500976178047877</v>
      </c>
      <c r="EM80" s="30">
        <f t="shared" si="63"/>
        <v>0.35500976178047877</v>
      </c>
      <c r="EN80" s="30">
        <f t="shared" si="64"/>
        <v>0.35500976178047877</v>
      </c>
      <c r="EO80" s="56" t="e">
        <f t="shared" si="65"/>
        <v>#DIV/0!</v>
      </c>
      <c r="EP80" s="66"/>
      <c r="EQ80" s="60"/>
    </row>
    <row r="81" spans="2:147" s="12" customFormat="1" ht="21.95" customHeight="1" x14ac:dyDescent="0.25"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T81" s="34"/>
      <c r="X81" s="34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34"/>
      <c r="AK81" s="254"/>
      <c r="AL81" s="254"/>
      <c r="AM81" s="108"/>
      <c r="AN81" s="108"/>
      <c r="AO81" s="108"/>
      <c r="AP81" s="108"/>
      <c r="AQ81" s="108"/>
      <c r="AR81" s="101"/>
      <c r="AS81" s="101"/>
      <c r="AT81" s="136"/>
      <c r="AU81" s="135"/>
      <c r="AV81" s="135"/>
      <c r="AW81" s="135"/>
      <c r="AX81" s="135"/>
      <c r="AY81" s="135"/>
      <c r="AZ81" s="135"/>
      <c r="BA81" s="135"/>
      <c r="BB81" s="135"/>
      <c r="BC81" s="34"/>
      <c r="BD81" s="135"/>
      <c r="BE81" s="135"/>
      <c r="BF81" s="135"/>
      <c r="BG81" s="34"/>
      <c r="BH81" s="133"/>
      <c r="BI81" s="133"/>
      <c r="BJ81" s="133"/>
      <c r="BK81" s="34"/>
      <c r="BL81" s="133"/>
      <c r="BM81" s="133"/>
      <c r="BN81" s="133"/>
      <c r="BO81" s="34"/>
      <c r="BP81" s="133"/>
      <c r="DZ81" s="63"/>
      <c r="EA81" s="63"/>
      <c r="EB81" s="63"/>
      <c r="EC81" s="59" t="e">
        <f>AVERAGE(EC16:EC80)</f>
        <v>#DIV/0!</v>
      </c>
      <c r="ED81" s="63"/>
      <c r="EE81" s="63"/>
      <c r="EF81" s="63"/>
      <c r="EG81" s="59" t="e">
        <f>AVERAGE(EG16:EG80)</f>
        <v>#DIV/0!</v>
      </c>
      <c r="EH81" s="59"/>
      <c r="EI81" s="59"/>
      <c r="EJ81" s="59"/>
      <c r="EK81" s="59" t="e">
        <f>AVERAGE(EK16:EK80)</f>
        <v>#DIV/0!</v>
      </c>
      <c r="EL81" s="59"/>
      <c r="EM81" s="59"/>
      <c r="EN81" s="59"/>
      <c r="EO81" s="59" t="e">
        <f>AVERAGE(EO16:EO80)</f>
        <v>#DIV/0!</v>
      </c>
      <c r="EP81" s="66"/>
      <c r="EQ81" s="60"/>
    </row>
    <row r="82" spans="2:147" s="12" customFormat="1" ht="21.9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T82" s="34"/>
      <c r="U82" s="34"/>
      <c r="V82" s="34"/>
      <c r="W82" s="34"/>
      <c r="X82" s="34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34"/>
      <c r="AK82" s="164"/>
      <c r="AL82" s="138"/>
      <c r="AM82" s="108"/>
      <c r="AN82" s="108"/>
      <c r="AO82" s="108"/>
      <c r="AP82" s="108"/>
      <c r="AQ82" s="108"/>
      <c r="AR82" s="107"/>
      <c r="AS82" s="107"/>
      <c r="AT82" s="136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8"/>
      <c r="EQ82" s="60"/>
    </row>
    <row r="83" spans="2:147" s="12" customFormat="1" ht="21.95" customHeight="1" x14ac:dyDescent="0.25"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CL83" s="91"/>
      <c r="CM83" s="91"/>
      <c r="CN83" s="91"/>
      <c r="CO83" s="91"/>
      <c r="CP83" s="11"/>
      <c r="CQ83" s="11"/>
      <c r="CR83" s="11"/>
      <c r="CS83" s="108"/>
      <c r="CT83" s="108"/>
      <c r="CU83" s="108"/>
      <c r="CV83" s="108"/>
      <c r="CW83" s="108"/>
      <c r="CX83" s="108"/>
      <c r="CY83" s="108"/>
      <c r="CZ83" s="108"/>
      <c r="DC83" s="11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1"/>
      <c r="EQ83" s="11"/>
    </row>
    <row r="84" spans="2:147" s="12" customFormat="1" ht="21.95" customHeight="1" x14ac:dyDescent="0.25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CL84" s="91"/>
      <c r="CM84" s="91"/>
      <c r="CN84" s="91"/>
      <c r="CO84" s="91"/>
      <c r="CP84" s="11"/>
      <c r="CQ84" s="11"/>
      <c r="CR84" s="11"/>
      <c r="CS84" s="108"/>
      <c r="CT84" s="108"/>
      <c r="CU84" s="108"/>
      <c r="CV84" s="108"/>
      <c r="CW84" s="108"/>
      <c r="CX84" s="108"/>
      <c r="CY84" s="108"/>
      <c r="CZ84" s="108"/>
      <c r="DC84" s="11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1"/>
      <c r="EQ84" s="11"/>
    </row>
    <row r="85" spans="2:147" s="12" customFormat="1" ht="21.95" customHeight="1" x14ac:dyDescent="0.25">
      <c r="CL85" s="110"/>
      <c r="CM85" s="110"/>
      <c r="CN85" s="110"/>
      <c r="CO85" s="110"/>
      <c r="CQ85" s="11"/>
      <c r="CR85" s="11"/>
      <c r="CS85" s="108"/>
      <c r="CT85" s="108"/>
      <c r="CU85" s="108"/>
      <c r="CV85" s="108"/>
      <c r="CW85" s="108"/>
      <c r="CX85" s="108"/>
      <c r="CY85" s="108"/>
      <c r="CZ85" s="108"/>
      <c r="DC85" s="11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1"/>
      <c r="EQ85" s="11"/>
    </row>
    <row r="86" spans="2:147" s="12" customFormat="1" ht="21.95" customHeight="1" x14ac:dyDescent="0.25">
      <c r="CL86" s="110"/>
      <c r="CM86" s="110"/>
      <c r="CN86" s="110"/>
      <c r="CO86" s="110"/>
      <c r="CQ86" s="11"/>
      <c r="CR86" s="11"/>
      <c r="CS86" s="108"/>
      <c r="CT86" s="108"/>
      <c r="CU86" s="108"/>
      <c r="CV86" s="108"/>
      <c r="CW86" s="108"/>
      <c r="CX86" s="108"/>
      <c r="CY86" s="108"/>
      <c r="CZ86" s="108"/>
      <c r="DC86" s="11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1"/>
      <c r="EQ86" s="11"/>
    </row>
    <row r="87" spans="2:147" s="12" customFormat="1" ht="21.95" customHeight="1" x14ac:dyDescent="0.25">
      <c r="CL87" s="110"/>
      <c r="CM87" s="110"/>
      <c r="CN87" s="110"/>
      <c r="CO87" s="110"/>
      <c r="CQ87" s="11"/>
      <c r="CR87" s="11"/>
      <c r="CS87" s="108"/>
      <c r="CT87" s="108"/>
      <c r="CU87" s="108"/>
      <c r="CV87" s="108"/>
      <c r="CW87" s="108"/>
      <c r="CX87" s="108"/>
      <c r="CY87" s="108"/>
      <c r="CZ87" s="108"/>
      <c r="DC87" s="11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1"/>
      <c r="EQ87" s="11"/>
    </row>
    <row r="88" spans="2:147" s="12" customFormat="1" ht="21.95" customHeight="1" x14ac:dyDescent="0.25">
      <c r="CL88" s="110"/>
      <c r="CM88" s="110"/>
      <c r="CN88" s="110"/>
      <c r="CO88" s="110"/>
      <c r="CQ88" s="11"/>
      <c r="CR88" s="11"/>
      <c r="CS88" s="108"/>
      <c r="CT88" s="108"/>
      <c r="CU88" s="108"/>
      <c r="CV88" s="108"/>
      <c r="CW88" s="108"/>
      <c r="CX88" s="108"/>
      <c r="CY88" s="108"/>
      <c r="CZ88" s="108"/>
      <c r="DC88" s="11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1"/>
      <c r="EQ88" s="11"/>
    </row>
    <row r="89" spans="2:147" s="12" customFormat="1" ht="21.95" customHeight="1" x14ac:dyDescent="0.25">
      <c r="CL89" s="110"/>
      <c r="CM89" s="110"/>
      <c r="CN89" s="110"/>
      <c r="CO89" s="110"/>
      <c r="CQ89" s="11"/>
      <c r="CR89" s="11"/>
      <c r="CS89" s="108"/>
      <c r="CT89" s="108"/>
      <c r="CU89" s="108"/>
      <c r="CV89" s="108"/>
      <c r="CW89" s="108"/>
      <c r="CX89" s="108"/>
      <c r="CY89" s="108"/>
      <c r="CZ89" s="108"/>
      <c r="DC89" s="11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1"/>
      <c r="EQ89" s="11"/>
    </row>
    <row r="90" spans="2:147" s="12" customFormat="1" ht="21.95" customHeight="1" x14ac:dyDescent="0.25">
      <c r="CL90" s="110"/>
      <c r="CM90" s="110"/>
      <c r="CN90" s="110"/>
      <c r="CO90" s="110"/>
      <c r="CQ90" s="11"/>
      <c r="CR90" s="11"/>
      <c r="CS90" s="108"/>
      <c r="CT90" s="108"/>
      <c r="CU90" s="108"/>
      <c r="CV90" s="108"/>
      <c r="CW90" s="108"/>
      <c r="CX90" s="108"/>
      <c r="CY90" s="108"/>
      <c r="CZ90" s="108"/>
      <c r="DC90" s="11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1"/>
      <c r="EQ90" s="11"/>
    </row>
    <row r="91" spans="2:147" s="12" customFormat="1" ht="21.95" customHeight="1" x14ac:dyDescent="0.25">
      <c r="CL91" s="110"/>
      <c r="CM91" s="110"/>
      <c r="CN91" s="110"/>
      <c r="CO91" s="110"/>
      <c r="CQ91" s="11"/>
      <c r="CR91" s="11"/>
      <c r="CS91" s="108"/>
      <c r="CT91" s="108"/>
      <c r="CU91" s="108"/>
      <c r="CV91" s="108"/>
      <c r="CW91" s="108"/>
      <c r="CX91" s="108"/>
      <c r="CY91" s="108"/>
      <c r="CZ91" s="108"/>
      <c r="DC91" s="11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1"/>
      <c r="EQ91" s="11"/>
    </row>
    <row r="92" spans="2:147" s="12" customFormat="1" ht="21.95" customHeight="1" x14ac:dyDescent="0.25">
      <c r="CL92" s="110"/>
      <c r="CM92" s="110"/>
      <c r="CN92" s="110"/>
      <c r="CO92" s="110"/>
      <c r="CQ92" s="11"/>
      <c r="CR92" s="11"/>
      <c r="CS92" s="108"/>
      <c r="CT92" s="108"/>
      <c r="CU92" s="108"/>
      <c r="CV92" s="108"/>
      <c r="CW92" s="108"/>
      <c r="CX92" s="108"/>
      <c r="CY92" s="108"/>
      <c r="CZ92" s="108"/>
      <c r="DC92" s="11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1"/>
      <c r="EQ92" s="11"/>
    </row>
    <row r="93" spans="2:147" s="12" customFormat="1" ht="21.95" customHeight="1" x14ac:dyDescent="0.25">
      <c r="CL93" s="110"/>
      <c r="CM93" s="110"/>
      <c r="CN93" s="110"/>
      <c r="CO93" s="110"/>
      <c r="CQ93" s="11"/>
      <c r="CR93" s="11"/>
      <c r="CS93" s="108"/>
      <c r="CT93" s="108"/>
      <c r="CU93" s="108"/>
      <c r="CV93" s="108"/>
      <c r="CW93" s="108"/>
      <c r="CX93" s="108"/>
      <c r="CY93" s="108"/>
      <c r="CZ93" s="108"/>
      <c r="DC93" s="11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1"/>
      <c r="EQ93" s="11"/>
    </row>
    <row r="94" spans="2:147" s="12" customFormat="1" ht="21.95" customHeight="1" x14ac:dyDescent="0.25">
      <c r="CL94" s="110"/>
      <c r="CM94" s="110"/>
      <c r="CN94" s="110"/>
      <c r="CO94" s="110"/>
      <c r="CQ94" s="11"/>
      <c r="CR94" s="11"/>
      <c r="CS94" s="108"/>
      <c r="CT94" s="108"/>
      <c r="CU94" s="108"/>
      <c r="CV94" s="108"/>
      <c r="CW94" s="108"/>
      <c r="CX94" s="108"/>
      <c r="CY94" s="108"/>
      <c r="CZ94" s="108"/>
      <c r="DC94" s="11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1"/>
      <c r="EQ94" s="11"/>
    </row>
    <row r="95" spans="2:147" s="12" customFormat="1" ht="21.95" customHeight="1" x14ac:dyDescent="0.25">
      <c r="CL95" s="110"/>
      <c r="CM95" s="110"/>
      <c r="CN95" s="110"/>
      <c r="CO95" s="110"/>
      <c r="CQ95" s="11"/>
      <c r="CR95" s="11"/>
      <c r="CS95" s="108"/>
      <c r="CT95" s="108"/>
      <c r="CU95" s="108"/>
      <c r="CV95" s="108"/>
      <c r="CW95" s="108"/>
      <c r="CX95" s="108"/>
      <c r="CY95" s="108"/>
      <c r="CZ95" s="108"/>
      <c r="DC95" s="11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1"/>
      <c r="EQ95" s="11"/>
    </row>
    <row r="96" spans="2:147" s="12" customFormat="1" ht="21.95" customHeight="1" x14ac:dyDescent="0.25">
      <c r="CL96" s="110"/>
      <c r="CM96" s="110"/>
      <c r="CN96" s="110"/>
      <c r="CO96" s="110"/>
      <c r="CQ96" s="11"/>
      <c r="CR96" s="11"/>
      <c r="CS96" s="108"/>
      <c r="CT96" s="108"/>
      <c r="CU96" s="108"/>
      <c r="CV96" s="108"/>
      <c r="CW96" s="108"/>
      <c r="CX96" s="108"/>
      <c r="CY96" s="108"/>
      <c r="CZ96" s="108"/>
      <c r="DC96" s="11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1"/>
      <c r="EQ96" s="11"/>
    </row>
    <row r="97" spans="81:147" s="12" customFormat="1" ht="21.95" customHeight="1" x14ac:dyDescent="0.25">
      <c r="CL97" s="110"/>
      <c r="CM97" s="110"/>
      <c r="CN97" s="110"/>
      <c r="CO97" s="110"/>
      <c r="CQ97" s="11"/>
      <c r="CR97" s="11"/>
      <c r="CS97" s="108"/>
      <c r="CT97" s="108"/>
      <c r="CU97" s="108"/>
      <c r="CV97" s="108"/>
      <c r="CW97" s="108"/>
      <c r="CX97" s="108"/>
      <c r="CY97" s="108"/>
      <c r="CZ97" s="108"/>
      <c r="DC97" s="11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1"/>
      <c r="EQ97" s="11"/>
    </row>
    <row r="98" spans="81:147" s="12" customFormat="1" ht="21.95" customHeight="1" x14ac:dyDescent="0.25">
      <c r="CL98" s="110"/>
      <c r="CM98" s="110"/>
      <c r="CN98" s="110"/>
      <c r="CO98" s="110"/>
      <c r="CQ98" s="11"/>
      <c r="CR98" s="11"/>
      <c r="CS98" s="108"/>
      <c r="CT98" s="108"/>
      <c r="CU98" s="108"/>
      <c r="CV98" s="108"/>
      <c r="CW98" s="108"/>
      <c r="CX98" s="108"/>
      <c r="CY98" s="108"/>
      <c r="CZ98" s="108"/>
      <c r="DC98" s="11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1"/>
      <c r="EQ98" s="11"/>
    </row>
    <row r="99" spans="81:147" s="12" customFormat="1" ht="21.95" customHeight="1" x14ac:dyDescent="0.25">
      <c r="CL99" s="110"/>
      <c r="CM99" s="110"/>
      <c r="CN99" s="110"/>
      <c r="CO99" s="110"/>
      <c r="CQ99" s="11"/>
      <c r="CR99" s="11"/>
      <c r="CS99" s="108"/>
      <c r="CT99" s="108"/>
      <c r="CU99" s="108"/>
      <c r="CV99" s="108"/>
      <c r="CW99" s="108"/>
      <c r="CX99" s="108"/>
      <c r="CY99" s="108"/>
      <c r="CZ99" s="108"/>
      <c r="DC99" s="11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1"/>
      <c r="EQ99" s="11"/>
    </row>
    <row r="100" spans="81:147" s="12" customFormat="1" ht="21.95" customHeight="1" x14ac:dyDescent="0.25">
      <c r="CL100" s="110"/>
      <c r="CM100" s="110"/>
      <c r="CN100" s="110"/>
      <c r="CO100" s="110"/>
      <c r="CQ100" s="11"/>
      <c r="CR100" s="11"/>
      <c r="CS100" s="108"/>
      <c r="CT100" s="108"/>
      <c r="CU100" s="108"/>
      <c r="CV100" s="108"/>
      <c r="CW100" s="108"/>
      <c r="CX100" s="108"/>
      <c r="CY100" s="108"/>
      <c r="CZ100" s="108"/>
      <c r="DC100" s="11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1"/>
      <c r="EQ100" s="11"/>
    </row>
    <row r="101" spans="81:147" s="12" customFormat="1" ht="21.95" customHeight="1" x14ac:dyDescent="0.25">
      <c r="CL101" s="110"/>
      <c r="CM101" s="110"/>
      <c r="CN101" s="110"/>
      <c r="CO101" s="110"/>
      <c r="CQ101" s="11"/>
      <c r="CR101" s="11"/>
      <c r="CS101" s="108"/>
      <c r="CT101" s="108"/>
      <c r="CU101" s="108"/>
      <c r="CV101" s="108"/>
      <c r="CW101" s="108"/>
      <c r="CX101" s="108"/>
      <c r="CY101" s="108"/>
      <c r="CZ101" s="108"/>
      <c r="DC101" s="11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1"/>
      <c r="EQ101" s="11"/>
    </row>
    <row r="102" spans="81:147" s="12" customFormat="1" ht="21.95" customHeight="1" x14ac:dyDescent="0.25">
      <c r="CL102" s="110"/>
      <c r="CM102" s="110"/>
      <c r="CN102" s="110"/>
      <c r="CO102" s="110"/>
      <c r="CQ102" s="11"/>
      <c r="CR102" s="11"/>
      <c r="CS102" s="108"/>
      <c r="CT102" s="108"/>
      <c r="CU102" s="108"/>
      <c r="CV102" s="108"/>
      <c r="CW102" s="108"/>
      <c r="CX102" s="108"/>
      <c r="CY102" s="108"/>
      <c r="CZ102" s="108"/>
      <c r="DC102" s="11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1"/>
      <c r="EQ102" s="11"/>
    </row>
    <row r="103" spans="81:147" s="12" customFormat="1" ht="21.95" customHeight="1" x14ac:dyDescent="0.25">
      <c r="CL103" s="110"/>
      <c r="CM103" s="110"/>
      <c r="CN103" s="110"/>
      <c r="CO103" s="110"/>
      <c r="CQ103" s="11"/>
      <c r="CR103" s="11"/>
      <c r="CS103" s="108"/>
      <c r="CT103" s="108"/>
      <c r="CU103" s="108"/>
      <c r="CV103" s="108"/>
      <c r="CW103" s="108"/>
      <c r="CX103" s="108"/>
      <c r="CY103" s="108"/>
      <c r="CZ103" s="108"/>
      <c r="DC103" s="11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1"/>
      <c r="EQ103" s="11"/>
    </row>
    <row r="104" spans="81:147" s="12" customFormat="1" ht="21.95" customHeight="1" x14ac:dyDescent="0.25">
      <c r="CL104" s="110"/>
      <c r="CM104" s="110"/>
      <c r="CN104" s="110"/>
      <c r="CO104" s="110"/>
      <c r="CQ104" s="11"/>
      <c r="CR104" s="11"/>
      <c r="CS104" s="108"/>
      <c r="CT104" s="108"/>
      <c r="CU104" s="108"/>
      <c r="CV104" s="108"/>
      <c r="CW104" s="108"/>
      <c r="CX104" s="108"/>
      <c r="CY104" s="108"/>
      <c r="CZ104" s="108"/>
      <c r="DC104" s="11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1"/>
      <c r="EQ104" s="11"/>
    </row>
    <row r="105" spans="81:147" s="12" customFormat="1" ht="21.95" customHeight="1" x14ac:dyDescent="0.25">
      <c r="CL105" s="110"/>
      <c r="CM105" s="110"/>
      <c r="CN105" s="110"/>
      <c r="CO105" s="110"/>
      <c r="CQ105" s="11"/>
      <c r="CR105" s="11"/>
      <c r="CS105" s="108"/>
      <c r="CT105" s="108"/>
      <c r="CU105" s="108"/>
      <c r="CV105" s="108"/>
      <c r="CW105" s="108"/>
      <c r="CX105" s="108"/>
      <c r="CY105" s="108"/>
      <c r="CZ105" s="108"/>
      <c r="DC105" s="11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1"/>
      <c r="EQ105" s="11"/>
    </row>
    <row r="106" spans="81:147" s="12" customFormat="1" ht="21.95" customHeight="1" x14ac:dyDescent="0.25">
      <c r="CL106" s="110"/>
      <c r="CM106" s="110"/>
      <c r="CN106" s="110"/>
      <c r="CO106" s="110"/>
      <c r="CQ106" s="11"/>
      <c r="CR106" s="11"/>
      <c r="CS106" s="108"/>
      <c r="CT106" s="108"/>
      <c r="CU106" s="108"/>
      <c r="CV106" s="108"/>
      <c r="CW106" s="108"/>
      <c r="CX106" s="108"/>
      <c r="CY106" s="108"/>
      <c r="CZ106" s="108"/>
      <c r="DC106" s="11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1"/>
      <c r="EQ106" s="11"/>
    </row>
    <row r="107" spans="81:147" s="12" customFormat="1" ht="21.95" customHeight="1" x14ac:dyDescent="0.25">
      <c r="CL107" s="110"/>
      <c r="CM107" s="110"/>
      <c r="CN107" s="110"/>
      <c r="CO107" s="110"/>
      <c r="CQ107" s="11"/>
      <c r="CR107" s="11"/>
      <c r="CS107" s="108"/>
      <c r="CT107" s="108"/>
      <c r="CU107" s="108"/>
      <c r="CV107" s="108"/>
      <c r="CW107" s="108"/>
      <c r="CX107" s="108"/>
      <c r="CY107" s="108"/>
      <c r="CZ107" s="108"/>
      <c r="DC107" s="11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1"/>
      <c r="EQ107" s="11"/>
    </row>
    <row r="108" spans="81:147" s="12" customFormat="1" ht="21.95" customHeight="1" x14ac:dyDescent="0.25">
      <c r="CL108" s="110"/>
      <c r="CM108" s="110"/>
      <c r="CN108" s="110"/>
      <c r="CO108" s="110"/>
      <c r="CQ108" s="11"/>
      <c r="CR108" s="11"/>
      <c r="CS108" s="108"/>
      <c r="CT108" s="108"/>
      <c r="CU108" s="108"/>
      <c r="CV108" s="108"/>
      <c r="CW108" s="108"/>
      <c r="CX108" s="108"/>
      <c r="CY108" s="108"/>
      <c r="CZ108" s="108"/>
      <c r="DC108" s="11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1"/>
      <c r="EQ108" s="11"/>
    </row>
    <row r="109" spans="81:147" s="12" customFormat="1" ht="21.95" customHeight="1" x14ac:dyDescent="0.25">
      <c r="CL109" s="110"/>
      <c r="CM109" s="110"/>
      <c r="CN109" s="110"/>
      <c r="CO109" s="110"/>
      <c r="CQ109" s="11"/>
      <c r="CR109" s="11"/>
      <c r="CS109" s="108"/>
      <c r="CT109" s="108"/>
      <c r="CU109" s="108"/>
      <c r="CV109" s="108"/>
      <c r="CW109" s="108"/>
      <c r="CX109" s="108"/>
      <c r="CY109" s="108"/>
      <c r="CZ109" s="108"/>
      <c r="DC109" s="11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1"/>
      <c r="EQ109" s="11"/>
    </row>
    <row r="110" spans="81:147" s="12" customFormat="1" ht="21.95" customHeight="1" x14ac:dyDescent="0.25">
      <c r="CL110" s="110"/>
      <c r="CM110" s="110"/>
      <c r="CN110" s="110"/>
      <c r="CO110" s="110"/>
      <c r="CQ110" s="11"/>
      <c r="CR110" s="11"/>
      <c r="CS110" s="108"/>
      <c r="CT110" s="108"/>
      <c r="CU110" s="108"/>
      <c r="CV110" s="108"/>
      <c r="CW110" s="108"/>
      <c r="CX110" s="108"/>
      <c r="CY110" s="108"/>
      <c r="CZ110" s="108"/>
      <c r="DC110" s="11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1"/>
      <c r="EQ110" s="11"/>
    </row>
    <row r="111" spans="81:147" s="12" customFormat="1" ht="21.95" customHeight="1" x14ac:dyDescent="0.25">
      <c r="CL111" s="110"/>
      <c r="CM111" s="110"/>
      <c r="CN111" s="110"/>
      <c r="CO111" s="110"/>
      <c r="CQ111" s="11"/>
      <c r="CR111" s="11"/>
      <c r="CS111" s="108"/>
      <c r="CT111" s="108"/>
      <c r="CU111" s="108"/>
      <c r="CV111" s="108"/>
      <c r="CW111" s="108"/>
      <c r="CX111" s="108"/>
      <c r="CY111" s="108"/>
      <c r="CZ111" s="108"/>
      <c r="DC111" s="11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1"/>
      <c r="EQ111" s="11"/>
    </row>
    <row r="112" spans="81:147" s="12" customFormat="1" ht="21.95" customHeight="1" x14ac:dyDescent="0.25">
      <c r="CC112" s="108"/>
      <c r="CD112" s="109"/>
      <c r="CE112" s="109"/>
      <c r="CF112" s="109"/>
      <c r="CG112" s="109"/>
      <c r="CJ112" s="110"/>
      <c r="CK112" s="110"/>
      <c r="CL112" s="110"/>
      <c r="CM112" s="110"/>
      <c r="CN112" s="110"/>
      <c r="CO112" s="110"/>
      <c r="CQ112" s="11"/>
      <c r="CR112" s="11"/>
      <c r="CS112" s="108"/>
      <c r="CT112" s="108"/>
      <c r="CU112" s="108"/>
      <c r="CV112" s="108"/>
      <c r="CW112" s="108"/>
      <c r="CX112" s="108"/>
      <c r="CY112" s="108"/>
      <c r="CZ112" s="108"/>
      <c r="DC112" s="11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1"/>
      <c r="EQ112" s="11"/>
    </row>
    <row r="113" spans="81:147" s="12" customFormat="1" ht="21.95" customHeight="1" x14ac:dyDescent="0.25">
      <c r="CC113" s="108"/>
      <c r="CD113" s="109"/>
      <c r="CE113" s="109"/>
      <c r="CF113" s="109"/>
      <c r="CG113" s="109"/>
      <c r="CJ113" s="110"/>
      <c r="CK113" s="110"/>
      <c r="CL113" s="110"/>
      <c r="CM113" s="110"/>
      <c r="CN113" s="110"/>
      <c r="CO113" s="110"/>
      <c r="CQ113" s="11"/>
      <c r="CR113" s="11"/>
      <c r="CS113" s="108"/>
      <c r="CT113" s="108"/>
      <c r="CU113" s="108"/>
      <c r="CV113" s="108"/>
      <c r="CW113" s="108"/>
      <c r="CX113" s="108"/>
      <c r="CY113" s="108"/>
      <c r="CZ113" s="108"/>
      <c r="DC113" s="11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1"/>
      <c r="EQ113" s="11"/>
    </row>
    <row r="114" spans="81:147" s="12" customFormat="1" ht="21.95" customHeight="1" x14ac:dyDescent="0.25">
      <c r="CC114" s="108"/>
      <c r="CD114" s="109"/>
      <c r="CE114" s="109"/>
      <c r="CF114" s="109"/>
      <c r="CG114" s="109"/>
      <c r="CJ114" s="110"/>
      <c r="CK114" s="110"/>
      <c r="CL114" s="110"/>
      <c r="CM114" s="110"/>
      <c r="CN114" s="110"/>
      <c r="CO114" s="110"/>
      <c r="CQ114" s="11"/>
      <c r="CR114" s="11"/>
      <c r="CS114" s="108"/>
      <c r="CT114" s="108"/>
      <c r="CU114" s="108"/>
      <c r="CV114" s="108"/>
      <c r="CW114" s="108"/>
      <c r="CX114" s="108"/>
      <c r="CY114" s="108"/>
      <c r="CZ114" s="108"/>
      <c r="DC114" s="11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1"/>
      <c r="EQ114" s="11"/>
    </row>
    <row r="115" spans="81:147" s="12" customFormat="1" ht="21.95" customHeight="1" x14ac:dyDescent="0.25">
      <c r="CC115" s="108"/>
      <c r="CD115" s="109"/>
      <c r="CE115" s="109"/>
      <c r="CF115" s="109"/>
      <c r="CG115" s="109"/>
      <c r="CJ115" s="110"/>
      <c r="CK115" s="110"/>
      <c r="CL115" s="110"/>
      <c r="CM115" s="110"/>
      <c r="CN115" s="110"/>
      <c r="CO115" s="110"/>
      <c r="CQ115" s="11"/>
      <c r="CR115" s="11"/>
      <c r="CS115" s="108"/>
      <c r="CT115" s="108"/>
      <c r="CU115" s="108"/>
      <c r="CV115" s="108"/>
      <c r="CW115" s="108"/>
      <c r="CX115" s="108"/>
      <c r="CY115" s="108"/>
      <c r="CZ115" s="108"/>
      <c r="DC115" s="11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1"/>
      <c r="EQ115" s="11"/>
    </row>
    <row r="116" spans="81:147" s="12" customFormat="1" ht="21.95" customHeight="1" x14ac:dyDescent="0.25">
      <c r="CC116" s="108"/>
      <c r="CD116" s="109"/>
      <c r="CE116" s="109"/>
      <c r="CF116" s="109"/>
      <c r="CG116" s="109"/>
      <c r="CJ116" s="110"/>
      <c r="CK116" s="110"/>
      <c r="CL116" s="110"/>
      <c r="CM116" s="110"/>
      <c r="CN116" s="110"/>
      <c r="CO116" s="110"/>
      <c r="CQ116" s="11"/>
      <c r="CR116" s="11"/>
      <c r="CS116" s="108"/>
      <c r="CT116" s="108"/>
      <c r="CU116" s="108"/>
      <c r="CV116" s="108"/>
      <c r="CW116" s="108"/>
      <c r="CX116" s="108"/>
      <c r="CY116" s="108"/>
      <c r="CZ116" s="108"/>
      <c r="DC116" s="11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1"/>
      <c r="EQ116" s="11"/>
    </row>
    <row r="117" spans="81:147" s="12" customFormat="1" ht="21.95" customHeight="1" x14ac:dyDescent="0.25">
      <c r="CC117" s="108"/>
      <c r="CD117" s="109"/>
      <c r="CE117" s="109"/>
      <c r="CF117" s="109"/>
      <c r="CG117" s="109"/>
      <c r="CJ117" s="110"/>
      <c r="CK117" s="110"/>
      <c r="CL117" s="110"/>
      <c r="CM117" s="110"/>
      <c r="CN117" s="110"/>
      <c r="CO117" s="110"/>
      <c r="CQ117" s="11"/>
      <c r="CR117" s="11"/>
      <c r="CS117" s="108"/>
      <c r="CT117" s="108"/>
      <c r="CU117" s="108"/>
      <c r="CV117" s="108"/>
      <c r="CW117" s="108"/>
      <c r="CX117" s="108"/>
      <c r="CY117" s="108"/>
      <c r="CZ117" s="108"/>
      <c r="DC117" s="11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1"/>
      <c r="EQ117" s="11"/>
    </row>
    <row r="118" spans="81:147" s="12" customFormat="1" ht="21.95" customHeight="1" x14ac:dyDescent="0.25">
      <c r="CC118" s="108"/>
      <c r="CD118" s="109"/>
      <c r="CE118" s="109"/>
      <c r="CF118" s="109"/>
      <c r="CG118" s="109"/>
      <c r="CJ118" s="110"/>
      <c r="CK118" s="110"/>
      <c r="CL118" s="110"/>
      <c r="CM118" s="110"/>
      <c r="CN118" s="110"/>
      <c r="CO118" s="110"/>
      <c r="CQ118" s="11"/>
      <c r="CR118" s="11"/>
      <c r="CS118" s="108"/>
      <c r="CT118" s="108"/>
      <c r="CU118" s="108"/>
      <c r="CV118" s="108"/>
      <c r="CW118" s="108"/>
      <c r="CX118" s="108"/>
      <c r="CY118" s="108"/>
      <c r="CZ118" s="108"/>
      <c r="DC118" s="11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1"/>
      <c r="EQ118" s="11"/>
    </row>
    <row r="119" spans="81:147" s="12" customFormat="1" ht="21.95" customHeight="1" x14ac:dyDescent="0.25">
      <c r="CC119" s="108"/>
      <c r="CD119" s="109"/>
      <c r="CE119" s="109"/>
      <c r="CF119" s="109"/>
      <c r="CG119" s="109"/>
      <c r="CJ119" s="110"/>
      <c r="CK119" s="110"/>
      <c r="CL119" s="110"/>
      <c r="CM119" s="110"/>
      <c r="CN119" s="110"/>
      <c r="CO119" s="110"/>
      <c r="CQ119" s="11"/>
      <c r="CR119" s="11"/>
      <c r="CS119" s="108"/>
      <c r="CT119" s="108"/>
      <c r="CU119" s="108"/>
      <c r="CV119" s="108"/>
      <c r="CW119" s="108"/>
      <c r="CX119" s="108"/>
      <c r="CY119" s="108"/>
      <c r="CZ119" s="108"/>
      <c r="DC119" s="11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1"/>
      <c r="EQ119" s="11"/>
    </row>
    <row r="120" spans="81:147" s="12" customFormat="1" ht="21.95" customHeight="1" x14ac:dyDescent="0.25">
      <c r="CC120" s="108"/>
      <c r="CD120" s="109"/>
      <c r="CE120" s="109"/>
      <c r="CF120" s="109"/>
      <c r="CG120" s="109"/>
      <c r="CJ120" s="110"/>
      <c r="CK120" s="110"/>
      <c r="CL120" s="110"/>
      <c r="CM120" s="110"/>
      <c r="CN120" s="110"/>
      <c r="CO120" s="110"/>
      <c r="CQ120" s="11"/>
      <c r="CR120" s="11"/>
      <c r="CS120" s="108"/>
      <c r="CT120" s="108"/>
      <c r="CU120" s="108"/>
      <c r="CV120" s="108"/>
      <c r="CW120" s="108"/>
      <c r="CX120" s="108"/>
      <c r="CY120" s="108"/>
      <c r="CZ120" s="108"/>
      <c r="DC120" s="11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1"/>
      <c r="EQ120" s="11"/>
    </row>
    <row r="121" spans="81:147" s="12" customFormat="1" ht="21.95" customHeight="1" x14ac:dyDescent="0.25">
      <c r="CC121" s="108"/>
      <c r="CD121" s="109"/>
      <c r="CE121" s="109"/>
      <c r="CF121" s="109"/>
      <c r="CG121" s="109"/>
      <c r="CJ121" s="110"/>
      <c r="CK121" s="110"/>
      <c r="CL121" s="110"/>
      <c r="CM121" s="110"/>
      <c r="CN121" s="110"/>
      <c r="CO121" s="110"/>
      <c r="CQ121" s="11"/>
      <c r="CR121" s="11"/>
      <c r="CS121" s="108"/>
      <c r="CT121" s="108"/>
      <c r="CU121" s="108"/>
      <c r="CV121" s="108"/>
      <c r="CW121" s="108"/>
      <c r="CX121" s="108"/>
      <c r="CY121" s="108"/>
      <c r="CZ121" s="108"/>
      <c r="DC121" s="11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1"/>
      <c r="EQ121" s="11"/>
    </row>
    <row r="122" spans="81:147" s="12" customFormat="1" ht="21.95" customHeight="1" x14ac:dyDescent="0.25">
      <c r="CC122" s="108"/>
      <c r="CD122" s="109"/>
      <c r="CE122" s="109"/>
      <c r="CF122" s="109"/>
      <c r="CG122" s="109"/>
      <c r="CJ122" s="110"/>
      <c r="CK122" s="110"/>
      <c r="CL122" s="110"/>
      <c r="CM122" s="110"/>
      <c r="CN122" s="110"/>
      <c r="CO122" s="110"/>
      <c r="CQ122" s="11"/>
      <c r="CR122" s="11"/>
      <c r="CS122" s="108"/>
      <c r="CT122" s="108"/>
      <c r="CU122" s="108"/>
      <c r="CV122" s="108"/>
      <c r="CW122" s="108"/>
      <c r="CX122" s="108"/>
      <c r="CY122" s="108"/>
      <c r="CZ122" s="108"/>
      <c r="DC122" s="11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1"/>
      <c r="EQ122" s="11"/>
    </row>
    <row r="123" spans="81:147" s="12" customFormat="1" ht="21.95" customHeight="1" x14ac:dyDescent="0.25">
      <c r="CC123" s="108"/>
      <c r="CD123" s="109"/>
      <c r="CE123" s="109"/>
      <c r="CF123" s="109"/>
      <c r="CG123" s="109"/>
      <c r="CJ123" s="110"/>
      <c r="CK123" s="110"/>
      <c r="CL123" s="110"/>
      <c r="CM123" s="110"/>
      <c r="CN123" s="110"/>
      <c r="CO123" s="110"/>
      <c r="CQ123" s="11"/>
      <c r="CR123" s="11"/>
      <c r="CS123" s="108"/>
      <c r="CT123" s="108"/>
      <c r="CU123" s="108"/>
      <c r="CV123" s="108"/>
      <c r="CW123" s="108"/>
      <c r="CX123" s="108"/>
      <c r="CY123" s="108"/>
      <c r="CZ123" s="108"/>
      <c r="DC123" s="11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1"/>
      <c r="EQ123" s="11"/>
    </row>
    <row r="124" spans="81:147" s="12" customFormat="1" ht="21.95" customHeight="1" x14ac:dyDescent="0.25">
      <c r="CC124" s="108"/>
      <c r="CD124" s="109"/>
      <c r="CE124" s="109"/>
      <c r="CF124" s="109"/>
      <c r="CG124" s="109"/>
      <c r="CJ124" s="110"/>
      <c r="CK124" s="110"/>
      <c r="CL124" s="110"/>
      <c r="CM124" s="110"/>
      <c r="CN124" s="110"/>
      <c r="CO124" s="110"/>
      <c r="CQ124" s="11"/>
      <c r="CR124" s="11"/>
      <c r="CS124" s="108"/>
      <c r="CT124" s="108"/>
      <c r="CU124" s="108"/>
      <c r="CV124" s="108"/>
      <c r="CW124" s="108"/>
      <c r="CX124" s="108"/>
      <c r="CY124" s="108"/>
      <c r="CZ124" s="108"/>
      <c r="DC124" s="11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1"/>
      <c r="EQ124" s="11"/>
    </row>
    <row r="125" spans="81:147" s="12" customFormat="1" ht="21.95" customHeight="1" x14ac:dyDescent="0.25">
      <c r="CC125" s="108"/>
      <c r="CD125" s="109"/>
      <c r="CE125" s="109"/>
      <c r="CF125" s="109"/>
      <c r="CG125" s="109"/>
      <c r="CJ125" s="110"/>
      <c r="CK125" s="110"/>
      <c r="CL125" s="110"/>
      <c r="CM125" s="110"/>
      <c r="CN125" s="110"/>
      <c r="CO125" s="110"/>
      <c r="CQ125" s="11"/>
      <c r="CR125" s="11"/>
      <c r="CS125" s="108"/>
      <c r="CT125" s="108"/>
      <c r="CU125" s="108"/>
      <c r="CV125" s="108"/>
      <c r="CW125" s="108"/>
      <c r="CX125" s="108"/>
      <c r="CY125" s="108"/>
      <c r="CZ125" s="108"/>
      <c r="DC125" s="11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1"/>
      <c r="EQ125" s="11"/>
    </row>
    <row r="126" spans="81:147" s="12" customFormat="1" ht="21.95" customHeight="1" x14ac:dyDescent="0.25">
      <c r="CC126" s="108"/>
      <c r="CD126" s="109"/>
      <c r="CE126" s="109"/>
      <c r="CF126" s="109"/>
      <c r="CG126" s="109"/>
      <c r="CJ126" s="110"/>
      <c r="CK126" s="110"/>
      <c r="CL126" s="110"/>
      <c r="CM126" s="110"/>
      <c r="CN126" s="110"/>
      <c r="CO126" s="110"/>
      <c r="CQ126" s="11"/>
      <c r="CR126" s="11"/>
      <c r="CS126" s="108"/>
      <c r="CT126" s="108"/>
      <c r="CU126" s="108"/>
      <c r="CV126" s="108"/>
      <c r="CW126" s="108"/>
      <c r="CX126" s="108"/>
      <c r="CY126" s="108"/>
      <c r="CZ126" s="108"/>
      <c r="DC126" s="11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1"/>
      <c r="EQ126" s="11"/>
    </row>
    <row r="127" spans="81:147" s="12" customFormat="1" ht="21.95" customHeight="1" x14ac:dyDescent="0.25">
      <c r="CC127" s="108"/>
      <c r="CD127" s="109"/>
      <c r="CE127" s="109"/>
      <c r="CF127" s="109"/>
      <c r="CG127" s="109"/>
      <c r="CJ127" s="110"/>
      <c r="CK127" s="110"/>
      <c r="CL127" s="110"/>
      <c r="CM127" s="110"/>
      <c r="CN127" s="110"/>
      <c r="CO127" s="110"/>
      <c r="CQ127" s="11"/>
      <c r="CR127" s="11"/>
      <c r="CS127" s="108"/>
      <c r="CT127" s="108"/>
      <c r="CU127" s="108"/>
      <c r="CV127" s="108"/>
      <c r="CW127" s="108"/>
      <c r="CX127" s="108"/>
      <c r="CY127" s="108"/>
      <c r="CZ127" s="108"/>
      <c r="DC127" s="11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1"/>
      <c r="EQ127" s="11"/>
    </row>
    <row r="128" spans="81:147" s="12" customFormat="1" ht="21.95" customHeight="1" x14ac:dyDescent="0.25">
      <c r="CC128" s="108"/>
      <c r="CD128" s="109"/>
      <c r="CE128" s="109"/>
      <c r="CF128" s="109"/>
      <c r="CG128" s="109"/>
      <c r="CJ128" s="110"/>
      <c r="CK128" s="110"/>
      <c r="CL128" s="110"/>
      <c r="CM128" s="110"/>
      <c r="CN128" s="110"/>
      <c r="CO128" s="110"/>
      <c r="CQ128" s="11"/>
      <c r="CR128" s="11"/>
      <c r="CS128" s="108"/>
      <c r="CT128" s="108"/>
      <c r="CU128" s="108"/>
      <c r="CV128" s="108"/>
      <c r="CW128" s="108"/>
      <c r="CX128" s="108"/>
      <c r="CY128" s="108"/>
      <c r="CZ128" s="108"/>
      <c r="DC128" s="11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1"/>
      <c r="EQ128" s="11"/>
    </row>
    <row r="129" spans="81:147" s="12" customFormat="1" ht="21.95" customHeight="1" x14ac:dyDescent="0.25">
      <c r="CC129" s="108"/>
      <c r="CD129" s="109"/>
      <c r="CE129" s="109"/>
      <c r="CF129" s="109"/>
      <c r="CG129" s="109"/>
      <c r="CJ129" s="110"/>
      <c r="CK129" s="110"/>
      <c r="CL129" s="110"/>
      <c r="CM129" s="110"/>
      <c r="CN129" s="110"/>
      <c r="CO129" s="110"/>
      <c r="CQ129" s="11"/>
      <c r="CR129" s="11"/>
      <c r="CS129" s="108"/>
      <c r="CT129" s="108"/>
      <c r="CU129" s="108"/>
      <c r="CV129" s="108"/>
      <c r="CW129" s="108"/>
      <c r="CX129" s="108"/>
      <c r="CY129" s="108"/>
      <c r="CZ129" s="108"/>
      <c r="DC129" s="11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1"/>
      <c r="EQ129" s="11"/>
    </row>
    <row r="130" spans="81:147" s="12" customFormat="1" ht="21.95" customHeight="1" x14ac:dyDescent="0.25">
      <c r="CC130" s="108"/>
      <c r="CD130" s="109"/>
      <c r="CE130" s="109"/>
      <c r="CF130" s="109"/>
      <c r="CG130" s="109"/>
      <c r="CJ130" s="110"/>
      <c r="CK130" s="110"/>
      <c r="CL130" s="110"/>
      <c r="CM130" s="110"/>
      <c r="CN130" s="110"/>
      <c r="CO130" s="110"/>
      <c r="CQ130" s="11"/>
      <c r="CR130" s="11"/>
      <c r="CS130" s="108"/>
      <c r="CT130" s="108"/>
      <c r="CU130" s="108"/>
      <c r="CV130" s="108"/>
      <c r="CW130" s="108"/>
      <c r="CX130" s="108"/>
      <c r="CY130" s="108"/>
      <c r="CZ130" s="108"/>
      <c r="DC130" s="11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1"/>
      <c r="EQ130" s="11"/>
    </row>
    <row r="131" spans="81:147" s="12" customFormat="1" ht="21.95" customHeight="1" x14ac:dyDescent="0.25">
      <c r="CC131" s="108"/>
      <c r="CD131" s="109"/>
      <c r="CE131" s="109"/>
      <c r="CF131" s="109"/>
      <c r="CG131" s="109"/>
      <c r="CJ131" s="110"/>
      <c r="CK131" s="110"/>
      <c r="CL131" s="110"/>
      <c r="CM131" s="110"/>
      <c r="CN131" s="110"/>
      <c r="CO131" s="110"/>
      <c r="CQ131" s="11"/>
      <c r="CR131" s="11"/>
      <c r="CS131" s="108"/>
      <c r="CT131" s="108"/>
      <c r="CU131" s="108"/>
      <c r="CV131" s="108"/>
      <c r="CW131" s="108"/>
      <c r="CX131" s="108"/>
      <c r="CY131" s="108"/>
      <c r="CZ131" s="108"/>
      <c r="DC131" s="11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1"/>
      <c r="EQ131" s="11"/>
    </row>
    <row r="132" spans="81:147" s="12" customFormat="1" ht="21.95" customHeight="1" x14ac:dyDescent="0.25">
      <c r="CC132" s="108"/>
      <c r="CD132" s="109"/>
      <c r="CE132" s="109"/>
      <c r="CF132" s="109"/>
      <c r="CG132" s="109"/>
      <c r="CJ132" s="110"/>
      <c r="CK132" s="110"/>
      <c r="CL132" s="110"/>
      <c r="CM132" s="110"/>
      <c r="CN132" s="110"/>
      <c r="CO132" s="110"/>
      <c r="CQ132" s="11"/>
      <c r="CR132" s="11"/>
      <c r="CS132" s="108"/>
      <c r="CT132" s="108"/>
      <c r="CU132" s="108"/>
      <c r="CV132" s="108"/>
      <c r="CW132" s="108"/>
      <c r="CX132" s="108"/>
      <c r="CY132" s="108"/>
      <c r="CZ132" s="108"/>
      <c r="DC132" s="11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1"/>
      <c r="EQ132" s="11"/>
    </row>
    <row r="133" spans="81:147" s="12" customFormat="1" ht="21.95" customHeight="1" x14ac:dyDescent="0.25">
      <c r="CC133" s="108"/>
      <c r="CD133" s="109"/>
      <c r="CE133" s="109"/>
      <c r="CF133" s="109"/>
      <c r="CG133" s="109"/>
      <c r="CJ133" s="110"/>
      <c r="CK133" s="110"/>
      <c r="CL133" s="110"/>
      <c r="CM133" s="110"/>
      <c r="CN133" s="110"/>
      <c r="CO133" s="110"/>
      <c r="CQ133" s="11"/>
      <c r="CR133" s="11"/>
      <c r="CS133" s="108"/>
      <c r="CT133" s="108"/>
      <c r="CU133" s="108"/>
      <c r="CV133" s="108"/>
      <c r="CW133" s="108"/>
      <c r="CX133" s="108"/>
      <c r="CY133" s="108"/>
      <c r="CZ133" s="108"/>
      <c r="DC133" s="11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1"/>
      <c r="EQ133" s="11"/>
    </row>
    <row r="134" spans="81:147" s="12" customFormat="1" ht="21.95" customHeight="1" x14ac:dyDescent="0.25">
      <c r="CC134" s="108"/>
      <c r="CD134" s="109"/>
      <c r="CE134" s="109"/>
      <c r="CF134" s="109"/>
      <c r="CG134" s="109"/>
      <c r="CJ134" s="110"/>
      <c r="CK134" s="110"/>
      <c r="CL134" s="110"/>
      <c r="CM134" s="110"/>
      <c r="CN134" s="110"/>
      <c r="CO134" s="110"/>
      <c r="CQ134" s="11"/>
      <c r="CR134" s="11"/>
      <c r="CS134" s="108"/>
      <c r="CT134" s="108"/>
      <c r="CU134" s="108"/>
      <c r="CV134" s="108"/>
      <c r="CW134" s="108"/>
      <c r="CX134" s="108"/>
      <c r="CY134" s="108"/>
      <c r="CZ134" s="108"/>
      <c r="DC134" s="11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1"/>
      <c r="EQ134" s="11"/>
    </row>
    <row r="135" spans="81:147" s="12" customFormat="1" ht="21.95" customHeight="1" x14ac:dyDescent="0.25">
      <c r="CC135" s="108"/>
      <c r="CD135" s="109"/>
      <c r="CE135" s="109"/>
      <c r="CF135" s="109"/>
      <c r="CG135" s="109"/>
      <c r="CJ135" s="110"/>
      <c r="CK135" s="110"/>
      <c r="CL135" s="110"/>
      <c r="CM135" s="110"/>
      <c r="CN135" s="110"/>
      <c r="CO135" s="110"/>
      <c r="CQ135" s="11"/>
      <c r="CR135" s="11"/>
      <c r="CS135" s="108"/>
      <c r="CT135" s="108"/>
      <c r="CU135" s="108"/>
      <c r="CV135" s="108"/>
      <c r="CW135" s="108"/>
      <c r="CX135" s="108"/>
      <c r="CY135" s="108"/>
      <c r="CZ135" s="108"/>
      <c r="DC135" s="11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1"/>
      <c r="EQ135" s="11"/>
    </row>
    <row r="136" spans="81:147" s="12" customFormat="1" ht="21.95" customHeight="1" x14ac:dyDescent="0.25">
      <c r="CC136" s="108"/>
      <c r="CD136" s="109"/>
      <c r="CE136" s="109"/>
      <c r="CF136" s="109"/>
      <c r="CG136" s="109"/>
      <c r="CJ136" s="110"/>
      <c r="CK136" s="110"/>
      <c r="CL136" s="110"/>
      <c r="CM136" s="110"/>
      <c r="CN136" s="110"/>
      <c r="CO136" s="110"/>
      <c r="CQ136" s="11"/>
      <c r="CR136" s="11"/>
      <c r="CS136" s="108"/>
      <c r="CT136" s="108"/>
      <c r="CU136" s="108"/>
      <c r="CV136" s="108"/>
      <c r="CW136" s="108"/>
      <c r="CX136" s="108"/>
      <c r="CY136" s="108"/>
      <c r="CZ136" s="108"/>
      <c r="DC136" s="11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1"/>
      <c r="EQ136" s="11"/>
    </row>
    <row r="137" spans="81:147" s="12" customFormat="1" ht="21.95" customHeight="1" x14ac:dyDescent="0.25">
      <c r="CC137" s="108"/>
      <c r="CD137" s="109"/>
      <c r="CE137" s="109"/>
      <c r="CF137" s="109"/>
      <c r="CG137" s="109"/>
      <c r="CJ137" s="110"/>
      <c r="CK137" s="110"/>
      <c r="CL137" s="110"/>
      <c r="CM137" s="110"/>
      <c r="CN137" s="110"/>
      <c r="CO137" s="110"/>
      <c r="CQ137" s="11"/>
      <c r="CR137" s="11"/>
      <c r="CS137" s="108"/>
      <c r="CT137" s="108"/>
      <c r="CU137" s="108"/>
      <c r="CV137" s="108"/>
      <c r="CW137" s="108"/>
      <c r="CX137" s="108"/>
      <c r="CY137" s="108"/>
      <c r="CZ137" s="108"/>
      <c r="DC137" s="11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1"/>
      <c r="EQ137" s="11"/>
    </row>
    <row r="138" spans="81:147" s="12" customFormat="1" ht="21.95" customHeight="1" x14ac:dyDescent="0.25">
      <c r="CC138" s="108"/>
      <c r="CD138" s="109"/>
      <c r="CE138" s="109"/>
      <c r="CF138" s="109"/>
      <c r="CG138" s="109"/>
      <c r="CJ138" s="110"/>
      <c r="CK138" s="110"/>
      <c r="CL138" s="110"/>
      <c r="CM138" s="110"/>
      <c r="CN138" s="110"/>
      <c r="CO138" s="110"/>
      <c r="CQ138" s="11"/>
      <c r="CR138" s="11"/>
      <c r="CS138" s="108"/>
      <c r="CT138" s="108"/>
      <c r="CU138" s="108"/>
      <c r="CV138" s="108"/>
      <c r="CW138" s="108"/>
      <c r="CX138" s="108"/>
      <c r="CY138" s="108"/>
      <c r="CZ138" s="108"/>
      <c r="DC138" s="11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1"/>
      <c r="EQ138" s="11"/>
    </row>
    <row r="139" spans="81:147" s="12" customFormat="1" ht="21.95" customHeight="1" x14ac:dyDescent="0.25">
      <c r="CC139" s="108"/>
      <c r="CD139" s="109"/>
      <c r="CE139" s="109"/>
      <c r="CF139" s="109"/>
      <c r="CG139" s="109"/>
      <c r="CJ139" s="110"/>
      <c r="CK139" s="110"/>
      <c r="CL139" s="110"/>
      <c r="CM139" s="110"/>
      <c r="CN139" s="110"/>
      <c r="CO139" s="110"/>
      <c r="CQ139" s="11"/>
      <c r="CR139" s="11"/>
      <c r="CS139" s="108"/>
      <c r="CT139" s="108"/>
      <c r="CU139" s="108"/>
      <c r="CV139" s="108"/>
      <c r="CW139" s="108"/>
      <c r="CX139" s="108"/>
      <c r="CY139" s="108"/>
      <c r="CZ139" s="108"/>
      <c r="DC139" s="11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1"/>
      <c r="EQ139" s="11"/>
    </row>
    <row r="140" spans="81:147" s="12" customFormat="1" ht="21.95" customHeight="1" x14ac:dyDescent="0.25">
      <c r="CC140" s="108"/>
      <c r="CD140" s="109"/>
      <c r="CE140" s="109"/>
      <c r="CF140" s="109"/>
      <c r="CG140" s="109"/>
      <c r="CJ140" s="110"/>
      <c r="CK140" s="110"/>
      <c r="CL140" s="110"/>
      <c r="CM140" s="110"/>
      <c r="CN140" s="110"/>
      <c r="CO140" s="110"/>
      <c r="CQ140" s="11"/>
      <c r="CR140" s="11"/>
      <c r="CS140" s="108"/>
      <c r="CT140" s="108"/>
      <c r="CU140" s="108"/>
      <c r="CV140" s="108"/>
      <c r="CW140" s="108"/>
      <c r="CX140" s="108"/>
      <c r="CY140" s="108"/>
      <c r="CZ140" s="108"/>
      <c r="DC140" s="11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1"/>
      <c r="EQ140" s="11"/>
    </row>
    <row r="141" spans="81:147" s="12" customFormat="1" ht="21.95" customHeight="1" x14ac:dyDescent="0.25">
      <c r="CC141" s="108"/>
      <c r="CD141" s="109"/>
      <c r="CE141" s="109"/>
      <c r="CF141" s="109"/>
      <c r="CG141" s="109"/>
      <c r="CJ141" s="110"/>
      <c r="CK141" s="110"/>
      <c r="CL141" s="110"/>
      <c r="CM141" s="110"/>
      <c r="CN141" s="110"/>
      <c r="CO141" s="110"/>
      <c r="CQ141" s="11"/>
      <c r="CR141" s="11"/>
      <c r="CS141" s="108"/>
      <c r="CT141" s="108"/>
      <c r="CU141" s="108"/>
      <c r="CV141" s="108"/>
      <c r="CW141" s="108"/>
      <c r="CX141" s="108"/>
      <c r="CY141" s="108"/>
      <c r="CZ141" s="108"/>
      <c r="DC141" s="11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1"/>
      <c r="EQ141" s="11"/>
    </row>
    <row r="142" spans="81:147" s="12" customFormat="1" ht="21.95" customHeight="1" x14ac:dyDescent="0.25">
      <c r="CC142" s="108"/>
      <c r="CD142" s="109"/>
      <c r="CE142" s="109"/>
      <c r="CF142" s="109"/>
      <c r="CG142" s="109"/>
      <c r="CJ142" s="110"/>
      <c r="CK142" s="110"/>
      <c r="CL142" s="110"/>
      <c r="CM142" s="110"/>
      <c r="CN142" s="110"/>
      <c r="CO142" s="110"/>
      <c r="CQ142" s="11"/>
      <c r="CR142" s="11"/>
      <c r="CS142" s="108"/>
      <c r="CT142" s="108"/>
      <c r="CU142" s="108"/>
      <c r="CV142" s="108"/>
      <c r="CW142" s="108"/>
      <c r="CX142" s="108"/>
      <c r="CY142" s="108"/>
      <c r="CZ142" s="108"/>
      <c r="DC142" s="11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1"/>
      <c r="EQ142" s="11"/>
    </row>
    <row r="143" spans="81:147" s="12" customFormat="1" ht="21.95" customHeight="1" x14ac:dyDescent="0.25">
      <c r="CC143" s="108"/>
      <c r="CD143" s="109"/>
      <c r="CE143" s="109"/>
      <c r="CF143" s="109"/>
      <c r="CG143" s="109"/>
      <c r="CJ143" s="110"/>
      <c r="CK143" s="110"/>
      <c r="CL143" s="110"/>
      <c r="CM143" s="110"/>
      <c r="CN143" s="110"/>
      <c r="CO143" s="110"/>
      <c r="CQ143" s="11"/>
      <c r="CR143" s="11"/>
      <c r="CS143" s="108"/>
      <c r="CT143" s="108"/>
      <c r="CU143" s="108"/>
      <c r="CV143" s="108"/>
      <c r="CW143" s="108"/>
      <c r="CX143" s="108"/>
      <c r="CY143" s="108"/>
      <c r="CZ143" s="108"/>
      <c r="DC143" s="11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1"/>
      <c r="EQ143" s="11"/>
    </row>
    <row r="144" spans="81:147" s="12" customFormat="1" ht="21.95" customHeight="1" x14ac:dyDescent="0.25">
      <c r="CC144" s="108"/>
      <c r="CD144" s="109"/>
      <c r="CE144" s="109"/>
      <c r="CF144" s="109"/>
      <c r="CG144" s="109"/>
      <c r="CJ144" s="110"/>
      <c r="CK144" s="110"/>
      <c r="CL144" s="110"/>
      <c r="CM144" s="110"/>
      <c r="CN144" s="110"/>
      <c r="CO144" s="110"/>
      <c r="CQ144" s="11"/>
      <c r="CR144" s="11"/>
      <c r="CS144" s="108"/>
      <c r="CT144" s="108"/>
      <c r="CU144" s="108"/>
      <c r="CV144" s="108"/>
      <c r="CW144" s="108"/>
      <c r="CX144" s="108"/>
      <c r="CY144" s="108"/>
      <c r="CZ144" s="108"/>
      <c r="DC144" s="11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1"/>
      <c r="EQ144" s="11"/>
    </row>
    <row r="145" spans="81:147" s="12" customFormat="1" ht="21.95" customHeight="1" x14ac:dyDescent="0.25">
      <c r="CC145" s="108"/>
      <c r="CD145" s="109"/>
      <c r="CE145" s="109"/>
      <c r="CF145" s="109"/>
      <c r="CG145" s="109"/>
      <c r="CJ145" s="110"/>
      <c r="CK145" s="110"/>
      <c r="CL145" s="110"/>
      <c r="CM145" s="110"/>
      <c r="CN145" s="110"/>
      <c r="CO145" s="110"/>
      <c r="CQ145" s="11"/>
      <c r="CR145" s="11"/>
      <c r="CS145" s="108"/>
      <c r="CT145" s="108"/>
      <c r="CU145" s="108"/>
      <c r="CV145" s="108"/>
      <c r="CW145" s="108"/>
      <c r="CX145" s="108"/>
      <c r="CY145" s="108"/>
      <c r="CZ145" s="108"/>
      <c r="DC145" s="11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1"/>
      <c r="EQ145" s="11"/>
    </row>
    <row r="146" spans="81:147" s="12" customFormat="1" ht="21.95" customHeight="1" x14ac:dyDescent="0.25">
      <c r="CC146" s="108"/>
      <c r="CD146" s="109"/>
      <c r="CE146" s="109"/>
      <c r="CF146" s="109"/>
      <c r="CG146" s="109"/>
      <c r="CJ146" s="110"/>
      <c r="CK146" s="110"/>
      <c r="CL146" s="110"/>
      <c r="CM146" s="110"/>
      <c r="CN146" s="110"/>
      <c r="CO146" s="110"/>
      <c r="CQ146" s="11"/>
      <c r="CR146" s="11"/>
      <c r="CS146" s="108"/>
      <c r="CT146" s="108"/>
      <c r="CU146" s="108"/>
      <c r="CV146" s="108"/>
      <c r="CW146" s="108"/>
      <c r="CX146" s="108"/>
      <c r="CY146" s="108"/>
      <c r="CZ146" s="108"/>
      <c r="DC146" s="11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1"/>
      <c r="EQ146" s="11"/>
    </row>
    <row r="147" spans="81:147" s="12" customFormat="1" ht="21.95" customHeight="1" x14ac:dyDescent="0.25">
      <c r="CC147" s="108"/>
      <c r="CD147" s="109"/>
      <c r="CE147" s="109"/>
      <c r="CF147" s="109"/>
      <c r="CG147" s="109"/>
      <c r="CJ147" s="110"/>
      <c r="CK147" s="110"/>
      <c r="CL147" s="110"/>
      <c r="CM147" s="110"/>
      <c r="CN147" s="110"/>
      <c r="CO147" s="110"/>
      <c r="CQ147" s="11"/>
      <c r="CR147" s="11"/>
      <c r="CS147" s="108"/>
      <c r="CT147" s="108"/>
      <c r="CU147" s="108"/>
      <c r="CV147" s="108"/>
      <c r="CW147" s="108"/>
      <c r="CX147" s="108"/>
      <c r="CY147" s="108"/>
      <c r="CZ147" s="108"/>
      <c r="DC147" s="11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1"/>
      <c r="EQ147" s="11"/>
    </row>
    <row r="148" spans="81:147" s="12" customFormat="1" ht="21.95" customHeight="1" x14ac:dyDescent="0.25">
      <c r="CC148" s="108"/>
      <c r="CD148" s="109"/>
      <c r="CE148" s="109"/>
      <c r="CF148" s="109"/>
      <c r="CG148" s="109"/>
      <c r="CJ148" s="110"/>
      <c r="CK148" s="110"/>
      <c r="CL148" s="110"/>
      <c r="CM148" s="110"/>
      <c r="CN148" s="110"/>
      <c r="CO148" s="110"/>
      <c r="CQ148" s="11"/>
      <c r="CR148" s="11"/>
      <c r="CS148" s="108"/>
      <c r="CT148" s="108"/>
      <c r="CU148" s="108"/>
      <c r="CV148" s="108"/>
      <c r="CW148" s="108"/>
      <c r="CX148" s="108"/>
      <c r="CY148" s="108"/>
      <c r="CZ148" s="108"/>
      <c r="DC148" s="11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1"/>
      <c r="EQ148" s="11"/>
    </row>
    <row r="149" spans="81:147" s="12" customFormat="1" ht="21.95" customHeight="1" x14ac:dyDescent="0.25">
      <c r="CC149" s="108"/>
      <c r="CD149" s="109"/>
      <c r="CE149" s="109"/>
      <c r="CF149" s="109"/>
      <c r="CG149" s="109"/>
      <c r="CJ149" s="110"/>
      <c r="CK149" s="110"/>
      <c r="CL149" s="110"/>
      <c r="CM149" s="110"/>
      <c r="CN149" s="110"/>
      <c r="CO149" s="110"/>
      <c r="CQ149" s="11"/>
      <c r="CR149" s="11"/>
      <c r="CS149" s="108"/>
      <c r="CT149" s="108"/>
      <c r="CU149" s="108"/>
      <c r="CV149" s="108"/>
      <c r="CW149" s="108"/>
      <c r="CX149" s="108"/>
      <c r="CY149" s="108"/>
      <c r="CZ149" s="108"/>
      <c r="DC149" s="11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1"/>
      <c r="EQ149" s="11"/>
    </row>
    <row r="150" spans="81:147" s="12" customFormat="1" ht="21.95" customHeight="1" x14ac:dyDescent="0.25">
      <c r="CC150" s="108"/>
      <c r="CD150" s="109"/>
      <c r="CE150" s="109"/>
      <c r="CF150" s="109"/>
      <c r="CG150" s="109"/>
      <c r="CJ150" s="110"/>
      <c r="CK150" s="110"/>
      <c r="CL150" s="110"/>
      <c r="CM150" s="110"/>
      <c r="CN150" s="110"/>
      <c r="CO150" s="110"/>
      <c r="CQ150" s="11"/>
      <c r="CR150" s="11"/>
      <c r="CS150" s="108"/>
      <c r="CT150" s="108"/>
      <c r="CU150" s="108"/>
      <c r="CV150" s="108"/>
      <c r="CW150" s="108"/>
      <c r="CX150" s="108"/>
      <c r="CY150" s="108"/>
      <c r="CZ150" s="108"/>
      <c r="DC150" s="11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1"/>
      <c r="EQ150" s="11"/>
    </row>
    <row r="151" spans="81:147" s="12" customFormat="1" ht="21.95" customHeight="1" x14ac:dyDescent="0.25">
      <c r="CC151" s="108"/>
      <c r="CD151" s="109"/>
      <c r="CE151" s="109"/>
      <c r="CF151" s="109"/>
      <c r="CG151" s="109"/>
      <c r="CJ151" s="110"/>
      <c r="CK151" s="110"/>
      <c r="CL151" s="110"/>
      <c r="CM151" s="110"/>
      <c r="CN151" s="110"/>
      <c r="CO151" s="110"/>
      <c r="CQ151" s="11"/>
      <c r="CR151" s="11"/>
      <c r="CS151" s="108"/>
      <c r="CT151" s="108"/>
      <c r="CU151" s="108"/>
      <c r="CV151" s="108"/>
      <c r="CW151" s="108"/>
      <c r="CX151" s="108"/>
      <c r="CY151" s="108"/>
      <c r="CZ151" s="108"/>
      <c r="DC151" s="11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1"/>
      <c r="EQ151" s="11"/>
    </row>
    <row r="152" spans="81:147" s="12" customFormat="1" ht="21.95" customHeight="1" x14ac:dyDescent="0.25">
      <c r="CC152" s="108"/>
      <c r="CD152" s="109"/>
      <c r="CE152" s="109"/>
      <c r="CF152" s="109"/>
      <c r="CG152" s="109"/>
      <c r="CJ152" s="110"/>
      <c r="CK152" s="110"/>
      <c r="CL152" s="110"/>
      <c r="CM152" s="110"/>
      <c r="CN152" s="110"/>
      <c r="CO152" s="110"/>
      <c r="CQ152" s="11"/>
      <c r="CR152" s="11"/>
      <c r="CS152" s="108"/>
      <c r="CT152" s="108"/>
      <c r="CU152" s="108"/>
      <c r="CV152" s="108"/>
      <c r="CW152" s="108"/>
      <c r="CX152" s="108"/>
      <c r="CY152" s="108"/>
      <c r="CZ152" s="108"/>
      <c r="DC152" s="11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1"/>
      <c r="EQ152" s="11"/>
    </row>
    <row r="153" spans="81:147" s="12" customFormat="1" ht="21.95" customHeight="1" x14ac:dyDescent="0.25">
      <c r="CC153" s="108"/>
      <c r="CD153" s="109"/>
      <c r="CE153" s="109"/>
      <c r="CF153" s="109"/>
      <c r="CG153" s="109"/>
      <c r="CJ153" s="110"/>
      <c r="CK153" s="110"/>
      <c r="CL153" s="110"/>
      <c r="CM153" s="110"/>
      <c r="CN153" s="110"/>
      <c r="CO153" s="110"/>
      <c r="CQ153" s="11"/>
      <c r="CR153" s="11"/>
      <c r="CS153" s="108"/>
      <c r="CT153" s="108"/>
      <c r="CU153" s="108"/>
      <c r="CV153" s="108"/>
      <c r="CW153" s="108"/>
      <c r="CX153" s="108"/>
      <c r="CY153" s="108"/>
      <c r="CZ153" s="108"/>
      <c r="DC153" s="11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1"/>
      <c r="EQ153" s="11"/>
    </row>
    <row r="154" spans="81:147" s="12" customFormat="1" ht="21.95" customHeight="1" x14ac:dyDescent="0.25">
      <c r="CC154" s="108"/>
      <c r="CD154" s="109"/>
      <c r="CE154" s="109"/>
      <c r="CF154" s="109"/>
      <c r="CG154" s="109"/>
      <c r="CJ154" s="110"/>
      <c r="CK154" s="110"/>
      <c r="CL154" s="110"/>
      <c r="CM154" s="110"/>
      <c r="CN154" s="110"/>
      <c r="CO154" s="110"/>
      <c r="CQ154" s="11"/>
      <c r="CR154" s="11"/>
      <c r="CS154" s="108"/>
      <c r="CT154" s="108"/>
      <c r="CU154" s="108"/>
      <c r="CV154" s="108"/>
      <c r="CW154" s="108"/>
      <c r="CX154" s="108"/>
      <c r="CY154" s="108"/>
      <c r="CZ154" s="108"/>
      <c r="DC154" s="11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1"/>
      <c r="EQ154" s="11"/>
    </row>
    <row r="155" spans="81:147" s="12" customFormat="1" ht="21.95" customHeight="1" x14ac:dyDescent="0.25">
      <c r="CC155" s="108"/>
      <c r="CD155" s="109"/>
      <c r="CE155" s="109"/>
      <c r="CF155" s="109"/>
      <c r="CG155" s="109"/>
      <c r="CJ155" s="110"/>
      <c r="CK155" s="110"/>
      <c r="CL155" s="110"/>
      <c r="CM155" s="110"/>
      <c r="CN155" s="110"/>
      <c r="CO155" s="110"/>
      <c r="CQ155" s="11"/>
      <c r="CR155" s="11"/>
      <c r="CS155" s="108"/>
      <c r="CT155" s="108"/>
      <c r="CU155" s="108"/>
      <c r="CV155" s="108"/>
      <c r="CW155" s="108"/>
      <c r="CX155" s="108"/>
      <c r="CY155" s="108"/>
      <c r="CZ155" s="108"/>
      <c r="DC155" s="11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1"/>
      <c r="EQ155" s="11"/>
    </row>
    <row r="156" spans="81:147" s="12" customFormat="1" ht="21.95" customHeight="1" x14ac:dyDescent="0.25">
      <c r="CC156" s="108"/>
      <c r="CD156" s="109"/>
      <c r="CE156" s="109"/>
      <c r="CF156" s="109"/>
      <c r="CG156" s="109"/>
      <c r="CJ156" s="110"/>
      <c r="CK156" s="110"/>
      <c r="CL156" s="110"/>
      <c r="CM156" s="110"/>
      <c r="CN156" s="110"/>
      <c r="CO156" s="110"/>
      <c r="CQ156" s="11"/>
      <c r="CR156" s="11"/>
      <c r="CS156" s="108"/>
      <c r="CT156" s="108"/>
      <c r="CU156" s="108"/>
      <c r="CV156" s="108"/>
      <c r="CW156" s="108"/>
      <c r="CX156" s="108"/>
      <c r="CY156" s="108"/>
      <c r="CZ156" s="108"/>
      <c r="DC156" s="11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1"/>
      <c r="EQ156" s="11"/>
    </row>
    <row r="157" spans="81:147" s="12" customFormat="1" ht="21.95" customHeight="1" x14ac:dyDescent="0.25">
      <c r="CC157" s="108"/>
      <c r="CD157" s="109"/>
      <c r="CE157" s="109"/>
      <c r="CF157" s="109"/>
      <c r="CG157" s="109"/>
      <c r="CJ157" s="110"/>
      <c r="CK157" s="110"/>
      <c r="CL157" s="110"/>
      <c r="CM157" s="110"/>
      <c r="CN157" s="110"/>
      <c r="CO157" s="110"/>
      <c r="CQ157" s="11"/>
      <c r="CR157" s="11"/>
      <c r="CS157" s="108"/>
      <c r="CT157" s="108"/>
      <c r="CU157" s="108"/>
      <c r="CV157" s="108"/>
      <c r="CW157" s="108"/>
      <c r="CX157" s="108"/>
      <c r="CY157" s="108"/>
      <c r="CZ157" s="108"/>
      <c r="DC157" s="11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1"/>
      <c r="EQ157" s="11"/>
    </row>
    <row r="158" spans="81:147" s="12" customFormat="1" ht="21.95" customHeight="1" x14ac:dyDescent="0.25">
      <c r="CC158" s="108"/>
      <c r="CD158" s="109"/>
      <c r="CE158" s="109"/>
      <c r="CF158" s="109"/>
      <c r="CG158" s="109"/>
      <c r="CJ158" s="110"/>
      <c r="CK158" s="110"/>
      <c r="CL158" s="110"/>
      <c r="CM158" s="110"/>
      <c r="CN158" s="110"/>
      <c r="CO158" s="110"/>
      <c r="CQ158" s="11"/>
      <c r="CR158" s="11"/>
      <c r="CS158" s="108"/>
      <c r="CT158" s="108"/>
      <c r="CU158" s="108"/>
      <c r="CV158" s="108"/>
      <c r="CW158" s="108"/>
      <c r="CX158" s="108"/>
      <c r="CY158" s="108"/>
      <c r="CZ158" s="108"/>
      <c r="DC158" s="11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1"/>
      <c r="EQ158" s="11"/>
    </row>
    <row r="159" spans="81:147" s="12" customFormat="1" ht="21.95" customHeight="1" x14ac:dyDescent="0.25">
      <c r="CC159" s="108"/>
      <c r="CD159" s="109"/>
      <c r="CE159" s="109"/>
      <c r="CF159" s="109"/>
      <c r="CG159" s="109"/>
      <c r="CJ159" s="110"/>
      <c r="CK159" s="110"/>
      <c r="CL159" s="110"/>
      <c r="CM159" s="110"/>
      <c r="CN159" s="110"/>
      <c r="CO159" s="110"/>
      <c r="CQ159" s="11"/>
      <c r="CR159" s="11"/>
      <c r="CS159" s="108"/>
      <c r="CT159" s="108"/>
      <c r="CU159" s="108"/>
      <c r="CV159" s="108"/>
      <c r="CW159" s="108"/>
      <c r="CX159" s="108"/>
      <c r="CY159" s="108"/>
      <c r="CZ159" s="108"/>
      <c r="DC159" s="11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1"/>
      <c r="EQ159" s="11"/>
    </row>
    <row r="160" spans="81:147" s="12" customFormat="1" ht="21.95" customHeight="1" x14ac:dyDescent="0.25">
      <c r="CC160" s="108"/>
      <c r="CD160" s="109"/>
      <c r="CE160" s="109"/>
      <c r="CF160" s="109"/>
      <c r="CG160" s="109"/>
      <c r="CJ160" s="110"/>
      <c r="CK160" s="110"/>
      <c r="CL160" s="110"/>
      <c r="CM160" s="110"/>
      <c r="CN160" s="110"/>
      <c r="CO160" s="110"/>
      <c r="CQ160" s="11"/>
      <c r="CR160" s="11"/>
      <c r="CS160" s="108"/>
      <c r="CT160" s="108"/>
      <c r="CU160" s="108"/>
      <c r="CV160" s="108"/>
      <c r="CW160" s="108"/>
      <c r="CX160" s="108"/>
      <c r="CY160" s="108"/>
      <c r="CZ160" s="108"/>
      <c r="DC160" s="11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1"/>
      <c r="EQ160" s="11"/>
    </row>
    <row r="161" spans="81:147" s="12" customFormat="1" ht="21.95" customHeight="1" x14ac:dyDescent="0.25">
      <c r="CC161" s="108"/>
      <c r="CD161" s="109"/>
      <c r="CE161" s="109"/>
      <c r="CF161" s="109"/>
      <c r="CG161" s="109"/>
      <c r="CJ161" s="110"/>
      <c r="CK161" s="110"/>
      <c r="CL161" s="110"/>
      <c r="CM161" s="110"/>
      <c r="CN161" s="110"/>
      <c r="CO161" s="110"/>
      <c r="CQ161" s="11"/>
      <c r="CR161" s="11"/>
      <c r="CS161" s="108"/>
      <c r="CT161" s="108"/>
      <c r="CU161" s="108"/>
      <c r="CV161" s="108"/>
      <c r="CW161" s="108"/>
      <c r="CX161" s="108"/>
      <c r="CY161" s="108"/>
      <c r="CZ161" s="108"/>
      <c r="DC161" s="11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1"/>
      <c r="EQ161" s="11"/>
    </row>
    <row r="162" spans="81:147" s="12" customFormat="1" ht="21.95" customHeight="1" x14ac:dyDescent="0.25">
      <c r="CC162" s="108"/>
      <c r="CD162" s="109"/>
      <c r="CE162" s="109"/>
      <c r="CF162" s="109"/>
      <c r="CG162" s="109"/>
      <c r="CJ162" s="110"/>
      <c r="CK162" s="110"/>
      <c r="CL162" s="110"/>
      <c r="CM162" s="110"/>
      <c r="CN162" s="110"/>
      <c r="CO162" s="110"/>
      <c r="CQ162" s="11"/>
      <c r="CR162" s="11"/>
      <c r="CS162" s="108"/>
      <c r="CT162" s="108"/>
      <c r="CU162" s="108"/>
      <c r="CV162" s="108"/>
      <c r="CW162" s="108"/>
      <c r="CX162" s="108"/>
      <c r="CY162" s="108"/>
      <c r="CZ162" s="108"/>
      <c r="DC162" s="11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1"/>
      <c r="EQ162" s="11"/>
    </row>
    <row r="163" spans="81:147" s="12" customFormat="1" ht="21.95" customHeight="1" x14ac:dyDescent="0.25">
      <c r="CC163" s="108"/>
      <c r="CD163" s="109"/>
      <c r="CE163" s="109"/>
      <c r="CF163" s="109"/>
      <c r="CG163" s="109"/>
      <c r="CJ163" s="110"/>
      <c r="CK163" s="110"/>
      <c r="CL163" s="110"/>
      <c r="CM163" s="110"/>
      <c r="CN163" s="110"/>
      <c r="CO163" s="110"/>
      <c r="CQ163" s="11"/>
      <c r="CR163" s="11"/>
      <c r="CS163" s="108"/>
      <c r="CT163" s="108"/>
      <c r="CU163" s="108"/>
      <c r="CV163" s="108"/>
      <c r="CW163" s="108"/>
      <c r="CX163" s="108"/>
      <c r="CY163" s="108"/>
      <c r="CZ163" s="108"/>
      <c r="DC163" s="11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1"/>
      <c r="EQ163" s="11"/>
    </row>
    <row r="164" spans="81:147" s="12" customFormat="1" ht="21.95" customHeight="1" x14ac:dyDescent="0.25">
      <c r="CC164" s="108"/>
      <c r="CD164" s="109"/>
      <c r="CE164" s="109"/>
      <c r="CF164" s="109"/>
      <c r="CG164" s="109"/>
      <c r="CJ164" s="110"/>
      <c r="CK164" s="110"/>
      <c r="CL164" s="110"/>
      <c r="CM164" s="110"/>
      <c r="CN164" s="110"/>
      <c r="CO164" s="110"/>
      <c r="CQ164" s="11"/>
      <c r="CR164" s="11"/>
      <c r="CS164" s="108"/>
      <c r="CT164" s="108"/>
      <c r="CU164" s="108"/>
      <c r="CV164" s="108"/>
      <c r="CW164" s="108"/>
      <c r="CX164" s="108"/>
      <c r="CY164" s="108"/>
      <c r="CZ164" s="108"/>
      <c r="DC164" s="11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1"/>
      <c r="EQ164" s="11"/>
    </row>
    <row r="165" spans="81:147" s="12" customFormat="1" ht="21.95" customHeight="1" x14ac:dyDescent="0.25">
      <c r="CC165" s="108"/>
      <c r="CD165" s="109"/>
      <c r="CE165" s="109"/>
      <c r="CF165" s="109"/>
      <c r="CG165" s="109"/>
      <c r="CJ165" s="110"/>
      <c r="CK165" s="110"/>
      <c r="CL165" s="110"/>
      <c r="CM165" s="110"/>
      <c r="CN165" s="110"/>
      <c r="CO165" s="110"/>
      <c r="CQ165" s="11"/>
      <c r="CR165" s="11"/>
      <c r="CS165" s="108"/>
      <c r="CT165" s="108"/>
      <c r="CU165" s="108"/>
      <c r="CV165" s="108"/>
      <c r="CW165" s="108"/>
      <c r="CX165" s="108"/>
      <c r="CY165" s="108"/>
      <c r="CZ165" s="108"/>
      <c r="DC165" s="11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1"/>
      <c r="EQ165" s="11"/>
    </row>
    <row r="166" spans="81:147" s="12" customFormat="1" ht="21.95" customHeight="1" x14ac:dyDescent="0.25">
      <c r="CC166" s="108"/>
      <c r="CD166" s="109"/>
      <c r="CE166" s="109"/>
      <c r="CF166" s="109"/>
      <c r="CG166" s="109"/>
      <c r="CJ166" s="110"/>
      <c r="CK166" s="110"/>
      <c r="CL166" s="110"/>
      <c r="CM166" s="110"/>
      <c r="CN166" s="110"/>
      <c r="CO166" s="110"/>
      <c r="CQ166" s="11"/>
      <c r="CR166" s="11"/>
      <c r="CS166" s="108"/>
      <c r="CT166" s="108"/>
      <c r="CU166" s="108"/>
      <c r="CV166" s="108"/>
      <c r="CW166" s="108"/>
      <c r="CX166" s="108"/>
      <c r="CY166" s="108"/>
      <c r="CZ166" s="108"/>
      <c r="DC166" s="11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1"/>
      <c r="EQ166" s="11"/>
    </row>
    <row r="167" spans="81:147" s="12" customFormat="1" ht="21.95" customHeight="1" x14ac:dyDescent="0.25">
      <c r="CC167" s="108"/>
      <c r="CD167" s="109"/>
      <c r="CE167" s="109"/>
      <c r="CF167" s="109"/>
      <c r="CG167" s="109"/>
      <c r="CJ167" s="110"/>
      <c r="CK167" s="110"/>
      <c r="CL167" s="110"/>
      <c r="CM167" s="110"/>
      <c r="CN167" s="110"/>
      <c r="CO167" s="110"/>
      <c r="CQ167" s="11"/>
      <c r="CR167" s="11"/>
      <c r="CS167" s="108"/>
      <c r="CT167" s="108"/>
      <c r="CU167" s="108"/>
      <c r="CV167" s="108"/>
      <c r="CW167" s="108"/>
      <c r="CX167" s="108"/>
      <c r="CY167" s="108"/>
      <c r="CZ167" s="108"/>
      <c r="DC167" s="11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1"/>
      <c r="EQ167" s="11"/>
    </row>
    <row r="168" spans="81:147" s="12" customFormat="1" ht="21.95" customHeight="1" x14ac:dyDescent="0.25">
      <c r="CC168" s="108"/>
      <c r="CD168" s="109"/>
      <c r="CE168" s="109"/>
      <c r="CF168" s="109"/>
      <c r="CG168" s="109"/>
      <c r="CJ168" s="110"/>
      <c r="CK168" s="110"/>
      <c r="CL168" s="110"/>
      <c r="CM168" s="110"/>
      <c r="CN168" s="110"/>
      <c r="CO168" s="110"/>
      <c r="CQ168" s="11"/>
      <c r="CR168" s="11"/>
      <c r="CS168" s="108"/>
      <c r="CT168" s="108"/>
      <c r="CU168" s="108"/>
      <c r="CV168" s="108"/>
      <c r="CW168" s="108"/>
      <c r="CX168" s="108"/>
      <c r="CY168" s="108"/>
      <c r="CZ168" s="108"/>
      <c r="DC168" s="11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1"/>
      <c r="EQ168" s="11"/>
    </row>
    <row r="169" spans="81:147" s="12" customFormat="1" ht="21.95" customHeight="1" x14ac:dyDescent="0.25">
      <c r="CC169" s="108"/>
      <c r="CD169" s="109"/>
      <c r="CE169" s="109"/>
      <c r="CF169" s="109"/>
      <c r="CG169" s="109"/>
      <c r="CJ169" s="110"/>
      <c r="CK169" s="110"/>
      <c r="CL169" s="110"/>
      <c r="CM169" s="110"/>
      <c r="CN169" s="110"/>
      <c r="CO169" s="110"/>
      <c r="CQ169" s="11"/>
      <c r="CR169" s="11"/>
      <c r="CS169" s="108"/>
      <c r="CT169" s="108"/>
      <c r="CU169" s="108"/>
      <c r="CV169" s="108"/>
      <c r="CW169" s="108"/>
      <c r="CX169" s="108"/>
      <c r="CY169" s="108"/>
      <c r="CZ169" s="108"/>
      <c r="DC169" s="11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1"/>
      <c r="EQ169" s="11"/>
    </row>
    <row r="170" spans="81:147" s="12" customFormat="1" ht="21.95" customHeight="1" x14ac:dyDescent="0.25">
      <c r="CC170" s="108"/>
      <c r="CD170" s="109"/>
      <c r="CE170" s="109"/>
      <c r="CF170" s="109"/>
      <c r="CG170" s="109"/>
      <c r="CJ170" s="110"/>
      <c r="CK170" s="110"/>
      <c r="CL170" s="110"/>
      <c r="CM170" s="110"/>
      <c r="CN170" s="110"/>
      <c r="CO170" s="110"/>
      <c r="CQ170" s="11"/>
      <c r="CR170" s="11"/>
      <c r="CS170" s="108"/>
      <c r="CT170" s="108"/>
      <c r="CU170" s="108"/>
      <c r="CV170" s="108"/>
      <c r="CW170" s="108"/>
      <c r="CX170" s="108"/>
      <c r="CY170" s="108"/>
      <c r="CZ170" s="108"/>
      <c r="DC170" s="11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1"/>
      <c r="EQ170" s="11"/>
    </row>
    <row r="171" spans="81:147" s="12" customFormat="1" ht="21.95" customHeight="1" x14ac:dyDescent="0.25">
      <c r="CC171" s="108"/>
      <c r="CD171" s="109"/>
      <c r="CE171" s="109"/>
      <c r="CF171" s="109"/>
      <c r="CG171" s="109"/>
      <c r="CJ171" s="110"/>
      <c r="CK171" s="110"/>
      <c r="CL171" s="110"/>
      <c r="CM171" s="110"/>
      <c r="CN171" s="110"/>
      <c r="CO171" s="110"/>
      <c r="CQ171" s="11"/>
      <c r="CR171" s="11"/>
      <c r="CS171" s="108"/>
      <c r="CT171" s="108"/>
      <c r="CU171" s="108"/>
      <c r="CV171" s="108"/>
      <c r="CW171" s="108"/>
      <c r="CX171" s="108"/>
      <c r="CY171" s="108"/>
      <c r="CZ171" s="108"/>
      <c r="DC171" s="11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1"/>
      <c r="EQ171" s="11"/>
    </row>
    <row r="172" spans="81:147" s="12" customFormat="1" ht="21.95" customHeight="1" x14ac:dyDescent="0.25">
      <c r="CC172" s="108"/>
      <c r="CD172" s="109"/>
      <c r="CE172" s="109"/>
      <c r="CF172" s="109"/>
      <c r="CG172" s="109"/>
      <c r="CJ172" s="110"/>
      <c r="CK172" s="110"/>
      <c r="CL172" s="110"/>
      <c r="CM172" s="110"/>
      <c r="CN172" s="110"/>
      <c r="CO172" s="110"/>
      <c r="CQ172" s="11"/>
      <c r="CR172" s="11"/>
      <c r="CS172" s="108"/>
      <c r="CT172" s="108"/>
      <c r="CU172" s="108"/>
      <c r="CV172" s="108"/>
      <c r="CW172" s="108"/>
      <c r="CX172" s="108"/>
      <c r="CY172" s="108"/>
      <c r="CZ172" s="108"/>
      <c r="DC172" s="11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1"/>
      <c r="EQ172" s="11"/>
    </row>
    <row r="173" spans="81:147" s="12" customFormat="1" ht="21.95" customHeight="1" x14ac:dyDescent="0.25">
      <c r="CC173" s="108"/>
      <c r="CD173" s="109"/>
      <c r="CE173" s="109"/>
      <c r="CF173" s="109"/>
      <c r="CG173" s="109"/>
      <c r="CJ173" s="110"/>
      <c r="CK173" s="110"/>
      <c r="CL173" s="110"/>
      <c r="CM173" s="110"/>
      <c r="CN173" s="110"/>
      <c r="CO173" s="110"/>
      <c r="CQ173" s="11"/>
      <c r="CR173" s="11"/>
      <c r="CS173" s="108"/>
      <c r="CT173" s="108"/>
      <c r="CU173" s="108"/>
      <c r="CV173" s="108"/>
      <c r="CW173" s="108"/>
      <c r="CX173" s="108"/>
      <c r="CY173" s="108"/>
      <c r="CZ173" s="108"/>
      <c r="DC173" s="11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1"/>
      <c r="EQ173" s="11"/>
    </row>
    <row r="174" spans="81:147" s="12" customFormat="1" ht="21.95" customHeight="1" x14ac:dyDescent="0.25">
      <c r="CC174" s="108"/>
      <c r="CD174" s="109"/>
      <c r="CE174" s="109"/>
      <c r="CF174" s="109"/>
      <c r="CG174" s="109"/>
      <c r="CJ174" s="110"/>
      <c r="CK174" s="110"/>
      <c r="CL174" s="110"/>
      <c r="CM174" s="110"/>
      <c r="CN174" s="110"/>
      <c r="CO174" s="110"/>
      <c r="CQ174" s="11"/>
      <c r="CR174" s="11"/>
      <c r="CS174" s="108"/>
      <c r="CT174" s="108"/>
      <c r="CU174" s="108"/>
      <c r="CV174" s="108"/>
      <c r="CW174" s="108"/>
      <c r="CX174" s="108"/>
      <c r="CY174" s="108"/>
      <c r="CZ174" s="108"/>
      <c r="DC174" s="11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1"/>
      <c r="EQ174" s="11"/>
    </row>
    <row r="175" spans="81:147" s="12" customFormat="1" ht="21.95" customHeight="1" x14ac:dyDescent="0.25">
      <c r="CC175" s="108"/>
      <c r="CD175" s="109"/>
      <c r="CE175" s="109"/>
      <c r="CF175" s="109"/>
      <c r="CG175" s="109"/>
      <c r="CJ175" s="110"/>
      <c r="CK175" s="110"/>
      <c r="CL175" s="110"/>
      <c r="CM175" s="110"/>
      <c r="CN175" s="110"/>
      <c r="CO175" s="110"/>
      <c r="CQ175" s="11"/>
      <c r="CR175" s="11"/>
      <c r="CS175" s="108"/>
      <c r="CT175" s="108"/>
      <c r="CU175" s="108"/>
      <c r="CV175" s="108"/>
      <c r="CW175" s="108"/>
      <c r="CX175" s="108"/>
      <c r="CY175" s="108"/>
      <c r="CZ175" s="108"/>
      <c r="DC175" s="11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1"/>
      <c r="EQ175" s="11"/>
    </row>
    <row r="176" spans="81:147" s="12" customFormat="1" ht="21.95" customHeight="1" x14ac:dyDescent="0.25">
      <c r="CC176" s="108"/>
      <c r="CD176" s="109"/>
      <c r="CE176" s="109"/>
      <c r="CF176" s="109"/>
      <c r="CG176" s="109"/>
      <c r="CJ176" s="110"/>
      <c r="CK176" s="110"/>
      <c r="CL176" s="110"/>
      <c r="CM176" s="110"/>
      <c r="CN176" s="110"/>
      <c r="CO176" s="110"/>
      <c r="CQ176" s="11"/>
      <c r="CR176" s="11"/>
      <c r="CS176" s="108"/>
      <c r="CT176" s="108"/>
      <c r="CU176" s="108"/>
      <c r="CV176" s="108"/>
      <c r="CW176" s="108"/>
      <c r="CX176" s="108"/>
      <c r="CY176" s="108"/>
      <c r="CZ176" s="108"/>
      <c r="DC176" s="11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1"/>
      <c r="EQ176" s="11"/>
    </row>
    <row r="177" spans="81:147" s="12" customFormat="1" ht="21.95" customHeight="1" x14ac:dyDescent="0.25">
      <c r="CC177" s="108"/>
      <c r="CD177" s="109"/>
      <c r="CE177" s="109"/>
      <c r="CF177" s="109"/>
      <c r="CG177" s="109"/>
      <c r="CJ177" s="110"/>
      <c r="CK177" s="110"/>
      <c r="CL177" s="110"/>
      <c r="CM177" s="110"/>
      <c r="CN177" s="110"/>
      <c r="CO177" s="110"/>
      <c r="CQ177" s="11"/>
      <c r="CR177" s="11"/>
      <c r="CS177" s="108"/>
      <c r="CT177" s="108"/>
      <c r="CU177" s="108"/>
      <c r="CV177" s="108"/>
      <c r="CW177" s="108"/>
      <c r="CX177" s="108"/>
      <c r="CY177" s="108"/>
      <c r="CZ177" s="108"/>
      <c r="DC177" s="11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1"/>
      <c r="EQ177" s="11"/>
    </row>
    <row r="178" spans="81:147" s="12" customFormat="1" ht="21.95" customHeight="1" x14ac:dyDescent="0.25">
      <c r="CC178" s="108"/>
      <c r="CD178" s="109"/>
      <c r="CE178" s="109"/>
      <c r="CF178" s="109"/>
      <c r="CG178" s="109"/>
      <c r="CJ178" s="110"/>
      <c r="CK178" s="110"/>
      <c r="CL178" s="110"/>
      <c r="CM178" s="110"/>
      <c r="CN178" s="110"/>
      <c r="CO178" s="110"/>
      <c r="CQ178" s="11"/>
      <c r="CR178" s="11"/>
      <c r="CS178" s="108"/>
      <c r="CT178" s="108"/>
      <c r="CU178" s="108"/>
      <c r="CV178" s="108"/>
      <c r="CW178" s="108"/>
      <c r="CX178" s="108"/>
      <c r="CY178" s="108"/>
      <c r="CZ178" s="108"/>
      <c r="DC178" s="11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1"/>
      <c r="EQ178" s="11"/>
    </row>
    <row r="179" spans="81:147" s="12" customFormat="1" ht="21.95" customHeight="1" x14ac:dyDescent="0.25">
      <c r="CC179" s="108"/>
      <c r="CD179" s="109"/>
      <c r="CE179" s="109"/>
      <c r="CF179" s="109"/>
      <c r="CG179" s="109"/>
      <c r="CJ179" s="110"/>
      <c r="CK179" s="110"/>
      <c r="CL179" s="110"/>
      <c r="CM179" s="110"/>
      <c r="CN179" s="110"/>
      <c r="CO179" s="110"/>
      <c r="CQ179" s="11"/>
      <c r="CR179" s="11"/>
      <c r="CS179" s="108"/>
      <c r="CT179" s="108"/>
      <c r="CU179" s="108"/>
      <c r="CV179" s="108"/>
      <c r="CW179" s="108"/>
      <c r="CX179" s="108"/>
      <c r="CY179" s="108"/>
      <c r="CZ179" s="108"/>
      <c r="DC179" s="11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1"/>
      <c r="EQ179" s="11"/>
    </row>
    <row r="180" spans="81:147" s="12" customFormat="1" ht="21.95" customHeight="1" x14ac:dyDescent="0.25">
      <c r="CC180" s="108"/>
      <c r="CD180" s="109"/>
      <c r="CE180" s="109"/>
      <c r="CF180" s="109"/>
      <c r="CG180" s="109"/>
      <c r="CJ180" s="110"/>
      <c r="CK180" s="110"/>
      <c r="CL180" s="110"/>
      <c r="CM180" s="110"/>
      <c r="CN180" s="110"/>
      <c r="CO180" s="110"/>
      <c r="CQ180" s="11"/>
      <c r="CR180" s="11"/>
      <c r="CS180" s="108"/>
      <c r="CT180" s="108"/>
      <c r="CU180" s="108"/>
      <c r="CV180" s="108"/>
      <c r="CW180" s="108"/>
      <c r="CX180" s="108"/>
      <c r="CY180" s="108"/>
      <c r="CZ180" s="108"/>
      <c r="DC180" s="11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1"/>
      <c r="EQ180" s="11"/>
    </row>
    <row r="181" spans="81:147" s="12" customFormat="1" ht="21.95" customHeight="1" x14ac:dyDescent="0.25">
      <c r="CC181" s="108"/>
      <c r="CD181" s="109"/>
      <c r="CE181" s="109"/>
      <c r="CF181" s="109"/>
      <c r="CG181" s="109"/>
      <c r="CJ181" s="110"/>
      <c r="CK181" s="110"/>
      <c r="CL181" s="110"/>
      <c r="CM181" s="110"/>
      <c r="CN181" s="110"/>
      <c r="CO181" s="110"/>
      <c r="CQ181" s="11"/>
      <c r="CR181" s="11"/>
      <c r="CS181" s="108"/>
      <c r="CT181" s="108"/>
      <c r="CU181" s="108"/>
      <c r="CV181" s="108"/>
      <c r="CW181" s="108"/>
      <c r="CX181" s="108"/>
      <c r="CY181" s="108"/>
      <c r="CZ181" s="108"/>
      <c r="DC181" s="11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1"/>
      <c r="EQ181" s="11"/>
    </row>
    <row r="182" spans="81:147" s="12" customFormat="1" ht="21.95" customHeight="1" x14ac:dyDescent="0.25">
      <c r="CC182" s="108"/>
      <c r="CD182" s="109"/>
      <c r="CE182" s="109"/>
      <c r="CF182" s="109"/>
      <c r="CG182" s="109"/>
      <c r="CJ182" s="110"/>
      <c r="CK182" s="110"/>
      <c r="CL182" s="110"/>
      <c r="CM182" s="110"/>
      <c r="CN182" s="110"/>
      <c r="CO182" s="110"/>
      <c r="CQ182" s="11"/>
      <c r="CR182" s="11"/>
      <c r="CS182" s="108"/>
      <c r="CT182" s="108"/>
      <c r="CU182" s="108"/>
      <c r="CV182" s="108"/>
      <c r="CW182" s="108"/>
      <c r="CX182" s="108"/>
      <c r="CY182" s="108"/>
      <c r="CZ182" s="108"/>
      <c r="DC182" s="11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1"/>
      <c r="EQ182" s="11"/>
    </row>
    <row r="183" spans="81:147" s="12" customFormat="1" ht="21.95" customHeight="1" x14ac:dyDescent="0.25">
      <c r="CC183" s="108"/>
      <c r="CD183" s="109"/>
      <c r="CE183" s="109"/>
      <c r="CF183" s="109"/>
      <c r="CG183" s="109"/>
      <c r="CJ183" s="110"/>
      <c r="CK183" s="110"/>
      <c r="CL183" s="110"/>
      <c r="CM183" s="110"/>
      <c r="CN183" s="110"/>
      <c r="CO183" s="110"/>
      <c r="CQ183" s="11"/>
      <c r="CR183" s="11"/>
      <c r="CS183" s="108"/>
      <c r="CT183" s="108"/>
      <c r="CU183" s="108"/>
      <c r="CV183" s="108"/>
      <c r="CW183" s="108"/>
      <c r="CX183" s="108"/>
      <c r="CY183" s="108"/>
      <c r="CZ183" s="108"/>
      <c r="DC183" s="11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1"/>
      <c r="EQ183" s="11"/>
    </row>
    <row r="184" spans="81:147" s="12" customFormat="1" ht="21.95" customHeight="1" x14ac:dyDescent="0.25">
      <c r="CC184" s="108"/>
      <c r="CD184" s="109"/>
      <c r="CE184" s="109"/>
      <c r="CF184" s="109"/>
      <c r="CG184" s="109"/>
      <c r="CJ184" s="110"/>
      <c r="CK184" s="110"/>
      <c r="CL184" s="110"/>
      <c r="CM184" s="110"/>
      <c r="CN184" s="110"/>
      <c r="CO184" s="110"/>
      <c r="CQ184" s="11"/>
      <c r="CR184" s="11"/>
      <c r="CS184" s="108"/>
      <c r="CT184" s="108"/>
      <c r="CU184" s="108"/>
      <c r="CV184" s="108"/>
      <c r="CW184" s="108"/>
      <c r="CX184" s="108"/>
      <c r="CY184" s="108"/>
      <c r="CZ184" s="108"/>
      <c r="DC184" s="11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1"/>
      <c r="EQ184" s="11"/>
    </row>
    <row r="185" spans="81:147" s="12" customFormat="1" ht="21.95" customHeight="1" x14ac:dyDescent="0.25">
      <c r="CC185" s="108"/>
      <c r="CD185" s="109"/>
      <c r="CE185" s="109"/>
      <c r="CF185" s="109"/>
      <c r="CG185" s="109"/>
      <c r="CJ185" s="110"/>
      <c r="CK185" s="110"/>
      <c r="CL185" s="110"/>
      <c r="CM185" s="110"/>
      <c r="CN185" s="110"/>
      <c r="CO185" s="110"/>
      <c r="CQ185" s="11"/>
      <c r="CR185" s="11"/>
      <c r="CS185" s="108"/>
      <c r="CT185" s="108"/>
      <c r="CU185" s="108"/>
      <c r="CV185" s="108"/>
      <c r="CW185" s="108"/>
      <c r="CX185" s="108"/>
      <c r="CY185" s="108"/>
      <c r="CZ185" s="108"/>
      <c r="DC185" s="11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1"/>
      <c r="EQ185" s="11"/>
    </row>
    <row r="186" spans="81:147" s="12" customFormat="1" ht="21.95" customHeight="1" x14ac:dyDescent="0.25">
      <c r="CC186" s="108"/>
      <c r="CD186" s="109"/>
      <c r="CE186" s="109"/>
      <c r="CF186" s="109"/>
      <c r="CG186" s="109"/>
      <c r="CJ186" s="110"/>
      <c r="CK186" s="110"/>
      <c r="CL186" s="110"/>
      <c r="CM186" s="110"/>
      <c r="CN186" s="110"/>
      <c r="CO186" s="110"/>
      <c r="CQ186" s="11"/>
      <c r="CR186" s="11"/>
      <c r="CS186" s="108"/>
      <c r="CT186" s="108"/>
      <c r="CU186" s="108"/>
      <c r="CV186" s="108"/>
      <c r="CW186" s="108"/>
      <c r="CX186" s="108"/>
      <c r="CY186" s="108"/>
      <c r="CZ186" s="108"/>
      <c r="DC186" s="11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1"/>
      <c r="EQ186" s="11"/>
    </row>
    <row r="187" spans="81:147" s="12" customFormat="1" ht="21.95" customHeight="1" x14ac:dyDescent="0.25">
      <c r="CC187" s="108"/>
      <c r="CD187" s="109"/>
      <c r="CE187" s="109"/>
      <c r="CF187" s="109"/>
      <c r="CG187" s="109"/>
      <c r="CJ187" s="110"/>
      <c r="CK187" s="110"/>
      <c r="CL187" s="110"/>
      <c r="CM187" s="110"/>
      <c r="CN187" s="110"/>
      <c r="CO187" s="110"/>
      <c r="CQ187" s="11"/>
      <c r="CR187" s="11"/>
      <c r="CS187" s="108"/>
      <c r="CT187" s="108"/>
      <c r="CU187" s="108"/>
      <c r="CV187" s="108"/>
      <c r="CW187" s="108"/>
      <c r="CX187" s="108"/>
      <c r="CY187" s="108"/>
      <c r="CZ187" s="108"/>
      <c r="DC187" s="11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1"/>
      <c r="EQ187" s="11"/>
    </row>
    <row r="188" spans="81:147" s="12" customFormat="1" ht="21.95" customHeight="1" x14ac:dyDescent="0.25">
      <c r="CC188" s="108"/>
      <c r="CD188" s="109"/>
      <c r="CE188" s="109"/>
      <c r="CF188" s="109"/>
      <c r="CG188" s="109"/>
      <c r="CJ188" s="110"/>
      <c r="CK188" s="110"/>
      <c r="CL188" s="110"/>
      <c r="CM188" s="110"/>
      <c r="CN188" s="110"/>
      <c r="CO188" s="110"/>
      <c r="CQ188" s="11"/>
      <c r="CR188" s="11"/>
      <c r="CS188" s="108"/>
      <c r="CT188" s="108"/>
      <c r="CU188" s="108"/>
      <c r="CV188" s="108"/>
      <c r="CW188" s="108"/>
      <c r="CX188" s="108"/>
      <c r="CY188" s="108"/>
      <c r="CZ188" s="108"/>
      <c r="DC188" s="11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1"/>
      <c r="EQ188" s="11"/>
    </row>
    <row r="189" spans="81:147" s="12" customFormat="1" ht="21.95" customHeight="1" x14ac:dyDescent="0.25">
      <c r="CC189" s="108"/>
      <c r="CD189" s="109"/>
      <c r="CE189" s="109"/>
      <c r="CF189" s="109"/>
      <c r="CG189" s="109"/>
      <c r="CJ189" s="110"/>
      <c r="CK189" s="110"/>
      <c r="CL189" s="110"/>
      <c r="CM189" s="110"/>
      <c r="CN189" s="110"/>
      <c r="CO189" s="110"/>
      <c r="CQ189" s="11"/>
      <c r="CR189" s="11"/>
      <c r="CS189" s="108"/>
      <c r="CT189" s="108"/>
      <c r="CU189" s="108"/>
      <c r="CV189" s="108"/>
      <c r="CW189" s="108"/>
      <c r="CX189" s="108"/>
      <c r="CY189" s="108"/>
      <c r="CZ189" s="108"/>
      <c r="DC189" s="11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1"/>
      <c r="EQ189" s="11"/>
    </row>
    <row r="190" spans="81:147" s="12" customFormat="1" ht="21.95" customHeight="1" x14ac:dyDescent="0.25">
      <c r="CC190" s="108"/>
      <c r="CD190" s="109"/>
      <c r="CE190" s="109"/>
      <c r="CF190" s="109"/>
      <c r="CG190" s="109"/>
      <c r="CJ190" s="110"/>
      <c r="CK190" s="110"/>
      <c r="CL190" s="110"/>
      <c r="CM190" s="110"/>
      <c r="CN190" s="110"/>
      <c r="CO190" s="110"/>
      <c r="CQ190" s="11"/>
      <c r="CR190" s="11"/>
      <c r="CS190" s="108"/>
      <c r="CT190" s="108"/>
      <c r="CU190" s="108"/>
      <c r="CV190" s="108"/>
      <c r="CW190" s="108"/>
      <c r="CX190" s="108"/>
      <c r="CY190" s="108"/>
      <c r="CZ190" s="108"/>
      <c r="DC190" s="11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1"/>
      <c r="EQ190" s="11"/>
    </row>
    <row r="191" spans="81:147" s="12" customFormat="1" ht="21.95" customHeight="1" x14ac:dyDescent="0.25">
      <c r="CC191" s="108"/>
      <c r="CD191" s="109"/>
      <c r="CE191" s="109"/>
      <c r="CF191" s="109"/>
      <c r="CG191" s="109"/>
      <c r="CJ191" s="110"/>
      <c r="CK191" s="110"/>
      <c r="CL191" s="110"/>
      <c r="CM191" s="110"/>
      <c r="CN191" s="110"/>
      <c r="CO191" s="110"/>
      <c r="CQ191" s="11"/>
      <c r="CR191" s="11"/>
      <c r="CS191" s="108"/>
      <c r="CT191" s="108"/>
      <c r="CU191" s="108"/>
      <c r="CV191" s="108"/>
      <c r="CW191" s="108"/>
      <c r="CX191" s="108"/>
      <c r="CY191" s="108"/>
      <c r="CZ191" s="108"/>
      <c r="DC191" s="11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1"/>
      <c r="EQ191" s="11"/>
    </row>
    <row r="192" spans="81:147" s="12" customFormat="1" ht="21.95" customHeight="1" x14ac:dyDescent="0.25">
      <c r="CC192" s="108"/>
      <c r="CD192" s="109"/>
      <c r="CE192" s="109"/>
      <c r="CF192" s="109"/>
      <c r="CG192" s="109"/>
      <c r="CJ192" s="110"/>
      <c r="CK192" s="110"/>
      <c r="CL192" s="110"/>
      <c r="CM192" s="110"/>
      <c r="CN192" s="110"/>
      <c r="CO192" s="110"/>
      <c r="CQ192" s="11"/>
      <c r="CR192" s="11"/>
      <c r="CS192" s="108"/>
      <c r="CT192" s="108"/>
      <c r="CU192" s="108"/>
      <c r="CV192" s="108"/>
      <c r="CW192" s="108"/>
      <c r="CX192" s="108"/>
      <c r="CY192" s="108"/>
      <c r="CZ192" s="108"/>
      <c r="DC192" s="11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1"/>
      <c r="EQ192" s="11"/>
    </row>
    <row r="193" spans="81:147" s="12" customFormat="1" ht="21.95" customHeight="1" x14ac:dyDescent="0.25">
      <c r="CC193" s="108"/>
      <c r="CD193" s="109"/>
      <c r="CE193" s="109"/>
      <c r="CF193" s="109"/>
      <c r="CG193" s="109"/>
      <c r="CJ193" s="110"/>
      <c r="CK193" s="110"/>
      <c r="CL193" s="110"/>
      <c r="CM193" s="110"/>
      <c r="CN193" s="110"/>
      <c r="CO193" s="110"/>
      <c r="CQ193" s="11"/>
      <c r="CR193" s="11"/>
      <c r="CS193" s="108"/>
      <c r="CT193" s="108"/>
      <c r="CU193" s="108"/>
      <c r="CV193" s="108"/>
      <c r="CW193" s="108"/>
      <c r="CX193" s="108"/>
      <c r="CY193" s="108"/>
      <c r="CZ193" s="108"/>
      <c r="DC193" s="11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1"/>
      <c r="EQ193" s="11"/>
    </row>
    <row r="194" spans="81:147" s="12" customFormat="1" ht="21.95" customHeight="1" x14ac:dyDescent="0.25">
      <c r="CC194" s="108"/>
      <c r="CD194" s="109"/>
      <c r="CE194" s="109"/>
      <c r="CF194" s="109"/>
      <c r="CG194" s="109"/>
      <c r="CJ194" s="110"/>
      <c r="CK194" s="110"/>
      <c r="CL194" s="110"/>
      <c r="CM194" s="110"/>
      <c r="CN194" s="110"/>
      <c r="CO194" s="110"/>
      <c r="CQ194" s="11"/>
      <c r="CR194" s="11"/>
      <c r="CS194" s="108"/>
      <c r="CT194" s="108"/>
      <c r="CU194" s="108"/>
      <c r="CV194" s="108"/>
      <c r="CW194" s="108"/>
      <c r="CX194" s="108"/>
      <c r="CY194" s="108"/>
      <c r="CZ194" s="108"/>
      <c r="DC194" s="11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1"/>
      <c r="EQ194" s="11"/>
    </row>
    <row r="195" spans="81:147" s="12" customFormat="1" ht="21.95" customHeight="1" x14ac:dyDescent="0.25">
      <c r="CC195" s="108"/>
      <c r="CD195" s="109"/>
      <c r="CE195" s="109"/>
      <c r="CF195" s="109"/>
      <c r="CG195" s="109"/>
      <c r="CJ195" s="110"/>
      <c r="CK195" s="110"/>
      <c r="CL195" s="110"/>
      <c r="CM195" s="110"/>
      <c r="CN195" s="110"/>
      <c r="CO195" s="110"/>
      <c r="CQ195" s="11"/>
      <c r="CR195" s="11"/>
      <c r="CS195" s="108"/>
      <c r="CT195" s="108"/>
      <c r="CU195" s="108"/>
      <c r="CV195" s="108"/>
      <c r="CW195" s="108"/>
      <c r="CX195" s="108"/>
      <c r="CY195" s="108"/>
      <c r="CZ195" s="108"/>
      <c r="DC195" s="11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1"/>
      <c r="EQ195" s="11"/>
    </row>
    <row r="196" spans="81:147" s="12" customFormat="1" ht="21.95" customHeight="1" x14ac:dyDescent="0.25">
      <c r="CC196" s="108"/>
      <c r="CD196" s="109"/>
      <c r="CE196" s="109"/>
      <c r="CF196" s="109"/>
      <c r="CG196" s="109"/>
      <c r="CJ196" s="110"/>
      <c r="CK196" s="110"/>
      <c r="CL196" s="110"/>
      <c r="CM196" s="110"/>
      <c r="CN196" s="110"/>
      <c r="CO196" s="110"/>
      <c r="CQ196" s="11"/>
      <c r="CR196" s="11"/>
      <c r="CS196" s="108"/>
      <c r="CT196" s="108"/>
      <c r="CU196" s="108"/>
      <c r="CV196" s="108"/>
      <c r="CW196" s="108"/>
      <c r="CX196" s="108"/>
      <c r="CY196" s="108"/>
      <c r="CZ196" s="108"/>
      <c r="DC196" s="11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1"/>
      <c r="EQ196" s="11"/>
    </row>
    <row r="197" spans="81:147" s="12" customFormat="1" ht="21.95" customHeight="1" x14ac:dyDescent="0.25">
      <c r="CC197" s="108"/>
      <c r="CD197" s="109"/>
      <c r="CE197" s="109"/>
      <c r="CF197" s="109"/>
      <c r="CG197" s="109"/>
      <c r="CJ197" s="110"/>
      <c r="CK197" s="110"/>
      <c r="CL197" s="110"/>
      <c r="CM197" s="110"/>
      <c r="CN197" s="110"/>
      <c r="CO197" s="110"/>
      <c r="CQ197" s="11"/>
      <c r="CR197" s="11"/>
      <c r="CS197" s="108"/>
      <c r="CT197" s="108"/>
      <c r="CU197" s="108"/>
      <c r="CV197" s="108"/>
      <c r="CW197" s="108"/>
      <c r="CX197" s="108"/>
      <c r="CY197" s="108"/>
      <c r="CZ197" s="108"/>
      <c r="DC197" s="11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1"/>
      <c r="EQ197" s="11"/>
    </row>
    <row r="198" spans="81:147" s="12" customFormat="1" ht="21.95" customHeight="1" x14ac:dyDescent="0.25">
      <c r="CC198" s="108"/>
      <c r="CD198" s="109"/>
      <c r="CE198" s="109"/>
      <c r="CF198" s="109"/>
      <c r="CG198" s="109"/>
      <c r="CJ198" s="110"/>
      <c r="CK198" s="110"/>
      <c r="CL198" s="110"/>
      <c r="CM198" s="110"/>
      <c r="CN198" s="110"/>
      <c r="CO198" s="110"/>
      <c r="CQ198" s="11"/>
      <c r="CR198" s="11"/>
      <c r="CS198" s="108"/>
      <c r="CT198" s="108"/>
      <c r="CU198" s="108"/>
      <c r="CV198" s="108"/>
      <c r="CW198" s="108"/>
      <c r="CX198" s="108"/>
      <c r="CY198" s="108"/>
      <c r="CZ198" s="108"/>
      <c r="DC198" s="11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1"/>
      <c r="EQ198" s="11"/>
    </row>
    <row r="199" spans="81:147" s="12" customFormat="1" ht="21.95" customHeight="1" x14ac:dyDescent="0.25">
      <c r="CC199" s="108"/>
      <c r="CD199" s="109"/>
      <c r="CE199" s="109"/>
      <c r="CF199" s="109"/>
      <c r="CG199" s="109"/>
      <c r="CJ199" s="110"/>
      <c r="CK199" s="110"/>
      <c r="CL199" s="110"/>
      <c r="CM199" s="110"/>
      <c r="CN199" s="110"/>
      <c r="CO199" s="110"/>
      <c r="CQ199" s="11"/>
      <c r="CR199" s="11"/>
      <c r="CS199" s="108"/>
      <c r="CT199" s="108"/>
      <c r="CU199" s="108"/>
      <c r="CV199" s="108"/>
      <c r="CW199" s="108"/>
      <c r="CX199" s="108"/>
      <c r="CY199" s="108"/>
      <c r="CZ199" s="108"/>
      <c r="DC199" s="11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1"/>
      <c r="EQ199" s="11"/>
    </row>
    <row r="200" spans="81:147" s="12" customFormat="1" ht="21.95" customHeight="1" x14ac:dyDescent="0.25">
      <c r="CC200" s="108"/>
      <c r="CD200" s="109"/>
      <c r="CE200" s="109"/>
      <c r="CF200" s="109"/>
      <c r="CG200" s="109"/>
      <c r="CJ200" s="110"/>
      <c r="CK200" s="110"/>
      <c r="CL200" s="110"/>
      <c r="CM200" s="110"/>
      <c r="CN200" s="110"/>
      <c r="CO200" s="110"/>
      <c r="CQ200" s="11"/>
      <c r="CR200" s="11"/>
      <c r="CS200" s="108"/>
      <c r="CT200" s="108"/>
      <c r="CU200" s="108"/>
      <c r="CV200" s="108"/>
      <c r="CW200" s="108"/>
      <c r="CX200" s="108"/>
      <c r="CY200" s="108"/>
      <c r="CZ200" s="108"/>
      <c r="DC200" s="11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1"/>
      <c r="EQ200" s="11"/>
    </row>
    <row r="201" spans="81:147" s="12" customFormat="1" ht="21.95" customHeight="1" x14ac:dyDescent="0.25">
      <c r="CC201" s="108"/>
      <c r="CD201" s="109"/>
      <c r="CE201" s="109"/>
      <c r="CF201" s="109"/>
      <c r="CG201" s="109"/>
      <c r="CJ201" s="110"/>
      <c r="CK201" s="110"/>
      <c r="CL201" s="110"/>
      <c r="CM201" s="110"/>
      <c r="CN201" s="110"/>
      <c r="CO201" s="110"/>
      <c r="CQ201" s="11"/>
      <c r="CR201" s="11"/>
      <c r="CS201" s="108"/>
      <c r="CT201" s="108"/>
      <c r="CU201" s="108"/>
      <c r="CV201" s="108"/>
      <c r="CW201" s="108"/>
      <c r="CX201" s="108"/>
      <c r="CY201" s="108"/>
      <c r="CZ201" s="108"/>
      <c r="DC201" s="11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1"/>
      <c r="EQ201" s="11"/>
    </row>
    <row r="202" spans="81:147" s="12" customFormat="1" ht="21.95" customHeight="1" x14ac:dyDescent="0.25">
      <c r="CC202" s="108"/>
      <c r="CD202" s="109"/>
      <c r="CE202" s="109"/>
      <c r="CF202" s="109"/>
      <c r="CG202" s="109"/>
      <c r="CJ202" s="110"/>
      <c r="CK202" s="110"/>
      <c r="CL202" s="110"/>
      <c r="CM202" s="110"/>
      <c r="CN202" s="110"/>
      <c r="CO202" s="110"/>
      <c r="CQ202" s="11"/>
      <c r="CR202" s="11"/>
      <c r="CS202" s="108"/>
      <c r="CT202" s="108"/>
      <c r="CU202" s="108"/>
      <c r="CV202" s="108"/>
      <c r="CW202" s="108"/>
      <c r="CX202" s="108"/>
      <c r="CY202" s="108"/>
      <c r="CZ202" s="108"/>
      <c r="DC202" s="11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1"/>
      <c r="EQ202" s="11"/>
    </row>
    <row r="203" spans="81:147" s="12" customFormat="1" ht="21.95" customHeight="1" x14ac:dyDescent="0.25">
      <c r="CC203" s="108"/>
      <c r="CD203" s="109"/>
      <c r="CE203" s="109"/>
      <c r="CF203" s="109"/>
      <c r="CG203" s="109"/>
      <c r="CJ203" s="110"/>
      <c r="CK203" s="110"/>
      <c r="CL203" s="110"/>
      <c r="CM203" s="110"/>
      <c r="CN203" s="110"/>
      <c r="CO203" s="110"/>
      <c r="CQ203" s="11"/>
      <c r="CR203" s="11"/>
      <c r="CS203" s="108"/>
      <c r="CT203" s="108"/>
      <c r="CU203" s="108"/>
      <c r="CV203" s="108"/>
      <c r="CW203" s="108"/>
      <c r="CX203" s="108"/>
      <c r="CY203" s="108"/>
      <c r="CZ203" s="108"/>
      <c r="DC203" s="11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1"/>
      <c r="EQ203" s="11"/>
    </row>
    <row r="204" spans="81:147" s="12" customFormat="1" ht="21.95" customHeight="1" x14ac:dyDescent="0.25">
      <c r="CC204" s="108"/>
      <c r="CD204" s="109"/>
      <c r="CE204" s="109"/>
      <c r="CF204" s="109"/>
      <c r="CG204" s="109"/>
      <c r="CJ204" s="110"/>
      <c r="CK204" s="110"/>
      <c r="CL204" s="110"/>
      <c r="CM204" s="110"/>
      <c r="CN204" s="110"/>
      <c r="CO204" s="110"/>
      <c r="CQ204" s="11"/>
      <c r="CR204" s="11"/>
      <c r="CS204" s="108"/>
      <c r="CT204" s="108"/>
      <c r="CU204" s="108"/>
      <c r="CV204" s="108"/>
      <c r="CW204" s="108"/>
      <c r="CX204" s="108"/>
      <c r="CY204" s="108"/>
      <c r="CZ204" s="108"/>
      <c r="DC204" s="11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1"/>
      <c r="EQ204" s="11"/>
    </row>
    <row r="205" spans="81:147" s="12" customFormat="1" ht="21.95" customHeight="1" x14ac:dyDescent="0.25">
      <c r="CC205" s="108"/>
      <c r="CD205" s="109"/>
      <c r="CE205" s="109"/>
      <c r="CF205" s="109"/>
      <c r="CG205" s="109"/>
      <c r="CJ205" s="110"/>
      <c r="CK205" s="110"/>
      <c r="CL205" s="110"/>
      <c r="CM205" s="110"/>
      <c r="CN205" s="110"/>
      <c r="CO205" s="110"/>
      <c r="CQ205" s="11"/>
      <c r="CR205" s="11"/>
      <c r="CS205" s="108"/>
      <c r="CT205" s="108"/>
      <c r="CU205" s="108"/>
      <c r="CV205" s="108"/>
      <c r="CW205" s="108"/>
      <c r="CX205" s="108"/>
      <c r="CY205" s="108"/>
      <c r="CZ205" s="108"/>
      <c r="DC205" s="11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1"/>
      <c r="EQ205" s="11"/>
    </row>
    <row r="206" spans="81:147" s="12" customFormat="1" ht="21.95" customHeight="1" x14ac:dyDescent="0.25">
      <c r="CC206" s="108"/>
      <c r="CD206" s="109"/>
      <c r="CE206" s="109"/>
      <c r="CF206" s="109"/>
      <c r="CG206" s="109"/>
      <c r="CJ206" s="110"/>
      <c r="CK206" s="110"/>
      <c r="CL206" s="110"/>
      <c r="CM206" s="110"/>
      <c r="CN206" s="110"/>
      <c r="CO206" s="110"/>
      <c r="CQ206" s="11"/>
      <c r="CR206" s="11"/>
      <c r="CS206" s="108"/>
      <c r="CT206" s="108"/>
      <c r="CU206" s="108"/>
      <c r="CV206" s="108"/>
      <c r="CW206" s="108"/>
      <c r="CX206" s="108"/>
      <c r="CY206" s="108"/>
      <c r="CZ206" s="108"/>
      <c r="DC206" s="11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1"/>
      <c r="EQ206" s="11"/>
    </row>
    <row r="207" spans="81:147" s="12" customFormat="1" ht="21.95" customHeight="1" x14ac:dyDescent="0.25">
      <c r="CC207" s="108"/>
      <c r="CD207" s="109"/>
      <c r="CE207" s="109"/>
      <c r="CF207" s="109"/>
      <c r="CG207" s="109"/>
      <c r="CJ207" s="110"/>
      <c r="CK207" s="110"/>
      <c r="CL207" s="110"/>
      <c r="CM207" s="110"/>
      <c r="CN207" s="110"/>
      <c r="CO207" s="110"/>
      <c r="CQ207" s="11"/>
      <c r="CR207" s="11"/>
      <c r="CS207" s="108"/>
      <c r="CT207" s="108"/>
      <c r="CU207" s="108"/>
      <c r="CV207" s="108"/>
      <c r="CW207" s="108"/>
      <c r="CX207" s="108"/>
      <c r="CY207" s="108"/>
      <c r="CZ207" s="108"/>
      <c r="DC207" s="11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1"/>
      <c r="EQ207" s="11"/>
    </row>
    <row r="208" spans="81:147" s="12" customFormat="1" ht="21.95" customHeight="1" x14ac:dyDescent="0.25">
      <c r="CC208" s="108"/>
      <c r="CD208" s="109"/>
      <c r="CE208" s="109"/>
      <c r="CF208" s="109"/>
      <c r="CG208" s="109"/>
      <c r="CJ208" s="110"/>
      <c r="CK208" s="110"/>
      <c r="CL208" s="110"/>
      <c r="CM208" s="110"/>
      <c r="CN208" s="110"/>
      <c r="CO208" s="110"/>
      <c r="CQ208" s="11"/>
      <c r="CR208" s="11"/>
      <c r="CS208" s="108"/>
      <c r="CT208" s="108"/>
      <c r="CU208" s="108"/>
      <c r="CV208" s="108"/>
      <c r="CW208" s="108"/>
      <c r="CX208" s="108"/>
      <c r="CY208" s="108"/>
      <c r="CZ208" s="108"/>
      <c r="DC208" s="11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1"/>
      <c r="EQ208" s="11"/>
    </row>
    <row r="209" spans="81:147" s="12" customFormat="1" ht="21.95" customHeight="1" x14ac:dyDescent="0.25">
      <c r="CC209" s="108"/>
      <c r="CD209" s="109"/>
      <c r="CE209" s="109"/>
      <c r="CF209" s="109"/>
      <c r="CG209" s="109"/>
      <c r="CJ209" s="110"/>
      <c r="CK209" s="110"/>
      <c r="CL209" s="110"/>
      <c r="CM209" s="110"/>
      <c r="CN209" s="110"/>
      <c r="CO209" s="110"/>
      <c r="CQ209" s="11"/>
      <c r="CR209" s="11"/>
      <c r="CS209" s="108"/>
      <c r="CT209" s="108"/>
      <c r="CU209" s="108"/>
      <c r="CV209" s="108"/>
      <c r="CW209" s="108"/>
      <c r="CX209" s="108"/>
      <c r="CY209" s="108"/>
      <c r="CZ209" s="108"/>
      <c r="DC209" s="11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1"/>
      <c r="EQ209" s="11"/>
    </row>
    <row r="210" spans="81:147" s="12" customFormat="1" ht="21.95" customHeight="1" x14ac:dyDescent="0.25">
      <c r="CC210" s="108"/>
      <c r="CD210" s="109"/>
      <c r="CE210" s="109"/>
      <c r="CF210" s="109"/>
      <c r="CG210" s="109"/>
      <c r="CJ210" s="110"/>
      <c r="CK210" s="110"/>
      <c r="CL210" s="110"/>
      <c r="CM210" s="110"/>
      <c r="CN210" s="110"/>
      <c r="CO210" s="110"/>
      <c r="CQ210" s="11"/>
      <c r="CR210" s="11"/>
      <c r="CS210" s="108"/>
      <c r="CT210" s="108"/>
      <c r="CU210" s="108"/>
      <c r="CV210" s="108"/>
      <c r="CW210" s="108"/>
      <c r="CX210" s="108"/>
      <c r="CY210" s="108"/>
      <c r="CZ210" s="108"/>
      <c r="DC210" s="11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1"/>
      <c r="EQ210" s="11"/>
    </row>
    <row r="211" spans="81:147" s="12" customFormat="1" ht="21.95" customHeight="1" x14ac:dyDescent="0.25">
      <c r="CC211" s="108"/>
      <c r="CD211" s="109"/>
      <c r="CE211" s="109"/>
      <c r="CF211" s="109"/>
      <c r="CG211" s="109"/>
      <c r="CJ211" s="110"/>
      <c r="CK211" s="110"/>
      <c r="CL211" s="110"/>
      <c r="CM211" s="110"/>
      <c r="CN211" s="110"/>
      <c r="CO211" s="110"/>
      <c r="CQ211" s="11"/>
      <c r="CR211" s="11"/>
      <c r="CS211" s="108"/>
      <c r="CT211" s="108"/>
      <c r="CU211" s="108"/>
      <c r="CV211" s="108"/>
      <c r="CW211" s="108"/>
      <c r="CX211" s="108"/>
      <c r="CY211" s="108"/>
      <c r="CZ211" s="108"/>
      <c r="DC211" s="11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1"/>
      <c r="EQ211" s="11"/>
    </row>
    <row r="212" spans="81:147" s="12" customFormat="1" ht="21.95" customHeight="1" x14ac:dyDescent="0.25">
      <c r="CC212" s="108"/>
      <c r="CD212" s="109"/>
      <c r="CE212" s="109"/>
      <c r="CF212" s="109"/>
      <c r="CG212" s="109"/>
      <c r="CJ212" s="110"/>
      <c r="CK212" s="110"/>
      <c r="CL212" s="110"/>
      <c r="CM212" s="110"/>
      <c r="CN212" s="110"/>
      <c r="CO212" s="110"/>
      <c r="CQ212" s="11"/>
      <c r="CR212" s="11"/>
      <c r="CS212" s="108"/>
      <c r="CT212" s="108"/>
      <c r="CU212" s="108"/>
      <c r="CV212" s="108"/>
      <c r="CW212" s="108"/>
      <c r="CX212" s="108"/>
      <c r="CY212" s="108"/>
      <c r="CZ212" s="108"/>
      <c r="DC212" s="11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1"/>
      <c r="EQ212" s="11"/>
    </row>
    <row r="213" spans="81:147" s="12" customFormat="1" ht="21.95" customHeight="1" x14ac:dyDescent="0.25">
      <c r="CC213" s="108"/>
      <c r="CD213" s="109"/>
      <c r="CE213" s="109"/>
      <c r="CF213" s="109"/>
      <c r="CG213" s="109"/>
      <c r="CJ213" s="110"/>
      <c r="CK213" s="110"/>
      <c r="CL213" s="110"/>
      <c r="CM213" s="110"/>
      <c r="CN213" s="110"/>
      <c r="CO213" s="110"/>
      <c r="CQ213" s="11"/>
      <c r="CR213" s="11"/>
      <c r="CS213" s="108"/>
      <c r="CT213" s="108"/>
      <c r="CU213" s="108"/>
      <c r="CV213" s="108"/>
      <c r="CW213" s="108"/>
      <c r="CX213" s="108"/>
      <c r="CY213" s="108"/>
      <c r="CZ213" s="108"/>
      <c r="DC213" s="11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1"/>
      <c r="EQ213" s="11"/>
    </row>
    <row r="214" spans="81:147" s="12" customFormat="1" ht="21.95" customHeight="1" x14ac:dyDescent="0.25">
      <c r="CC214" s="108"/>
      <c r="CD214" s="109"/>
      <c r="CE214" s="109"/>
      <c r="CF214" s="109"/>
      <c r="CG214" s="109"/>
      <c r="CJ214" s="110"/>
      <c r="CK214" s="110"/>
      <c r="CL214" s="110"/>
      <c r="CM214" s="110"/>
      <c r="CN214" s="110"/>
      <c r="CO214" s="110"/>
      <c r="CQ214" s="11"/>
      <c r="CR214" s="11"/>
      <c r="CS214" s="108"/>
      <c r="CT214" s="108"/>
      <c r="CU214" s="108"/>
      <c r="CV214" s="108"/>
      <c r="CW214" s="108"/>
      <c r="CX214" s="108"/>
      <c r="CY214" s="108"/>
      <c r="CZ214" s="108"/>
      <c r="DC214" s="11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1"/>
      <c r="EQ214" s="11"/>
    </row>
    <row r="215" spans="81:147" s="12" customFormat="1" ht="21.95" customHeight="1" x14ac:dyDescent="0.25">
      <c r="CC215" s="108"/>
      <c r="CD215" s="109"/>
      <c r="CE215" s="109"/>
      <c r="CF215" s="109"/>
      <c r="CG215" s="109"/>
      <c r="CJ215" s="110"/>
      <c r="CK215" s="110"/>
      <c r="CL215" s="110"/>
      <c r="CM215" s="110"/>
      <c r="CN215" s="110"/>
      <c r="CO215" s="110"/>
      <c r="CQ215" s="11"/>
      <c r="CR215" s="11"/>
      <c r="CS215" s="108"/>
      <c r="CT215" s="108"/>
      <c r="CU215" s="108"/>
      <c r="CV215" s="108"/>
      <c r="CW215" s="108"/>
      <c r="CX215" s="108"/>
      <c r="CY215" s="108"/>
      <c r="CZ215" s="108"/>
      <c r="DC215" s="11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1"/>
      <c r="EQ215" s="11"/>
    </row>
    <row r="216" spans="81:147" s="12" customFormat="1" ht="21.95" customHeight="1" x14ac:dyDescent="0.25">
      <c r="CC216" s="108"/>
      <c r="CD216" s="109"/>
      <c r="CE216" s="109"/>
      <c r="CF216" s="109"/>
      <c r="CG216" s="109"/>
      <c r="CJ216" s="110"/>
      <c r="CK216" s="110"/>
      <c r="CL216" s="110"/>
      <c r="CM216" s="110"/>
      <c r="CN216" s="110"/>
      <c r="CO216" s="110"/>
      <c r="CQ216" s="11"/>
      <c r="CR216" s="11"/>
      <c r="CS216" s="108"/>
      <c r="CT216" s="108"/>
      <c r="CU216" s="108"/>
      <c r="CV216" s="108"/>
      <c r="CW216" s="108"/>
      <c r="CX216" s="108"/>
      <c r="CY216" s="108"/>
      <c r="CZ216" s="108"/>
      <c r="DC216" s="11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1"/>
      <c r="EQ216" s="11"/>
    </row>
    <row r="217" spans="81:147" s="12" customFormat="1" ht="21.95" customHeight="1" x14ac:dyDescent="0.25">
      <c r="CC217" s="108"/>
      <c r="CD217" s="109"/>
      <c r="CE217" s="109"/>
      <c r="CF217" s="109"/>
      <c r="CG217" s="109"/>
      <c r="CJ217" s="110"/>
      <c r="CK217" s="110"/>
      <c r="CL217" s="110"/>
      <c r="CM217" s="110"/>
      <c r="CN217" s="110"/>
      <c r="CO217" s="110"/>
      <c r="CQ217" s="11"/>
      <c r="CR217" s="11"/>
      <c r="CS217" s="108"/>
      <c r="CT217" s="108"/>
      <c r="CU217" s="108"/>
      <c r="CV217" s="108"/>
      <c r="CW217" s="108"/>
      <c r="CX217" s="108"/>
      <c r="CY217" s="108"/>
      <c r="CZ217" s="108"/>
      <c r="DC217" s="11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1"/>
      <c r="EQ217" s="11"/>
    </row>
    <row r="218" spans="81:147" s="12" customFormat="1" ht="21.95" customHeight="1" x14ac:dyDescent="0.25">
      <c r="CC218" s="108"/>
      <c r="CD218" s="109"/>
      <c r="CE218" s="109"/>
      <c r="CF218" s="109"/>
      <c r="CG218" s="109"/>
      <c r="CJ218" s="110"/>
      <c r="CK218" s="110"/>
      <c r="CL218" s="110"/>
      <c r="CM218" s="110"/>
      <c r="CN218" s="110"/>
      <c r="CO218" s="110"/>
      <c r="CQ218" s="11"/>
      <c r="CR218" s="11"/>
      <c r="CS218" s="108"/>
      <c r="CT218" s="108"/>
      <c r="CU218" s="108"/>
      <c r="CV218" s="108"/>
      <c r="CW218" s="108"/>
      <c r="CX218" s="108"/>
      <c r="CY218" s="108"/>
      <c r="CZ218" s="108"/>
      <c r="DC218" s="11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1"/>
      <c r="EQ218" s="11"/>
    </row>
    <row r="219" spans="81:147" s="12" customFormat="1" ht="21.95" customHeight="1" x14ac:dyDescent="0.25">
      <c r="CC219" s="108"/>
      <c r="CD219" s="109"/>
      <c r="CE219" s="109"/>
      <c r="CF219" s="109"/>
      <c r="CG219" s="109"/>
      <c r="CJ219" s="110"/>
      <c r="CK219" s="110"/>
      <c r="CL219" s="110"/>
      <c r="CM219" s="110"/>
      <c r="CN219" s="110"/>
      <c r="CO219" s="110"/>
      <c r="CQ219" s="11"/>
      <c r="CR219" s="11"/>
      <c r="CS219" s="108"/>
      <c r="CT219" s="108"/>
      <c r="CU219" s="108"/>
      <c r="CV219" s="108"/>
      <c r="CW219" s="108"/>
      <c r="CX219" s="108"/>
      <c r="CY219" s="108"/>
      <c r="CZ219" s="108"/>
      <c r="DC219" s="11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1"/>
      <c r="EQ219" s="11"/>
    </row>
    <row r="220" spans="81:147" s="12" customFormat="1" ht="21.95" customHeight="1" x14ac:dyDescent="0.25">
      <c r="CC220" s="108"/>
      <c r="CD220" s="109"/>
      <c r="CE220" s="109"/>
      <c r="CF220" s="109"/>
      <c r="CG220" s="109"/>
      <c r="CJ220" s="110"/>
      <c r="CK220" s="110"/>
      <c r="CL220" s="110"/>
      <c r="CM220" s="110"/>
      <c r="CN220" s="110"/>
      <c r="CO220" s="110"/>
      <c r="CQ220" s="11"/>
      <c r="CR220" s="11"/>
      <c r="CS220" s="108"/>
      <c r="CT220" s="108"/>
      <c r="CU220" s="108"/>
      <c r="CV220" s="108"/>
      <c r="CW220" s="108"/>
      <c r="CX220" s="108"/>
      <c r="CY220" s="108"/>
      <c r="CZ220" s="108"/>
      <c r="DC220" s="11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1"/>
      <c r="EQ220" s="11"/>
    </row>
    <row r="221" spans="81:147" s="12" customFormat="1" ht="21.95" customHeight="1" x14ac:dyDescent="0.25">
      <c r="CC221" s="108"/>
      <c r="CD221" s="109"/>
      <c r="CE221" s="109"/>
      <c r="CF221" s="109"/>
      <c r="CG221" s="109"/>
      <c r="CJ221" s="110"/>
      <c r="CK221" s="110"/>
      <c r="CL221" s="110"/>
      <c r="CM221" s="110"/>
      <c r="CN221" s="110"/>
      <c r="CO221" s="110"/>
      <c r="CQ221" s="11"/>
      <c r="CR221" s="11"/>
      <c r="CS221" s="108"/>
      <c r="CT221" s="108"/>
      <c r="CU221" s="108"/>
      <c r="CV221" s="108"/>
      <c r="CW221" s="108"/>
      <c r="CX221" s="108"/>
      <c r="CY221" s="108"/>
      <c r="CZ221" s="108"/>
      <c r="DC221" s="11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1"/>
      <c r="EQ221" s="11"/>
    </row>
    <row r="222" spans="81:147" s="12" customFormat="1" ht="21.95" customHeight="1" x14ac:dyDescent="0.25">
      <c r="CC222" s="108"/>
      <c r="CD222" s="109"/>
      <c r="CE222" s="109"/>
      <c r="CF222" s="109"/>
      <c r="CG222" s="109"/>
      <c r="CJ222" s="110"/>
      <c r="CK222" s="110"/>
      <c r="CL222" s="110"/>
      <c r="CM222" s="110"/>
      <c r="CN222" s="110"/>
      <c r="CO222" s="110"/>
      <c r="CQ222" s="11"/>
      <c r="CR222" s="11"/>
      <c r="CS222" s="108"/>
      <c r="CT222" s="108"/>
      <c r="CU222" s="108"/>
      <c r="CV222" s="108"/>
      <c r="CW222" s="108"/>
      <c r="CX222" s="108"/>
      <c r="CY222" s="108"/>
      <c r="CZ222" s="108"/>
      <c r="DC222" s="11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1"/>
      <c r="EQ222" s="11"/>
    </row>
    <row r="223" spans="81:147" s="12" customFormat="1" ht="21.95" customHeight="1" x14ac:dyDescent="0.25">
      <c r="CC223" s="108"/>
      <c r="CD223" s="109"/>
      <c r="CE223" s="109"/>
      <c r="CF223" s="109"/>
      <c r="CG223" s="109"/>
      <c r="CJ223" s="110"/>
      <c r="CK223" s="110"/>
      <c r="CL223" s="110"/>
      <c r="CM223" s="110"/>
      <c r="CN223" s="110"/>
      <c r="CO223" s="110"/>
      <c r="CQ223" s="11"/>
      <c r="CR223" s="11"/>
      <c r="CS223" s="108"/>
      <c r="CT223" s="108"/>
      <c r="CU223" s="108"/>
      <c r="CV223" s="108"/>
      <c r="CW223" s="108"/>
      <c r="CX223" s="108"/>
      <c r="CY223" s="108"/>
      <c r="CZ223" s="108"/>
      <c r="DC223" s="11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1"/>
      <c r="EQ223" s="11"/>
    </row>
    <row r="224" spans="81:147" s="12" customFormat="1" ht="21.95" customHeight="1" x14ac:dyDescent="0.25">
      <c r="CC224" s="108"/>
      <c r="CD224" s="109"/>
      <c r="CE224" s="109"/>
      <c r="CF224" s="109"/>
      <c r="CG224" s="109"/>
      <c r="CJ224" s="110"/>
      <c r="CK224" s="110"/>
      <c r="CL224" s="110"/>
      <c r="CM224" s="110"/>
      <c r="CN224" s="110"/>
      <c r="CO224" s="110"/>
      <c r="CQ224" s="11"/>
      <c r="CR224" s="11"/>
      <c r="CS224" s="108"/>
      <c r="CT224" s="108"/>
      <c r="CU224" s="108"/>
      <c r="CV224" s="108"/>
      <c r="CW224" s="108"/>
      <c r="CX224" s="108"/>
      <c r="CY224" s="108"/>
      <c r="CZ224" s="108"/>
      <c r="DC224" s="11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1"/>
      <c r="EQ224" s="11"/>
    </row>
    <row r="225" spans="81:147" s="12" customFormat="1" ht="21.95" customHeight="1" x14ac:dyDescent="0.25">
      <c r="CC225" s="108"/>
      <c r="CD225" s="109"/>
      <c r="CE225" s="109"/>
      <c r="CF225" s="109"/>
      <c r="CG225" s="109"/>
      <c r="CJ225" s="110"/>
      <c r="CK225" s="110"/>
      <c r="CL225" s="110"/>
      <c r="CM225" s="110"/>
      <c r="CN225" s="110"/>
      <c r="CO225" s="110"/>
      <c r="CQ225" s="11"/>
      <c r="CR225" s="11"/>
      <c r="CS225" s="108"/>
      <c r="CT225" s="108"/>
      <c r="CU225" s="108"/>
      <c r="CV225" s="108"/>
      <c r="CW225" s="108"/>
      <c r="CX225" s="108"/>
      <c r="CY225" s="108"/>
      <c r="CZ225" s="108"/>
      <c r="DC225" s="11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1"/>
      <c r="EQ225" s="11"/>
    </row>
    <row r="226" spans="81:147" s="12" customFormat="1" ht="21.95" customHeight="1" x14ac:dyDescent="0.25">
      <c r="CC226" s="108"/>
      <c r="CD226" s="109"/>
      <c r="CE226" s="109"/>
      <c r="CF226" s="109"/>
      <c r="CG226" s="109"/>
      <c r="CJ226" s="110"/>
      <c r="CK226" s="110"/>
      <c r="CL226" s="110"/>
      <c r="CM226" s="110"/>
      <c r="CN226" s="110"/>
      <c r="CO226" s="110"/>
      <c r="CQ226" s="11"/>
      <c r="CR226" s="11"/>
      <c r="CS226" s="108"/>
      <c r="CT226" s="108"/>
      <c r="CU226" s="108"/>
      <c r="CV226" s="108"/>
      <c r="CW226" s="108"/>
      <c r="CX226" s="108"/>
      <c r="CY226" s="108"/>
      <c r="CZ226" s="108"/>
      <c r="DC226" s="11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1"/>
      <c r="EQ226" s="11"/>
    </row>
    <row r="227" spans="81:147" s="12" customFormat="1" ht="21.95" customHeight="1" x14ac:dyDescent="0.25">
      <c r="CC227" s="108"/>
      <c r="CD227" s="109"/>
      <c r="CE227" s="109"/>
      <c r="CF227" s="109"/>
      <c r="CG227" s="109"/>
      <c r="CJ227" s="110"/>
      <c r="CK227" s="110"/>
      <c r="CL227" s="110"/>
      <c r="CM227" s="110"/>
      <c r="CN227" s="110"/>
      <c r="CO227" s="110"/>
      <c r="CQ227" s="11"/>
      <c r="CR227" s="11"/>
      <c r="CS227" s="108"/>
      <c r="CT227" s="108"/>
      <c r="CU227" s="108"/>
      <c r="CV227" s="108"/>
      <c r="CW227" s="108"/>
      <c r="CX227" s="108"/>
      <c r="CY227" s="108"/>
      <c r="CZ227" s="108"/>
      <c r="DC227" s="11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1"/>
      <c r="EQ227" s="11"/>
    </row>
    <row r="228" spans="81:147" s="12" customFormat="1" ht="21.95" customHeight="1" x14ac:dyDescent="0.25">
      <c r="CC228" s="108"/>
      <c r="CD228" s="109"/>
      <c r="CE228" s="109"/>
      <c r="CF228" s="109"/>
      <c r="CG228" s="109"/>
      <c r="CJ228" s="110"/>
      <c r="CK228" s="110"/>
      <c r="CL228" s="110"/>
      <c r="CM228" s="110"/>
      <c r="CN228" s="110"/>
      <c r="CO228" s="110"/>
      <c r="CQ228" s="11"/>
      <c r="CR228" s="11"/>
      <c r="CS228" s="108"/>
      <c r="CT228" s="108"/>
      <c r="CU228" s="108"/>
      <c r="CV228" s="108"/>
      <c r="CW228" s="108"/>
      <c r="CX228" s="108"/>
      <c r="CY228" s="108"/>
      <c r="CZ228" s="108"/>
      <c r="DC228" s="11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1"/>
      <c r="EQ228" s="11"/>
    </row>
    <row r="229" spans="81:147" s="12" customFormat="1" ht="21.95" customHeight="1" x14ac:dyDescent="0.25">
      <c r="CC229" s="108"/>
      <c r="CD229" s="109"/>
      <c r="CE229" s="109"/>
      <c r="CF229" s="109"/>
      <c r="CG229" s="109"/>
      <c r="CJ229" s="110"/>
      <c r="CK229" s="110"/>
      <c r="CL229" s="110"/>
      <c r="CM229" s="110"/>
      <c r="CN229" s="110"/>
      <c r="CO229" s="110"/>
      <c r="CQ229" s="11"/>
      <c r="CR229" s="11"/>
      <c r="CS229" s="108"/>
      <c r="CT229" s="108"/>
      <c r="CU229" s="108"/>
      <c r="CV229" s="108"/>
      <c r="CW229" s="108"/>
      <c r="CX229" s="108"/>
      <c r="CY229" s="108"/>
      <c r="CZ229" s="108"/>
      <c r="DC229" s="11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1"/>
      <c r="EQ229" s="11"/>
    </row>
    <row r="230" spans="81:147" s="12" customFormat="1" ht="21.95" customHeight="1" x14ac:dyDescent="0.25">
      <c r="CC230" s="108"/>
      <c r="CD230" s="109"/>
      <c r="CE230" s="109"/>
      <c r="CF230" s="109"/>
      <c r="CG230" s="109"/>
      <c r="CJ230" s="110"/>
      <c r="CK230" s="110"/>
      <c r="CL230" s="110"/>
      <c r="CM230" s="110"/>
      <c r="CN230" s="110"/>
      <c r="CO230" s="110"/>
      <c r="CQ230" s="11"/>
      <c r="CR230" s="11"/>
      <c r="CS230" s="108"/>
      <c r="CT230" s="108"/>
      <c r="CU230" s="108"/>
      <c r="CV230" s="108"/>
      <c r="CW230" s="108"/>
      <c r="CX230" s="108"/>
      <c r="CY230" s="108"/>
      <c r="CZ230" s="108"/>
      <c r="DC230" s="11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1"/>
      <c r="EQ230" s="11"/>
    </row>
    <row r="231" spans="81:147" s="12" customFormat="1" ht="21.95" customHeight="1" x14ac:dyDescent="0.25">
      <c r="CC231" s="108"/>
      <c r="CD231" s="109"/>
      <c r="CE231" s="109"/>
      <c r="CF231" s="109"/>
      <c r="CG231" s="109"/>
      <c r="CJ231" s="110"/>
      <c r="CK231" s="110"/>
      <c r="CL231" s="110"/>
      <c r="CM231" s="110"/>
      <c r="CN231" s="110"/>
      <c r="CO231" s="110"/>
      <c r="CQ231" s="11"/>
      <c r="CR231" s="11"/>
      <c r="CS231" s="108"/>
      <c r="CT231" s="108"/>
      <c r="CU231" s="108"/>
      <c r="CV231" s="108"/>
      <c r="CW231" s="108"/>
      <c r="CX231" s="108"/>
      <c r="CY231" s="108"/>
      <c r="CZ231" s="108"/>
      <c r="DC231" s="11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1"/>
      <c r="EQ231" s="11"/>
    </row>
    <row r="232" spans="81:147" s="12" customFormat="1" ht="21.95" customHeight="1" x14ac:dyDescent="0.25">
      <c r="CC232" s="108"/>
      <c r="CD232" s="109"/>
      <c r="CE232" s="109"/>
      <c r="CF232" s="109"/>
      <c r="CG232" s="109"/>
      <c r="CJ232" s="110"/>
      <c r="CK232" s="110"/>
      <c r="CL232" s="110"/>
      <c r="CM232" s="110"/>
      <c r="CN232" s="110"/>
      <c r="CO232" s="110"/>
      <c r="CQ232" s="11"/>
      <c r="CR232" s="11"/>
      <c r="CS232" s="108"/>
      <c r="CT232" s="108"/>
      <c r="CU232" s="108"/>
      <c r="CV232" s="108"/>
      <c r="CW232" s="108"/>
      <c r="CX232" s="108"/>
      <c r="CY232" s="108"/>
      <c r="CZ232" s="108"/>
      <c r="DC232" s="11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1"/>
      <c r="EQ232" s="11"/>
    </row>
    <row r="233" spans="81:147" s="12" customFormat="1" ht="21.95" customHeight="1" x14ac:dyDescent="0.25">
      <c r="CC233" s="108"/>
      <c r="CD233" s="109"/>
      <c r="CE233" s="109"/>
      <c r="CF233" s="109"/>
      <c r="CG233" s="109"/>
      <c r="CJ233" s="110"/>
      <c r="CK233" s="110"/>
      <c r="CL233" s="110"/>
      <c r="CM233" s="110"/>
      <c r="CN233" s="110"/>
      <c r="CO233" s="110"/>
      <c r="CQ233" s="11"/>
      <c r="CR233" s="11"/>
      <c r="CS233" s="108"/>
      <c r="CT233" s="108"/>
      <c r="CU233" s="108"/>
      <c r="CV233" s="108"/>
      <c r="CW233" s="108"/>
      <c r="CX233" s="108"/>
      <c r="CY233" s="108"/>
      <c r="CZ233" s="108"/>
      <c r="DC233" s="11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1"/>
      <c r="EQ233" s="11"/>
    </row>
    <row r="234" spans="81:147" s="12" customFormat="1" ht="21.95" customHeight="1" x14ac:dyDescent="0.25">
      <c r="CC234" s="108"/>
      <c r="CD234" s="109"/>
      <c r="CE234" s="109"/>
      <c r="CF234" s="109"/>
      <c r="CG234" s="109"/>
      <c r="CJ234" s="110"/>
      <c r="CK234" s="110"/>
      <c r="CL234" s="110"/>
      <c r="CM234" s="110"/>
      <c r="CN234" s="110"/>
      <c r="CO234" s="110"/>
      <c r="CQ234" s="11"/>
      <c r="CR234" s="11"/>
      <c r="CS234" s="108"/>
      <c r="CT234" s="108"/>
      <c r="CU234" s="108"/>
      <c r="CV234" s="108"/>
      <c r="CW234" s="108"/>
      <c r="CX234" s="108"/>
      <c r="CY234" s="108"/>
      <c r="CZ234" s="108"/>
      <c r="DC234" s="11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1"/>
      <c r="EQ234" s="11"/>
    </row>
    <row r="235" spans="81:147" s="12" customFormat="1" ht="21.95" customHeight="1" x14ac:dyDescent="0.25">
      <c r="CC235" s="108"/>
      <c r="CD235" s="109"/>
      <c r="CE235" s="109"/>
      <c r="CF235" s="109"/>
      <c r="CG235" s="109"/>
      <c r="CJ235" s="110"/>
      <c r="CK235" s="110"/>
      <c r="CL235" s="110"/>
      <c r="CM235" s="110"/>
      <c r="CN235" s="110"/>
      <c r="CO235" s="110"/>
      <c r="CQ235" s="11"/>
      <c r="CR235" s="11"/>
      <c r="CS235" s="108"/>
      <c r="CT235" s="108"/>
      <c r="CU235" s="108"/>
      <c r="CV235" s="108"/>
      <c r="CW235" s="108"/>
      <c r="CX235" s="108"/>
      <c r="CY235" s="108"/>
      <c r="CZ235" s="108"/>
      <c r="DC235" s="11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1"/>
      <c r="EQ235" s="11"/>
    </row>
    <row r="236" spans="81:147" s="12" customFormat="1" ht="21.95" customHeight="1" x14ac:dyDescent="0.25">
      <c r="CC236" s="108"/>
      <c r="CD236" s="109"/>
      <c r="CE236" s="109"/>
      <c r="CF236" s="109"/>
      <c r="CG236" s="109"/>
      <c r="CJ236" s="110"/>
      <c r="CK236" s="110"/>
      <c r="CL236" s="110"/>
      <c r="CM236" s="110"/>
      <c r="CN236" s="110"/>
      <c r="CO236" s="110"/>
      <c r="CQ236" s="11"/>
      <c r="CR236" s="11"/>
      <c r="CS236" s="108"/>
      <c r="CT236" s="108"/>
      <c r="CU236" s="108"/>
      <c r="CV236" s="108"/>
      <c r="CW236" s="108"/>
      <c r="CX236" s="108"/>
      <c r="CY236" s="108"/>
      <c r="CZ236" s="108"/>
      <c r="DC236" s="11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1"/>
      <c r="EQ236" s="11"/>
    </row>
    <row r="237" spans="81:147" s="12" customFormat="1" ht="21.95" customHeight="1" x14ac:dyDescent="0.25">
      <c r="CC237" s="108"/>
      <c r="CD237" s="109"/>
      <c r="CE237" s="109"/>
      <c r="CF237" s="109"/>
      <c r="CG237" s="109"/>
      <c r="CJ237" s="110"/>
      <c r="CK237" s="110"/>
      <c r="CL237" s="110"/>
      <c r="CM237" s="110"/>
      <c r="CN237" s="110"/>
      <c r="CO237" s="110"/>
      <c r="CQ237" s="11"/>
      <c r="CR237" s="11"/>
      <c r="CS237" s="108"/>
      <c r="CT237" s="108"/>
      <c r="CU237" s="108"/>
      <c r="CV237" s="108"/>
      <c r="CW237" s="108"/>
      <c r="CX237" s="108"/>
      <c r="CY237" s="108"/>
      <c r="CZ237" s="108"/>
      <c r="DC237" s="11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1"/>
      <c r="EQ237" s="11"/>
    </row>
    <row r="238" spans="81:147" s="12" customFormat="1" ht="21.95" customHeight="1" x14ac:dyDescent="0.25">
      <c r="CC238" s="108"/>
      <c r="CD238" s="109"/>
      <c r="CE238" s="109"/>
      <c r="CF238" s="109"/>
      <c r="CG238" s="109"/>
      <c r="CJ238" s="110"/>
      <c r="CK238" s="110"/>
      <c r="CL238" s="110"/>
      <c r="CM238" s="110"/>
      <c r="CN238" s="110"/>
      <c r="CO238" s="110"/>
      <c r="CQ238" s="11"/>
      <c r="CR238" s="11"/>
      <c r="CS238" s="108"/>
      <c r="CT238" s="108"/>
      <c r="CU238" s="108"/>
      <c r="CV238" s="108"/>
      <c r="CW238" s="108"/>
      <c r="CX238" s="108"/>
      <c r="CY238" s="108"/>
      <c r="CZ238" s="108"/>
      <c r="DC238" s="11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1"/>
      <c r="EQ238" s="11"/>
    </row>
    <row r="239" spans="81:147" s="12" customFormat="1" ht="21.95" customHeight="1" x14ac:dyDescent="0.25">
      <c r="CC239" s="108"/>
      <c r="CD239" s="109"/>
      <c r="CE239" s="109"/>
      <c r="CF239" s="109"/>
      <c r="CG239" s="109"/>
      <c r="CJ239" s="110"/>
      <c r="CK239" s="110"/>
      <c r="CL239" s="110"/>
      <c r="CM239" s="110"/>
      <c r="CN239" s="110"/>
      <c r="CO239" s="110"/>
      <c r="CQ239" s="11"/>
      <c r="CR239" s="11"/>
      <c r="CS239" s="108"/>
      <c r="CT239" s="108"/>
      <c r="CU239" s="108"/>
      <c r="CV239" s="108"/>
      <c r="CW239" s="108"/>
      <c r="CX239" s="108"/>
      <c r="CY239" s="108"/>
      <c r="CZ239" s="108"/>
      <c r="DC239" s="11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1"/>
      <c r="EQ239" s="11"/>
    </row>
    <row r="240" spans="81:147" s="12" customFormat="1" ht="21.95" customHeight="1" x14ac:dyDescent="0.25">
      <c r="CC240" s="108"/>
      <c r="CD240" s="109"/>
      <c r="CE240" s="109"/>
      <c r="CF240" s="109"/>
      <c r="CG240" s="109"/>
      <c r="CJ240" s="110"/>
      <c r="CK240" s="110"/>
      <c r="CL240" s="110"/>
      <c r="CM240" s="110"/>
      <c r="CN240" s="110"/>
      <c r="CO240" s="110"/>
      <c r="CQ240" s="11"/>
      <c r="CR240" s="11"/>
      <c r="CS240" s="108"/>
      <c r="CT240" s="108"/>
      <c r="CU240" s="108"/>
      <c r="CV240" s="108"/>
      <c r="CW240" s="108"/>
      <c r="CX240" s="108"/>
      <c r="CY240" s="108"/>
      <c r="CZ240" s="108"/>
      <c r="DC240" s="11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1"/>
      <c r="EQ240" s="11"/>
    </row>
    <row r="241" spans="81:147" s="12" customFormat="1" ht="21.95" customHeight="1" x14ac:dyDescent="0.25">
      <c r="CC241" s="108"/>
      <c r="CD241" s="109"/>
      <c r="CE241" s="109"/>
      <c r="CF241" s="109"/>
      <c r="CG241" s="109"/>
      <c r="CJ241" s="110"/>
      <c r="CK241" s="110"/>
      <c r="CL241" s="110"/>
      <c r="CM241" s="110"/>
      <c r="CN241" s="110"/>
      <c r="CO241" s="110"/>
      <c r="CQ241" s="11"/>
      <c r="CR241" s="11"/>
      <c r="CS241" s="108"/>
      <c r="CT241" s="108"/>
      <c r="CU241" s="108"/>
      <c r="CV241" s="108"/>
      <c r="CW241" s="108"/>
      <c r="CX241" s="108"/>
      <c r="CY241" s="108"/>
      <c r="CZ241" s="108"/>
      <c r="DC241" s="11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1"/>
      <c r="EQ241" s="11"/>
    </row>
    <row r="242" spans="81:147" s="12" customFormat="1" ht="21.95" customHeight="1" x14ac:dyDescent="0.25">
      <c r="CC242" s="108"/>
      <c r="CD242" s="109"/>
      <c r="CE242" s="109"/>
      <c r="CF242" s="109"/>
      <c r="CG242" s="109"/>
      <c r="CJ242" s="110"/>
      <c r="CK242" s="110"/>
      <c r="CL242" s="110"/>
      <c r="CM242" s="110"/>
      <c r="CN242" s="110"/>
      <c r="CO242" s="110"/>
      <c r="CQ242" s="11"/>
      <c r="CR242" s="11"/>
      <c r="CS242" s="108"/>
      <c r="CT242" s="108"/>
      <c r="CU242" s="108"/>
      <c r="CV242" s="108"/>
      <c r="CW242" s="108"/>
      <c r="CX242" s="108"/>
      <c r="CY242" s="108"/>
      <c r="CZ242" s="108"/>
      <c r="DC242" s="11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1"/>
      <c r="EQ242" s="11"/>
    </row>
    <row r="243" spans="81:147" s="12" customFormat="1" ht="21.95" customHeight="1" x14ac:dyDescent="0.25">
      <c r="CC243" s="108"/>
      <c r="CD243" s="109"/>
      <c r="CE243" s="109"/>
      <c r="CF243" s="109"/>
      <c r="CG243" s="109"/>
      <c r="CJ243" s="110"/>
      <c r="CK243" s="110"/>
      <c r="CL243" s="110"/>
      <c r="CM243" s="110"/>
      <c r="CN243" s="110"/>
      <c r="CO243" s="110"/>
      <c r="CQ243" s="11"/>
      <c r="CR243" s="11"/>
      <c r="CS243" s="108"/>
      <c r="CT243" s="108"/>
      <c r="CU243" s="108"/>
      <c r="CV243" s="108"/>
      <c r="CW243" s="108"/>
      <c r="CX243" s="108"/>
      <c r="CY243" s="108"/>
      <c r="CZ243" s="108"/>
      <c r="DC243" s="11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1"/>
      <c r="EQ243" s="11"/>
    </row>
    <row r="244" spans="81:147" s="12" customFormat="1" ht="21.95" customHeight="1" x14ac:dyDescent="0.25">
      <c r="CC244" s="108"/>
      <c r="CD244" s="109"/>
      <c r="CE244" s="109"/>
      <c r="CF244" s="109"/>
      <c r="CG244" s="109"/>
      <c r="CJ244" s="110"/>
      <c r="CK244" s="110"/>
      <c r="CL244" s="110"/>
      <c r="CM244" s="110"/>
      <c r="CN244" s="110"/>
      <c r="CO244" s="110"/>
      <c r="CQ244" s="11"/>
      <c r="CR244" s="11"/>
      <c r="CS244" s="108"/>
      <c r="CT244" s="108"/>
      <c r="CU244" s="108"/>
      <c r="CV244" s="108"/>
      <c r="CW244" s="108"/>
      <c r="CX244" s="108"/>
      <c r="CY244" s="108"/>
      <c r="CZ244" s="108"/>
      <c r="DC244" s="11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1"/>
      <c r="EQ244" s="11"/>
    </row>
    <row r="245" spans="81:147" s="12" customFormat="1" ht="21.95" customHeight="1" x14ac:dyDescent="0.25">
      <c r="CC245" s="108"/>
      <c r="CD245" s="109"/>
      <c r="CE245" s="109"/>
      <c r="CF245" s="109"/>
      <c r="CG245" s="109"/>
      <c r="CJ245" s="110"/>
      <c r="CK245" s="110"/>
      <c r="CL245" s="110"/>
      <c r="CM245" s="110"/>
      <c r="CN245" s="110"/>
      <c r="CO245" s="110"/>
      <c r="CQ245" s="11"/>
      <c r="CR245" s="11"/>
      <c r="CS245" s="108"/>
      <c r="CT245" s="108"/>
      <c r="CU245" s="108"/>
      <c r="CV245" s="108"/>
      <c r="CW245" s="108"/>
      <c r="CX245" s="108"/>
      <c r="CY245" s="108"/>
      <c r="CZ245" s="108"/>
      <c r="DC245" s="11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1"/>
      <c r="EQ245" s="11"/>
    </row>
    <row r="246" spans="81:147" s="12" customFormat="1" ht="21.95" customHeight="1" x14ac:dyDescent="0.25">
      <c r="CC246" s="108"/>
      <c r="CD246" s="109"/>
      <c r="CE246" s="109"/>
      <c r="CF246" s="109"/>
      <c r="CG246" s="109"/>
      <c r="CJ246" s="110"/>
      <c r="CK246" s="110"/>
      <c r="CL246" s="110"/>
      <c r="CM246" s="110"/>
      <c r="CN246" s="110"/>
      <c r="CO246" s="110"/>
      <c r="CQ246" s="11"/>
      <c r="CR246" s="11"/>
      <c r="CS246" s="108"/>
      <c r="CT246" s="108"/>
      <c r="CU246" s="108"/>
      <c r="CV246" s="108"/>
      <c r="CW246" s="108"/>
      <c r="CX246" s="108"/>
      <c r="CY246" s="108"/>
      <c r="CZ246" s="108"/>
      <c r="DC246" s="11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1"/>
      <c r="EQ246" s="11"/>
    </row>
    <row r="247" spans="81:147" s="12" customFormat="1" ht="21.95" customHeight="1" x14ac:dyDescent="0.25">
      <c r="CC247" s="108"/>
      <c r="CD247" s="109"/>
      <c r="CE247" s="109"/>
      <c r="CF247" s="109"/>
      <c r="CG247" s="109"/>
      <c r="CJ247" s="110"/>
      <c r="CK247" s="110"/>
      <c r="CL247" s="110"/>
      <c r="CM247" s="110"/>
      <c r="CN247" s="110"/>
      <c r="CO247" s="110"/>
      <c r="CQ247" s="11"/>
      <c r="CR247" s="11"/>
      <c r="CS247" s="108"/>
      <c r="CT247" s="108"/>
      <c r="CU247" s="108"/>
      <c r="CV247" s="108"/>
      <c r="CW247" s="108"/>
      <c r="CX247" s="108"/>
      <c r="CY247" s="108"/>
      <c r="CZ247" s="108"/>
      <c r="DC247" s="11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1"/>
      <c r="EQ247" s="11"/>
    </row>
    <row r="248" spans="81:147" s="12" customFormat="1" ht="21.95" customHeight="1" x14ac:dyDescent="0.25">
      <c r="CC248" s="108"/>
      <c r="CD248" s="109"/>
      <c r="CE248" s="109"/>
      <c r="CF248" s="109"/>
      <c r="CG248" s="109"/>
      <c r="CJ248" s="110"/>
      <c r="CK248" s="110"/>
      <c r="CL248" s="110"/>
      <c r="CM248" s="110"/>
      <c r="CN248" s="110"/>
      <c r="CO248" s="110"/>
      <c r="CQ248" s="11"/>
      <c r="CR248" s="11"/>
      <c r="CS248" s="108"/>
      <c r="CT248" s="108"/>
      <c r="CU248" s="108"/>
      <c r="CV248" s="108"/>
      <c r="CW248" s="108"/>
      <c r="CX248" s="108"/>
      <c r="CY248" s="108"/>
      <c r="CZ248" s="108"/>
      <c r="DC248" s="11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1"/>
      <c r="EQ248" s="11"/>
    </row>
    <row r="249" spans="81:147" s="12" customFormat="1" ht="21.95" customHeight="1" x14ac:dyDescent="0.25">
      <c r="CC249" s="108"/>
      <c r="CD249" s="109"/>
      <c r="CE249" s="109"/>
      <c r="CF249" s="109"/>
      <c r="CG249" s="109"/>
      <c r="CJ249" s="110"/>
      <c r="CK249" s="110"/>
      <c r="CL249" s="110"/>
      <c r="CM249" s="110"/>
      <c r="CN249" s="110"/>
      <c r="CO249" s="110"/>
      <c r="CQ249" s="11"/>
      <c r="CR249" s="11"/>
      <c r="CS249" s="108"/>
      <c r="CT249" s="108"/>
      <c r="CU249" s="108"/>
      <c r="CV249" s="108"/>
      <c r="CW249" s="108"/>
      <c r="CX249" s="108"/>
      <c r="CY249" s="108"/>
      <c r="CZ249" s="108"/>
      <c r="DC249" s="11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1"/>
      <c r="EQ249" s="11"/>
    </row>
    <row r="250" spans="81:147" s="12" customFormat="1" ht="21.95" customHeight="1" x14ac:dyDescent="0.25">
      <c r="CC250" s="108"/>
      <c r="CD250" s="109"/>
      <c r="CE250" s="109"/>
      <c r="CF250" s="109"/>
      <c r="CG250" s="109"/>
      <c r="CJ250" s="110"/>
      <c r="CK250" s="110"/>
      <c r="CL250" s="110"/>
      <c r="CM250" s="110"/>
      <c r="CN250" s="110"/>
      <c r="CO250" s="110"/>
      <c r="CQ250" s="11"/>
      <c r="CR250" s="11"/>
      <c r="CS250" s="108"/>
      <c r="CT250" s="108"/>
      <c r="CU250" s="108"/>
      <c r="CV250" s="108"/>
      <c r="CW250" s="108"/>
      <c r="CX250" s="108"/>
      <c r="CY250" s="108"/>
      <c r="CZ250" s="108"/>
      <c r="DC250" s="11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1"/>
      <c r="EQ250" s="11"/>
    </row>
    <row r="251" spans="81:147" s="12" customFormat="1" ht="21.95" customHeight="1" x14ac:dyDescent="0.25">
      <c r="CC251" s="108"/>
      <c r="CD251" s="109"/>
      <c r="CE251" s="109"/>
      <c r="CF251" s="109"/>
      <c r="CG251" s="109"/>
      <c r="CJ251" s="110"/>
      <c r="CK251" s="110"/>
      <c r="CL251" s="110"/>
      <c r="CM251" s="110"/>
      <c r="CN251" s="110"/>
      <c r="CO251" s="110"/>
      <c r="CQ251" s="11"/>
      <c r="CR251" s="11"/>
      <c r="CS251" s="108"/>
      <c r="CT251" s="108"/>
      <c r="CU251" s="108"/>
      <c r="CV251" s="108"/>
      <c r="CW251" s="108"/>
      <c r="CX251" s="108"/>
      <c r="CY251" s="108"/>
      <c r="CZ251" s="108"/>
      <c r="DC251" s="11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1"/>
      <c r="EQ251" s="11"/>
    </row>
    <row r="252" spans="81:147" s="12" customFormat="1" ht="21.95" customHeight="1" x14ac:dyDescent="0.25">
      <c r="CC252" s="108"/>
      <c r="CD252" s="109"/>
      <c r="CE252" s="109"/>
      <c r="CF252" s="109"/>
      <c r="CG252" s="109"/>
      <c r="CJ252" s="110"/>
      <c r="CK252" s="110"/>
      <c r="CL252" s="110"/>
      <c r="CM252" s="110"/>
      <c r="CN252" s="110"/>
      <c r="CO252" s="110"/>
      <c r="CQ252" s="11"/>
      <c r="CR252" s="11"/>
      <c r="CS252" s="108"/>
      <c r="CT252" s="108"/>
      <c r="CU252" s="108"/>
      <c r="CV252" s="108"/>
      <c r="CW252" s="108"/>
      <c r="CX252" s="108"/>
      <c r="CY252" s="108"/>
      <c r="CZ252" s="108"/>
      <c r="DC252" s="11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1"/>
      <c r="EQ252" s="11"/>
    </row>
    <row r="253" spans="81:147" s="12" customFormat="1" ht="21.95" customHeight="1" x14ac:dyDescent="0.25">
      <c r="CC253" s="108"/>
      <c r="CD253" s="109"/>
      <c r="CE253" s="109"/>
      <c r="CF253" s="109"/>
      <c r="CG253" s="109"/>
      <c r="CJ253" s="110"/>
      <c r="CK253" s="110"/>
      <c r="CL253" s="110"/>
      <c r="CM253" s="110"/>
      <c r="CN253" s="110"/>
      <c r="CO253" s="110"/>
      <c r="CQ253" s="11"/>
      <c r="CR253" s="11"/>
      <c r="CS253" s="108"/>
      <c r="CT253" s="108"/>
      <c r="CU253" s="108"/>
      <c r="CV253" s="108"/>
      <c r="CW253" s="108"/>
      <c r="CX253" s="108"/>
      <c r="CY253" s="108"/>
      <c r="CZ253" s="108"/>
      <c r="DC253" s="11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1"/>
      <c r="EQ253" s="11"/>
    </row>
    <row r="254" spans="81:147" s="12" customFormat="1" ht="21.95" customHeight="1" x14ac:dyDescent="0.25">
      <c r="CC254" s="108"/>
      <c r="CD254" s="109"/>
      <c r="CE254" s="109"/>
      <c r="CF254" s="109"/>
      <c r="CG254" s="109"/>
      <c r="CJ254" s="110"/>
      <c r="CK254" s="110"/>
      <c r="CL254" s="110"/>
      <c r="CM254" s="110"/>
      <c r="CN254" s="110"/>
      <c r="CO254" s="110"/>
      <c r="CQ254" s="11"/>
      <c r="CR254" s="11"/>
      <c r="CS254" s="108"/>
      <c r="CT254" s="108"/>
      <c r="CU254" s="108"/>
      <c r="CV254" s="108"/>
      <c r="CW254" s="108"/>
      <c r="CX254" s="108"/>
      <c r="CY254" s="108"/>
      <c r="CZ254" s="108"/>
      <c r="DC254" s="11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1"/>
      <c r="EQ254" s="11"/>
    </row>
    <row r="255" spans="81:147" s="12" customFormat="1" ht="21.95" customHeight="1" x14ac:dyDescent="0.25">
      <c r="CC255" s="108"/>
      <c r="CD255" s="109"/>
      <c r="CE255" s="109"/>
      <c r="CF255" s="109"/>
      <c r="CG255" s="109"/>
      <c r="CJ255" s="110"/>
      <c r="CK255" s="110"/>
      <c r="CL255" s="110"/>
      <c r="CM255" s="110"/>
      <c r="CN255" s="110"/>
      <c r="CO255" s="110"/>
      <c r="CQ255" s="11"/>
      <c r="CR255" s="11"/>
      <c r="CS255" s="108"/>
      <c r="CT255" s="108"/>
      <c r="CU255" s="108"/>
      <c r="CV255" s="108"/>
      <c r="CW255" s="108"/>
      <c r="CX255" s="108"/>
      <c r="CY255" s="108"/>
      <c r="CZ255" s="108"/>
      <c r="DC255" s="11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1"/>
      <c r="EQ255" s="11"/>
    </row>
    <row r="256" spans="81:147" s="12" customFormat="1" ht="21.95" customHeight="1" x14ac:dyDescent="0.25">
      <c r="CC256" s="108"/>
      <c r="CD256" s="109"/>
      <c r="CE256" s="109"/>
      <c r="CF256" s="109"/>
      <c r="CG256" s="109"/>
      <c r="CJ256" s="110"/>
      <c r="CK256" s="110"/>
      <c r="CL256" s="110"/>
      <c r="CM256" s="110"/>
      <c r="CN256" s="110"/>
      <c r="CO256" s="110"/>
      <c r="CQ256" s="11"/>
      <c r="CR256" s="11"/>
      <c r="CS256" s="108"/>
      <c r="CT256" s="108"/>
      <c r="CU256" s="108"/>
      <c r="CV256" s="108"/>
      <c r="CW256" s="108"/>
      <c r="CX256" s="108"/>
      <c r="CY256" s="108"/>
      <c r="CZ256" s="108"/>
      <c r="DC256" s="11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1"/>
      <c r="EQ256" s="11"/>
    </row>
    <row r="257" spans="81:147" s="12" customFormat="1" ht="21.95" customHeight="1" x14ac:dyDescent="0.25">
      <c r="CC257" s="108"/>
      <c r="CD257" s="109"/>
      <c r="CE257" s="109"/>
      <c r="CF257" s="109"/>
      <c r="CG257" s="109"/>
      <c r="CJ257" s="110"/>
      <c r="CK257" s="110"/>
      <c r="CL257" s="110"/>
      <c r="CM257" s="110"/>
      <c r="CN257" s="110"/>
      <c r="CO257" s="110"/>
      <c r="CQ257" s="11"/>
      <c r="CR257" s="11"/>
      <c r="CS257" s="108"/>
      <c r="CT257" s="108"/>
      <c r="CU257" s="108"/>
      <c r="CV257" s="108"/>
      <c r="CW257" s="108"/>
      <c r="CX257" s="108"/>
      <c r="CY257" s="108"/>
      <c r="CZ257" s="108"/>
      <c r="DC257" s="11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1"/>
      <c r="EQ257" s="11"/>
    </row>
    <row r="258" spans="81:147" s="12" customFormat="1" ht="21.95" customHeight="1" x14ac:dyDescent="0.25">
      <c r="CC258" s="108"/>
      <c r="CD258" s="109"/>
      <c r="CE258" s="109"/>
      <c r="CF258" s="109"/>
      <c r="CG258" s="109"/>
      <c r="CJ258" s="110"/>
      <c r="CK258" s="110"/>
      <c r="CL258" s="110"/>
      <c r="CM258" s="110"/>
      <c r="CN258" s="110"/>
      <c r="CO258" s="110"/>
      <c r="CQ258" s="11"/>
      <c r="CR258" s="11"/>
      <c r="CS258" s="108"/>
      <c r="CT258" s="108"/>
      <c r="CU258" s="108"/>
      <c r="CV258" s="108"/>
      <c r="CW258" s="108"/>
      <c r="CX258" s="108"/>
      <c r="CY258" s="108"/>
      <c r="CZ258" s="108"/>
      <c r="DC258" s="11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1"/>
      <c r="EQ258" s="11"/>
    </row>
    <row r="259" spans="81:147" s="12" customFormat="1" ht="21.95" customHeight="1" x14ac:dyDescent="0.25">
      <c r="CC259" s="108"/>
      <c r="CD259" s="109"/>
      <c r="CE259" s="109"/>
      <c r="CF259" s="109"/>
      <c r="CG259" s="109"/>
      <c r="CJ259" s="110"/>
      <c r="CK259" s="110"/>
      <c r="CL259" s="110"/>
      <c r="CM259" s="110"/>
      <c r="CN259" s="110"/>
      <c r="CO259" s="110"/>
      <c r="CQ259" s="11"/>
      <c r="CR259" s="11"/>
      <c r="CS259" s="108"/>
      <c r="CT259" s="108"/>
      <c r="CU259" s="108"/>
      <c r="CV259" s="108"/>
      <c r="CW259" s="108"/>
      <c r="CX259" s="108"/>
      <c r="CY259" s="108"/>
      <c r="CZ259" s="108"/>
      <c r="DC259" s="11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1"/>
      <c r="EQ259" s="11"/>
    </row>
    <row r="260" spans="81:147" s="12" customFormat="1" ht="21.95" customHeight="1" x14ac:dyDescent="0.25">
      <c r="CC260" s="108"/>
      <c r="CD260" s="109"/>
      <c r="CE260" s="109"/>
      <c r="CF260" s="109"/>
      <c r="CG260" s="109"/>
      <c r="CJ260" s="110"/>
      <c r="CK260" s="110"/>
      <c r="CL260" s="110"/>
      <c r="CM260" s="110"/>
      <c r="CN260" s="110"/>
      <c r="CO260" s="110"/>
      <c r="CQ260" s="11"/>
      <c r="CR260" s="11"/>
      <c r="CS260" s="108"/>
      <c r="CT260" s="108"/>
      <c r="CU260" s="108"/>
      <c r="CV260" s="108"/>
      <c r="CW260" s="108"/>
      <c r="CX260" s="108"/>
      <c r="CY260" s="108"/>
      <c r="CZ260" s="108"/>
      <c r="DC260" s="11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1"/>
      <c r="EQ260" s="11"/>
    </row>
    <row r="261" spans="81:147" s="12" customFormat="1" ht="21.95" customHeight="1" x14ac:dyDescent="0.25">
      <c r="CC261" s="108"/>
      <c r="CD261" s="109"/>
      <c r="CE261" s="109"/>
      <c r="CF261" s="109"/>
      <c r="CG261" s="109"/>
      <c r="CJ261" s="110"/>
      <c r="CK261" s="110"/>
      <c r="CL261" s="110"/>
      <c r="CM261" s="110"/>
      <c r="CN261" s="110"/>
      <c r="CO261" s="110"/>
      <c r="CQ261" s="11"/>
      <c r="CR261" s="11"/>
      <c r="CS261" s="108"/>
      <c r="CT261" s="108"/>
      <c r="CU261" s="108"/>
      <c r="CV261" s="108"/>
      <c r="CW261" s="108"/>
      <c r="CX261" s="108"/>
      <c r="CY261" s="108"/>
      <c r="CZ261" s="108"/>
      <c r="DC261" s="11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1"/>
      <c r="EQ261" s="11"/>
    </row>
    <row r="262" spans="81:147" s="12" customFormat="1" ht="21.95" customHeight="1" x14ac:dyDescent="0.25">
      <c r="CC262" s="108"/>
      <c r="CD262" s="109"/>
      <c r="CE262" s="109"/>
      <c r="CF262" s="109"/>
      <c r="CG262" s="109"/>
      <c r="CJ262" s="110"/>
      <c r="CK262" s="110"/>
      <c r="CL262" s="110"/>
      <c r="CM262" s="110"/>
      <c r="CN262" s="110"/>
      <c r="CO262" s="110"/>
      <c r="CQ262" s="11"/>
      <c r="CR262" s="11"/>
      <c r="CS262" s="108"/>
      <c r="CT262" s="108"/>
      <c r="CU262" s="108"/>
      <c r="CV262" s="108"/>
      <c r="CW262" s="108"/>
      <c r="CX262" s="108"/>
      <c r="CY262" s="108"/>
      <c r="CZ262" s="108"/>
      <c r="DC262" s="11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1"/>
      <c r="EQ262" s="11"/>
    </row>
    <row r="263" spans="81:147" s="12" customFormat="1" ht="21.95" customHeight="1" x14ac:dyDescent="0.25">
      <c r="CC263" s="108"/>
      <c r="CD263" s="109"/>
      <c r="CE263" s="109"/>
      <c r="CF263" s="109"/>
      <c r="CG263" s="109"/>
      <c r="CJ263" s="110"/>
      <c r="CK263" s="110"/>
      <c r="CL263" s="110"/>
      <c r="CM263" s="110"/>
      <c r="CN263" s="110"/>
      <c r="CO263" s="110"/>
      <c r="CQ263" s="11"/>
      <c r="CR263" s="11"/>
      <c r="CS263" s="108"/>
      <c r="CT263" s="108"/>
      <c r="CU263" s="108"/>
      <c r="CV263" s="108"/>
      <c r="CW263" s="108"/>
      <c r="CX263" s="108"/>
      <c r="CY263" s="108"/>
      <c r="CZ263" s="108"/>
      <c r="DC263" s="11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1"/>
      <c r="EQ263" s="11"/>
    </row>
    <row r="264" spans="81:147" s="12" customFormat="1" ht="21.95" customHeight="1" x14ac:dyDescent="0.25">
      <c r="CC264" s="108"/>
      <c r="CD264" s="109"/>
      <c r="CE264" s="109"/>
      <c r="CF264" s="109"/>
      <c r="CG264" s="109"/>
      <c r="CJ264" s="110"/>
      <c r="CK264" s="110"/>
      <c r="CL264" s="110"/>
      <c r="CM264" s="110"/>
      <c r="CN264" s="110"/>
      <c r="CO264" s="110"/>
      <c r="CQ264" s="11"/>
      <c r="CR264" s="11"/>
      <c r="CS264" s="108"/>
      <c r="CT264" s="108"/>
      <c r="CU264" s="108"/>
      <c r="CV264" s="108"/>
      <c r="CW264" s="108"/>
      <c r="CX264" s="108"/>
      <c r="CY264" s="108"/>
      <c r="CZ264" s="108"/>
      <c r="DC264" s="11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1"/>
      <c r="EQ264" s="11"/>
    </row>
    <row r="265" spans="81:147" s="12" customFormat="1" ht="21.95" customHeight="1" x14ac:dyDescent="0.25">
      <c r="CC265" s="108"/>
      <c r="CD265" s="109"/>
      <c r="CE265" s="109"/>
      <c r="CF265" s="109"/>
      <c r="CG265" s="109"/>
      <c r="CJ265" s="110"/>
      <c r="CK265" s="110"/>
      <c r="CL265" s="110"/>
      <c r="CM265" s="110"/>
      <c r="CN265" s="110"/>
      <c r="CO265" s="110"/>
      <c r="CQ265" s="11"/>
      <c r="CR265" s="11"/>
      <c r="CS265" s="108"/>
      <c r="CT265" s="108"/>
      <c r="CU265" s="108"/>
      <c r="CV265" s="108"/>
      <c r="CW265" s="108"/>
      <c r="CX265" s="108"/>
      <c r="CY265" s="108"/>
      <c r="CZ265" s="108"/>
      <c r="DC265" s="11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1"/>
      <c r="EQ265" s="11"/>
    </row>
    <row r="266" spans="81:147" s="12" customFormat="1" ht="21.95" customHeight="1" x14ac:dyDescent="0.25">
      <c r="CC266" s="108"/>
      <c r="CD266" s="109"/>
      <c r="CE266" s="109"/>
      <c r="CF266" s="109"/>
      <c r="CG266" s="109"/>
      <c r="CJ266" s="110"/>
      <c r="CK266" s="110"/>
      <c r="CL266" s="110"/>
      <c r="CM266" s="110"/>
      <c r="CN266" s="110"/>
      <c r="CO266" s="110"/>
      <c r="CQ266" s="11"/>
      <c r="CR266" s="11"/>
      <c r="CS266" s="108"/>
      <c r="CT266" s="108"/>
      <c r="CU266" s="108"/>
      <c r="CV266" s="108"/>
      <c r="CW266" s="108"/>
      <c r="CX266" s="108"/>
      <c r="CY266" s="108"/>
      <c r="CZ266" s="108"/>
      <c r="DC266" s="11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1"/>
      <c r="EQ266" s="11"/>
    </row>
    <row r="267" spans="81:147" s="12" customFormat="1" ht="21.95" customHeight="1" x14ac:dyDescent="0.25">
      <c r="CC267" s="108"/>
      <c r="CD267" s="109"/>
      <c r="CE267" s="109"/>
      <c r="CF267" s="109"/>
      <c r="CG267" s="109"/>
      <c r="CJ267" s="110"/>
      <c r="CK267" s="110"/>
      <c r="CL267" s="110"/>
      <c r="CM267" s="110"/>
      <c r="CN267" s="110"/>
      <c r="CO267" s="110"/>
      <c r="CQ267" s="11"/>
      <c r="CR267" s="11"/>
      <c r="CS267" s="108"/>
      <c r="CT267" s="108"/>
      <c r="CU267" s="108"/>
      <c r="CV267" s="108"/>
      <c r="CW267" s="108"/>
      <c r="CX267" s="108"/>
      <c r="CY267" s="108"/>
      <c r="CZ267" s="108"/>
      <c r="DC267" s="11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1"/>
      <c r="EQ267" s="11"/>
    </row>
    <row r="268" spans="81:147" s="12" customFormat="1" ht="21.95" customHeight="1" x14ac:dyDescent="0.25">
      <c r="CC268" s="108"/>
      <c r="CD268" s="109"/>
      <c r="CE268" s="109"/>
      <c r="CF268" s="109"/>
      <c r="CG268" s="109"/>
      <c r="CJ268" s="110"/>
      <c r="CK268" s="110"/>
      <c r="CL268" s="110"/>
      <c r="CM268" s="110"/>
      <c r="CN268" s="110"/>
      <c r="CO268" s="110"/>
      <c r="CQ268" s="11"/>
      <c r="CR268" s="11"/>
      <c r="CS268" s="108"/>
      <c r="CT268" s="108"/>
      <c r="CU268" s="108"/>
      <c r="CV268" s="108"/>
      <c r="CW268" s="108"/>
      <c r="CX268" s="108"/>
      <c r="CY268" s="108"/>
      <c r="CZ268" s="108"/>
      <c r="DC268" s="11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1"/>
      <c r="EQ268" s="11"/>
    </row>
    <row r="269" spans="81:147" s="12" customFormat="1" ht="21.95" customHeight="1" x14ac:dyDescent="0.25">
      <c r="CC269" s="108"/>
      <c r="CD269" s="109"/>
      <c r="CE269" s="109"/>
      <c r="CF269" s="109"/>
      <c r="CG269" s="109"/>
      <c r="CJ269" s="110"/>
      <c r="CK269" s="110"/>
      <c r="CL269" s="110"/>
      <c r="CM269" s="110"/>
      <c r="CN269" s="110"/>
      <c r="CO269" s="110"/>
      <c r="CQ269" s="11"/>
      <c r="CR269" s="11"/>
      <c r="CS269" s="108"/>
      <c r="CT269" s="108"/>
      <c r="CU269" s="108"/>
      <c r="CV269" s="108"/>
      <c r="CW269" s="108"/>
      <c r="CX269" s="108"/>
      <c r="CY269" s="108"/>
      <c r="CZ269" s="108"/>
      <c r="DC269" s="11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1"/>
      <c r="EQ269" s="11"/>
    </row>
    <row r="270" spans="81:147" s="12" customFormat="1" ht="21.95" customHeight="1" x14ac:dyDescent="0.25">
      <c r="CC270" s="108"/>
      <c r="CD270" s="109"/>
      <c r="CE270" s="109"/>
      <c r="CF270" s="109"/>
      <c r="CG270" s="109"/>
      <c r="CJ270" s="110"/>
      <c r="CK270" s="110"/>
      <c r="CL270" s="110"/>
      <c r="CM270" s="110"/>
      <c r="CN270" s="110"/>
      <c r="CO270" s="110"/>
      <c r="CQ270" s="11"/>
      <c r="CR270" s="11"/>
      <c r="CS270" s="108"/>
      <c r="CT270" s="108"/>
      <c r="CU270" s="108"/>
      <c r="CV270" s="108"/>
      <c r="CW270" s="108"/>
      <c r="CX270" s="108"/>
      <c r="CY270" s="108"/>
      <c r="CZ270" s="108"/>
      <c r="DC270" s="11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1"/>
      <c r="EQ270" s="11"/>
    </row>
    <row r="271" spans="81:147" s="12" customFormat="1" ht="21.95" customHeight="1" x14ac:dyDescent="0.25">
      <c r="CC271" s="108"/>
      <c r="CD271" s="109"/>
      <c r="CE271" s="109"/>
      <c r="CF271" s="109"/>
      <c r="CG271" s="109"/>
      <c r="CJ271" s="110"/>
      <c r="CK271" s="110"/>
      <c r="CL271" s="110"/>
      <c r="CM271" s="110"/>
      <c r="CN271" s="110"/>
      <c r="CO271" s="110"/>
      <c r="CQ271" s="11"/>
      <c r="CR271" s="11"/>
      <c r="CS271" s="108"/>
      <c r="CT271" s="108"/>
      <c r="CU271" s="108"/>
      <c r="CV271" s="108"/>
      <c r="CW271" s="108"/>
      <c r="CX271" s="108"/>
      <c r="CY271" s="108"/>
      <c r="CZ271" s="108"/>
      <c r="DC271" s="11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1"/>
      <c r="EQ271" s="11"/>
    </row>
    <row r="272" spans="81:147" ht="21.95" customHeight="1" x14ac:dyDescent="0.3"/>
    <row r="273" ht="21.95" customHeight="1" x14ac:dyDescent="0.3"/>
    <row r="274" ht="21.95" customHeight="1" x14ac:dyDescent="0.3"/>
    <row r="275" ht="21.95" customHeight="1" x14ac:dyDescent="0.3"/>
  </sheetData>
  <mergeCells count="46">
    <mergeCell ref="C39:Q43"/>
    <mergeCell ref="AK81:AL81"/>
    <mergeCell ref="F45:K55"/>
    <mergeCell ref="F58:K68"/>
    <mergeCell ref="F71:K81"/>
    <mergeCell ref="C32:F32"/>
    <mergeCell ref="G32:H32"/>
    <mergeCell ref="P32:Q32"/>
    <mergeCell ref="C33:F33"/>
    <mergeCell ref="G33:H33"/>
    <mergeCell ref="P33:Q33"/>
    <mergeCell ref="EH14:EK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EL14:EO14"/>
    <mergeCell ref="AT10:BP13"/>
    <mergeCell ref="DZ13:EO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DZ14:EC14"/>
    <mergeCell ref="ED14:EG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372C5-3B7C-4299-AAC3-6F57E480B70B}">
  <sheetPr>
    <tabColor theme="5" tint="-0.249977111117893"/>
  </sheetPr>
  <dimension ref="B2:EQ261"/>
  <sheetViews>
    <sheetView zoomScale="40" zoomScaleNormal="40" workbookViewId="0">
      <selection activeCell="CC111" sqref="CC111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7" width="17.7109375" style="1" customWidth="1"/>
    <col min="18" max="18" width="9.140625" style="1"/>
    <col min="19" max="19" width="6.7109375" style="1" customWidth="1"/>
    <col min="20" max="20" width="9.140625" style="1"/>
    <col min="21" max="23" width="17.85546875" style="1" customWidth="1"/>
    <col min="24" max="24" width="9.140625" style="1"/>
    <col min="25" max="25" width="6.7109375" style="1" customWidth="1"/>
    <col min="26" max="26" width="9.140625" style="1"/>
    <col min="27" max="32" width="17.85546875" style="1" customWidth="1"/>
    <col min="33" max="33" width="9.140625" style="1"/>
    <col min="34" max="34" width="6.7109375" style="1" customWidth="1"/>
    <col min="35" max="35" width="9.140625" style="1"/>
    <col min="36" max="43" width="17.85546875" style="1" customWidth="1"/>
    <col min="44" max="44" width="9.140625" style="1"/>
    <col min="45" max="45" width="6.7109375" style="1" customWidth="1"/>
    <col min="46" max="46" width="9.140625" style="1"/>
    <col min="47" max="50" width="17.85546875" style="1" customWidth="1"/>
    <col min="51" max="51" width="4.85546875" style="1" customWidth="1"/>
    <col min="52" max="67" width="17.85546875" style="1" customWidth="1"/>
    <col min="68" max="68" width="9.140625" style="1"/>
    <col min="69" max="71" width="17.85546875" style="1" customWidth="1"/>
    <col min="72" max="72" width="4.7109375" style="1" customWidth="1"/>
    <col min="73" max="80" width="17.85546875" style="1" customWidth="1"/>
    <col min="81" max="81" width="17.85546875" style="35" customWidth="1"/>
    <col min="82" max="85" width="17.85546875" style="28" customWidth="1"/>
    <col min="86" max="87" width="17.85546875" style="1" customWidth="1"/>
    <col min="88" max="93" width="17.85546875" style="2" customWidth="1"/>
    <col min="94" max="94" width="9.140625" style="1"/>
    <col min="95" max="95" width="6.7109375" style="7" customWidth="1"/>
    <col min="96" max="96" width="9.140625" style="7"/>
    <col min="97" max="104" width="17.85546875" style="35" customWidth="1"/>
    <col min="105" max="105" width="9.140625" style="1"/>
    <col min="106" max="106" width="6.7109375" style="1" customWidth="1"/>
    <col min="107" max="107" width="9.140625" style="7"/>
    <col min="108" max="111" width="17.85546875" style="35" customWidth="1"/>
    <col min="112" max="112" width="4.85546875" style="35" customWidth="1"/>
    <col min="113" max="128" width="17.85546875" style="35" customWidth="1"/>
    <col min="129" max="129" width="9.140625" style="35"/>
    <col min="130" max="145" width="17.85546875" style="35" hidden="1" customWidth="1"/>
    <col min="146" max="146" width="12.5703125" style="7" hidden="1" customWidth="1"/>
    <col min="147" max="147" width="9.140625" style="7" hidden="1" customWidth="1"/>
    <col min="148" max="16384" width="9.140625" style="1"/>
  </cols>
  <sheetData>
    <row r="2" spans="2:147" x14ac:dyDescent="0.3">
      <c r="CT2" s="10"/>
      <c r="CU2" s="10"/>
      <c r="CV2" s="10"/>
      <c r="CW2" s="10"/>
      <c r="CX2" s="10"/>
      <c r="CY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32"/>
    </row>
    <row r="3" spans="2:147" ht="15.75" customHeight="1" x14ac:dyDescent="0.3">
      <c r="D3" s="196" t="s">
        <v>123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CT3" s="10"/>
      <c r="CY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32"/>
    </row>
    <row r="4" spans="2:147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CT4" s="10"/>
      <c r="CY4" s="10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2"/>
    </row>
    <row r="5" spans="2:147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CT5" s="10"/>
      <c r="CY5" s="10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2"/>
    </row>
    <row r="6" spans="2:147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CT6" s="10"/>
      <c r="CY6" s="10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2"/>
    </row>
    <row r="7" spans="2:147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CT7" s="10"/>
      <c r="CY7" s="10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2"/>
    </row>
    <row r="8" spans="2:147" ht="18" customHeight="1" x14ac:dyDescent="0.3">
      <c r="CT8" s="10"/>
      <c r="CU8" s="10"/>
      <c r="CV8" s="10"/>
      <c r="CW8" s="10"/>
      <c r="CX8" s="10"/>
      <c r="CY8" s="10"/>
    </row>
    <row r="9" spans="2:147" ht="15" customHeight="1" x14ac:dyDescent="0.3">
      <c r="CD9" s="35"/>
      <c r="CE9" s="35"/>
      <c r="CF9" s="35"/>
      <c r="CG9" s="35"/>
      <c r="CH9" s="7"/>
    </row>
    <row r="10" spans="2:147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60"/>
      <c r="EQ10" s="60"/>
    </row>
    <row r="11" spans="2:147" s="37" customFormat="1" ht="21.95" customHeight="1" x14ac:dyDescent="0.25"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0"/>
    </row>
    <row r="12" spans="2:147" s="37" customFormat="1" ht="21.95" customHeight="1" x14ac:dyDescent="0.25"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0"/>
    </row>
    <row r="13" spans="2:147" s="37" customFormat="1" ht="21.95" customHeight="1" x14ac:dyDescent="0.25"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65"/>
      <c r="EQ13" s="60"/>
    </row>
    <row r="14" spans="2:147" s="37" customFormat="1" ht="21.95" customHeight="1" x14ac:dyDescent="0.25"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T14" s="24"/>
      <c r="U14" s="162"/>
      <c r="V14" s="162"/>
      <c r="W14" s="162"/>
      <c r="X14" s="162"/>
      <c r="Y14" s="40"/>
      <c r="Z14" s="41"/>
      <c r="AA14" s="226" t="s">
        <v>8</v>
      </c>
      <c r="AB14" s="227"/>
      <c r="AC14" s="228" t="s">
        <v>9</v>
      </c>
      <c r="AD14" s="229"/>
      <c r="AE14" s="226" t="s">
        <v>10</v>
      </c>
      <c r="AF14" s="227"/>
      <c r="AG14" s="42"/>
      <c r="AH14" s="44"/>
      <c r="AI14" s="45"/>
      <c r="AJ14" s="179" t="s">
        <v>82</v>
      </c>
      <c r="AK14" s="180"/>
      <c r="AL14" s="180"/>
      <c r="AM14" s="181"/>
      <c r="AN14" s="179" t="s">
        <v>81</v>
      </c>
      <c r="AO14" s="180"/>
      <c r="AP14" s="180"/>
      <c r="AQ14" s="181"/>
      <c r="AR14" s="25"/>
      <c r="AS14" s="50"/>
      <c r="AT14" s="59"/>
      <c r="AU14" s="247" t="s">
        <v>85</v>
      </c>
      <c r="AV14" s="248"/>
      <c r="AW14" s="248"/>
      <c r="AX14" s="249"/>
      <c r="AY14" s="59"/>
      <c r="AZ14" s="247" t="s">
        <v>86</v>
      </c>
      <c r="BA14" s="248"/>
      <c r="BB14" s="248"/>
      <c r="BC14" s="249"/>
      <c r="BD14" s="247" t="s">
        <v>87</v>
      </c>
      <c r="BE14" s="248"/>
      <c r="BF14" s="248"/>
      <c r="BG14" s="249"/>
      <c r="BH14" s="247" t="s">
        <v>88</v>
      </c>
      <c r="BI14" s="248"/>
      <c r="BJ14" s="248"/>
      <c r="BK14" s="249"/>
      <c r="BL14" s="247" t="s">
        <v>89</v>
      </c>
      <c r="BM14" s="248"/>
      <c r="BN14" s="248"/>
      <c r="BO14" s="249"/>
      <c r="BP14" s="59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DZ14" s="245" t="s">
        <v>91</v>
      </c>
      <c r="EA14" s="245"/>
      <c r="EB14" s="245"/>
      <c r="EC14" s="245"/>
      <c r="ED14" s="245" t="s">
        <v>92</v>
      </c>
      <c r="EE14" s="245"/>
      <c r="EF14" s="245"/>
      <c r="EG14" s="245"/>
      <c r="EH14" s="245" t="s">
        <v>93</v>
      </c>
      <c r="EI14" s="245"/>
      <c r="EJ14" s="245"/>
      <c r="EK14" s="245"/>
      <c r="EL14" s="245" t="s">
        <v>94</v>
      </c>
      <c r="EM14" s="245"/>
      <c r="EN14" s="245"/>
      <c r="EO14" s="245"/>
      <c r="EP14" s="66"/>
      <c r="EQ14" s="67"/>
    </row>
    <row r="15" spans="2:147" s="12" customFormat="1" ht="21.95" customHeight="1" x14ac:dyDescent="0.25"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T15" s="24"/>
      <c r="U15" s="38" t="s">
        <v>11</v>
      </c>
      <c r="V15" s="161" t="s">
        <v>12</v>
      </c>
      <c r="W15" s="161" t="s">
        <v>60</v>
      </c>
      <c r="X15" s="57"/>
      <c r="Y15" s="51"/>
      <c r="Z15" s="26"/>
      <c r="AA15" s="161" t="s">
        <v>61</v>
      </c>
      <c r="AB15" s="161" t="s">
        <v>62</v>
      </c>
      <c r="AC15" s="161" t="s">
        <v>61</v>
      </c>
      <c r="AD15" s="161" t="s">
        <v>62</v>
      </c>
      <c r="AE15" s="161" t="s">
        <v>61</v>
      </c>
      <c r="AF15" s="161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DZ15" s="54" t="s">
        <v>13</v>
      </c>
      <c r="EA15" s="54" t="s">
        <v>14</v>
      </c>
      <c r="EB15" s="54" t="s">
        <v>59</v>
      </c>
      <c r="EC15" s="55" t="s">
        <v>15</v>
      </c>
      <c r="ED15" s="54" t="s">
        <v>13</v>
      </c>
      <c r="EE15" s="54" t="s">
        <v>14</v>
      </c>
      <c r="EF15" s="54" t="s">
        <v>59</v>
      </c>
      <c r="EG15" s="55" t="s">
        <v>15</v>
      </c>
      <c r="EH15" s="54" t="s">
        <v>13</v>
      </c>
      <c r="EI15" s="54" t="s">
        <v>14</v>
      </c>
      <c r="EJ15" s="54" t="s">
        <v>59</v>
      </c>
      <c r="EK15" s="55" t="s">
        <v>15</v>
      </c>
      <c r="EL15" s="54" t="s">
        <v>13</v>
      </c>
      <c r="EM15" s="54" t="s">
        <v>14</v>
      </c>
      <c r="EN15" s="54" t="s">
        <v>59</v>
      </c>
      <c r="EO15" s="55" t="s">
        <v>15</v>
      </c>
      <c r="EP15" s="68"/>
      <c r="EQ15" s="60"/>
    </row>
    <row r="16" spans="2:147" s="12" customFormat="1" ht="21.95" customHeight="1" x14ac:dyDescent="0.25"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59" t="s">
        <v>8</v>
      </c>
      <c r="O16" s="159" t="s">
        <v>9</v>
      </c>
      <c r="P16" s="159" t="s">
        <v>10</v>
      </c>
      <c r="Q16" s="159" t="s">
        <v>56</v>
      </c>
      <c r="R16" s="24"/>
      <c r="T16" s="24"/>
      <c r="U16" s="129">
        <f>'RAW DATA'!BL11</f>
        <v>61.22</v>
      </c>
      <c r="V16" s="129">
        <f>'RAW DATA'!BM11</f>
        <v>9.6961346180701895</v>
      </c>
      <c r="W16" s="129">
        <f>'RAW DATA'!BN11</f>
        <v>1.06</v>
      </c>
      <c r="X16" s="160"/>
      <c r="Y16" s="83"/>
      <c r="Z16" s="84"/>
      <c r="AA16" s="30">
        <f t="shared" ref="AA16:AA36" si="0">(($D$18*V16)+1)*(1+$H$23)</f>
        <v>0.99917503109900985</v>
      </c>
      <c r="AB16" s="30">
        <f t="shared" ref="AB16:AB36" si="1">(($D$18*V16)+1)*(1+$H$24)</f>
        <v>1.351825042075131</v>
      </c>
      <c r="AC16" s="85">
        <f t="shared" ref="AC16:AC36" si="2">(EXP($E$18*V16))*(1+$H$23)</f>
        <v>0.95026595456803742</v>
      </c>
      <c r="AD16" s="85">
        <f t="shared" ref="AD16:AD36" si="3">(EXP($E$18*V16))*(1+$H$24)</f>
        <v>1.2856539385332271</v>
      </c>
      <c r="AE16" s="30">
        <f t="shared" ref="AE16:AE36" si="4">($F$18*(V16^$G$18))*(1+$H$23)</f>
        <v>0.77946125532181265</v>
      </c>
      <c r="AF16" s="30">
        <f t="shared" ref="AF16:AF36" si="5">($F$18*(V16^$G$18))*(1+$H$24)</f>
        <v>1.0545652277883346</v>
      </c>
      <c r="AG16" s="84"/>
      <c r="AH16" s="77"/>
      <c r="AI16" s="45"/>
      <c r="AJ16" s="30">
        <f t="shared" ref="AJ16:AJ36" si="6">($D$18*V16)+1</f>
        <v>1.1755000365870705</v>
      </c>
      <c r="AK16" s="30">
        <f t="shared" ref="AK16:AK36" si="7">EXP($E$18*V16)</f>
        <v>1.1179599465506322</v>
      </c>
      <c r="AL16" s="30">
        <f t="shared" ref="AL16:AL36" si="8">$F$18*(V16^$G$18)</f>
        <v>0.91701324155507369</v>
      </c>
      <c r="AM16" s="85">
        <f t="shared" ref="AM16:AM36" si="9">V16*$H$21+1</f>
        <v>1.2230110962156144</v>
      </c>
      <c r="AN16" s="30">
        <f>(W16-AJ16)^2</f>
        <v>1.3340258451614606E-2</v>
      </c>
      <c r="AO16" s="30">
        <f>(W16-AK16)^2</f>
        <v>3.3593554041521402E-3</v>
      </c>
      <c r="AP16" s="30">
        <f>(W16-AL16)^2</f>
        <v>2.0445213090587722E-2</v>
      </c>
      <c r="AQ16" s="85">
        <f>(W16-AM16)^2</f>
        <v>2.6572617489416289E-2</v>
      </c>
      <c r="AR16" s="86"/>
      <c r="AS16" s="87"/>
      <c r="AT16" s="60"/>
      <c r="AU16" s="30">
        <f t="shared" ref="AU16:AV36" si="10">V16^2</f>
        <v>94.015026531739139</v>
      </c>
      <c r="AV16" s="30">
        <f t="shared" si="10"/>
        <v>1.1236000000000002</v>
      </c>
      <c r="AW16" s="30">
        <f t="shared" ref="AW16:AW36" si="11">V16*W16</f>
        <v>10.277902695154401</v>
      </c>
      <c r="AX16" s="85">
        <f t="shared" ref="AX16:AX36" si="12">(V16-$M$25)^2</f>
        <v>1294.917555168468</v>
      </c>
      <c r="AY16" s="62"/>
      <c r="AZ16" s="30">
        <f t="shared" ref="AZ16:AZ36" si="13">AJ16-BB16</f>
        <v>1.0556701084443167</v>
      </c>
      <c r="BA16" s="30">
        <f t="shared" ref="BA16:BA36" si="14">AJ16+BB16</f>
        <v>1.2953299647298242</v>
      </c>
      <c r="BB16" s="30">
        <f t="shared" ref="BB16:BB36" si="15">$N$22*($N$20*SQRT((1/$H$26)+(AX16/$M$26)))</f>
        <v>0.1198299281427537</v>
      </c>
      <c r="BC16" s="56">
        <f t="shared" ref="BC16:BC36" si="16">(BA16-AZ16)/(2*AJ16)</f>
        <v>0.1019395358682133</v>
      </c>
      <c r="BD16" s="30">
        <f t="shared" ref="BD16:BD36" si="17">AK16-BF16</f>
        <v>0.97055401398184449</v>
      </c>
      <c r="BE16" s="30">
        <f t="shared" ref="BE16:BE36" si="18">AK16+BF16</f>
        <v>1.26536587911942</v>
      </c>
      <c r="BF16" s="30">
        <f t="shared" ref="BF16:BF36" si="19">$O$22*($O$20*SQRT((1/$H$26)+(AX16/$M$26)))</f>
        <v>0.14740593256878773</v>
      </c>
      <c r="BG16" s="56">
        <f t="shared" ref="BG16:BG36" si="20">(BE16-BD16)/(2*AK16)</f>
        <v>0.13185260619004813</v>
      </c>
      <c r="BH16" s="30">
        <f t="shared" ref="BH16:BH36" si="21">AL16-BJ16</f>
        <v>0.81490254970729425</v>
      </c>
      <c r="BI16" s="30">
        <f t="shared" ref="BI16:BI36" si="22">AL16+BJ16</f>
        <v>1.0191239334028532</v>
      </c>
      <c r="BJ16" s="30">
        <f t="shared" ref="BJ16:BJ36" si="23">$P$22*($P$20*SQRT((1/$H$26)+(AX16/$M$26)))</f>
        <v>0.10211069184777943</v>
      </c>
      <c r="BK16" s="56">
        <f t="shared" ref="BK16:BK36" si="24">(BI16-BH16)/(2*AL16)</f>
        <v>0.11135138209631508</v>
      </c>
      <c r="BL16" s="30">
        <f t="shared" ref="BL16:BL36" si="25">AM16-BN16</f>
        <v>0.98967575013665288</v>
      </c>
      <c r="BM16" s="30">
        <f t="shared" ref="BM16:BM36" si="26">AM16+BN16</f>
        <v>1.456346442294576</v>
      </c>
      <c r="BN16" s="30">
        <f t="shared" ref="BN16:BN36" si="27">$Q$22*($Q$20*SQRT((1/$H$26)+(AX16/$M$26)))</f>
        <v>0.23333534607896159</v>
      </c>
      <c r="BO16" s="56">
        <f t="shared" ref="BO16:BO36" si="28">(BM16-BL16)/(2*AM16)</f>
        <v>0.19078759530553352</v>
      </c>
      <c r="BP16" s="59"/>
      <c r="BQ16" s="11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DZ16" s="30">
        <f t="shared" ref="DZ16:DZ65" si="29">AJ16-EB16</f>
        <v>0.81912670525426634</v>
      </c>
      <c r="EA16" s="30">
        <f t="shared" ref="EA16:EA65" si="30">AJ16+EB16</f>
        <v>1.5318733679198746</v>
      </c>
      <c r="EB16" s="30">
        <f t="shared" ref="EB16:EB65" si="31">$N$22*SQRT(($N$20^2)+((($N$20*SQRT((1/$H$26)+(AX16/$M$26))))^2))</f>
        <v>0.35637333133280419</v>
      </c>
      <c r="EC16" s="56">
        <f t="shared" ref="EC16:EC65" si="32">(EA16-DZ16)/(2*AJ16)</f>
        <v>0.30316743533883095</v>
      </c>
      <c r="ED16" s="30">
        <f t="shared" ref="ED16:ED65" si="33">AK16-EF16</f>
        <v>0.67957577940687308</v>
      </c>
      <c r="EE16" s="30">
        <f t="shared" ref="EE16:EE65" si="34">AK16+EF16</f>
        <v>1.5563441136943914</v>
      </c>
      <c r="EF16" s="30">
        <f t="shared" ref="EF16:EF65" si="35">$O$22*SQRT(($O$20^2)+((($O$20*SQRT((1/$H$26)+(AX16/$M$26))))^2))</f>
        <v>0.43838416714375916</v>
      </c>
      <c r="EG16" s="56">
        <f t="shared" ref="EG16:EG65" si="36">(EE16-ED16)/(2*AK16)</f>
        <v>0.39212868805931306</v>
      </c>
      <c r="EH16" s="30">
        <f t="shared" ref="EH16:EH65" si="37">AL16-EJ16</f>
        <v>0.61333678958274473</v>
      </c>
      <c r="EI16" s="30">
        <f t="shared" ref="EI16:EI65" si="38">AL16+EJ16</f>
        <v>1.2206896935274028</v>
      </c>
      <c r="EJ16" s="30">
        <f t="shared" ref="EJ16:EJ65" si="39">$P$22*SQRT(($P$20^2)+((($P$20*SQRT((1/$H$26)+(AX16/$M$26))))^2))</f>
        <v>0.30367645197232895</v>
      </c>
      <c r="EK16" s="56">
        <f t="shared" ref="EK16:EK65" si="40">(EI16-EH16)/(2*AL16)</f>
        <v>0.33115819729860563</v>
      </c>
      <c r="EL16" s="30">
        <f t="shared" ref="EL16:EL65" si="41">AM16-EN16</f>
        <v>0.52907348072451477</v>
      </c>
      <c r="EM16" s="30">
        <f t="shared" ref="EM16:EM65" si="42">AM16+EN16</f>
        <v>1.9169487117067141</v>
      </c>
      <c r="EN16" s="30">
        <f t="shared" ref="EN16:EN65" si="43">$Q$22*SQRT(($Q$20^2)+((($Q$20*SQRT((1/$H$26)+(AX16/$M$26))))^2))</f>
        <v>0.69393761549109967</v>
      </c>
      <c r="EO16" s="56">
        <f t="shared" ref="EO16:EO65" si="44">(EM16-EL16)/(2*AM16)</f>
        <v>0.56740091536239001</v>
      </c>
      <c r="EP16" s="66"/>
      <c r="EQ16" s="60"/>
    </row>
    <row r="17" spans="2:147" s="12" customFormat="1" ht="21.95" customHeight="1" x14ac:dyDescent="0.25">
      <c r="B17" s="79"/>
      <c r="C17" s="80"/>
      <c r="D17" s="159" t="s">
        <v>2</v>
      </c>
      <c r="E17" s="159" t="s">
        <v>3</v>
      </c>
      <c r="F17" s="159" t="s">
        <v>5</v>
      </c>
      <c r="G17" s="159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INPUTS!J34</f>
        <v>0.94350000000000001</v>
      </c>
      <c r="O17" s="128">
        <f>INPUTS!K34</f>
        <v>0.97560000000000002</v>
      </c>
      <c r="P17" s="128">
        <f>INPUTS!L34</f>
        <v>0.94789999999999996</v>
      </c>
      <c r="Q17" s="129" t="s">
        <v>7</v>
      </c>
      <c r="R17" s="24"/>
      <c r="T17" s="24"/>
      <c r="U17" s="129">
        <f>'RAW DATA'!BL12</f>
        <v>71.92</v>
      </c>
      <c r="V17" s="129">
        <f>'RAW DATA'!BM12</f>
        <v>13.393824587276928</v>
      </c>
      <c r="W17" s="129">
        <f>'RAW DATA'!BN12</f>
        <v>1.01</v>
      </c>
      <c r="X17" s="160"/>
      <c r="Y17" s="83"/>
      <c r="Z17" s="84"/>
      <c r="AA17" s="30">
        <f t="shared" si="0"/>
        <v>1.0560639912752556</v>
      </c>
      <c r="AB17" s="30">
        <f t="shared" si="1"/>
        <v>1.4287924587841694</v>
      </c>
      <c r="AC17" s="85">
        <f t="shared" si="2"/>
        <v>0.99154599107845465</v>
      </c>
      <c r="AD17" s="85">
        <f t="shared" si="3"/>
        <v>1.3415033996943797</v>
      </c>
      <c r="AE17" s="30">
        <f t="shared" si="4"/>
        <v>0.90499035793041149</v>
      </c>
      <c r="AF17" s="30">
        <f t="shared" si="5"/>
        <v>1.2243987195529096</v>
      </c>
      <c r="AG17" s="84"/>
      <c r="AH17" s="77"/>
      <c r="AI17" s="45"/>
      <c r="AJ17" s="30">
        <f t="shared" si="6"/>
        <v>1.2424282250297125</v>
      </c>
      <c r="AK17" s="30">
        <f t="shared" si="7"/>
        <v>1.1665246953864172</v>
      </c>
      <c r="AL17" s="30">
        <f t="shared" si="8"/>
        <v>1.0646945387416606</v>
      </c>
      <c r="AM17" s="85">
        <f t="shared" si="9"/>
        <v>1.3080579655073694</v>
      </c>
      <c r="AN17" s="30">
        <f>(W17-AJ17)^2</f>
        <v>5.402287979046267E-2</v>
      </c>
      <c r="AO17" s="30">
        <f t="shared" ref="AO17:AO36" si="45">(W17-AK17)^2</f>
        <v>2.4499980265810701E-2</v>
      </c>
      <c r="AP17" s="30">
        <f t="shared" ref="AP17:AP36" si="46">(W17-AL17)^2</f>
        <v>2.9914925681630163E-3</v>
      </c>
      <c r="AQ17" s="85">
        <f t="shared" ref="AQ17:AQ36" si="47">(W17-AM17)^2</f>
        <v>8.883855080239221E-2</v>
      </c>
      <c r="AR17" s="86"/>
      <c r="AS17" s="87"/>
      <c r="AT17" s="60"/>
      <c r="AU17" s="30">
        <f t="shared" si="10"/>
        <v>179.39453707474397</v>
      </c>
      <c r="AV17" s="30">
        <f t="shared" si="10"/>
        <v>1.0201</v>
      </c>
      <c r="AW17" s="30">
        <f t="shared" si="11"/>
        <v>13.527762833149698</v>
      </c>
      <c r="AX17" s="85">
        <f t="shared" si="12"/>
        <v>1042.4679935355171</v>
      </c>
      <c r="AY17" s="63"/>
      <c r="AZ17" s="30">
        <f t="shared" si="13"/>
        <v>1.1301538020338997</v>
      </c>
      <c r="BA17" s="30">
        <f t="shared" si="14"/>
        <v>1.3547026480255253</v>
      </c>
      <c r="BB17" s="30">
        <f t="shared" si="15"/>
        <v>0.11227442299581286</v>
      </c>
      <c r="BC17" s="56">
        <f t="shared" si="16"/>
        <v>9.0366928836575475E-2</v>
      </c>
      <c r="BD17" s="30">
        <f t="shared" si="17"/>
        <v>1.0284129875532591</v>
      </c>
      <c r="BE17" s="30">
        <f t="shared" si="18"/>
        <v>1.3046364032195754</v>
      </c>
      <c r="BF17" s="30">
        <f t="shared" si="19"/>
        <v>0.13811170783315821</v>
      </c>
      <c r="BG17" s="56">
        <f t="shared" si="20"/>
        <v>0.11839587141137031</v>
      </c>
      <c r="BH17" s="30">
        <f t="shared" si="21"/>
        <v>0.96902212045184</v>
      </c>
      <c r="BI17" s="30">
        <f t="shared" si="22"/>
        <v>1.1603669570314814</v>
      </c>
      <c r="BJ17" s="30">
        <f t="shared" si="23"/>
        <v>9.567241828982069E-2</v>
      </c>
      <c r="BK17" s="56">
        <f t="shared" si="24"/>
        <v>8.985902980482445E-2</v>
      </c>
      <c r="BL17" s="30">
        <f t="shared" si="25"/>
        <v>1.0894348573107722</v>
      </c>
      <c r="BM17" s="30">
        <f t="shared" si="26"/>
        <v>1.5266810737039667</v>
      </c>
      <c r="BN17" s="30">
        <f t="shared" si="27"/>
        <v>0.2186231081965973</v>
      </c>
      <c r="BO17" s="56">
        <f t="shared" si="28"/>
        <v>0.16713564227392455</v>
      </c>
      <c r="BP17" s="59"/>
      <c r="BQ17" s="11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DZ17" s="30">
        <f t="shared" si="29"/>
        <v>0.88852387966844715</v>
      </c>
      <c r="EA17" s="30">
        <f t="shared" si="30"/>
        <v>1.5963325703909779</v>
      </c>
      <c r="EB17" s="30">
        <f t="shared" si="31"/>
        <v>0.35390434536126542</v>
      </c>
      <c r="EC17" s="56">
        <f t="shared" si="32"/>
        <v>0.28484892586274091</v>
      </c>
      <c r="ED17" s="30">
        <f t="shared" si="33"/>
        <v>0.73117769254104903</v>
      </c>
      <c r="EE17" s="30">
        <f t="shared" si="34"/>
        <v>1.6018716982317853</v>
      </c>
      <c r="EF17" s="30">
        <f t="shared" si="35"/>
        <v>0.4353470028453682</v>
      </c>
      <c r="EG17" s="56">
        <f t="shared" si="36"/>
        <v>0.37319998845044361</v>
      </c>
      <c r="EH17" s="30">
        <f t="shared" si="37"/>
        <v>0.76312198409801857</v>
      </c>
      <c r="EI17" s="30">
        <f t="shared" si="38"/>
        <v>1.3662670933853027</v>
      </c>
      <c r="EJ17" s="30">
        <f t="shared" si="39"/>
        <v>0.30157255464364202</v>
      </c>
      <c r="EK17" s="56">
        <f t="shared" si="40"/>
        <v>0.28324795861173868</v>
      </c>
      <c r="EL17" s="30">
        <f t="shared" si="41"/>
        <v>0.61892801121628971</v>
      </c>
      <c r="EM17" s="30">
        <f t="shared" si="42"/>
        <v>1.9971879197984492</v>
      </c>
      <c r="EN17" s="30">
        <f t="shared" si="43"/>
        <v>0.6891299542910797</v>
      </c>
      <c r="EO17" s="56">
        <f t="shared" si="44"/>
        <v>0.52683441595325642</v>
      </c>
      <c r="EP17" s="66"/>
      <c r="EQ17" s="60"/>
    </row>
    <row r="18" spans="2:147" s="12" customFormat="1" ht="21.95" customHeight="1" x14ac:dyDescent="0.25">
      <c r="B18" s="79"/>
      <c r="C18" s="80"/>
      <c r="D18" s="88">
        <f>INPUTS!E34</f>
        <v>1.8100000000000002E-2</v>
      </c>
      <c r="E18" s="88">
        <f>INPUTS!F34</f>
        <v>1.15E-2</v>
      </c>
      <c r="F18" s="88">
        <f>INPUTS!G34</f>
        <v>0.32090000000000002</v>
      </c>
      <c r="G18" s="88">
        <f>INPUTS!H34</f>
        <v>0.4622</v>
      </c>
      <c r="H18" s="80"/>
      <c r="I18" s="80"/>
      <c r="K18" s="79"/>
      <c r="L18" s="31" t="s">
        <v>72</v>
      </c>
      <c r="M18" s="9" t="s">
        <v>71</v>
      </c>
      <c r="N18" s="30">
        <f>SUM(AN16:AN36)</f>
        <v>0.51774964798157663</v>
      </c>
      <c r="O18" s="30">
        <f>SUM(AO16:AO36)</f>
        <v>0.78346417025585624</v>
      </c>
      <c r="P18" s="30">
        <f>SUM(AP16:AP36)</f>
        <v>0.35474820451047745</v>
      </c>
      <c r="Q18" s="30">
        <f>SUM(AQ16:AQ36)</f>
        <v>1.9631355043076402</v>
      </c>
      <c r="R18" s="24"/>
      <c r="T18" s="24"/>
      <c r="U18" s="129">
        <f>'RAW DATA'!BL13</f>
        <v>76.08</v>
      </c>
      <c r="V18" s="129">
        <f>'RAW DATA'!BM13</f>
        <v>14.801007983539723</v>
      </c>
      <c r="W18" s="129">
        <f>'RAW DATA'!BN13</f>
        <v>1.0900000000000001</v>
      </c>
      <c r="X18" s="160"/>
      <c r="Y18" s="83"/>
      <c r="Z18" s="84"/>
      <c r="AA18" s="30">
        <f t="shared" si="0"/>
        <v>1.0777135078267586</v>
      </c>
      <c r="AB18" s="30">
        <f t="shared" si="1"/>
        <v>1.4580829811773792</v>
      </c>
      <c r="AC18" s="85">
        <f t="shared" si="2"/>
        <v>1.0077223268573154</v>
      </c>
      <c r="AD18" s="85">
        <f t="shared" si="3"/>
        <v>1.3633890304540148</v>
      </c>
      <c r="AE18" s="30">
        <f t="shared" si="4"/>
        <v>0.94775760587127666</v>
      </c>
      <c r="AF18" s="30">
        <f t="shared" si="5"/>
        <v>1.2822602902964331</v>
      </c>
      <c r="AG18" s="84"/>
      <c r="AH18" s="77"/>
      <c r="AI18" s="45"/>
      <c r="AJ18" s="30">
        <f t="shared" si="6"/>
        <v>1.267898244502069</v>
      </c>
      <c r="AK18" s="30">
        <f t="shared" si="7"/>
        <v>1.1855556786556651</v>
      </c>
      <c r="AL18" s="30">
        <f t="shared" si="8"/>
        <v>1.115008948083855</v>
      </c>
      <c r="AM18" s="85">
        <f t="shared" si="9"/>
        <v>1.3404231836214135</v>
      </c>
      <c r="AN18" s="30">
        <f t="shared" ref="AN18:AN36" si="48">(W18-AJ18)^2</f>
        <v>3.1647785396917899E-2</v>
      </c>
      <c r="AO18" s="30">
        <f t="shared" si="45"/>
        <v>9.1308877233447217E-3</v>
      </c>
      <c r="AP18" s="30">
        <f t="shared" si="46"/>
        <v>6.2544748426094959E-4</v>
      </c>
      <c r="AQ18" s="85">
        <f t="shared" si="47"/>
        <v>6.2711770895084173E-2</v>
      </c>
      <c r="AR18" s="86"/>
      <c r="AS18" s="87"/>
      <c r="AT18" s="60"/>
      <c r="AU18" s="30">
        <f t="shared" si="10"/>
        <v>219.06983732880661</v>
      </c>
      <c r="AV18" s="30">
        <f t="shared" si="10"/>
        <v>1.1881000000000002</v>
      </c>
      <c r="AW18" s="30">
        <f t="shared" si="11"/>
        <v>16.133098702058298</v>
      </c>
      <c r="AX18" s="85">
        <f t="shared" si="12"/>
        <v>953.57992987866373</v>
      </c>
      <c r="AY18" s="89"/>
      <c r="AZ18" s="30">
        <f t="shared" si="13"/>
        <v>1.1584081700025022</v>
      </c>
      <c r="BA18" s="30">
        <f t="shared" si="14"/>
        <v>1.3773883190016358</v>
      </c>
      <c r="BB18" s="30">
        <f t="shared" si="15"/>
        <v>0.10949007449956678</v>
      </c>
      <c r="BC18" s="56">
        <f t="shared" si="16"/>
        <v>8.6355569127367901E-2</v>
      </c>
      <c r="BD18" s="30">
        <f t="shared" si="17"/>
        <v>1.0508690708208706</v>
      </c>
      <c r="BE18" s="30">
        <f t="shared" si="18"/>
        <v>1.3202422864904597</v>
      </c>
      <c r="BF18" s="30">
        <f t="shared" si="19"/>
        <v>0.13468660783479461</v>
      </c>
      <c r="BG18" s="56">
        <f t="shared" si="20"/>
        <v>0.11360631158843548</v>
      </c>
      <c r="BH18" s="30">
        <f t="shared" si="21"/>
        <v>1.0217091570308487</v>
      </c>
      <c r="BI18" s="30">
        <f t="shared" si="22"/>
        <v>1.2083087391368612</v>
      </c>
      <c r="BJ18" s="30">
        <f t="shared" si="23"/>
        <v>9.3299791053006273E-2</v>
      </c>
      <c r="BK18" s="56">
        <f t="shared" si="24"/>
        <v>8.3676271130686528E-2</v>
      </c>
      <c r="BL18" s="30">
        <f t="shared" si="25"/>
        <v>1.1272218171386397</v>
      </c>
      <c r="BM18" s="30">
        <f t="shared" si="26"/>
        <v>1.5536245501041874</v>
      </c>
      <c r="BN18" s="30">
        <f t="shared" si="27"/>
        <v>0.21320136648277396</v>
      </c>
      <c r="BO18" s="56">
        <f t="shared" si="28"/>
        <v>0.15905526634265529</v>
      </c>
      <c r="BP18" s="59"/>
      <c r="BQ18" s="11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DZ18" s="30">
        <f t="shared" si="29"/>
        <v>0.91486734497560573</v>
      </c>
      <c r="EA18" s="30">
        <f t="shared" si="30"/>
        <v>1.6209291440285323</v>
      </c>
      <c r="EB18" s="30">
        <f t="shared" si="31"/>
        <v>0.35303089952646327</v>
      </c>
      <c r="EC18" s="56">
        <f t="shared" si="32"/>
        <v>0.27843788021420135</v>
      </c>
      <c r="ED18" s="30">
        <f t="shared" si="33"/>
        <v>0.75128312440442402</v>
      </c>
      <c r="EE18" s="30">
        <f t="shared" si="34"/>
        <v>1.6198282329069063</v>
      </c>
      <c r="EF18" s="30">
        <f t="shared" si="35"/>
        <v>0.43427255425124112</v>
      </c>
      <c r="EG18" s="56">
        <f t="shared" si="36"/>
        <v>0.3663029599281874</v>
      </c>
      <c r="EH18" s="30">
        <f t="shared" si="37"/>
        <v>0.81418068295006696</v>
      </c>
      <c r="EI18" s="30">
        <f t="shared" si="38"/>
        <v>1.4158372132176429</v>
      </c>
      <c r="EJ18" s="30">
        <f t="shared" si="39"/>
        <v>0.30082826513378802</v>
      </c>
      <c r="EK18" s="56">
        <f t="shared" si="40"/>
        <v>0.26979896946187015</v>
      </c>
      <c r="EL18" s="30">
        <f t="shared" si="41"/>
        <v>0.65299402135536122</v>
      </c>
      <c r="EM18" s="30">
        <f t="shared" si="42"/>
        <v>2.027852345887466</v>
      </c>
      <c r="EN18" s="30">
        <f t="shared" si="43"/>
        <v>0.68742916226605233</v>
      </c>
      <c r="EO18" s="56">
        <f t="shared" si="44"/>
        <v>0.51284487665218459</v>
      </c>
      <c r="EP18" s="66"/>
      <c r="EQ18" s="60"/>
    </row>
    <row r="19" spans="2:147" s="12" customFormat="1" ht="21.95" customHeight="1" x14ac:dyDescent="0.25"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2.5887482399078832E-2</v>
      </c>
      <c r="O19" s="30">
        <f>O18/(H26-1)</f>
        <v>3.9173208512792809E-2</v>
      </c>
      <c r="P19" s="30">
        <f>P18/(H26-2)</f>
        <v>1.8670958132130391E-2</v>
      </c>
      <c r="Q19" s="30">
        <f>Q18/(H26-1)</f>
        <v>9.8156775215382006E-2</v>
      </c>
      <c r="R19" s="24"/>
      <c r="T19" s="24"/>
      <c r="U19" s="129">
        <f>'RAW DATA'!BL14</f>
        <v>80.83</v>
      </c>
      <c r="V19" s="129">
        <f>'RAW DATA'!BM14</f>
        <v>16.389099024185754</v>
      </c>
      <c r="W19" s="129">
        <f>'RAW DATA'!BN14</f>
        <v>1.2</v>
      </c>
      <c r="X19" s="160"/>
      <c r="Y19" s="83"/>
      <c r="Z19" s="84"/>
      <c r="AA19" s="30">
        <f t="shared" si="0"/>
        <v>1.1021462884870978</v>
      </c>
      <c r="AB19" s="30">
        <f t="shared" si="1"/>
        <v>1.4911390961884263</v>
      </c>
      <c r="AC19" s="85">
        <f t="shared" si="2"/>
        <v>1.0262954921008947</v>
      </c>
      <c r="AD19" s="85">
        <f t="shared" si="3"/>
        <v>1.3885174304894456</v>
      </c>
      <c r="AE19" s="30">
        <f t="shared" si="4"/>
        <v>0.99347284407353131</v>
      </c>
      <c r="AF19" s="30">
        <f t="shared" si="5"/>
        <v>1.3441103184524248</v>
      </c>
      <c r="AG19" s="84"/>
      <c r="AH19" s="77"/>
      <c r="AI19" s="45"/>
      <c r="AJ19" s="30">
        <f t="shared" si="6"/>
        <v>1.2966426923377621</v>
      </c>
      <c r="AK19" s="30">
        <f t="shared" si="7"/>
        <v>1.2074064612951703</v>
      </c>
      <c r="AL19" s="30">
        <f t="shared" si="8"/>
        <v>1.1687915812629781</v>
      </c>
      <c r="AM19" s="85">
        <f t="shared" si="9"/>
        <v>1.3769492775562724</v>
      </c>
      <c r="AN19" s="30">
        <f t="shared" si="48"/>
        <v>9.3398099822913465E-3</v>
      </c>
      <c r="AO19" s="30">
        <f t="shared" si="45"/>
        <v>5.4855668916855835E-5</v>
      </c>
      <c r="AP19" s="30">
        <f t="shared" si="46"/>
        <v>9.7396540006529635E-4</v>
      </c>
      <c r="AQ19" s="85">
        <f t="shared" si="47"/>
        <v>3.1311046827686741E-2</v>
      </c>
      <c r="AR19" s="86"/>
      <c r="AS19" s="87"/>
      <c r="AT19" s="60"/>
      <c r="AU19" s="30">
        <f t="shared" si="10"/>
        <v>268.60256682456645</v>
      </c>
      <c r="AV19" s="30">
        <f t="shared" si="10"/>
        <v>1.44</v>
      </c>
      <c r="AW19" s="30">
        <f t="shared" si="11"/>
        <v>19.666918829022904</v>
      </c>
      <c r="AX19" s="85">
        <f t="shared" si="12"/>
        <v>858.02117597256017</v>
      </c>
      <c r="AY19" s="89"/>
      <c r="AZ19" s="30">
        <f t="shared" si="13"/>
        <v>1.1902271475838957</v>
      </c>
      <c r="BA19" s="30">
        <f t="shared" si="14"/>
        <v>1.4030582370916285</v>
      </c>
      <c r="BB19" s="30">
        <f t="shared" si="15"/>
        <v>0.10641554475386635</v>
      </c>
      <c r="BC19" s="56">
        <f t="shared" si="16"/>
        <v>8.2070060921722476E-2</v>
      </c>
      <c r="BD19" s="30">
        <f t="shared" si="17"/>
        <v>1.0765019130126066</v>
      </c>
      <c r="BE19" s="30">
        <f t="shared" si="18"/>
        <v>1.338311009577734</v>
      </c>
      <c r="BF19" s="30">
        <f t="shared" si="19"/>
        <v>0.13090454828256365</v>
      </c>
      <c r="BG19" s="56">
        <f t="shared" si="20"/>
        <v>0.10841796236715844</v>
      </c>
      <c r="BH19" s="30">
        <f t="shared" si="21"/>
        <v>1.0781116896316425</v>
      </c>
      <c r="BI19" s="30">
        <f t="shared" si="22"/>
        <v>1.2594714728943137</v>
      </c>
      <c r="BJ19" s="30">
        <f t="shared" si="23"/>
        <v>9.067989163133551E-2</v>
      </c>
      <c r="BK19" s="56">
        <f t="shared" si="24"/>
        <v>7.7584312793687576E-2</v>
      </c>
      <c r="BL19" s="30">
        <f t="shared" si="25"/>
        <v>1.1697346997944966</v>
      </c>
      <c r="BM19" s="30">
        <f t="shared" si="26"/>
        <v>1.5841638553180482</v>
      </c>
      <c r="BN19" s="30">
        <f t="shared" si="27"/>
        <v>0.20721457776177568</v>
      </c>
      <c r="BO19" s="56">
        <f t="shared" si="28"/>
        <v>0.15048817058063887</v>
      </c>
      <c r="BP19" s="59"/>
      <c r="BQ19" s="11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DZ19" s="30">
        <f t="shared" si="29"/>
        <v>0.94455320403712384</v>
      </c>
      <c r="EA19" s="30">
        <f t="shared" si="30"/>
        <v>1.6487321806384003</v>
      </c>
      <c r="EB19" s="30">
        <f t="shared" si="31"/>
        <v>0.35208948830063824</v>
      </c>
      <c r="EC19" s="56">
        <f t="shared" si="32"/>
        <v>0.27153933028831861</v>
      </c>
      <c r="ED19" s="30">
        <f t="shared" si="33"/>
        <v>0.77429196164534853</v>
      </c>
      <c r="EE19" s="30">
        <f t="shared" si="34"/>
        <v>1.640520960944992</v>
      </c>
      <c r="EF19" s="30">
        <f t="shared" si="35"/>
        <v>0.43311449964982174</v>
      </c>
      <c r="EG19" s="56">
        <f t="shared" si="36"/>
        <v>0.35871474398540576</v>
      </c>
      <c r="EH19" s="30">
        <f t="shared" si="37"/>
        <v>0.868765520996306</v>
      </c>
      <c r="EI19" s="30">
        <f t="shared" si="38"/>
        <v>1.4688176415296503</v>
      </c>
      <c r="EJ19" s="30">
        <f t="shared" si="39"/>
        <v>0.30002606026667211</v>
      </c>
      <c r="EK19" s="56">
        <f t="shared" si="40"/>
        <v>0.25669765685894885</v>
      </c>
      <c r="EL19" s="30">
        <f t="shared" si="41"/>
        <v>0.69135325094827382</v>
      </c>
      <c r="EM19" s="30">
        <f t="shared" si="42"/>
        <v>2.0625453041642707</v>
      </c>
      <c r="EN19" s="30">
        <f t="shared" si="43"/>
        <v>0.68559602660799857</v>
      </c>
      <c r="EO19" s="56">
        <f t="shared" si="44"/>
        <v>0.49790942758963025</v>
      </c>
      <c r="EP19" s="66"/>
      <c r="EQ19" s="60"/>
    </row>
    <row r="20" spans="2:147" s="12" customFormat="1" ht="21.95" customHeight="1" x14ac:dyDescent="0.25"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0.16089587440042966</v>
      </c>
      <c r="O20" s="30">
        <f>SQRT(O18/(H26-G31))</f>
        <v>0.19792222844539925</v>
      </c>
      <c r="P20" s="30">
        <f>SQRT(P18/(H26-G32))</f>
        <v>0.13664171446571646</v>
      </c>
      <c r="Q20" s="30">
        <f>SQRT(Q18/(H26-G33))</f>
        <v>0.31329981681351493</v>
      </c>
      <c r="R20" s="24"/>
      <c r="T20" s="24"/>
      <c r="U20" s="129">
        <f>'RAW DATA'!BL15</f>
        <v>81.430000000000007</v>
      </c>
      <c r="V20" s="129">
        <f>'RAW DATA'!BM15</f>
        <v>16.588352166760117</v>
      </c>
      <c r="W20" s="129">
        <f>'RAW DATA'!BN15</f>
        <v>1.1399999999999999</v>
      </c>
      <c r="X20" s="160"/>
      <c r="Y20" s="83"/>
      <c r="Z20" s="84"/>
      <c r="AA20" s="30">
        <f t="shared" si="0"/>
        <v>1.1052117980856044</v>
      </c>
      <c r="AB20" s="30">
        <f t="shared" si="1"/>
        <v>1.4952865503511117</v>
      </c>
      <c r="AC20" s="85">
        <f t="shared" si="2"/>
        <v>1.0286498533987296</v>
      </c>
      <c r="AD20" s="85">
        <f t="shared" si="3"/>
        <v>1.3917027428335753</v>
      </c>
      <c r="AE20" s="30">
        <f t="shared" si="4"/>
        <v>0.99903730031872906</v>
      </c>
      <c r="AF20" s="30">
        <f t="shared" si="5"/>
        <v>1.3516387004312216</v>
      </c>
      <c r="AG20" s="84"/>
      <c r="AH20" s="77"/>
      <c r="AI20" s="45"/>
      <c r="AJ20" s="30">
        <f t="shared" si="6"/>
        <v>1.3002491742183582</v>
      </c>
      <c r="AK20" s="30">
        <f t="shared" si="7"/>
        <v>1.2101762981161526</v>
      </c>
      <c r="AL20" s="30">
        <f t="shared" si="8"/>
        <v>1.1753380003749754</v>
      </c>
      <c r="AM20" s="85">
        <f t="shared" si="9"/>
        <v>1.3815320998354828</v>
      </c>
      <c r="AN20" s="30">
        <f t="shared" si="48"/>
        <v>2.567979783766574E-2</v>
      </c>
      <c r="AO20" s="30">
        <f t="shared" si="45"/>
        <v>4.9247128172871324E-3</v>
      </c>
      <c r="AP20" s="30">
        <f t="shared" si="46"/>
        <v>1.2487742705017668E-3</v>
      </c>
      <c r="AQ20" s="85">
        <f t="shared" si="47"/>
        <v>5.8337755250937658E-2</v>
      </c>
      <c r="AR20" s="86"/>
      <c r="AS20" s="87"/>
      <c r="AT20" s="60"/>
      <c r="AU20" s="30">
        <f t="shared" si="10"/>
        <v>275.17342760845509</v>
      </c>
      <c r="AV20" s="30">
        <f t="shared" si="10"/>
        <v>1.2995999999999999</v>
      </c>
      <c r="AW20" s="30">
        <f t="shared" si="11"/>
        <v>18.910721470106534</v>
      </c>
      <c r="AX20" s="85">
        <f t="shared" si="12"/>
        <v>846.387832281599</v>
      </c>
      <c r="AY20" s="63"/>
      <c r="AZ20" s="30">
        <f t="shared" si="13"/>
        <v>1.1942140102242456</v>
      </c>
      <c r="BA20" s="30">
        <f t="shared" si="14"/>
        <v>1.4062843382124708</v>
      </c>
      <c r="BB20" s="30">
        <f t="shared" si="15"/>
        <v>0.10603516399411256</v>
      </c>
      <c r="BC20" s="56">
        <f t="shared" si="16"/>
        <v>8.1549879897332297E-2</v>
      </c>
      <c r="BD20" s="30">
        <f t="shared" si="17"/>
        <v>1.0797396661671106</v>
      </c>
      <c r="BE20" s="30">
        <f t="shared" si="18"/>
        <v>1.3406129300651946</v>
      </c>
      <c r="BF20" s="30">
        <f t="shared" si="19"/>
        <v>0.13043663194904193</v>
      </c>
      <c r="BG20" s="56">
        <f t="shared" si="20"/>
        <v>0.10778316527276978</v>
      </c>
      <c r="BH20" s="30">
        <f t="shared" si="21"/>
        <v>1.0849822426486337</v>
      </c>
      <c r="BI20" s="30">
        <f t="shared" si="22"/>
        <v>1.265693758101317</v>
      </c>
      <c r="BJ20" s="30">
        <f t="shared" si="23"/>
        <v>9.0355757726341676E-2</v>
      </c>
      <c r="BK20" s="56">
        <f t="shared" si="24"/>
        <v>7.6876402956013404E-2</v>
      </c>
      <c r="BL20" s="30">
        <f t="shared" si="25"/>
        <v>1.1750582074566873</v>
      </c>
      <c r="BM20" s="30">
        <f t="shared" si="26"/>
        <v>1.5880059922142782</v>
      </c>
      <c r="BN20" s="30">
        <f t="shared" si="27"/>
        <v>0.20647389237879532</v>
      </c>
      <c r="BO20" s="56">
        <f t="shared" si="28"/>
        <v>0.14945283747180613</v>
      </c>
      <c r="BP20" s="59"/>
      <c r="BQ20" s="11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DZ20" s="30">
        <f t="shared" si="29"/>
        <v>0.94827446545393368</v>
      </c>
      <c r="EA20" s="30">
        <f t="shared" si="30"/>
        <v>1.6522238829827827</v>
      </c>
      <c r="EB20" s="30">
        <f t="shared" si="31"/>
        <v>0.35197470876442455</v>
      </c>
      <c r="EC20" s="56">
        <f t="shared" si="32"/>
        <v>0.27069789063777971</v>
      </c>
      <c r="ED20" s="30">
        <f t="shared" si="33"/>
        <v>0.77720299177953422</v>
      </c>
      <c r="EE20" s="30">
        <f t="shared" si="34"/>
        <v>1.6431496044527709</v>
      </c>
      <c r="EF20" s="30">
        <f t="shared" si="35"/>
        <v>0.4329733063366184</v>
      </c>
      <c r="EG20" s="56">
        <f t="shared" si="36"/>
        <v>0.3577770503443306</v>
      </c>
      <c r="EH20" s="30">
        <f t="shared" si="37"/>
        <v>0.87540974720903675</v>
      </c>
      <c r="EI20" s="30">
        <f t="shared" si="38"/>
        <v>1.475266253540914</v>
      </c>
      <c r="EJ20" s="30">
        <f t="shared" si="39"/>
        <v>0.29992825316593863</v>
      </c>
      <c r="EK20" s="56">
        <f t="shared" si="40"/>
        <v>0.25518468140249922</v>
      </c>
      <c r="EL20" s="30">
        <f t="shared" si="41"/>
        <v>0.69615957434461162</v>
      </c>
      <c r="EM20" s="30">
        <f t="shared" si="42"/>
        <v>2.0669046253263539</v>
      </c>
      <c r="EN20" s="30">
        <f t="shared" si="43"/>
        <v>0.68537252549087113</v>
      </c>
      <c r="EO20" s="56">
        <f t="shared" si="44"/>
        <v>0.49609598327283705</v>
      </c>
      <c r="EP20" s="66"/>
      <c r="EQ20" s="60"/>
    </row>
    <row r="21" spans="2:147" s="12" customFormat="1" ht="21.95" customHeight="1" x14ac:dyDescent="0.25"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AVERAGE(BC16:BC36)</f>
        <v>5.9090131787639617E-2</v>
      </c>
      <c r="O21" s="33">
        <f>AVERAGE(BG16:BG36)</f>
        <v>7.597592174924242E-2</v>
      </c>
      <c r="P21" s="33">
        <f>AVERAGE(BK16:BK36)</f>
        <v>5.3899139539015629E-2</v>
      </c>
      <c r="Q21" s="33">
        <f>AVERAGE(BO16:BO36)</f>
        <v>0.10487543323556989</v>
      </c>
      <c r="R21" s="24"/>
      <c r="T21" s="24"/>
      <c r="U21" s="129">
        <f>'RAW DATA'!BL16</f>
        <v>73.7</v>
      </c>
      <c r="V21" s="129">
        <f>'RAW DATA'!BM16</f>
        <v>13.997876659941046</v>
      </c>
      <c r="W21" s="129">
        <f>'RAW DATA'!BN16</f>
        <v>1.18</v>
      </c>
      <c r="X21" s="160"/>
      <c r="Y21" s="83"/>
      <c r="Z21" s="84"/>
      <c r="AA21" s="30">
        <f t="shared" si="0"/>
        <v>1.0653573324131931</v>
      </c>
      <c r="AB21" s="30">
        <f t="shared" si="1"/>
        <v>1.4413658026766729</v>
      </c>
      <c r="AC21" s="85">
        <f t="shared" si="2"/>
        <v>0.99845784244047742</v>
      </c>
      <c r="AD21" s="85">
        <f t="shared" si="3"/>
        <v>1.3508547280077048</v>
      </c>
      <c r="AE21" s="30">
        <f t="shared" si="4"/>
        <v>0.92363115633720805</v>
      </c>
      <c r="AF21" s="30">
        <f t="shared" si="5"/>
        <v>1.2496186232797519</v>
      </c>
      <c r="AG21" s="84"/>
      <c r="AH21" s="77"/>
      <c r="AI21" s="45"/>
      <c r="AJ21" s="30">
        <f t="shared" si="6"/>
        <v>1.253361567544933</v>
      </c>
      <c r="AK21" s="30">
        <f t="shared" si="7"/>
        <v>1.1746562852240912</v>
      </c>
      <c r="AL21" s="30">
        <f t="shared" si="8"/>
        <v>1.08662488980848</v>
      </c>
      <c r="AM21" s="85">
        <f t="shared" si="9"/>
        <v>1.321951163178644</v>
      </c>
      <c r="AN21" s="30">
        <f t="shared" si="48"/>
        <v>5.3819195926497754E-3</v>
      </c>
      <c r="AO21" s="30">
        <f t="shared" si="45"/>
        <v>2.8555287606265833E-5</v>
      </c>
      <c r="AP21" s="30">
        <f t="shared" si="46"/>
        <v>8.7189112032784819E-3</v>
      </c>
      <c r="AQ21" s="85">
        <f t="shared" si="47"/>
        <v>2.0150132727770043E-2</v>
      </c>
      <c r="AR21" s="86"/>
      <c r="AS21" s="87"/>
      <c r="AT21" s="60"/>
      <c r="AU21" s="30">
        <f t="shared" si="10"/>
        <v>195.94055098692229</v>
      </c>
      <c r="AV21" s="30">
        <f t="shared" si="10"/>
        <v>1.3923999999999999</v>
      </c>
      <c r="AW21" s="30">
        <f t="shared" si="11"/>
        <v>16.517494458730432</v>
      </c>
      <c r="AX21" s="85">
        <f t="shared" si="12"/>
        <v>1003.8264841687063</v>
      </c>
      <c r="AY21" s="63"/>
      <c r="AZ21" s="30">
        <f t="shared" si="13"/>
        <v>1.1422889830454177</v>
      </c>
      <c r="BA21" s="30">
        <f t="shared" si="14"/>
        <v>1.3644341520444483</v>
      </c>
      <c r="BB21" s="30">
        <f t="shared" si="15"/>
        <v>0.11107258449951524</v>
      </c>
      <c r="BC21" s="56">
        <f t="shared" si="16"/>
        <v>8.8619746588434745E-2</v>
      </c>
      <c r="BD21" s="30">
        <f t="shared" si="17"/>
        <v>1.0380229903975131</v>
      </c>
      <c r="BE21" s="30">
        <f t="shared" si="18"/>
        <v>1.3112895800506692</v>
      </c>
      <c r="BF21" s="30">
        <f t="shared" si="19"/>
        <v>0.13663329482657799</v>
      </c>
      <c r="BG21" s="56">
        <f t="shared" si="20"/>
        <v>0.11631768079333291</v>
      </c>
      <c r="BH21" s="30">
        <f t="shared" si="21"/>
        <v>0.99197659430875273</v>
      </c>
      <c r="BI21" s="30">
        <f t="shared" si="22"/>
        <v>1.1812731853082075</v>
      </c>
      <c r="BJ21" s="30">
        <f t="shared" si="23"/>
        <v>9.4648295499727322E-2</v>
      </c>
      <c r="BK21" s="56">
        <f t="shared" si="24"/>
        <v>8.7103007107088556E-2</v>
      </c>
      <c r="BL21" s="30">
        <f t="shared" si="25"/>
        <v>1.1056683000761649</v>
      </c>
      <c r="BM21" s="30">
        <f t="shared" si="26"/>
        <v>1.5382340262811232</v>
      </c>
      <c r="BN21" s="30">
        <f t="shared" si="27"/>
        <v>0.21628286310247902</v>
      </c>
      <c r="BO21" s="56">
        <f t="shared" si="28"/>
        <v>0.16360881485396553</v>
      </c>
      <c r="BP21" s="59"/>
      <c r="BQ21" s="11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DZ21" s="30">
        <f t="shared" si="29"/>
        <v>0.89983666229221237</v>
      </c>
      <c r="EA21" s="30">
        <f t="shared" si="30"/>
        <v>1.6068864727976537</v>
      </c>
      <c r="EB21" s="30">
        <f t="shared" si="31"/>
        <v>0.35352490525272062</v>
      </c>
      <c r="EC21" s="56">
        <f t="shared" si="32"/>
        <v>0.28206138947215392</v>
      </c>
      <c r="ED21" s="30">
        <f t="shared" si="33"/>
        <v>0.73977604159255994</v>
      </c>
      <c r="EE21" s="30">
        <f t="shared" si="34"/>
        <v>1.6095365288556223</v>
      </c>
      <c r="EF21" s="30">
        <f t="shared" si="35"/>
        <v>0.43488024363153122</v>
      </c>
      <c r="EG21" s="56">
        <f t="shared" si="36"/>
        <v>0.37021914333737915</v>
      </c>
      <c r="EH21" s="30">
        <f t="shared" si="37"/>
        <v>0.78537566751259802</v>
      </c>
      <c r="EI21" s="30">
        <f t="shared" si="38"/>
        <v>1.3878741121043621</v>
      </c>
      <c r="EJ21" s="30">
        <f t="shared" si="39"/>
        <v>0.30124922229588202</v>
      </c>
      <c r="EK21" s="56">
        <f t="shared" si="40"/>
        <v>0.27723386894715601</v>
      </c>
      <c r="EL21" s="30">
        <f t="shared" si="41"/>
        <v>0.63356006261480746</v>
      </c>
      <c r="EM21" s="30">
        <f t="shared" si="42"/>
        <v>2.0103422637424808</v>
      </c>
      <c r="EN21" s="30">
        <f t="shared" si="43"/>
        <v>0.68839110056383657</v>
      </c>
      <c r="EO21" s="56">
        <f t="shared" si="44"/>
        <v>0.52073867759879555</v>
      </c>
      <c r="EP21" s="66"/>
      <c r="EQ21" s="60"/>
    </row>
    <row r="22" spans="2:147" s="12" customFormat="1" ht="21.95" customHeight="1" x14ac:dyDescent="0.25"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2.0859634472658648</v>
      </c>
      <c r="O22" s="4">
        <f>TINV((1-H25),(H26-G31))</f>
        <v>2.0859634472658648</v>
      </c>
      <c r="P22" s="4">
        <f>TINV((1-H25),(H26-G32))</f>
        <v>2.0930240544083087</v>
      </c>
      <c r="Q22" s="4">
        <f>TINV((1-H25),(H26-G33))</f>
        <v>2.0859634472658648</v>
      </c>
      <c r="R22" s="79"/>
      <c r="T22" s="24"/>
      <c r="U22" s="129">
        <f>'RAW DATA'!BL17</f>
        <v>101.04</v>
      </c>
      <c r="V22" s="129">
        <f>'RAW DATA'!BM17</f>
        <v>22.952447824791811</v>
      </c>
      <c r="W22" s="129">
        <f>'RAW DATA'!BN17</f>
        <v>1.17</v>
      </c>
      <c r="X22" s="160"/>
      <c r="Y22" s="83"/>
      <c r="Z22" s="84"/>
      <c r="AA22" s="30">
        <f t="shared" si="0"/>
        <v>1.2031234097844219</v>
      </c>
      <c r="AB22" s="30">
        <f t="shared" si="1"/>
        <v>1.6277552014730414</v>
      </c>
      <c r="AC22" s="85">
        <f t="shared" si="2"/>
        <v>1.1067571140538395</v>
      </c>
      <c r="AD22" s="85">
        <f t="shared" si="3"/>
        <v>1.4973772719551945</v>
      </c>
      <c r="AE22" s="30">
        <f t="shared" si="4"/>
        <v>1.1608171364101212</v>
      </c>
      <c r="AF22" s="30">
        <f t="shared" si="5"/>
        <v>1.5705173022019288</v>
      </c>
      <c r="AG22" s="84"/>
      <c r="AH22" s="77"/>
      <c r="AI22" s="45"/>
      <c r="AJ22" s="30">
        <f t="shared" si="6"/>
        <v>1.4154393056287318</v>
      </c>
      <c r="AK22" s="30">
        <f t="shared" si="7"/>
        <v>1.3020671930045171</v>
      </c>
      <c r="AL22" s="30">
        <f t="shared" si="8"/>
        <v>1.3656672193060251</v>
      </c>
      <c r="AM22" s="85">
        <f t="shared" si="9"/>
        <v>1.5279062999702115</v>
      </c>
      <c r="AN22" s="30">
        <f t="shared" si="48"/>
        <v>6.0240452747514037E-2</v>
      </c>
      <c r="AO22" s="30">
        <f t="shared" si="45"/>
        <v>1.7441743468092394E-2</v>
      </c>
      <c r="AP22" s="30">
        <f t="shared" si="46"/>
        <v>3.8285660710952144E-2</v>
      </c>
      <c r="AQ22" s="85">
        <f t="shared" si="47"/>
        <v>0.12809691955836711</v>
      </c>
      <c r="AR22" s="86"/>
      <c r="AS22" s="87"/>
      <c r="AT22" s="60"/>
      <c r="AU22" s="30">
        <f t="shared" si="10"/>
        <v>526.81486114979032</v>
      </c>
      <c r="AV22" s="30">
        <f t="shared" si="10"/>
        <v>1.3688999999999998</v>
      </c>
      <c r="AW22" s="30">
        <f t="shared" si="11"/>
        <v>26.854363955006416</v>
      </c>
      <c r="AX22" s="85">
        <f t="shared" si="12"/>
        <v>516.59151704025135</v>
      </c>
      <c r="AY22" s="63"/>
      <c r="AZ22" s="30">
        <f t="shared" si="13"/>
        <v>1.3208216879258512</v>
      </c>
      <c r="BA22" s="30">
        <f t="shared" si="14"/>
        <v>1.5100569233316123</v>
      </c>
      <c r="BB22" s="30">
        <f t="shared" si="15"/>
        <v>9.4617617702880491E-2</v>
      </c>
      <c r="BC22" s="56">
        <f t="shared" si="16"/>
        <v>6.6846820860928302E-2</v>
      </c>
      <c r="BD22" s="30">
        <f t="shared" si="17"/>
        <v>1.1856755837371327</v>
      </c>
      <c r="BE22" s="30">
        <f t="shared" si="18"/>
        <v>1.4184588022719016</v>
      </c>
      <c r="BF22" s="30">
        <f t="shared" si="19"/>
        <v>0.1163916092673844</v>
      </c>
      <c r="BG22" s="56">
        <f t="shared" si="20"/>
        <v>8.9389863973771647E-2</v>
      </c>
      <c r="BH22" s="30">
        <f t="shared" si="21"/>
        <v>1.2850406967471524</v>
      </c>
      <c r="BI22" s="30">
        <f t="shared" si="22"/>
        <v>1.4462937418648978</v>
      </c>
      <c r="BJ22" s="30">
        <f t="shared" si="23"/>
        <v>8.0626522558872732E-2</v>
      </c>
      <c r="BK22" s="56">
        <f t="shared" si="24"/>
        <v>5.9038191309771448E-2</v>
      </c>
      <c r="BL22" s="30">
        <f t="shared" si="25"/>
        <v>1.3436648928856028</v>
      </c>
      <c r="BM22" s="30">
        <f t="shared" si="26"/>
        <v>1.7121477070548203</v>
      </c>
      <c r="BN22" s="30">
        <f t="shared" si="27"/>
        <v>0.18424140708460882</v>
      </c>
      <c r="BO22" s="56">
        <f t="shared" si="28"/>
        <v>0.12058423156459321</v>
      </c>
      <c r="BP22" s="59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DZ22" s="30">
        <f t="shared" si="29"/>
        <v>1.0667342251003409</v>
      </c>
      <c r="EA22" s="30">
        <f t="shared" si="30"/>
        <v>1.7641443861571227</v>
      </c>
      <c r="EB22" s="30">
        <f t="shared" si="31"/>
        <v>0.34870508052839089</v>
      </c>
      <c r="EC22" s="56">
        <f t="shared" si="32"/>
        <v>0.2463582006955061</v>
      </c>
      <c r="ED22" s="30">
        <f t="shared" si="33"/>
        <v>0.87311594198209042</v>
      </c>
      <c r="EE22" s="30">
        <f t="shared" si="34"/>
        <v>1.7310184440269438</v>
      </c>
      <c r="EF22" s="30">
        <f t="shared" si="35"/>
        <v>0.42895125102242665</v>
      </c>
      <c r="EG22" s="56">
        <f t="shared" si="36"/>
        <v>0.32943864443172294</v>
      </c>
      <c r="EH22" s="30">
        <f t="shared" si="37"/>
        <v>1.068525114863039</v>
      </c>
      <c r="EI22" s="30">
        <f t="shared" si="38"/>
        <v>1.6628093237490111</v>
      </c>
      <c r="EJ22" s="30">
        <f t="shared" si="39"/>
        <v>0.29714210444298605</v>
      </c>
      <c r="EK22" s="56">
        <f t="shared" si="40"/>
        <v>0.21758016905024727</v>
      </c>
      <c r="EL22" s="30">
        <f t="shared" si="41"/>
        <v>0.84890046306731637</v>
      </c>
      <c r="EM22" s="30">
        <f t="shared" si="42"/>
        <v>2.2069121368731066</v>
      </c>
      <c r="EN22" s="30">
        <f t="shared" si="43"/>
        <v>0.67900583690289518</v>
      </c>
      <c r="EO22" s="56">
        <f t="shared" si="44"/>
        <v>0.44440279938379279</v>
      </c>
      <c r="EP22" s="66"/>
      <c r="EQ22" s="60"/>
    </row>
    <row r="23" spans="2:147" s="12" customFormat="1" ht="21.95" customHeight="1" x14ac:dyDescent="0.25"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0.73626392735218915</v>
      </c>
      <c r="O23" s="6">
        <f>(Q18-O18)/Q18</f>
        <v>0.60091182267513987</v>
      </c>
      <c r="P23" s="6">
        <f>(Q18-P18)/Q18</f>
        <v>0.81929510024546659</v>
      </c>
      <c r="Q23" s="6" t="s">
        <v>7</v>
      </c>
      <c r="R23" s="45"/>
      <c r="T23" s="24"/>
      <c r="U23" s="129">
        <f>'RAW DATA'!BL18</f>
        <v>111.74</v>
      </c>
      <c r="V23" s="129">
        <f>'RAW DATA'!BM18</f>
        <v>26.318629633827577</v>
      </c>
      <c r="W23" s="129">
        <f>'RAW DATA'!BN18</f>
        <v>1.36</v>
      </c>
      <c r="X23" s="160"/>
      <c r="Y23" s="83"/>
      <c r="Z23" s="84"/>
      <c r="AA23" s="30">
        <f t="shared" si="0"/>
        <v>1.2549121169164372</v>
      </c>
      <c r="AB23" s="30">
        <f t="shared" si="1"/>
        <v>1.6978222758281207</v>
      </c>
      <c r="AC23" s="85">
        <f t="shared" si="2"/>
        <v>1.1504409587730386</v>
      </c>
      <c r="AD23" s="85">
        <f t="shared" si="3"/>
        <v>1.5564789442223463</v>
      </c>
      <c r="AE23" s="30">
        <f t="shared" si="4"/>
        <v>1.2366144796302994</v>
      </c>
      <c r="AF23" s="30">
        <f t="shared" si="5"/>
        <v>1.6730666489115813</v>
      </c>
      <c r="AG23" s="84"/>
      <c r="AH23" s="77"/>
      <c r="AI23" s="45"/>
      <c r="AJ23" s="30">
        <f t="shared" si="6"/>
        <v>1.4763671963722791</v>
      </c>
      <c r="AK23" s="30">
        <f t="shared" si="7"/>
        <v>1.3534599514976926</v>
      </c>
      <c r="AL23" s="30">
        <f t="shared" si="8"/>
        <v>1.4548405642709403</v>
      </c>
      <c r="AM23" s="85">
        <f t="shared" si="9"/>
        <v>1.6053284815780342</v>
      </c>
      <c r="AN23" s="30">
        <f t="shared" si="48"/>
        <v>1.354132439154454E-2</v>
      </c>
      <c r="AO23" s="30">
        <f t="shared" si="45"/>
        <v>4.2772234412534491E-5</v>
      </c>
      <c r="AP23" s="30">
        <f t="shared" si="46"/>
        <v>8.9947326312303441E-3</v>
      </c>
      <c r="AQ23" s="85">
        <f t="shared" si="47"/>
        <v>6.0186063873383822E-2</v>
      </c>
      <c r="AR23" s="86"/>
      <c r="AS23" s="87"/>
      <c r="AT23" s="60"/>
      <c r="AU23" s="30">
        <f t="shared" si="10"/>
        <v>692.6702658025871</v>
      </c>
      <c r="AV23" s="30">
        <f t="shared" si="10"/>
        <v>1.8496000000000004</v>
      </c>
      <c r="AW23" s="30">
        <f t="shared" si="11"/>
        <v>35.793336302005507</v>
      </c>
      <c r="AX23" s="85">
        <f t="shared" si="12"/>
        <v>374.90516270504588</v>
      </c>
      <c r="AY23" s="92"/>
      <c r="AZ23" s="30">
        <f t="shared" si="13"/>
        <v>1.387102111180607</v>
      </c>
      <c r="BA23" s="30">
        <f t="shared" si="14"/>
        <v>1.5656322815639512</v>
      </c>
      <c r="BB23" s="30">
        <f t="shared" si="15"/>
        <v>8.9265085191672047E-2</v>
      </c>
      <c r="BC23" s="56">
        <f t="shared" si="16"/>
        <v>6.0462658213358937E-2</v>
      </c>
      <c r="BD23" s="30">
        <f t="shared" si="17"/>
        <v>1.2436526326379558</v>
      </c>
      <c r="BE23" s="30">
        <f t="shared" si="18"/>
        <v>1.4632672703574294</v>
      </c>
      <c r="BF23" s="30">
        <f t="shared" si="19"/>
        <v>0.10980731885973678</v>
      </c>
      <c r="BG23" s="56">
        <f t="shared" si="20"/>
        <v>8.1130822332960637E-2</v>
      </c>
      <c r="BH23" s="30">
        <f t="shared" si="21"/>
        <v>1.3787750959188774</v>
      </c>
      <c r="BI23" s="30">
        <f t="shared" si="22"/>
        <v>1.5309060326230033</v>
      </c>
      <c r="BJ23" s="30">
        <f t="shared" si="23"/>
        <v>7.606546835206289E-2</v>
      </c>
      <c r="BK23" s="56">
        <f t="shared" si="24"/>
        <v>5.2284401617699879E-2</v>
      </c>
      <c r="BL23" s="30">
        <f t="shared" si="25"/>
        <v>1.4315096379152599</v>
      </c>
      <c r="BM23" s="30">
        <f t="shared" si="26"/>
        <v>1.7791473252408085</v>
      </c>
      <c r="BN23" s="30">
        <f t="shared" si="27"/>
        <v>0.17381884366277431</v>
      </c>
      <c r="BO23" s="56">
        <f t="shared" si="28"/>
        <v>0.10827618500352701</v>
      </c>
      <c r="BP23" s="59"/>
      <c r="BQ23" s="1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DZ23" s="30">
        <f t="shared" si="29"/>
        <v>1.1290762592016992</v>
      </c>
      <c r="EA23" s="30">
        <f t="shared" si="30"/>
        <v>1.823658133542859</v>
      </c>
      <c r="EB23" s="30">
        <f t="shared" si="31"/>
        <v>0.34729093717057979</v>
      </c>
      <c r="EC23" s="56">
        <f t="shared" si="32"/>
        <v>0.23523344194042051</v>
      </c>
      <c r="ED23" s="30">
        <f t="shared" si="33"/>
        <v>0.92624827525157538</v>
      </c>
      <c r="EE23" s="30">
        <f t="shared" si="34"/>
        <v>1.7806716277438097</v>
      </c>
      <c r="EF23" s="30">
        <f t="shared" si="35"/>
        <v>0.42721167624611722</v>
      </c>
      <c r="EG23" s="56">
        <f t="shared" si="36"/>
        <v>0.31564412066524711</v>
      </c>
      <c r="EH23" s="30">
        <f t="shared" si="37"/>
        <v>1.158903493986583</v>
      </c>
      <c r="EI23" s="30">
        <f t="shared" si="38"/>
        <v>1.7507776345552977</v>
      </c>
      <c r="EJ23" s="30">
        <f t="shared" si="39"/>
        <v>0.2959370702843574</v>
      </c>
      <c r="EK23" s="56">
        <f t="shared" si="40"/>
        <v>0.20341546527654</v>
      </c>
      <c r="EL23" s="30">
        <f t="shared" si="41"/>
        <v>0.92907629424260785</v>
      </c>
      <c r="EM23" s="30">
        <f t="shared" si="42"/>
        <v>2.2815806689134606</v>
      </c>
      <c r="EN23" s="30">
        <f t="shared" si="43"/>
        <v>0.67625218733542636</v>
      </c>
      <c r="EO23" s="56">
        <f t="shared" si="44"/>
        <v>0.42125471210145854</v>
      </c>
      <c r="EP23" s="66"/>
      <c r="EQ23" s="93"/>
    </row>
    <row r="24" spans="2:147" s="12" customFormat="1" ht="21.95" customHeight="1" x14ac:dyDescent="0.25"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62"/>
      <c r="Q24" s="18"/>
      <c r="R24" s="45"/>
      <c r="T24" s="24"/>
      <c r="U24" s="129">
        <f>'RAW DATA'!BL19</f>
        <v>152.15</v>
      </c>
      <c r="V24" s="129">
        <f>'RAW DATA'!BM19</f>
        <v>38.506022687584021</v>
      </c>
      <c r="W24" s="129">
        <f>'RAW DATA'!BN19</f>
        <v>1.8</v>
      </c>
      <c r="X24" s="160"/>
      <c r="Y24" s="83"/>
      <c r="Z24" s="84"/>
      <c r="AA24" s="30">
        <f t="shared" si="0"/>
        <v>1.4424151590484804</v>
      </c>
      <c r="AB24" s="30">
        <f t="shared" si="1"/>
        <v>1.9515028622420616</v>
      </c>
      <c r="AC24" s="85">
        <f t="shared" si="2"/>
        <v>1.3235272494572878</v>
      </c>
      <c r="AD24" s="85">
        <f t="shared" si="3"/>
        <v>1.7906545139716248</v>
      </c>
      <c r="AE24" s="30">
        <f t="shared" si="4"/>
        <v>1.4744158488108299</v>
      </c>
      <c r="AF24" s="30">
        <f t="shared" si="5"/>
        <v>1.9947979130970048</v>
      </c>
      <c r="AG24" s="84"/>
      <c r="AH24" s="77"/>
      <c r="AI24" s="45"/>
      <c r="AJ24" s="30">
        <f t="shared" si="6"/>
        <v>1.696959010645271</v>
      </c>
      <c r="AK24" s="30">
        <f t="shared" si="7"/>
        <v>1.5570908817144564</v>
      </c>
      <c r="AL24" s="30">
        <f t="shared" si="8"/>
        <v>1.7346068809539175</v>
      </c>
      <c r="AM24" s="85">
        <f t="shared" si="9"/>
        <v>1.8856385218144325</v>
      </c>
      <c r="AN24" s="30">
        <f t="shared" si="48"/>
        <v>1.0617445487201385E-2</v>
      </c>
      <c r="AO24" s="30">
        <f t="shared" si="45"/>
        <v>5.9004839746260224E-2</v>
      </c>
      <c r="AP24" s="30">
        <f t="shared" si="46"/>
        <v>4.2762600185751289E-3</v>
      </c>
      <c r="AQ24" s="85">
        <f t="shared" si="47"/>
        <v>7.33395641856102E-3</v>
      </c>
      <c r="AR24" s="86"/>
      <c r="AS24" s="87"/>
      <c r="AT24" s="60"/>
      <c r="AU24" s="30">
        <f t="shared" si="10"/>
        <v>1482.7137832167355</v>
      </c>
      <c r="AV24" s="30">
        <f t="shared" si="10"/>
        <v>3.24</v>
      </c>
      <c r="AW24" s="30">
        <f t="shared" si="11"/>
        <v>69.310840837651241</v>
      </c>
      <c r="AX24" s="85">
        <f t="shared" si="12"/>
        <v>51.481698873739646</v>
      </c>
      <c r="AY24" s="92"/>
      <c r="AZ24" s="30">
        <f t="shared" si="13"/>
        <v>1.6213179989674871</v>
      </c>
      <c r="BA24" s="30">
        <f t="shared" si="14"/>
        <v>1.7726000223230549</v>
      </c>
      <c r="BB24" s="30">
        <f t="shared" si="15"/>
        <v>7.5641011677783976E-2</v>
      </c>
      <c r="BC24" s="56">
        <f t="shared" si="16"/>
        <v>4.4574448294435423E-2</v>
      </c>
      <c r="BD24" s="30">
        <f t="shared" si="17"/>
        <v>1.464042892454817</v>
      </c>
      <c r="BE24" s="30">
        <f t="shared" si="18"/>
        <v>1.6501388709740958</v>
      </c>
      <c r="BF24" s="30">
        <f t="shared" si="19"/>
        <v>9.3047989259639433E-2</v>
      </c>
      <c r="BG24" s="56">
        <f t="shared" si="20"/>
        <v>5.9757584064192605E-2</v>
      </c>
      <c r="BH24" s="30">
        <f t="shared" si="21"/>
        <v>1.6701508960910778</v>
      </c>
      <c r="BI24" s="30">
        <f t="shared" si="22"/>
        <v>1.7990628658167571</v>
      </c>
      <c r="BJ24" s="30">
        <f t="shared" si="23"/>
        <v>6.4455984862839572E-2</v>
      </c>
      <c r="BK24" s="56">
        <f t="shared" si="24"/>
        <v>3.7158843061543254E-2</v>
      </c>
      <c r="BL24" s="30">
        <f t="shared" si="25"/>
        <v>1.7383487594724878</v>
      </c>
      <c r="BM24" s="30">
        <f t="shared" si="26"/>
        <v>2.0329282841563772</v>
      </c>
      <c r="BN24" s="30">
        <f t="shared" si="27"/>
        <v>0.14728976234194466</v>
      </c>
      <c r="BO24" s="56">
        <f t="shared" si="28"/>
        <v>7.8111345646575417E-2</v>
      </c>
      <c r="BP24" s="59"/>
      <c r="BQ24" s="1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DZ24" s="30">
        <f t="shared" si="29"/>
        <v>1.3529178761072891</v>
      </c>
      <c r="EA24" s="30">
        <f t="shared" si="30"/>
        <v>2.0410001451832529</v>
      </c>
      <c r="EB24" s="30">
        <f t="shared" si="31"/>
        <v>0.34404113453798196</v>
      </c>
      <c r="EC24" s="56">
        <f t="shared" si="32"/>
        <v>0.20273980242289988</v>
      </c>
      <c r="ED24" s="30">
        <f t="shared" si="33"/>
        <v>1.133876872788576</v>
      </c>
      <c r="EE24" s="30">
        <f t="shared" si="34"/>
        <v>1.9803048906403369</v>
      </c>
      <c r="EF24" s="30">
        <f t="shared" si="35"/>
        <v>0.42321400892588057</v>
      </c>
      <c r="EG24" s="56">
        <f t="shared" si="36"/>
        <v>0.27179788533595084</v>
      </c>
      <c r="EH24" s="30">
        <f t="shared" si="37"/>
        <v>1.4414390653985454</v>
      </c>
      <c r="EI24" s="30">
        <f t="shared" si="38"/>
        <v>2.0277746965092893</v>
      </c>
      <c r="EJ24" s="30">
        <f t="shared" si="39"/>
        <v>0.29316781555537202</v>
      </c>
      <c r="EK24" s="56">
        <f t="shared" si="40"/>
        <v>0.16901109915703166</v>
      </c>
      <c r="EL24" s="30">
        <f t="shared" si="41"/>
        <v>1.2157144182366981</v>
      </c>
      <c r="EM24" s="30">
        <f t="shared" si="42"/>
        <v>2.5555626253921666</v>
      </c>
      <c r="EN24" s="30">
        <f t="shared" si="43"/>
        <v>0.66992410357773435</v>
      </c>
      <c r="EO24" s="56">
        <f t="shared" si="44"/>
        <v>0.35527705645995605</v>
      </c>
      <c r="EP24" s="66"/>
      <c r="EQ24" s="60"/>
    </row>
    <row r="25" spans="2:147" s="12" customFormat="1" ht="21.95" customHeight="1" x14ac:dyDescent="0.25"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59" t="s">
        <v>70</v>
      </c>
      <c r="M25" s="30">
        <f>V37</f>
        <v>45.681097521600712</v>
      </c>
      <c r="N25" s="90"/>
      <c r="O25" s="90"/>
      <c r="P25" s="19"/>
      <c r="Q25" s="20"/>
      <c r="R25" s="45"/>
      <c r="T25" s="24"/>
      <c r="U25" s="129">
        <f>'RAW DATA'!BL20</f>
        <v>162.26</v>
      </c>
      <c r="V25" s="129">
        <f>'RAW DATA'!BM20</f>
        <v>41.447502280525484</v>
      </c>
      <c r="W25" s="129">
        <f>'RAW DATA'!BN20</f>
        <v>1.55</v>
      </c>
      <c r="X25" s="160"/>
      <c r="Y25" s="83"/>
      <c r="Z25" s="84"/>
      <c r="AA25" s="30">
        <f t="shared" si="0"/>
        <v>1.4876698225858846</v>
      </c>
      <c r="AB25" s="30">
        <f t="shared" si="1"/>
        <v>2.0127297599691381</v>
      </c>
      <c r="AC25" s="85">
        <f t="shared" si="2"/>
        <v>1.369064071276928</v>
      </c>
      <c r="AD25" s="85">
        <f t="shared" si="3"/>
        <v>1.8522631552570201</v>
      </c>
      <c r="AE25" s="30">
        <f t="shared" si="4"/>
        <v>1.5254444132549068</v>
      </c>
      <c r="AF25" s="30">
        <f t="shared" si="5"/>
        <v>2.0638365591095797</v>
      </c>
      <c r="AG25" s="84"/>
      <c r="AH25" s="77"/>
      <c r="AI25" s="45"/>
      <c r="AJ25" s="30">
        <f t="shared" si="6"/>
        <v>1.7501997912775114</v>
      </c>
      <c r="AK25" s="30">
        <f t="shared" si="7"/>
        <v>1.610663613266974</v>
      </c>
      <c r="AL25" s="30">
        <f t="shared" si="8"/>
        <v>1.7946404861822434</v>
      </c>
      <c r="AM25" s="85">
        <f t="shared" si="9"/>
        <v>1.9532925524520861</v>
      </c>
      <c r="AN25" s="30">
        <f t="shared" si="48"/>
        <v>4.0079956427559092E-2</v>
      </c>
      <c r="AO25" s="30">
        <f t="shared" si="45"/>
        <v>3.6800739746049842E-3</v>
      </c>
      <c r="AP25" s="30">
        <f t="shared" si="46"/>
        <v>5.9848967479484386E-2</v>
      </c>
      <c r="AQ25" s="85">
        <f t="shared" si="47"/>
        <v>0.16264488286331857</v>
      </c>
      <c r="AR25" s="94"/>
      <c r="AS25" s="95"/>
      <c r="AT25" s="60"/>
      <c r="AU25" s="30">
        <f t="shared" si="10"/>
        <v>1717.8954452941653</v>
      </c>
      <c r="AV25" s="30">
        <f t="shared" si="10"/>
        <v>2.4025000000000003</v>
      </c>
      <c r="AW25" s="30">
        <f t="shared" si="11"/>
        <v>64.243628534814505</v>
      </c>
      <c r="AX25" s="85">
        <f t="shared" si="12"/>
        <v>17.923328665254822</v>
      </c>
      <c r="AY25" s="92"/>
      <c r="AZ25" s="30">
        <f t="shared" si="13"/>
        <v>1.6761157434648879</v>
      </c>
      <c r="BA25" s="30">
        <f t="shared" si="14"/>
        <v>1.8242838390901348</v>
      </c>
      <c r="BB25" s="30">
        <f t="shared" si="15"/>
        <v>7.4084047812623524E-2</v>
      </c>
      <c r="BC25" s="56">
        <f t="shared" si="16"/>
        <v>4.232890906617455E-2</v>
      </c>
      <c r="BD25" s="30">
        <f t="shared" si="17"/>
        <v>1.5195308860297443</v>
      </c>
      <c r="BE25" s="30">
        <f t="shared" si="18"/>
        <v>1.7017963405042038</v>
      </c>
      <c r="BF25" s="30">
        <f t="shared" si="19"/>
        <v>9.1132727237229871E-2</v>
      </c>
      <c r="BG25" s="56">
        <f t="shared" si="20"/>
        <v>5.6580856788824803E-2</v>
      </c>
      <c r="BH25" s="30">
        <f t="shared" si="21"/>
        <v>1.7315112371350518</v>
      </c>
      <c r="BI25" s="30">
        <f t="shared" si="22"/>
        <v>1.8577697352294349</v>
      </c>
      <c r="BJ25" s="30">
        <f t="shared" si="23"/>
        <v>6.3129249047191485E-2</v>
      </c>
      <c r="BK25" s="56">
        <f t="shared" si="24"/>
        <v>3.5176543454386797E-2</v>
      </c>
      <c r="BL25" s="30">
        <f t="shared" si="25"/>
        <v>1.809034542761089</v>
      </c>
      <c r="BM25" s="30">
        <f t="shared" si="26"/>
        <v>2.0975505621430832</v>
      </c>
      <c r="BN25" s="30">
        <f t="shared" si="27"/>
        <v>0.14425800969099709</v>
      </c>
      <c r="BO25" s="56">
        <f t="shared" si="28"/>
        <v>7.3853765279502714E-2</v>
      </c>
      <c r="BP25" s="59"/>
      <c r="BQ25" s="1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DZ25" s="30">
        <f t="shared" si="29"/>
        <v>1.4064976153361213</v>
      </c>
      <c r="EA25" s="30">
        <f t="shared" si="30"/>
        <v>2.0939019672189012</v>
      </c>
      <c r="EB25" s="30">
        <f t="shared" si="31"/>
        <v>0.34370217594139002</v>
      </c>
      <c r="EC25" s="56">
        <f t="shared" si="32"/>
        <v>0.19637882352306407</v>
      </c>
      <c r="ED25" s="30">
        <f t="shared" si="33"/>
        <v>1.1878665661869965</v>
      </c>
      <c r="EE25" s="30">
        <f t="shared" si="34"/>
        <v>2.0334606603469516</v>
      </c>
      <c r="EF25" s="30">
        <f t="shared" si="35"/>
        <v>0.42279704707997751</v>
      </c>
      <c r="EG25" s="56">
        <f t="shared" si="36"/>
        <v>0.26249866427565294</v>
      </c>
      <c r="EH25" s="30">
        <f t="shared" si="37"/>
        <v>1.5017615074587229</v>
      </c>
      <c r="EI25" s="30">
        <f t="shared" si="38"/>
        <v>2.087519464905764</v>
      </c>
      <c r="EJ25" s="30">
        <f t="shared" si="39"/>
        <v>0.29287897872352048</v>
      </c>
      <c r="EK25" s="56">
        <f t="shared" si="40"/>
        <v>0.16319646245503183</v>
      </c>
      <c r="EL25" s="30">
        <f t="shared" si="41"/>
        <v>1.2840284761535803</v>
      </c>
      <c r="EM25" s="30">
        <f t="shared" si="42"/>
        <v>2.6225566287505919</v>
      </c>
      <c r="EN25" s="30">
        <f t="shared" si="43"/>
        <v>0.66926407629850593</v>
      </c>
      <c r="EO25" s="56">
        <f t="shared" si="44"/>
        <v>0.34263381358739026</v>
      </c>
      <c r="EP25" s="66"/>
      <c r="EQ25" s="60"/>
    </row>
    <row r="26" spans="2:147" s="12" customFormat="1" ht="21.95" customHeight="1" x14ac:dyDescent="0.25">
      <c r="B26" s="79"/>
      <c r="C26" s="236" t="s">
        <v>55</v>
      </c>
      <c r="D26" s="237"/>
      <c r="E26" s="237"/>
      <c r="F26" s="238"/>
      <c r="G26" s="29" t="s">
        <v>16</v>
      </c>
      <c r="H26" s="130">
        <f>INPUTS!D34</f>
        <v>21</v>
      </c>
      <c r="I26" s="79"/>
      <c r="K26" s="79"/>
      <c r="L26" s="159" t="s">
        <v>18</v>
      </c>
      <c r="M26" s="30">
        <f>SUM(AX16:AX36)</f>
        <v>16215.525876822532</v>
      </c>
      <c r="N26" s="90"/>
      <c r="O26" s="90"/>
      <c r="P26" s="162"/>
      <c r="Q26" s="21"/>
      <c r="R26" s="45"/>
      <c r="T26" s="24"/>
      <c r="U26" s="129">
        <f>'RAW DATA'!BL21</f>
        <v>171.77</v>
      </c>
      <c r="V26" s="129">
        <f>'RAW DATA'!BM21</f>
        <v>44.181093011373072</v>
      </c>
      <c r="W26" s="129">
        <f>'RAW DATA'!BN21</f>
        <v>1.7</v>
      </c>
      <c r="X26" s="160"/>
      <c r="Y26" s="83"/>
      <c r="Z26" s="84"/>
      <c r="AA26" s="30">
        <f t="shared" si="0"/>
        <v>1.5297261159799747</v>
      </c>
      <c r="AB26" s="30">
        <f t="shared" si="1"/>
        <v>2.0696294510317301</v>
      </c>
      <c r="AC26" s="85">
        <f t="shared" si="2"/>
        <v>1.4127859981836217</v>
      </c>
      <c r="AD26" s="85">
        <f t="shared" si="3"/>
        <v>1.9114163504837234</v>
      </c>
      <c r="AE26" s="30">
        <f t="shared" si="4"/>
        <v>1.5711474058985486</v>
      </c>
      <c r="AF26" s="30">
        <f t="shared" si="5"/>
        <v>2.1256700197450953</v>
      </c>
      <c r="AG26" s="84"/>
      <c r="AH26" s="77"/>
      <c r="AI26" s="45"/>
      <c r="AJ26" s="30">
        <f t="shared" si="6"/>
        <v>1.7996777835058526</v>
      </c>
      <c r="AK26" s="30">
        <f t="shared" si="7"/>
        <v>1.6621011743336727</v>
      </c>
      <c r="AL26" s="30">
        <f t="shared" si="8"/>
        <v>1.8484087128218221</v>
      </c>
      <c r="AM26" s="85">
        <f t="shared" si="9"/>
        <v>2.0161651392615809</v>
      </c>
      <c r="AN26" s="30">
        <f t="shared" si="48"/>
        <v>9.9356605246396328E-3</v>
      </c>
      <c r="AO26" s="30">
        <f t="shared" si="45"/>
        <v>1.4363209868866686E-3</v>
      </c>
      <c r="AP26" s="30">
        <f t="shared" si="46"/>
        <v>2.2025146041430067E-2</v>
      </c>
      <c r="AQ26" s="85">
        <f t="shared" si="47"/>
        <v>9.9960395284294887E-2</v>
      </c>
      <c r="AR26" s="94"/>
      <c r="AS26" s="95"/>
      <c r="AT26" s="60"/>
      <c r="AU26" s="30">
        <f t="shared" si="10"/>
        <v>1951.9689796795985</v>
      </c>
      <c r="AV26" s="30">
        <f t="shared" si="10"/>
        <v>2.8899999999999997</v>
      </c>
      <c r="AW26" s="30">
        <f t="shared" si="11"/>
        <v>75.107858119334225</v>
      </c>
      <c r="AX26" s="85">
        <f t="shared" si="12"/>
        <v>2.2500135307032627</v>
      </c>
      <c r="AY26" s="92"/>
      <c r="AZ26" s="30">
        <f t="shared" si="13"/>
        <v>1.7263322320337029</v>
      </c>
      <c r="BA26" s="30">
        <f t="shared" si="14"/>
        <v>1.8730233349780023</v>
      </c>
      <c r="BB26" s="30">
        <f t="shared" si="15"/>
        <v>7.3345551472149759E-2</v>
      </c>
      <c r="BC26" s="56">
        <f t="shared" si="16"/>
        <v>4.0754824082602892E-2</v>
      </c>
      <c r="BD26" s="30">
        <f t="shared" si="17"/>
        <v>1.5718768907837033</v>
      </c>
      <c r="BE26" s="30">
        <f t="shared" si="18"/>
        <v>1.752325457883642</v>
      </c>
      <c r="BF26" s="30">
        <f t="shared" si="19"/>
        <v>9.0224283549969309E-2</v>
      </c>
      <c r="BG26" s="56">
        <f t="shared" si="20"/>
        <v>5.4283268036399643E-2</v>
      </c>
      <c r="BH26" s="30">
        <f t="shared" si="21"/>
        <v>1.7859087587547877</v>
      </c>
      <c r="BI26" s="30">
        <f t="shared" si="22"/>
        <v>1.9109086668888564</v>
      </c>
      <c r="BJ26" s="30">
        <f t="shared" si="23"/>
        <v>6.2499954067034319E-2</v>
      </c>
      <c r="BK26" s="56">
        <f t="shared" si="24"/>
        <v>3.3812843249164587E-2</v>
      </c>
      <c r="BL26" s="30">
        <f t="shared" si="25"/>
        <v>1.8733451451135559</v>
      </c>
      <c r="BM26" s="30">
        <f t="shared" si="26"/>
        <v>2.158985133409606</v>
      </c>
      <c r="BN26" s="30">
        <f t="shared" si="27"/>
        <v>0.14281999414802513</v>
      </c>
      <c r="BO26" s="56">
        <f t="shared" si="28"/>
        <v>7.0837448464332028E-2</v>
      </c>
      <c r="BP26" s="59"/>
      <c r="BQ26" s="1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DZ26" s="30">
        <f t="shared" si="29"/>
        <v>1.4561340315217759</v>
      </c>
      <c r="EA26" s="30">
        <f t="shared" si="30"/>
        <v>2.1432215354899293</v>
      </c>
      <c r="EB26" s="30">
        <f t="shared" si="31"/>
        <v>0.34354375198407683</v>
      </c>
      <c r="EC26" s="56">
        <f t="shared" si="32"/>
        <v>0.19089181137461073</v>
      </c>
      <c r="ED26" s="30">
        <f t="shared" si="33"/>
        <v>1.2394990087122</v>
      </c>
      <c r="EE26" s="30">
        <f t="shared" si="34"/>
        <v>2.0847033399551451</v>
      </c>
      <c r="EF26" s="30">
        <f t="shared" si="35"/>
        <v>0.42260216562147268</v>
      </c>
      <c r="EG26" s="56">
        <f t="shared" si="36"/>
        <v>0.25425778655796422</v>
      </c>
      <c r="EH26" s="30">
        <f t="shared" si="37"/>
        <v>1.5556647319251153</v>
      </c>
      <c r="EI26" s="30">
        <f t="shared" si="38"/>
        <v>2.1411526937185288</v>
      </c>
      <c r="EJ26" s="30">
        <f t="shared" si="39"/>
        <v>0.29274398089670678</v>
      </c>
      <c r="EK26" s="56">
        <f t="shared" si="40"/>
        <v>0.15837621780617839</v>
      </c>
      <c r="EL26" s="30">
        <f t="shared" si="41"/>
        <v>1.3472095494111587</v>
      </c>
      <c r="EM26" s="30">
        <f t="shared" si="42"/>
        <v>2.6851207291120032</v>
      </c>
      <c r="EN26" s="30">
        <f t="shared" si="43"/>
        <v>0.66895558985042236</v>
      </c>
      <c r="EO26" s="56">
        <f t="shared" si="44"/>
        <v>0.3317960304062329</v>
      </c>
      <c r="EP26" s="66"/>
      <c r="EQ26" s="60"/>
    </row>
    <row r="27" spans="2:147" s="12" customFormat="1" ht="21.95" customHeight="1" x14ac:dyDescent="0.25"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DATA'!BL22</f>
        <v>172.36</v>
      </c>
      <c r="V27" s="129">
        <f>'RAW DATA'!BM22</f>
        <v>44.349672038013857</v>
      </c>
      <c r="W27" s="129">
        <f>'RAW DATA'!BN22</f>
        <v>1.8</v>
      </c>
      <c r="X27" s="160"/>
      <c r="Y27" s="83"/>
      <c r="Z27" s="84"/>
      <c r="AA27" s="30">
        <f t="shared" si="0"/>
        <v>1.5323197043048431</v>
      </c>
      <c r="AB27" s="30">
        <f t="shared" si="1"/>
        <v>2.0731384234712582</v>
      </c>
      <c r="AC27" s="85">
        <f t="shared" si="2"/>
        <v>1.4155275648230115</v>
      </c>
      <c r="AD27" s="85">
        <f t="shared" si="3"/>
        <v>1.9151255288781919</v>
      </c>
      <c r="AE27" s="30">
        <f t="shared" si="4"/>
        <v>1.5739154245016929</v>
      </c>
      <c r="AF27" s="30">
        <f t="shared" si="5"/>
        <v>2.1294149860905254</v>
      </c>
      <c r="AG27" s="84"/>
      <c r="AH27" s="77"/>
      <c r="AI27" s="45"/>
      <c r="AJ27" s="30">
        <f t="shared" si="6"/>
        <v>1.8027290638880509</v>
      </c>
      <c r="AK27" s="30">
        <f t="shared" si="7"/>
        <v>1.6653265468506018</v>
      </c>
      <c r="AL27" s="30">
        <f t="shared" si="8"/>
        <v>1.8516652052961093</v>
      </c>
      <c r="AM27" s="85">
        <f t="shared" si="9"/>
        <v>2.0200424568743189</v>
      </c>
      <c r="AN27" s="30">
        <f t="shared" si="48"/>
        <v>7.4477897050631195E-6</v>
      </c>
      <c r="AO27" s="30">
        <f t="shared" si="45"/>
        <v>1.8136938983183172E-2</v>
      </c>
      <c r="AP27" s="30">
        <f t="shared" si="46"/>
        <v>2.6692934382891199E-3</v>
      </c>
      <c r="AQ27" s="85">
        <f t="shared" si="47"/>
        <v>4.8418682827286487E-2</v>
      </c>
      <c r="AR27" s="94"/>
      <c r="AS27" s="95"/>
      <c r="AT27" s="60"/>
      <c r="AU27" s="30">
        <f t="shared" si="10"/>
        <v>1966.8934098793882</v>
      </c>
      <c r="AV27" s="30">
        <f t="shared" si="10"/>
        <v>3.24</v>
      </c>
      <c r="AW27" s="30">
        <f t="shared" si="11"/>
        <v>79.829409668424944</v>
      </c>
      <c r="AX27" s="85">
        <f t="shared" si="12"/>
        <v>1.7726938183444916</v>
      </c>
      <c r="AY27" s="92"/>
      <c r="AZ27" s="30">
        <f t="shared" si="13"/>
        <v>1.729406119507761</v>
      </c>
      <c r="BA27" s="30">
        <f t="shared" si="14"/>
        <v>1.8760520082683407</v>
      </c>
      <c r="BB27" s="30">
        <f t="shared" si="15"/>
        <v>7.3322944380289828E-2</v>
      </c>
      <c r="BC27" s="56">
        <f t="shared" si="16"/>
        <v>4.067330241081818E-2</v>
      </c>
      <c r="BD27" s="30">
        <f t="shared" si="17"/>
        <v>1.5751300728763364</v>
      </c>
      <c r="BE27" s="30">
        <f t="shared" si="18"/>
        <v>1.7555230208248671</v>
      </c>
      <c r="BF27" s="30">
        <f t="shared" si="19"/>
        <v>9.0196473974265404E-2</v>
      </c>
      <c r="BG27" s="56">
        <f t="shared" si="20"/>
        <v>5.4161434071198382E-2</v>
      </c>
      <c r="BH27" s="30">
        <f t="shared" si="21"/>
        <v>1.7891845154131254</v>
      </c>
      <c r="BI27" s="30">
        <f t="shared" si="22"/>
        <v>1.9141458951790933</v>
      </c>
      <c r="BJ27" s="30">
        <f t="shared" si="23"/>
        <v>6.2480689882983963E-2</v>
      </c>
      <c r="BK27" s="56">
        <f t="shared" si="24"/>
        <v>3.3742973462091021E-2</v>
      </c>
      <c r="BL27" s="30">
        <f t="shared" si="25"/>
        <v>1.8772664837290995</v>
      </c>
      <c r="BM27" s="30">
        <f t="shared" si="26"/>
        <v>2.1628184300195383</v>
      </c>
      <c r="BN27" s="30">
        <f t="shared" si="27"/>
        <v>0.14277597314521948</v>
      </c>
      <c r="BO27" s="56">
        <f t="shared" si="28"/>
        <v>7.0679689260661163E-2</v>
      </c>
      <c r="BP27" s="59"/>
      <c r="DZ27" s="30">
        <f t="shared" si="29"/>
        <v>1.4591901377397347</v>
      </c>
      <c r="EA27" s="30">
        <f t="shared" si="30"/>
        <v>2.146267990036367</v>
      </c>
      <c r="EB27" s="30">
        <f t="shared" si="31"/>
        <v>0.34353892614831616</v>
      </c>
      <c r="EC27" s="56">
        <f t="shared" si="32"/>
        <v>0.19056603292753585</v>
      </c>
      <c r="ED27" s="30">
        <f t="shared" si="33"/>
        <v>1.2427303176160716</v>
      </c>
      <c r="EE27" s="30">
        <f t="shared" si="34"/>
        <v>2.087922776085132</v>
      </c>
      <c r="EF27" s="30">
        <f t="shared" si="35"/>
        <v>0.42259622923453033</v>
      </c>
      <c r="EG27" s="56">
        <f t="shared" si="36"/>
        <v>0.25376178025488583</v>
      </c>
      <c r="EH27" s="30">
        <f t="shared" si="37"/>
        <v>1.5589253366394407</v>
      </c>
      <c r="EI27" s="30">
        <f t="shared" si="38"/>
        <v>2.144405073952778</v>
      </c>
      <c r="EJ27" s="30">
        <f t="shared" si="39"/>
        <v>0.29273986865666868</v>
      </c>
      <c r="EK27" s="56">
        <f t="shared" si="40"/>
        <v>0.15809546338040906</v>
      </c>
      <c r="EL27" s="30">
        <f t="shared" si="41"/>
        <v>1.3510962639923734</v>
      </c>
      <c r="EM27" s="30">
        <f t="shared" si="42"/>
        <v>2.6889886497562645</v>
      </c>
      <c r="EN27" s="30">
        <f t="shared" si="43"/>
        <v>0.66894619288194546</v>
      </c>
      <c r="EO27" s="56">
        <f t="shared" si="44"/>
        <v>0.33115452133467976</v>
      </c>
      <c r="EP27" s="66"/>
      <c r="EQ27" s="60"/>
    </row>
    <row r="28" spans="2:147" s="12" customFormat="1" ht="21.95" customHeight="1" x14ac:dyDescent="0.25"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DATA'!BL23</f>
        <v>164.64</v>
      </c>
      <c r="V28" s="129">
        <f>'RAW DATA'!BM23</f>
        <v>42.134556292367868</v>
      </c>
      <c r="W28" s="129">
        <f>'RAW DATA'!BN23</f>
        <v>1.93</v>
      </c>
      <c r="X28" s="160"/>
      <c r="Y28" s="83"/>
      <c r="Z28" s="84"/>
      <c r="AA28" s="30">
        <f t="shared" si="0"/>
        <v>1.4982401485580799</v>
      </c>
      <c r="AB28" s="30">
        <f t="shared" si="1"/>
        <v>2.0270307892256372</v>
      </c>
      <c r="AC28" s="85">
        <f t="shared" si="2"/>
        <v>1.3799240588891606</v>
      </c>
      <c r="AD28" s="85">
        <f t="shared" si="3"/>
        <v>1.8669560796735702</v>
      </c>
      <c r="AE28" s="30">
        <f t="shared" si="4"/>
        <v>1.537080180761748</v>
      </c>
      <c r="AF28" s="30">
        <f t="shared" si="5"/>
        <v>2.0795790680894237</v>
      </c>
      <c r="AG28" s="84"/>
      <c r="AH28" s="77"/>
      <c r="AI28" s="45"/>
      <c r="AJ28" s="30">
        <f t="shared" si="6"/>
        <v>1.7626354688918586</v>
      </c>
      <c r="AK28" s="30">
        <f t="shared" si="7"/>
        <v>1.6234400692813655</v>
      </c>
      <c r="AL28" s="30">
        <f t="shared" si="8"/>
        <v>1.808329624425586</v>
      </c>
      <c r="AM28" s="85">
        <f t="shared" si="9"/>
        <v>1.969094794724461</v>
      </c>
      <c r="AN28" s="30">
        <f t="shared" si="48"/>
        <v>2.8010886273048E-2</v>
      </c>
      <c r="AO28" s="30">
        <f t="shared" si="45"/>
        <v>9.3978991122213931E-2</v>
      </c>
      <c r="AP28" s="30">
        <f t="shared" si="46"/>
        <v>1.4803680292418948E-2</v>
      </c>
      <c r="AQ28" s="85">
        <f t="shared" si="47"/>
        <v>1.5284029745477508E-3</v>
      </c>
      <c r="AR28" s="94"/>
      <c r="AS28" s="95"/>
      <c r="AT28" s="60"/>
      <c r="AU28" s="30">
        <f t="shared" si="10"/>
        <v>1775.3208339547168</v>
      </c>
      <c r="AV28" s="30">
        <f t="shared" si="10"/>
        <v>3.7248999999999999</v>
      </c>
      <c r="AW28" s="30">
        <f t="shared" si="11"/>
        <v>81.319693644269989</v>
      </c>
      <c r="AX28" s="85">
        <f t="shared" si="12"/>
        <v>12.57795469064841</v>
      </c>
      <c r="AY28" s="92"/>
      <c r="AZ28" s="30">
        <f t="shared" si="13"/>
        <v>1.6888024547576119</v>
      </c>
      <c r="BA28" s="30">
        <f t="shared" si="14"/>
        <v>1.8364684830261053</v>
      </c>
      <c r="BB28" s="30">
        <f t="shared" si="15"/>
        <v>7.3833014134246755E-2</v>
      </c>
      <c r="BC28" s="56">
        <f t="shared" si="16"/>
        <v>4.188785227422228E-2</v>
      </c>
      <c r="BD28" s="30">
        <f t="shared" si="17"/>
        <v>1.5326161451456715</v>
      </c>
      <c r="BE28" s="30">
        <f t="shared" si="18"/>
        <v>1.7142639934170596</v>
      </c>
      <c r="BF28" s="30">
        <f t="shared" si="19"/>
        <v>9.0823924135694026E-2</v>
      </c>
      <c r="BG28" s="56">
        <f t="shared" si="20"/>
        <v>5.5945350773495647E-2</v>
      </c>
      <c r="BH28" s="30">
        <f t="shared" si="21"/>
        <v>1.7454142887385495</v>
      </c>
      <c r="BI28" s="30">
        <f t="shared" si="22"/>
        <v>1.8712449601126224</v>
      </c>
      <c r="BJ28" s="30">
        <f t="shared" si="23"/>
        <v>6.2915335687036514E-2</v>
      </c>
      <c r="BK28" s="56">
        <f t="shared" si="24"/>
        <v>3.4791962061132206E-2</v>
      </c>
      <c r="BL28" s="30">
        <f t="shared" si="25"/>
        <v>1.8253256030702381</v>
      </c>
      <c r="BM28" s="30">
        <f t="shared" si="26"/>
        <v>2.112863986378684</v>
      </c>
      <c r="BN28" s="30">
        <f t="shared" si="27"/>
        <v>0.143769191654223</v>
      </c>
      <c r="BO28" s="56">
        <f t="shared" si="28"/>
        <v>7.301283414054266E-2</v>
      </c>
      <c r="BP28" s="59"/>
      <c r="DZ28" s="30">
        <f t="shared" si="29"/>
        <v>1.4189873151318086</v>
      </c>
      <c r="EA28" s="30">
        <f t="shared" si="30"/>
        <v>2.1062836226519086</v>
      </c>
      <c r="EB28" s="30">
        <f t="shared" si="31"/>
        <v>0.34364815376005003</v>
      </c>
      <c r="EC28" s="56">
        <f t="shared" si="32"/>
        <v>0.1949626907122754</v>
      </c>
      <c r="ED28" s="30">
        <f t="shared" si="33"/>
        <v>1.2007094763013215</v>
      </c>
      <c r="EE28" s="30">
        <f t="shared" si="34"/>
        <v>2.0461706622614093</v>
      </c>
      <c r="EF28" s="30">
        <f t="shared" si="35"/>
        <v>0.42273059298004401</v>
      </c>
      <c r="EG28" s="56">
        <f t="shared" si="36"/>
        <v>0.26039186846433482</v>
      </c>
      <c r="EH28" s="30">
        <f t="shared" si="37"/>
        <v>1.515496679630294</v>
      </c>
      <c r="EI28" s="30">
        <f t="shared" si="38"/>
        <v>2.101162569220878</v>
      </c>
      <c r="EJ28" s="30">
        <f t="shared" si="39"/>
        <v>0.29283294479529193</v>
      </c>
      <c r="EK28" s="56">
        <f t="shared" si="40"/>
        <v>0.16193560114257935</v>
      </c>
      <c r="EL28" s="30">
        <f t="shared" si="41"/>
        <v>1.2999359115490277</v>
      </c>
      <c r="EM28" s="30">
        <f t="shared" si="42"/>
        <v>2.6382536778998942</v>
      </c>
      <c r="EN28" s="30">
        <f t="shared" si="43"/>
        <v>0.66915888317543337</v>
      </c>
      <c r="EO28" s="56">
        <f t="shared" si="44"/>
        <v>0.33983071052151648</v>
      </c>
      <c r="EP28" s="66"/>
      <c r="EQ28" s="60"/>
    </row>
    <row r="29" spans="2:147" s="12" customFormat="1" ht="21.95" customHeight="1" x14ac:dyDescent="0.25"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DATA'!BL24</f>
        <v>222.88</v>
      </c>
      <c r="V29" s="129">
        <f>'RAW DATA'!BM24</f>
        <v>58.399549175242868</v>
      </c>
      <c r="W29" s="129">
        <f>'RAW DATA'!BN24</f>
        <v>2.2000000000000002</v>
      </c>
      <c r="X29" s="160"/>
      <c r="Y29" s="83"/>
      <c r="Z29" s="84"/>
      <c r="AA29" s="30">
        <f t="shared" si="0"/>
        <v>1.7484770640611114</v>
      </c>
      <c r="AB29" s="30">
        <f t="shared" si="1"/>
        <v>2.3655866160826799</v>
      </c>
      <c r="AC29" s="85">
        <f t="shared" si="2"/>
        <v>1.663752986916974</v>
      </c>
      <c r="AD29" s="85">
        <f t="shared" si="3"/>
        <v>2.2509599234759059</v>
      </c>
      <c r="AE29" s="30">
        <f t="shared" si="4"/>
        <v>1.7874055873108219</v>
      </c>
      <c r="AF29" s="30">
        <f t="shared" si="5"/>
        <v>2.4182546181264057</v>
      </c>
      <c r="AG29" s="84"/>
      <c r="AH29" s="77"/>
      <c r="AI29" s="45"/>
      <c r="AJ29" s="30">
        <f t="shared" si="6"/>
        <v>2.0570318400718959</v>
      </c>
      <c r="AK29" s="30">
        <f t="shared" si="7"/>
        <v>1.95735645519644</v>
      </c>
      <c r="AL29" s="30">
        <f t="shared" si="8"/>
        <v>2.102830102718614</v>
      </c>
      <c r="AM29" s="85">
        <f t="shared" si="9"/>
        <v>2.3431896310305858</v>
      </c>
      <c r="AN29" s="30">
        <f t="shared" si="48"/>
        <v>2.0439894753228008E-2</v>
      </c>
      <c r="AO29" s="30">
        <f t="shared" si="45"/>
        <v>5.8875889834837332E-2</v>
      </c>
      <c r="AP29" s="30">
        <f t="shared" si="46"/>
        <v>9.4419889376751338E-3</v>
      </c>
      <c r="AQ29" s="85">
        <f t="shared" si="47"/>
        <v>2.0503270434675234E-2</v>
      </c>
      <c r="AR29" s="94"/>
      <c r="AS29" s="95"/>
      <c r="AT29" s="60"/>
      <c r="AU29" s="30">
        <f t="shared" si="10"/>
        <v>3410.5073438716099</v>
      </c>
      <c r="AV29" s="30">
        <f t="shared" si="10"/>
        <v>4.8400000000000007</v>
      </c>
      <c r="AW29" s="30">
        <f t="shared" si="11"/>
        <v>128.47900818553433</v>
      </c>
      <c r="AX29" s="85">
        <f t="shared" si="12"/>
        <v>161.75901246603289</v>
      </c>
      <c r="AY29" s="92"/>
      <c r="AZ29" s="30">
        <f t="shared" si="13"/>
        <v>1.9764861088779988</v>
      </c>
      <c r="BA29" s="30">
        <f t="shared" si="14"/>
        <v>2.1375775712657927</v>
      </c>
      <c r="BB29" s="30">
        <f t="shared" si="15"/>
        <v>8.0545731193897047E-2</v>
      </c>
      <c r="BC29" s="56">
        <f t="shared" si="16"/>
        <v>3.9156288018897069E-2</v>
      </c>
      <c r="BD29" s="30">
        <f t="shared" si="17"/>
        <v>1.8582750420212018</v>
      </c>
      <c r="BE29" s="30">
        <f t="shared" si="18"/>
        <v>2.0564378683716784</v>
      </c>
      <c r="BF29" s="30">
        <f t="shared" si="19"/>
        <v>9.9081413175238262E-2</v>
      </c>
      <c r="BG29" s="56">
        <f t="shared" si="20"/>
        <v>5.0620015026999532E-2</v>
      </c>
      <c r="BH29" s="30">
        <f t="shared" si="21"/>
        <v>2.034194658593202</v>
      </c>
      <c r="BI29" s="30">
        <f t="shared" si="22"/>
        <v>2.171465546844026</v>
      </c>
      <c r="BJ29" s="30">
        <f t="shared" si="23"/>
        <v>6.8635444125411921E-2</v>
      </c>
      <c r="BK29" s="56">
        <f t="shared" si="24"/>
        <v>3.2639557535664741E-2</v>
      </c>
      <c r="BL29" s="30">
        <f t="shared" si="25"/>
        <v>2.1863492961109032</v>
      </c>
      <c r="BM29" s="30">
        <f t="shared" si="26"/>
        <v>2.5000299659502683</v>
      </c>
      <c r="BN29" s="30">
        <f t="shared" si="27"/>
        <v>0.15684033491968252</v>
      </c>
      <c r="BO29" s="56">
        <f t="shared" si="28"/>
        <v>6.6934546330635961E-2</v>
      </c>
      <c r="BP29" s="59"/>
      <c r="DZ29" s="30">
        <f t="shared" si="29"/>
        <v>1.7118791862792548</v>
      </c>
      <c r="EA29" s="30">
        <f t="shared" si="30"/>
        <v>2.4021844938645369</v>
      </c>
      <c r="EB29" s="30">
        <f t="shared" si="31"/>
        <v>0.34515265379264093</v>
      </c>
      <c r="EC29" s="56">
        <f t="shared" si="32"/>
        <v>0.167791595185312</v>
      </c>
      <c r="ED29" s="30">
        <f t="shared" si="33"/>
        <v>1.5327751373282892</v>
      </c>
      <c r="EE29" s="30">
        <f t="shared" si="34"/>
        <v>2.3819377730645908</v>
      </c>
      <c r="EF29" s="30">
        <f t="shared" si="35"/>
        <v>0.42458131786815073</v>
      </c>
      <c r="EG29" s="56">
        <f t="shared" si="36"/>
        <v>0.2169156858174511</v>
      </c>
      <c r="EH29" s="30">
        <f t="shared" si="37"/>
        <v>1.8087151281199674</v>
      </c>
      <c r="EI29" s="30">
        <f t="shared" si="38"/>
        <v>2.3969450773172607</v>
      </c>
      <c r="EJ29" s="30">
        <f t="shared" si="39"/>
        <v>0.29411497459864661</v>
      </c>
      <c r="EK29" s="56">
        <f t="shared" si="40"/>
        <v>0.13986625653608645</v>
      </c>
      <c r="EL29" s="30">
        <f t="shared" si="41"/>
        <v>1.6711011538779101</v>
      </c>
      <c r="EM29" s="30">
        <f t="shared" si="42"/>
        <v>3.0152781081832614</v>
      </c>
      <c r="EN29" s="30">
        <f t="shared" si="43"/>
        <v>0.67208847715267572</v>
      </c>
      <c r="EO29" s="56">
        <f t="shared" si="44"/>
        <v>0.28682632777658568</v>
      </c>
      <c r="EP29" s="66"/>
      <c r="EQ29" s="60"/>
    </row>
    <row r="30" spans="2:147" s="12" customFormat="1" ht="21.95" customHeight="1" x14ac:dyDescent="0.25"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DATA'!BL25</f>
        <v>232.99</v>
      </c>
      <c r="V30" s="129">
        <f>'RAW DATA'!BM25</f>
        <v>61.130334023960472</v>
      </c>
      <c r="W30" s="129">
        <f>'RAW DATA'!BN25</f>
        <v>2.2999999999999998</v>
      </c>
      <c r="X30" s="160"/>
      <c r="Y30" s="83"/>
      <c r="Z30" s="84"/>
      <c r="AA30" s="30">
        <f t="shared" si="0"/>
        <v>1.7904901889586318</v>
      </c>
      <c r="AB30" s="30">
        <f t="shared" si="1"/>
        <v>2.422427902708737</v>
      </c>
      <c r="AC30" s="85">
        <f t="shared" si="2"/>
        <v>1.7168305917317019</v>
      </c>
      <c r="AD30" s="85">
        <f t="shared" si="3"/>
        <v>2.3227708005781849</v>
      </c>
      <c r="AE30" s="30">
        <f t="shared" si="4"/>
        <v>1.8255617236532546</v>
      </c>
      <c r="AF30" s="30">
        <f t="shared" si="5"/>
        <v>2.4698776261191089</v>
      </c>
      <c r="AG30" s="84"/>
      <c r="AH30" s="77"/>
      <c r="AI30" s="45"/>
      <c r="AJ30" s="30">
        <f t="shared" si="6"/>
        <v>2.1064590458336845</v>
      </c>
      <c r="AK30" s="30">
        <f t="shared" si="7"/>
        <v>2.0198006961549435</v>
      </c>
      <c r="AL30" s="30">
        <f t="shared" si="8"/>
        <v>2.147719674886182</v>
      </c>
      <c r="AM30" s="85">
        <f t="shared" si="9"/>
        <v>2.4059976825510909</v>
      </c>
      <c r="AN30" s="30">
        <f t="shared" si="48"/>
        <v>3.7458100939607775E-2</v>
      </c>
      <c r="AO30" s="30">
        <f t="shared" si="45"/>
        <v>7.8511649875254191E-2</v>
      </c>
      <c r="AP30" s="30">
        <f t="shared" si="46"/>
        <v>2.3189297416770061E-2</v>
      </c>
      <c r="AQ30" s="85">
        <f t="shared" si="47"/>
        <v>1.1235508706201882E-2</v>
      </c>
      <c r="AR30" s="94"/>
      <c r="AS30" s="95"/>
      <c r="AT30" s="60"/>
      <c r="AU30" s="30">
        <f t="shared" si="10"/>
        <v>3736.9177378809795</v>
      </c>
      <c r="AV30" s="30">
        <f t="shared" si="10"/>
        <v>5.2899999999999991</v>
      </c>
      <c r="AW30" s="30">
        <f t="shared" si="11"/>
        <v>140.59976825510907</v>
      </c>
      <c r="AX30" s="85">
        <f t="shared" si="12"/>
        <v>238.67890850584524</v>
      </c>
      <c r="AY30" s="92"/>
      <c r="AZ30" s="30">
        <f t="shared" si="13"/>
        <v>2.0226619909363737</v>
      </c>
      <c r="BA30" s="30">
        <f t="shared" si="14"/>
        <v>2.1902561007309953</v>
      </c>
      <c r="BB30" s="30">
        <f t="shared" si="15"/>
        <v>8.3797054897310611E-2</v>
      </c>
      <c r="BC30" s="56">
        <f t="shared" si="16"/>
        <v>3.9781003605577347E-2</v>
      </c>
      <c r="BD30" s="30">
        <f t="shared" si="17"/>
        <v>1.9167197445504263</v>
      </c>
      <c r="BE30" s="30">
        <f t="shared" si="18"/>
        <v>2.1228816477594608</v>
      </c>
      <c r="BF30" s="30">
        <f t="shared" si="19"/>
        <v>0.10308095160451723</v>
      </c>
      <c r="BG30" s="56">
        <f t="shared" si="20"/>
        <v>5.103520946435483E-2</v>
      </c>
      <c r="BH30" s="30">
        <f t="shared" si="21"/>
        <v>2.0763136798815176</v>
      </c>
      <c r="BI30" s="30">
        <f t="shared" si="22"/>
        <v>2.2191256698908464</v>
      </c>
      <c r="BJ30" s="30">
        <f t="shared" si="23"/>
        <v>7.1405995004664199E-2</v>
      </c>
      <c r="BK30" s="56">
        <f t="shared" si="24"/>
        <v>3.3247353385840978E-2</v>
      </c>
      <c r="BL30" s="30">
        <f t="shared" si="25"/>
        <v>2.2428263020127632</v>
      </c>
      <c r="BM30" s="30">
        <f t="shared" si="26"/>
        <v>2.5691690630894186</v>
      </c>
      <c r="BN30" s="30">
        <f t="shared" si="27"/>
        <v>0.16317138053832761</v>
      </c>
      <c r="BO30" s="56">
        <f t="shared" si="28"/>
        <v>6.7818594224627965E-2</v>
      </c>
      <c r="BP30" s="59"/>
      <c r="DZ30" s="30">
        <f t="shared" si="29"/>
        <v>1.7605332069375332</v>
      </c>
      <c r="EA30" s="30">
        <f t="shared" si="30"/>
        <v>2.452384884729836</v>
      </c>
      <c r="EB30" s="30">
        <f t="shared" si="31"/>
        <v>0.34592583889615131</v>
      </c>
      <c r="EC30" s="56">
        <f t="shared" si="32"/>
        <v>0.16422148798969052</v>
      </c>
      <c r="ED30" s="30">
        <f t="shared" si="33"/>
        <v>1.5942682630437337</v>
      </c>
      <c r="EE30" s="30">
        <f t="shared" si="34"/>
        <v>2.4453331292661531</v>
      </c>
      <c r="EF30" s="30">
        <f t="shared" si="35"/>
        <v>0.42553243311120975</v>
      </c>
      <c r="EG30" s="56">
        <f t="shared" si="36"/>
        <v>0.21068040719130743</v>
      </c>
      <c r="EH30" s="30">
        <f t="shared" si="37"/>
        <v>1.8529458459673376</v>
      </c>
      <c r="EI30" s="30">
        <f t="shared" si="38"/>
        <v>2.4424935038050264</v>
      </c>
      <c r="EJ30" s="30">
        <f t="shared" si="39"/>
        <v>0.2947738289188444</v>
      </c>
      <c r="EK30" s="56">
        <f t="shared" si="40"/>
        <v>0.1372496757215142</v>
      </c>
      <c r="EL30" s="30">
        <f t="shared" si="41"/>
        <v>1.7324036431694556</v>
      </c>
      <c r="EM30" s="30">
        <f t="shared" si="42"/>
        <v>3.0795917219327262</v>
      </c>
      <c r="EN30" s="30">
        <f t="shared" si="43"/>
        <v>0.67359403938163542</v>
      </c>
      <c r="EO30" s="56">
        <f t="shared" si="44"/>
        <v>0.2799645420553441</v>
      </c>
      <c r="EP30" s="66"/>
      <c r="EQ30" s="60"/>
    </row>
    <row r="31" spans="2:147" s="12" customFormat="1" ht="21.95" customHeight="1" x14ac:dyDescent="0.25"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DATA'!BL26</f>
        <v>263.3</v>
      </c>
      <c r="V31" s="129">
        <f>'RAW DATA'!BM26</f>
        <v>69.180404704378844</v>
      </c>
      <c r="W31" s="129">
        <f>'RAW DATA'!BN26</f>
        <v>2.2999999999999998</v>
      </c>
      <c r="X31" s="160"/>
      <c r="Y31" s="83"/>
      <c r="Z31" s="84"/>
      <c r="AA31" s="30">
        <f t="shared" si="0"/>
        <v>1.9143405263768689</v>
      </c>
      <c r="AB31" s="30">
        <f t="shared" si="1"/>
        <v>2.5899901239216461</v>
      </c>
      <c r="AC31" s="85">
        <f t="shared" si="2"/>
        <v>1.8833568150912969</v>
      </c>
      <c r="AD31" s="85">
        <f t="shared" si="3"/>
        <v>2.5480709851235193</v>
      </c>
      <c r="AE31" s="30">
        <f t="shared" si="4"/>
        <v>1.932986544168779</v>
      </c>
      <c r="AF31" s="30">
        <f t="shared" si="5"/>
        <v>2.6152170891695246</v>
      </c>
      <c r="AG31" s="84"/>
      <c r="AH31" s="77"/>
      <c r="AI31" s="45"/>
      <c r="AJ31" s="30">
        <f t="shared" si="6"/>
        <v>2.2521653251492575</v>
      </c>
      <c r="AK31" s="30">
        <f t="shared" si="7"/>
        <v>2.2157139001074082</v>
      </c>
      <c r="AL31" s="30">
        <f t="shared" si="8"/>
        <v>2.2741018166691518</v>
      </c>
      <c r="AM31" s="85">
        <f t="shared" si="9"/>
        <v>2.5911493082007135</v>
      </c>
      <c r="AN31" s="30">
        <f t="shared" si="48"/>
        <v>2.288156118076241E-3</v>
      </c>
      <c r="AO31" s="30">
        <f t="shared" si="45"/>
        <v>7.1041466351039325E-3</v>
      </c>
      <c r="AP31" s="30">
        <f t="shared" si="46"/>
        <v>6.7071589983821501E-4</v>
      </c>
      <c r="AQ31" s="85">
        <f t="shared" si="47"/>
        <v>8.4767919665754185E-2</v>
      </c>
      <c r="AR31" s="94"/>
      <c r="AS31" s="95"/>
      <c r="AT31" s="60"/>
      <c r="AU31" s="30">
        <f t="shared" si="10"/>
        <v>4785.9283950616427</v>
      </c>
      <c r="AV31" s="30">
        <f t="shared" si="10"/>
        <v>5.2899999999999991</v>
      </c>
      <c r="AW31" s="30">
        <f t="shared" si="11"/>
        <v>159.11493082007132</v>
      </c>
      <c r="AX31" s="85">
        <f t="shared" si="12"/>
        <v>552.21743807056794</v>
      </c>
      <c r="AY31" s="92"/>
      <c r="AZ31" s="30">
        <f t="shared" si="13"/>
        <v>2.156248837872536</v>
      </c>
      <c r="BA31" s="30">
        <f t="shared" si="14"/>
        <v>2.348081812425979</v>
      </c>
      <c r="BB31" s="30">
        <f t="shared" si="15"/>
        <v>9.591648727672164E-2</v>
      </c>
      <c r="BC31" s="56">
        <f t="shared" si="16"/>
        <v>4.2588564083484798E-2</v>
      </c>
      <c r="BD31" s="30">
        <f t="shared" si="17"/>
        <v>2.0977245173640253</v>
      </c>
      <c r="BE31" s="30">
        <f t="shared" si="18"/>
        <v>2.3337032828507911</v>
      </c>
      <c r="BF31" s="30">
        <f t="shared" si="19"/>
        <v>0.11798938274338275</v>
      </c>
      <c r="BG31" s="56">
        <f t="shared" si="20"/>
        <v>5.3251181363109773E-2</v>
      </c>
      <c r="BH31" s="30">
        <f t="shared" si="21"/>
        <v>2.192368488215787</v>
      </c>
      <c r="BI31" s="30">
        <f t="shared" si="22"/>
        <v>2.3558351451225166</v>
      </c>
      <c r="BJ31" s="30">
        <f t="shared" si="23"/>
        <v>8.1733328453364729E-2</v>
      </c>
      <c r="BK31" s="56">
        <f t="shared" si="24"/>
        <v>3.5940927470467683E-2</v>
      </c>
      <c r="BL31" s="30">
        <f t="shared" si="25"/>
        <v>2.4043787150753468</v>
      </c>
      <c r="BM31" s="30">
        <f t="shared" si="26"/>
        <v>2.7779199013260802</v>
      </c>
      <c r="BN31" s="30">
        <f t="shared" si="27"/>
        <v>0.18677059312536654</v>
      </c>
      <c r="BO31" s="56">
        <f t="shared" si="28"/>
        <v>7.2080212643191782E-2</v>
      </c>
      <c r="BP31" s="59"/>
      <c r="DZ31" s="30">
        <f t="shared" si="29"/>
        <v>1.9031055707546143</v>
      </c>
      <c r="EA31" s="30">
        <f t="shared" si="30"/>
        <v>2.6012250795439007</v>
      </c>
      <c r="EB31" s="30">
        <f t="shared" si="31"/>
        <v>0.34905975439464321</v>
      </c>
      <c r="EC31" s="56">
        <f t="shared" si="32"/>
        <v>0.15498851283109513</v>
      </c>
      <c r="ED31" s="30">
        <f t="shared" si="33"/>
        <v>1.7863263554743369</v>
      </c>
      <c r="EE31" s="30">
        <f t="shared" si="34"/>
        <v>2.6451014447404795</v>
      </c>
      <c r="EF31" s="30">
        <f t="shared" si="35"/>
        <v>0.42938754463307133</v>
      </c>
      <c r="EG31" s="56">
        <f t="shared" si="36"/>
        <v>0.19379196231618911</v>
      </c>
      <c r="EH31" s="30">
        <f t="shared" si="37"/>
        <v>1.9766574839395878</v>
      </c>
      <c r="EI31" s="30">
        <f t="shared" si="38"/>
        <v>2.5715461493987157</v>
      </c>
      <c r="EJ31" s="30">
        <f t="shared" si="39"/>
        <v>0.29744433272956405</v>
      </c>
      <c r="EK31" s="56">
        <f t="shared" si="40"/>
        <v>0.13079640082484384</v>
      </c>
      <c r="EL31" s="30">
        <f t="shared" si="41"/>
        <v>1.9114528429163296</v>
      </c>
      <c r="EM31" s="30">
        <f t="shared" si="42"/>
        <v>3.2708457734850978</v>
      </c>
      <c r="EN31" s="30">
        <f t="shared" si="43"/>
        <v>0.67969646528438399</v>
      </c>
      <c r="EO31" s="56">
        <f t="shared" si="44"/>
        <v>0.26231466597977071</v>
      </c>
      <c r="EP31" s="66"/>
      <c r="EQ31" s="60"/>
    </row>
    <row r="32" spans="2:147" s="12" customFormat="1" ht="21.95" customHeight="1" x14ac:dyDescent="0.25"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T32" s="24"/>
      <c r="U32" s="129">
        <f>'RAW DATA'!BL27</f>
        <v>253.19</v>
      </c>
      <c r="V32" s="129">
        <f>'RAW DATA'!BM27</f>
        <v>66.516973919086666</v>
      </c>
      <c r="W32" s="129">
        <f>'RAW DATA'!BN27</f>
        <v>2.5099999999999998</v>
      </c>
      <c r="X32" s="160"/>
      <c r="Y32" s="83"/>
      <c r="Z32" s="84"/>
      <c r="AA32" s="30">
        <f t="shared" si="0"/>
        <v>1.8733636437451484</v>
      </c>
      <c r="AB32" s="30">
        <f t="shared" si="1"/>
        <v>2.5345508121257887</v>
      </c>
      <c r="AC32" s="85">
        <f t="shared" si="2"/>
        <v>1.8265451211685988</v>
      </c>
      <c r="AD32" s="85">
        <f t="shared" si="3"/>
        <v>2.4712081051104571</v>
      </c>
      <c r="AE32" s="30">
        <f t="shared" si="4"/>
        <v>1.8982265203093687</v>
      </c>
      <c r="AF32" s="30">
        <f t="shared" si="5"/>
        <v>2.5681888215950281</v>
      </c>
      <c r="AG32" s="84"/>
      <c r="AH32" s="77"/>
      <c r="AI32" s="45"/>
      <c r="AJ32" s="30">
        <f t="shared" si="6"/>
        <v>2.2039572279354687</v>
      </c>
      <c r="AK32" s="30">
        <f t="shared" si="7"/>
        <v>2.148876613139528</v>
      </c>
      <c r="AL32" s="30">
        <f t="shared" si="8"/>
        <v>2.2332076709521984</v>
      </c>
      <c r="AM32" s="85">
        <f t="shared" si="9"/>
        <v>2.529890400138993</v>
      </c>
      <c r="AN32" s="30">
        <f t="shared" si="48"/>
        <v>9.3662178332942547E-2</v>
      </c>
      <c r="AO32" s="30">
        <f t="shared" si="45"/>
        <v>0.13041010053757793</v>
      </c>
      <c r="AP32" s="30">
        <f t="shared" si="46"/>
        <v>7.6613993419706344E-2</v>
      </c>
      <c r="AQ32" s="85">
        <f t="shared" si="47"/>
        <v>3.9562801768926214E-4</v>
      </c>
      <c r="AR32" s="94"/>
      <c r="AS32" s="95"/>
      <c r="AT32" s="60"/>
      <c r="AU32" s="30">
        <f t="shared" si="10"/>
        <v>4424.507819352456</v>
      </c>
      <c r="AV32" s="30">
        <f t="shared" si="10"/>
        <v>6.3000999999999987</v>
      </c>
      <c r="AW32" s="30">
        <f t="shared" si="11"/>
        <v>166.95760453690752</v>
      </c>
      <c r="AX32" s="85">
        <f t="shared" si="12"/>
        <v>434.13374525131229</v>
      </c>
      <c r="AY32" s="92"/>
      <c r="AZ32" s="30">
        <f t="shared" si="13"/>
        <v>2.1124165670941344</v>
      </c>
      <c r="BA32" s="30">
        <f t="shared" si="14"/>
        <v>2.2954978887768029</v>
      </c>
      <c r="BB32" s="30">
        <f t="shared" si="15"/>
        <v>9.1540660841334373E-2</v>
      </c>
      <c r="BC32" s="56">
        <f t="shared" si="16"/>
        <v>4.1534681200271713E-2</v>
      </c>
      <c r="BD32" s="30">
        <f t="shared" si="17"/>
        <v>2.0362700490831349</v>
      </c>
      <c r="BE32" s="30">
        <f t="shared" si="18"/>
        <v>2.2614831771959212</v>
      </c>
      <c r="BF32" s="30">
        <f t="shared" si="19"/>
        <v>0.11260656405639331</v>
      </c>
      <c r="BG32" s="56">
        <f t="shared" si="20"/>
        <v>5.2402526682010807E-2</v>
      </c>
      <c r="BH32" s="30">
        <f t="shared" si="21"/>
        <v>2.1552031160335297</v>
      </c>
      <c r="BI32" s="30">
        <f t="shared" si="22"/>
        <v>2.3112122258708672</v>
      </c>
      <c r="BJ32" s="30">
        <f t="shared" si="23"/>
        <v>7.8004554918668936E-2</v>
      </c>
      <c r="BK32" s="56">
        <f t="shared" si="24"/>
        <v>3.4929378012305078E-2</v>
      </c>
      <c r="BL32" s="30">
        <f t="shared" si="25"/>
        <v>2.3516405079061964</v>
      </c>
      <c r="BM32" s="30">
        <f t="shared" si="26"/>
        <v>2.7081402923717897</v>
      </c>
      <c r="BN32" s="30">
        <f t="shared" si="27"/>
        <v>0.17824989223279655</v>
      </c>
      <c r="BO32" s="56">
        <f t="shared" si="28"/>
        <v>7.0457555087368021E-2</v>
      </c>
      <c r="BP32" s="59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DZ32" s="30">
        <f t="shared" si="29"/>
        <v>1.8560744427997116</v>
      </c>
      <c r="EA32" s="30">
        <f t="shared" si="30"/>
        <v>2.5518400130712258</v>
      </c>
      <c r="EB32" s="30">
        <f t="shared" si="31"/>
        <v>0.34788278513575716</v>
      </c>
      <c r="EC32" s="56">
        <f t="shared" si="32"/>
        <v>0.15784461727582266</v>
      </c>
      <c r="ED32" s="30">
        <f t="shared" si="33"/>
        <v>1.7209368892128518</v>
      </c>
      <c r="EE32" s="30">
        <f t="shared" si="34"/>
        <v>2.5768163370662043</v>
      </c>
      <c r="EF32" s="30">
        <f t="shared" si="35"/>
        <v>0.42793972392667634</v>
      </c>
      <c r="EG32" s="56">
        <f t="shared" si="36"/>
        <v>0.19914578683112588</v>
      </c>
      <c r="EH32" s="30">
        <f t="shared" si="37"/>
        <v>1.9367662691863019</v>
      </c>
      <c r="EI32" s="30">
        <f t="shared" si="38"/>
        <v>2.5296490727180947</v>
      </c>
      <c r="EJ32" s="30">
        <f t="shared" si="39"/>
        <v>0.29644140176589651</v>
      </c>
      <c r="EK32" s="56">
        <f t="shared" si="40"/>
        <v>0.13274242499780564</v>
      </c>
      <c r="EL32" s="30">
        <f t="shared" si="41"/>
        <v>1.8524857540487201</v>
      </c>
      <c r="EM32" s="30">
        <f t="shared" si="42"/>
        <v>3.207295046229266</v>
      </c>
      <c r="EN32" s="30">
        <f t="shared" si="43"/>
        <v>0.67740464609027307</v>
      </c>
      <c r="EO32" s="56">
        <f t="shared" si="44"/>
        <v>0.2677604713836837</v>
      </c>
      <c r="EP32" s="66"/>
      <c r="EQ32" s="60"/>
    </row>
    <row r="33" spans="2:147" s="12" customFormat="1" ht="21.95" customHeight="1" x14ac:dyDescent="0.25"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T33" s="24"/>
      <c r="U33" s="129">
        <f>'RAW DATA'!BL28</f>
        <v>323.92</v>
      </c>
      <c r="V33" s="129">
        <f>'RAW DATA'!BM28</f>
        <v>84.752158841773152</v>
      </c>
      <c r="W33" s="129">
        <f>'RAW DATA'!BN28</f>
        <v>2.4</v>
      </c>
      <c r="X33" s="160"/>
      <c r="Y33" s="83"/>
      <c r="Z33" s="84"/>
      <c r="AA33" s="30">
        <f t="shared" si="0"/>
        <v>2.1539119637806801</v>
      </c>
      <c r="AB33" s="30">
        <f t="shared" si="1"/>
        <v>2.9141161862915079</v>
      </c>
      <c r="AC33" s="85">
        <f t="shared" si="2"/>
        <v>2.2527031546625764</v>
      </c>
      <c r="AD33" s="85">
        <f t="shared" si="3"/>
        <v>3.0477748563081914</v>
      </c>
      <c r="AE33" s="30">
        <f t="shared" si="4"/>
        <v>2.1231463356511755</v>
      </c>
      <c r="AF33" s="30">
        <f t="shared" si="5"/>
        <v>2.8724921011751197</v>
      </c>
      <c r="AG33" s="84"/>
      <c r="AH33" s="77"/>
      <c r="AI33" s="45"/>
      <c r="AJ33" s="30">
        <f t="shared" si="6"/>
        <v>2.5340140750360942</v>
      </c>
      <c r="AK33" s="30">
        <f t="shared" si="7"/>
        <v>2.6502390054853842</v>
      </c>
      <c r="AL33" s="30">
        <f t="shared" si="8"/>
        <v>2.4978192184131478</v>
      </c>
      <c r="AM33" s="85">
        <f t="shared" si="9"/>
        <v>2.9492996533607823</v>
      </c>
      <c r="AN33" s="30">
        <f t="shared" si="48"/>
        <v>1.7959772307779915E-2</v>
      </c>
      <c r="AO33" s="30">
        <f t="shared" si="45"/>
        <v>6.2619559866314164E-2</v>
      </c>
      <c r="AP33" s="30">
        <f t="shared" si="46"/>
        <v>9.5685994909591315E-3</v>
      </c>
      <c r="AQ33" s="85">
        <f t="shared" si="47"/>
        <v>0.30173010918227566</v>
      </c>
      <c r="AR33" s="100"/>
      <c r="AS33" s="101"/>
      <c r="AT33" s="68"/>
      <c r="AU33" s="30">
        <f t="shared" si="10"/>
        <v>7182.9284283411471</v>
      </c>
      <c r="AV33" s="30">
        <f t="shared" si="10"/>
        <v>5.76</v>
      </c>
      <c r="AW33" s="30">
        <f t="shared" si="11"/>
        <v>203.40518122025557</v>
      </c>
      <c r="AX33" s="85">
        <f t="shared" si="12"/>
        <v>1526.5478326846749</v>
      </c>
      <c r="AY33" s="63"/>
      <c r="AZ33" s="30">
        <f t="shared" si="13"/>
        <v>2.4076485176204399</v>
      </c>
      <c r="BA33" s="30">
        <f t="shared" si="14"/>
        <v>2.6603796324517486</v>
      </c>
      <c r="BB33" s="30">
        <f t="shared" si="15"/>
        <v>0.12636555741565444</v>
      </c>
      <c r="BC33" s="56">
        <f t="shared" si="16"/>
        <v>4.9867740933465188E-2</v>
      </c>
      <c r="BD33" s="30">
        <f t="shared" si="17"/>
        <v>2.4947934242008922</v>
      </c>
      <c r="BE33" s="30">
        <f t="shared" si="18"/>
        <v>2.8056845867698761</v>
      </c>
      <c r="BF33" s="30">
        <f t="shared" si="19"/>
        <v>0.15544558128449179</v>
      </c>
      <c r="BG33" s="56">
        <f t="shared" si="20"/>
        <v>5.8653419922790127E-2</v>
      </c>
      <c r="BH33" s="30">
        <f t="shared" si="21"/>
        <v>2.3901393199651486</v>
      </c>
      <c r="BI33" s="30">
        <f t="shared" si="22"/>
        <v>2.605499116861147</v>
      </c>
      <c r="BJ33" s="30">
        <f t="shared" si="23"/>
        <v>0.10767989844799927</v>
      </c>
      <c r="BK33" s="56">
        <f t="shared" si="24"/>
        <v>4.3109564396901272E-2</v>
      </c>
      <c r="BL33" s="30">
        <f t="shared" si="25"/>
        <v>2.7032379930640622</v>
      </c>
      <c r="BM33" s="30">
        <f t="shared" si="26"/>
        <v>3.1953613136575023</v>
      </c>
      <c r="BN33" s="30">
        <f t="shared" si="27"/>
        <v>0.24606166029671991</v>
      </c>
      <c r="BO33" s="56">
        <f t="shared" si="28"/>
        <v>8.3430539184557992E-2</v>
      </c>
      <c r="BP33" s="59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DZ33" s="30">
        <f t="shared" si="29"/>
        <v>2.1753903255332032</v>
      </c>
      <c r="EA33" s="30">
        <f t="shared" si="30"/>
        <v>2.8926378245389852</v>
      </c>
      <c r="EB33" s="30">
        <f t="shared" si="31"/>
        <v>0.35862374950289083</v>
      </c>
      <c r="EC33" s="56">
        <f t="shared" si="32"/>
        <v>0.14152397693283641</v>
      </c>
      <c r="ED33" s="30">
        <f t="shared" si="33"/>
        <v>2.209086540019388</v>
      </c>
      <c r="EE33" s="30">
        <f t="shared" si="34"/>
        <v>3.0913914709513803</v>
      </c>
      <c r="EF33" s="30">
        <f t="shared" si="35"/>
        <v>0.44115246546599612</v>
      </c>
      <c r="EG33" s="56">
        <f t="shared" si="36"/>
        <v>0.16645761554067848</v>
      </c>
      <c r="EH33" s="30">
        <f t="shared" si="37"/>
        <v>2.1922251173204703</v>
      </c>
      <c r="EI33" s="30">
        <f t="shared" si="38"/>
        <v>2.8034133195058253</v>
      </c>
      <c r="EJ33" s="30">
        <f t="shared" si="39"/>
        <v>0.30559410109267726</v>
      </c>
      <c r="EK33" s="56">
        <f t="shared" si="40"/>
        <v>0.12234436297067965</v>
      </c>
      <c r="EL33" s="30">
        <f t="shared" si="41"/>
        <v>2.2509799764708474</v>
      </c>
      <c r="EM33" s="30">
        <f t="shared" si="42"/>
        <v>3.6476193302507172</v>
      </c>
      <c r="EN33" s="30">
        <f t="shared" si="43"/>
        <v>0.69831967688993479</v>
      </c>
      <c r="EO33" s="56">
        <f t="shared" si="44"/>
        <v>0.23677474619921599</v>
      </c>
      <c r="EP33" s="66"/>
      <c r="EQ33" s="60"/>
    </row>
    <row r="34" spans="2:147" s="12" customFormat="1" ht="21.95" customHeight="1" x14ac:dyDescent="0.25"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T34" s="24"/>
      <c r="U34" s="129">
        <f>'RAW DATA'!BL29</f>
        <v>338.78</v>
      </c>
      <c r="V34" s="129">
        <f>'RAW DATA'!BM29</f>
        <v>88.47659159795559</v>
      </c>
      <c r="W34" s="129">
        <f>'RAW DATA'!BN29</f>
        <v>2.4</v>
      </c>
      <c r="X34" s="160"/>
      <c r="Y34" s="83"/>
      <c r="Z34" s="84"/>
      <c r="AA34" s="30">
        <f t="shared" si="0"/>
        <v>2.2112123617345469</v>
      </c>
      <c r="AB34" s="30">
        <f t="shared" si="1"/>
        <v>2.9916402541114455</v>
      </c>
      <c r="AC34" s="85">
        <f t="shared" si="2"/>
        <v>2.3512847334990385</v>
      </c>
      <c r="AD34" s="85">
        <f t="shared" si="3"/>
        <v>3.1811499335575224</v>
      </c>
      <c r="AE34" s="30">
        <f t="shared" si="4"/>
        <v>2.1657719359612084</v>
      </c>
      <c r="AF34" s="30">
        <f t="shared" si="5"/>
        <v>2.9301620310063408</v>
      </c>
      <c r="AG34" s="84"/>
      <c r="AH34" s="77"/>
      <c r="AI34" s="45"/>
      <c r="AJ34" s="30">
        <f t="shared" si="6"/>
        <v>2.6014263079229965</v>
      </c>
      <c r="AK34" s="30">
        <f t="shared" si="7"/>
        <v>2.7662173335282807</v>
      </c>
      <c r="AL34" s="30">
        <f t="shared" si="8"/>
        <v>2.5479669834837746</v>
      </c>
      <c r="AM34" s="85">
        <f t="shared" si="9"/>
        <v>3.0349616067529785</v>
      </c>
      <c r="AN34" s="30">
        <f t="shared" si="48"/>
        <v>4.0572557523489816E-2</v>
      </c>
      <c r="AO34" s="30">
        <f t="shared" si="45"/>
        <v>0.13411513537656405</v>
      </c>
      <c r="AP34" s="30">
        <f t="shared" si="46"/>
        <v>2.1894228201287651E-2</v>
      </c>
      <c r="AQ34" s="85">
        <f t="shared" si="47"/>
        <v>0.40317624205032426</v>
      </c>
      <c r="AR34" s="100"/>
      <c r="AS34" s="101"/>
      <c r="AT34" s="68"/>
      <c r="AU34" s="30">
        <f t="shared" si="10"/>
        <v>7828.1072607914257</v>
      </c>
      <c r="AV34" s="30">
        <f t="shared" si="10"/>
        <v>5.76</v>
      </c>
      <c r="AW34" s="30">
        <f t="shared" si="11"/>
        <v>212.3438198350934</v>
      </c>
      <c r="AX34" s="85">
        <f t="shared" si="12"/>
        <v>1831.4543132393255</v>
      </c>
      <c r="AY34" s="63"/>
      <c r="AZ34" s="30">
        <f t="shared" si="13"/>
        <v>2.4669409300983713</v>
      </c>
      <c r="BA34" s="30">
        <f t="shared" si="14"/>
        <v>2.7359116857476216</v>
      </c>
      <c r="BB34" s="30">
        <f t="shared" si="15"/>
        <v>0.13448537782462511</v>
      </c>
      <c r="BC34" s="56">
        <f t="shared" si="16"/>
        <v>5.1696785496107137E-2</v>
      </c>
      <c r="BD34" s="30">
        <f t="shared" si="17"/>
        <v>2.6007833485267349</v>
      </c>
      <c r="BE34" s="30">
        <f t="shared" si="18"/>
        <v>2.9316513185298265</v>
      </c>
      <c r="BF34" s="30">
        <f t="shared" si="19"/>
        <v>0.16543398500154585</v>
      </c>
      <c r="BG34" s="56">
        <f t="shared" si="20"/>
        <v>5.9805129190820497E-2</v>
      </c>
      <c r="BH34" s="30">
        <f t="shared" si="21"/>
        <v>2.4333679414420981</v>
      </c>
      <c r="BI34" s="30">
        <f t="shared" si="22"/>
        <v>2.6625660255254511</v>
      </c>
      <c r="BJ34" s="30">
        <f t="shared" si="23"/>
        <v>0.11459904204167634</v>
      </c>
      <c r="BK34" s="56">
        <f t="shared" si="24"/>
        <v>4.4976658953793797E-2</v>
      </c>
      <c r="BL34" s="30">
        <f t="shared" si="25"/>
        <v>2.7730888620753258</v>
      </c>
      <c r="BM34" s="30">
        <f t="shared" si="26"/>
        <v>3.2968343514306313</v>
      </c>
      <c r="BN34" s="30">
        <f t="shared" si="27"/>
        <v>0.26187274467765276</v>
      </c>
      <c r="BO34" s="56">
        <f t="shared" si="28"/>
        <v>8.6285356656561854E-2</v>
      </c>
      <c r="BP34" s="59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DZ34" s="30">
        <f t="shared" si="29"/>
        <v>2.2398615745000927</v>
      </c>
      <c r="EA34" s="30">
        <f t="shared" si="30"/>
        <v>2.9629910413459002</v>
      </c>
      <c r="EB34" s="30">
        <f t="shared" si="31"/>
        <v>0.36156473342290357</v>
      </c>
      <c r="EC34" s="56">
        <f t="shared" si="32"/>
        <v>0.13898711346222237</v>
      </c>
      <c r="ED34" s="30">
        <f t="shared" si="33"/>
        <v>2.3214470867273675</v>
      </c>
      <c r="EE34" s="30">
        <f t="shared" si="34"/>
        <v>3.2109875803291938</v>
      </c>
      <c r="EF34" s="30">
        <f t="shared" si="35"/>
        <v>0.44477024680091304</v>
      </c>
      <c r="EG34" s="56">
        <f t="shared" si="36"/>
        <v>0.16078644342583648</v>
      </c>
      <c r="EH34" s="30">
        <f t="shared" si="37"/>
        <v>2.2398667813907869</v>
      </c>
      <c r="EI34" s="30">
        <f t="shared" si="38"/>
        <v>2.8560671855767623</v>
      </c>
      <c r="EJ34" s="30">
        <f t="shared" si="39"/>
        <v>0.30810020209298783</v>
      </c>
      <c r="EK34" s="56">
        <f t="shared" si="40"/>
        <v>0.12092001352063426</v>
      </c>
      <c r="EL34" s="30">
        <f t="shared" si="41"/>
        <v>2.330915184371122</v>
      </c>
      <c r="EM34" s="30">
        <f t="shared" si="42"/>
        <v>3.7390080291348351</v>
      </c>
      <c r="EN34" s="30">
        <f t="shared" si="43"/>
        <v>0.70404642238185666</v>
      </c>
      <c r="EO34" s="56">
        <f t="shared" si="44"/>
        <v>0.23197869153115791</v>
      </c>
      <c r="EP34" s="66"/>
      <c r="EQ34" s="60"/>
    </row>
    <row r="35" spans="2:147" s="12" customFormat="1" ht="21.95" customHeight="1" x14ac:dyDescent="0.25"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T35" s="24"/>
      <c r="U35" s="129">
        <f>'RAW DATA'!BL30</f>
        <v>349.48</v>
      </c>
      <c r="V35" s="129">
        <f>'RAW DATA'!BM30</f>
        <v>91.138134412230741</v>
      </c>
      <c r="W35" s="129">
        <f>'RAW DATA'!BN30</f>
        <v>2.7</v>
      </c>
      <c r="X35" s="160"/>
      <c r="Y35" s="83"/>
      <c r="Z35" s="84"/>
      <c r="AA35" s="30">
        <f t="shared" si="0"/>
        <v>2.2521601979321701</v>
      </c>
      <c r="AB35" s="30">
        <f t="shared" si="1"/>
        <v>3.047040267790583</v>
      </c>
      <c r="AC35" s="85">
        <f t="shared" si="2"/>
        <v>2.4243649559098128</v>
      </c>
      <c r="AD35" s="85">
        <f t="shared" si="3"/>
        <v>3.2800231756426879</v>
      </c>
      <c r="AE35" s="30">
        <f t="shared" si="4"/>
        <v>2.1956446046562146</v>
      </c>
      <c r="AF35" s="30">
        <f t="shared" si="5"/>
        <v>2.9705779945348785</v>
      </c>
      <c r="AG35" s="84"/>
      <c r="AH35" s="77"/>
      <c r="AI35" s="45"/>
      <c r="AJ35" s="30">
        <f t="shared" si="6"/>
        <v>2.6496002328613768</v>
      </c>
      <c r="AK35" s="30">
        <f t="shared" si="7"/>
        <v>2.8521940657762506</v>
      </c>
      <c r="AL35" s="30">
        <f t="shared" si="8"/>
        <v>2.5831112995955468</v>
      </c>
      <c r="AM35" s="85">
        <f t="shared" si="9"/>
        <v>3.0961770914813069</v>
      </c>
      <c r="AN35" s="30">
        <f t="shared" si="48"/>
        <v>2.5401365276274605E-3</v>
      </c>
      <c r="AO35" s="30">
        <f t="shared" si="45"/>
        <v>2.3163033657505629E-2</v>
      </c>
      <c r="AP35" s="30">
        <f t="shared" si="46"/>
        <v>1.3662968282242071E-2</v>
      </c>
      <c r="AQ35" s="85">
        <f t="shared" si="47"/>
        <v>0.1569562878145877</v>
      </c>
      <c r="AR35" s="100"/>
      <c r="AS35" s="101"/>
      <c r="AT35" s="68"/>
      <c r="AU35" s="30">
        <f t="shared" si="10"/>
        <v>8306.1595441418376</v>
      </c>
      <c r="AV35" s="30">
        <f t="shared" si="10"/>
        <v>7.2900000000000009</v>
      </c>
      <c r="AW35" s="30">
        <f t="shared" si="11"/>
        <v>246.07296291302302</v>
      </c>
      <c r="AX35" s="85">
        <f t="shared" si="12"/>
        <v>2066.3422028760992</v>
      </c>
      <c r="AY35" s="63"/>
      <c r="AZ35" s="30">
        <f t="shared" si="13"/>
        <v>2.5091794772988836</v>
      </c>
      <c r="BA35" s="30">
        <f t="shared" si="14"/>
        <v>2.79002098842387</v>
      </c>
      <c r="BB35" s="30">
        <f t="shared" si="15"/>
        <v>0.14042075556249342</v>
      </c>
      <c r="BC35" s="56">
        <f t="shared" si="16"/>
        <v>5.2996959247263109E-2</v>
      </c>
      <c r="BD35" s="30">
        <f t="shared" si="17"/>
        <v>2.6794588171909011</v>
      </c>
      <c r="BE35" s="30">
        <f t="shared" si="18"/>
        <v>3.0249293143616001</v>
      </c>
      <c r="BF35" s="30">
        <f t="shared" si="19"/>
        <v>0.17273524858534955</v>
      </c>
      <c r="BG35" s="56">
        <f t="shared" si="20"/>
        <v>6.056223545866541E-2</v>
      </c>
      <c r="BH35" s="30">
        <f t="shared" si="21"/>
        <v>2.4634545433702346</v>
      </c>
      <c r="BI35" s="30">
        <f t="shared" si="22"/>
        <v>2.7027680558208589</v>
      </c>
      <c r="BJ35" s="30">
        <f t="shared" si="23"/>
        <v>0.11965675622531197</v>
      </c>
      <c r="BK35" s="56">
        <f t="shared" si="24"/>
        <v>4.6322725716095747E-2</v>
      </c>
      <c r="BL35" s="30">
        <f t="shared" si="25"/>
        <v>2.8227468549479888</v>
      </c>
      <c r="BM35" s="30">
        <f t="shared" si="26"/>
        <v>3.369607328014625</v>
      </c>
      <c r="BN35" s="30">
        <f t="shared" si="27"/>
        <v>0.27343023653331827</v>
      </c>
      <c r="BO35" s="56">
        <f t="shared" si="28"/>
        <v>8.8312208395838435E-2</v>
      </c>
      <c r="BP35" s="59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DZ35" s="30">
        <f t="shared" si="29"/>
        <v>2.2857860932250995</v>
      </c>
      <c r="EA35" s="30">
        <f t="shared" si="30"/>
        <v>3.0134143724976541</v>
      </c>
      <c r="EB35" s="30">
        <f t="shared" si="31"/>
        <v>0.36381413963627729</v>
      </c>
      <c r="EC35" s="56">
        <f t="shared" si="32"/>
        <v>0.13730906841119361</v>
      </c>
      <c r="ED35" s="30">
        <f t="shared" si="33"/>
        <v>2.404656765487553</v>
      </c>
      <c r="EE35" s="30">
        <f t="shared" si="34"/>
        <v>3.2997313660649481</v>
      </c>
      <c r="EF35" s="30">
        <f t="shared" si="35"/>
        <v>0.44753730028869759</v>
      </c>
      <c r="EG35" s="56">
        <f t="shared" si="36"/>
        <v>0.15690983501394257</v>
      </c>
      <c r="EH35" s="30">
        <f t="shared" si="37"/>
        <v>2.2730943107010124</v>
      </c>
      <c r="EI35" s="30">
        <f t="shared" si="38"/>
        <v>2.8931282884900811</v>
      </c>
      <c r="EJ35" s="30">
        <f t="shared" si="39"/>
        <v>0.31001698889453422</v>
      </c>
      <c r="EK35" s="56">
        <f t="shared" si="40"/>
        <v>0.1200168916233209</v>
      </c>
      <c r="EL35" s="30">
        <f t="shared" si="41"/>
        <v>2.3877505782039234</v>
      </c>
      <c r="EM35" s="30">
        <f t="shared" si="42"/>
        <v>3.8046036047586904</v>
      </c>
      <c r="EN35" s="30">
        <f t="shared" si="43"/>
        <v>0.70842651327738348</v>
      </c>
      <c r="EO35" s="56">
        <f t="shared" si="44"/>
        <v>0.22880684545677918</v>
      </c>
      <c r="EP35" s="66"/>
      <c r="EQ35" s="60"/>
    </row>
    <row r="36" spans="2:147" s="12" customFormat="1" ht="21.95" customHeight="1" x14ac:dyDescent="0.25"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T36" s="24"/>
      <c r="U36" s="129">
        <f>'RAW DATA'!BL31</f>
        <v>364.93</v>
      </c>
      <c r="V36" s="129">
        <f>'RAW DATA'!BM31</f>
        <v>94.952682470729073</v>
      </c>
      <c r="W36" s="129">
        <f>'RAW DATA'!BN31</f>
        <v>2.75</v>
      </c>
      <c r="X36" s="160"/>
      <c r="Y36" s="83"/>
      <c r="Z36" s="84"/>
      <c r="AA36" s="30">
        <f t="shared" si="0"/>
        <v>2.3108470198121669</v>
      </c>
      <c r="AB36" s="30">
        <f t="shared" si="1"/>
        <v>3.1264400856282255</v>
      </c>
      <c r="AC36" s="85">
        <f t="shared" si="2"/>
        <v>2.5330824451624494</v>
      </c>
      <c r="AD36" s="85">
        <f t="shared" si="3"/>
        <v>3.4271115434550783</v>
      </c>
      <c r="AE36" s="30">
        <f t="shared" si="4"/>
        <v>2.2376517035790284</v>
      </c>
      <c r="AF36" s="30">
        <f t="shared" si="5"/>
        <v>3.0274111283716265</v>
      </c>
      <c r="AG36" s="84"/>
      <c r="AH36" s="77"/>
      <c r="AI36" s="45"/>
      <c r="AJ36" s="30">
        <f t="shared" si="6"/>
        <v>2.7186435527201964</v>
      </c>
      <c r="AK36" s="30">
        <f t="shared" si="7"/>
        <v>2.9800969943087638</v>
      </c>
      <c r="AL36" s="30">
        <f t="shared" si="8"/>
        <v>2.6325314159753277</v>
      </c>
      <c r="AM36" s="85">
        <f t="shared" si="9"/>
        <v>3.1839116968267684</v>
      </c>
      <c r="AN36" s="30">
        <f t="shared" si="48"/>
        <v>9.8322678601110128E-4</v>
      </c>
      <c r="AO36" s="30">
        <f t="shared" si="45"/>
        <v>5.2944626789927299E-2</v>
      </c>
      <c r="AP36" s="30">
        <f t="shared" si="46"/>
        <v>1.3798868232761498E-2</v>
      </c>
      <c r="AQ36" s="85">
        <f t="shared" si="47"/>
        <v>0.18827936064308542</v>
      </c>
      <c r="AR36" s="94"/>
      <c r="AS36" s="95"/>
      <c r="AT36" s="93"/>
      <c r="AU36" s="30">
        <f t="shared" si="10"/>
        <v>9016.0119083870995</v>
      </c>
      <c r="AV36" s="30">
        <f t="shared" si="10"/>
        <v>7.5625</v>
      </c>
      <c r="AW36" s="30">
        <f t="shared" si="11"/>
        <v>261.11987679450493</v>
      </c>
      <c r="AX36" s="85">
        <f t="shared" si="12"/>
        <v>2427.6890833991724</v>
      </c>
      <c r="AY36" s="92"/>
      <c r="AZ36" s="30">
        <f t="shared" si="13"/>
        <v>2.5695525734160123</v>
      </c>
      <c r="BA36" s="30">
        <f t="shared" si="14"/>
        <v>2.8677345320243806</v>
      </c>
      <c r="BB36" s="30">
        <f t="shared" si="15"/>
        <v>0.14909097930418411</v>
      </c>
      <c r="BC36" s="56">
        <f t="shared" si="16"/>
        <v>5.4840208513178564E-2</v>
      </c>
      <c r="BD36" s="30">
        <f t="shared" si="17"/>
        <v>2.7966962764534884</v>
      </c>
      <c r="BE36" s="30">
        <f t="shared" si="18"/>
        <v>3.1634977121640393</v>
      </c>
      <c r="BF36" s="30">
        <f t="shared" si="19"/>
        <v>0.18340071785527531</v>
      </c>
      <c r="BG36" s="56">
        <f t="shared" si="20"/>
        <v>6.1541861961380694E-2</v>
      </c>
      <c r="BH36" s="30">
        <f t="shared" si="21"/>
        <v>2.5054865008947056</v>
      </c>
      <c r="BI36" s="30">
        <f t="shared" si="22"/>
        <v>2.7595763310559498</v>
      </c>
      <c r="BJ36" s="30">
        <f t="shared" si="23"/>
        <v>0.12704491508062218</v>
      </c>
      <c r="BK36" s="56">
        <f t="shared" si="24"/>
        <v>4.8259600743854054E-2</v>
      </c>
      <c r="BL36" s="30">
        <f t="shared" si="25"/>
        <v>2.8935986190141052</v>
      </c>
      <c r="BM36" s="30">
        <f t="shared" si="26"/>
        <v>3.4742247746394317</v>
      </c>
      <c r="BN36" s="30">
        <f t="shared" si="27"/>
        <v>0.29031307781266324</v>
      </c>
      <c r="BO36" s="56">
        <f t="shared" si="28"/>
        <v>9.1181259235927459E-2</v>
      </c>
      <c r="BP36" s="59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DZ36" s="30">
        <f t="shared" si="29"/>
        <v>2.3513958710169298</v>
      </c>
      <c r="EA36" s="30">
        <f t="shared" si="30"/>
        <v>3.085891234423463</v>
      </c>
      <c r="EB36" s="30">
        <f t="shared" si="31"/>
        <v>0.36724768170326655</v>
      </c>
      <c r="EC36" s="56">
        <f t="shared" si="32"/>
        <v>0.13508489604523888</v>
      </c>
      <c r="ED36" s="30">
        <f t="shared" si="33"/>
        <v>2.5283360040100398</v>
      </c>
      <c r="EE36" s="30">
        <f t="shared" si="34"/>
        <v>3.4318579846074879</v>
      </c>
      <c r="EF36" s="30">
        <f t="shared" si="35"/>
        <v>0.45176099029872385</v>
      </c>
      <c r="EG36" s="56">
        <f t="shared" si="36"/>
        <v>0.15159271364706384</v>
      </c>
      <c r="EH36" s="30">
        <f t="shared" si="37"/>
        <v>2.3195886024443046</v>
      </c>
      <c r="EI36" s="30">
        <f t="shared" si="38"/>
        <v>2.9454742295063507</v>
      </c>
      <c r="EJ36" s="30">
        <f t="shared" si="39"/>
        <v>0.31294281353102282</v>
      </c>
      <c r="EK36" s="56">
        <f t="shared" si="40"/>
        <v>0.11887524366545146</v>
      </c>
      <c r="EL36" s="30">
        <f t="shared" si="41"/>
        <v>2.4687993185163757</v>
      </c>
      <c r="EM36" s="30">
        <f t="shared" si="42"/>
        <v>3.8990240751371612</v>
      </c>
      <c r="EN36" s="30">
        <f t="shared" si="43"/>
        <v>0.71511237831039254</v>
      </c>
      <c r="EO36" s="56">
        <f t="shared" si="44"/>
        <v>0.22460182517722033</v>
      </c>
      <c r="EP36" s="66"/>
      <c r="EQ36" s="60"/>
    </row>
    <row r="37" spans="2:147" s="12" customFormat="1" ht="21.95" customHeight="1" x14ac:dyDescent="0.25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T37" s="24"/>
      <c r="U37" s="27"/>
      <c r="V37" s="170">
        <f>AVERAGE(V16:V36)</f>
        <v>45.681097521600712</v>
      </c>
      <c r="W37" s="27"/>
      <c r="X37" s="160"/>
      <c r="Y37" s="83"/>
      <c r="Z37" s="84"/>
      <c r="AA37" s="160"/>
      <c r="AB37" s="160"/>
      <c r="AC37" s="160"/>
      <c r="AD37" s="160"/>
      <c r="AE37" s="160"/>
      <c r="AF37" s="160"/>
      <c r="AG37" s="84"/>
      <c r="AH37" s="77"/>
      <c r="AI37" s="45"/>
      <c r="AJ37" s="160"/>
      <c r="AK37" s="160"/>
      <c r="AL37" s="160"/>
      <c r="AM37" s="160"/>
      <c r="AN37" s="160"/>
      <c r="AO37" s="160"/>
      <c r="AP37" s="160"/>
      <c r="AQ37" s="160"/>
      <c r="AR37" s="106"/>
      <c r="AS37" s="107"/>
      <c r="AT37" s="68"/>
      <c r="AU37" s="92"/>
      <c r="AV37" s="92"/>
      <c r="AW37" s="92"/>
      <c r="AX37" s="92"/>
      <c r="AY37" s="63"/>
      <c r="AZ37" s="92"/>
      <c r="BA37" s="92"/>
      <c r="BB37" s="92"/>
      <c r="BC37" s="59"/>
      <c r="BD37" s="92"/>
      <c r="BE37" s="92"/>
      <c r="BF37" s="92"/>
      <c r="BG37" s="59"/>
      <c r="BH37" s="92"/>
      <c r="BI37" s="92"/>
      <c r="BJ37" s="92"/>
      <c r="BK37" s="59"/>
      <c r="BL37" s="92"/>
      <c r="BM37" s="92"/>
      <c r="BN37" s="92"/>
      <c r="BO37" s="59"/>
      <c r="BP37" s="59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DZ37" s="30">
        <f t="shared" si="29"/>
        <v>-0.34352100312471012</v>
      </c>
      <c r="EA37" s="30">
        <f t="shared" si="30"/>
        <v>0.34352100312471012</v>
      </c>
      <c r="EB37" s="30">
        <f t="shared" si="31"/>
        <v>0.34352100312471012</v>
      </c>
      <c r="EC37" s="56" t="e">
        <f t="shared" si="32"/>
        <v>#DIV/0!</v>
      </c>
      <c r="ED37" s="30">
        <f t="shared" si="33"/>
        <v>-0.42257418165384619</v>
      </c>
      <c r="EE37" s="30">
        <f t="shared" si="34"/>
        <v>0.42257418165384619</v>
      </c>
      <c r="EF37" s="30">
        <f t="shared" si="35"/>
        <v>0.42257418165384619</v>
      </c>
      <c r="EG37" s="56" t="e">
        <f t="shared" si="36"/>
        <v>#DIV/0!</v>
      </c>
      <c r="EH37" s="30">
        <f t="shared" si="37"/>
        <v>-0.29272459590829286</v>
      </c>
      <c r="EI37" s="30">
        <f t="shared" si="38"/>
        <v>0.29272459590829286</v>
      </c>
      <c r="EJ37" s="30">
        <f t="shared" si="39"/>
        <v>0.29272459590829286</v>
      </c>
      <c r="EK37" s="56" t="e">
        <f t="shared" si="40"/>
        <v>#DIV/0!</v>
      </c>
      <c r="EL37" s="30">
        <f t="shared" si="41"/>
        <v>-0.66891129279495787</v>
      </c>
      <c r="EM37" s="30">
        <f t="shared" si="42"/>
        <v>0.66891129279495787</v>
      </c>
      <c r="EN37" s="30">
        <f t="shared" si="43"/>
        <v>0.66891129279495787</v>
      </c>
      <c r="EO37" s="56" t="e">
        <f t="shared" si="44"/>
        <v>#DIV/0!</v>
      </c>
      <c r="EP37" s="66"/>
      <c r="EQ37" s="60"/>
    </row>
    <row r="38" spans="2:147" s="12" customFormat="1" ht="21.95" customHeight="1" x14ac:dyDescent="0.25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T38" s="24"/>
      <c r="U38" s="160"/>
      <c r="V38" s="160"/>
      <c r="W38" s="160"/>
      <c r="X38" s="160"/>
      <c r="Y38" s="83"/>
      <c r="Z38" s="84"/>
      <c r="AA38" s="160"/>
      <c r="AB38" s="160"/>
      <c r="AC38" s="160"/>
      <c r="AD38" s="160"/>
      <c r="AE38" s="160"/>
      <c r="AF38" s="160"/>
      <c r="AG38" s="84"/>
      <c r="AH38" s="77"/>
      <c r="AI38" s="45"/>
      <c r="AJ38" s="160"/>
      <c r="AK38" s="160"/>
      <c r="AL38" s="160"/>
      <c r="AM38" s="160"/>
      <c r="AN38" s="160"/>
      <c r="AO38" s="160"/>
      <c r="AP38" s="160"/>
      <c r="AQ38" s="160"/>
      <c r="AR38" s="106"/>
      <c r="AS38" s="107"/>
      <c r="AT38" s="68"/>
      <c r="AU38" s="92"/>
      <c r="AV38" s="92"/>
      <c r="AW38" s="92"/>
      <c r="AX38" s="92"/>
      <c r="AY38" s="63"/>
      <c r="AZ38" s="92"/>
      <c r="BA38" s="92"/>
      <c r="BB38" s="92"/>
      <c r="BC38" s="59"/>
      <c r="BD38" s="92"/>
      <c r="BE38" s="92"/>
      <c r="BF38" s="92"/>
      <c r="BG38" s="59"/>
      <c r="BH38" s="92"/>
      <c r="BI38" s="92"/>
      <c r="BJ38" s="92"/>
      <c r="BK38" s="59"/>
      <c r="BL38" s="92"/>
      <c r="BM38" s="92"/>
      <c r="BN38" s="92"/>
      <c r="BO38" s="59"/>
      <c r="BP38" s="59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DZ38" s="30">
        <f t="shared" si="29"/>
        <v>-0.34352100312471012</v>
      </c>
      <c r="EA38" s="30">
        <f t="shared" si="30"/>
        <v>0.34352100312471012</v>
      </c>
      <c r="EB38" s="30">
        <f t="shared" si="31"/>
        <v>0.34352100312471012</v>
      </c>
      <c r="EC38" s="56" t="e">
        <f t="shared" si="32"/>
        <v>#DIV/0!</v>
      </c>
      <c r="ED38" s="30">
        <f t="shared" si="33"/>
        <v>-0.42257418165384619</v>
      </c>
      <c r="EE38" s="30">
        <f t="shared" si="34"/>
        <v>0.42257418165384619</v>
      </c>
      <c r="EF38" s="30">
        <f t="shared" si="35"/>
        <v>0.42257418165384619</v>
      </c>
      <c r="EG38" s="56" t="e">
        <f t="shared" si="36"/>
        <v>#DIV/0!</v>
      </c>
      <c r="EH38" s="30">
        <f t="shared" si="37"/>
        <v>-0.29272459590829286</v>
      </c>
      <c r="EI38" s="30">
        <f t="shared" si="38"/>
        <v>0.29272459590829286</v>
      </c>
      <c r="EJ38" s="30">
        <f t="shared" si="39"/>
        <v>0.29272459590829286</v>
      </c>
      <c r="EK38" s="56" t="e">
        <f t="shared" si="40"/>
        <v>#DIV/0!</v>
      </c>
      <c r="EL38" s="30">
        <f t="shared" si="41"/>
        <v>-0.66891129279495787</v>
      </c>
      <c r="EM38" s="30">
        <f t="shared" si="42"/>
        <v>0.66891129279495787</v>
      </c>
      <c r="EN38" s="30">
        <f t="shared" si="43"/>
        <v>0.66891129279495787</v>
      </c>
      <c r="EO38" s="56" t="e">
        <f t="shared" si="44"/>
        <v>#DIV/0!</v>
      </c>
      <c r="EP38" s="66"/>
      <c r="EQ38" s="60"/>
    </row>
    <row r="39" spans="2:147" s="12" customFormat="1" ht="21.95" customHeight="1" x14ac:dyDescent="0.25"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DZ39" s="30">
        <f t="shared" si="29"/>
        <v>-0.34352100312471012</v>
      </c>
      <c r="EA39" s="30">
        <f t="shared" si="30"/>
        <v>0.34352100312471012</v>
      </c>
      <c r="EB39" s="30">
        <f t="shared" si="31"/>
        <v>0.34352100312471012</v>
      </c>
      <c r="EC39" s="56" t="e">
        <f t="shared" si="32"/>
        <v>#DIV/0!</v>
      </c>
      <c r="ED39" s="30">
        <f t="shared" si="33"/>
        <v>-0.42257418165384619</v>
      </c>
      <c r="EE39" s="30">
        <f t="shared" si="34"/>
        <v>0.42257418165384619</v>
      </c>
      <c r="EF39" s="30">
        <f t="shared" si="35"/>
        <v>0.42257418165384619</v>
      </c>
      <c r="EG39" s="56" t="e">
        <f t="shared" si="36"/>
        <v>#DIV/0!</v>
      </c>
      <c r="EH39" s="30">
        <f t="shared" si="37"/>
        <v>-0.29272459590829286</v>
      </c>
      <c r="EI39" s="30">
        <f t="shared" si="38"/>
        <v>0.29272459590829286</v>
      </c>
      <c r="EJ39" s="30">
        <f t="shared" si="39"/>
        <v>0.29272459590829286</v>
      </c>
      <c r="EK39" s="56" t="e">
        <f t="shared" si="40"/>
        <v>#DIV/0!</v>
      </c>
      <c r="EL39" s="30">
        <f t="shared" si="41"/>
        <v>-0.66891129279495787</v>
      </c>
      <c r="EM39" s="30">
        <f t="shared" si="42"/>
        <v>0.66891129279495787</v>
      </c>
      <c r="EN39" s="30">
        <f t="shared" si="43"/>
        <v>0.66891129279495787</v>
      </c>
      <c r="EO39" s="56" t="e">
        <f t="shared" si="44"/>
        <v>#DIV/0!</v>
      </c>
      <c r="EP39" s="66"/>
      <c r="EQ39" s="60"/>
    </row>
    <row r="40" spans="2:147" s="12" customFormat="1" ht="21.95" customHeight="1" x14ac:dyDescent="0.25"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DZ40" s="30">
        <f t="shared" si="29"/>
        <v>-0.34352100312471012</v>
      </c>
      <c r="EA40" s="30">
        <f t="shared" si="30"/>
        <v>0.34352100312471012</v>
      </c>
      <c r="EB40" s="30">
        <f t="shared" si="31"/>
        <v>0.34352100312471012</v>
      </c>
      <c r="EC40" s="56" t="e">
        <f t="shared" si="32"/>
        <v>#DIV/0!</v>
      </c>
      <c r="ED40" s="30">
        <f t="shared" si="33"/>
        <v>-0.42257418165384619</v>
      </c>
      <c r="EE40" s="30">
        <f t="shared" si="34"/>
        <v>0.42257418165384619</v>
      </c>
      <c r="EF40" s="30">
        <f t="shared" si="35"/>
        <v>0.42257418165384619</v>
      </c>
      <c r="EG40" s="56" t="e">
        <f t="shared" si="36"/>
        <v>#DIV/0!</v>
      </c>
      <c r="EH40" s="30">
        <f t="shared" si="37"/>
        <v>-0.29272459590829286</v>
      </c>
      <c r="EI40" s="30">
        <f t="shared" si="38"/>
        <v>0.29272459590829286</v>
      </c>
      <c r="EJ40" s="30">
        <f t="shared" si="39"/>
        <v>0.29272459590829286</v>
      </c>
      <c r="EK40" s="56" t="e">
        <f t="shared" si="40"/>
        <v>#DIV/0!</v>
      </c>
      <c r="EL40" s="30">
        <f t="shared" si="41"/>
        <v>-0.66891129279495787</v>
      </c>
      <c r="EM40" s="30">
        <f t="shared" si="42"/>
        <v>0.66891129279495787</v>
      </c>
      <c r="EN40" s="30">
        <f t="shared" si="43"/>
        <v>0.66891129279495787</v>
      </c>
      <c r="EO40" s="56" t="e">
        <f t="shared" si="44"/>
        <v>#DIV/0!</v>
      </c>
      <c r="EP40" s="66"/>
      <c r="EQ40" s="60"/>
    </row>
    <row r="41" spans="2:147" s="12" customFormat="1" ht="21.95" customHeight="1" x14ac:dyDescent="0.25"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DZ41" s="30">
        <f t="shared" si="29"/>
        <v>-0.34352100312471012</v>
      </c>
      <c r="EA41" s="30">
        <f t="shared" si="30"/>
        <v>0.34352100312471012</v>
      </c>
      <c r="EB41" s="30">
        <f t="shared" si="31"/>
        <v>0.34352100312471012</v>
      </c>
      <c r="EC41" s="56" t="e">
        <f t="shared" si="32"/>
        <v>#DIV/0!</v>
      </c>
      <c r="ED41" s="30">
        <f t="shared" si="33"/>
        <v>-0.42257418165384619</v>
      </c>
      <c r="EE41" s="30">
        <f t="shared" si="34"/>
        <v>0.42257418165384619</v>
      </c>
      <c r="EF41" s="30">
        <f t="shared" si="35"/>
        <v>0.42257418165384619</v>
      </c>
      <c r="EG41" s="56" t="e">
        <f t="shared" si="36"/>
        <v>#DIV/0!</v>
      </c>
      <c r="EH41" s="30">
        <f t="shared" si="37"/>
        <v>-0.29272459590829286</v>
      </c>
      <c r="EI41" s="30">
        <f t="shared" si="38"/>
        <v>0.29272459590829286</v>
      </c>
      <c r="EJ41" s="30">
        <f t="shared" si="39"/>
        <v>0.29272459590829286</v>
      </c>
      <c r="EK41" s="56" t="e">
        <f t="shared" si="40"/>
        <v>#DIV/0!</v>
      </c>
      <c r="EL41" s="30">
        <f t="shared" si="41"/>
        <v>-0.66891129279495787</v>
      </c>
      <c r="EM41" s="30">
        <f t="shared" si="42"/>
        <v>0.66891129279495787</v>
      </c>
      <c r="EN41" s="30">
        <f t="shared" si="43"/>
        <v>0.66891129279495787</v>
      </c>
      <c r="EO41" s="56" t="e">
        <f t="shared" si="44"/>
        <v>#DIV/0!</v>
      </c>
      <c r="EP41" s="66"/>
      <c r="EQ41" s="60"/>
    </row>
    <row r="42" spans="2:147" s="12" customFormat="1" ht="21.95" customHeight="1" x14ac:dyDescent="0.25"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DZ42" s="30">
        <f t="shared" si="29"/>
        <v>-0.34352100312471012</v>
      </c>
      <c r="EA42" s="30">
        <f t="shared" si="30"/>
        <v>0.34352100312471012</v>
      </c>
      <c r="EB42" s="30">
        <f t="shared" si="31"/>
        <v>0.34352100312471012</v>
      </c>
      <c r="EC42" s="56" t="e">
        <f t="shared" si="32"/>
        <v>#DIV/0!</v>
      </c>
      <c r="ED42" s="30">
        <f t="shared" si="33"/>
        <v>-0.42257418165384619</v>
      </c>
      <c r="EE42" s="30">
        <f t="shared" si="34"/>
        <v>0.42257418165384619</v>
      </c>
      <c r="EF42" s="30">
        <f t="shared" si="35"/>
        <v>0.42257418165384619</v>
      </c>
      <c r="EG42" s="56" t="e">
        <f t="shared" si="36"/>
        <v>#DIV/0!</v>
      </c>
      <c r="EH42" s="30">
        <f t="shared" si="37"/>
        <v>-0.29272459590829286</v>
      </c>
      <c r="EI42" s="30">
        <f t="shared" si="38"/>
        <v>0.29272459590829286</v>
      </c>
      <c r="EJ42" s="30">
        <f t="shared" si="39"/>
        <v>0.29272459590829286</v>
      </c>
      <c r="EK42" s="56" t="e">
        <f t="shared" si="40"/>
        <v>#DIV/0!</v>
      </c>
      <c r="EL42" s="30">
        <f t="shared" si="41"/>
        <v>-0.66891129279495787</v>
      </c>
      <c r="EM42" s="30">
        <f t="shared" si="42"/>
        <v>0.66891129279495787</v>
      </c>
      <c r="EN42" s="30">
        <f t="shared" si="43"/>
        <v>0.66891129279495787</v>
      </c>
      <c r="EO42" s="56" t="e">
        <f t="shared" si="44"/>
        <v>#DIV/0!</v>
      </c>
      <c r="EP42" s="66"/>
      <c r="EQ42" s="60"/>
    </row>
    <row r="43" spans="2:147" s="12" customFormat="1" ht="21.95" customHeight="1" x14ac:dyDescent="0.25"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DZ43" s="30">
        <f t="shared" si="29"/>
        <v>-0.34352100312471012</v>
      </c>
      <c r="EA43" s="30">
        <f t="shared" si="30"/>
        <v>0.34352100312471012</v>
      </c>
      <c r="EB43" s="30">
        <f t="shared" si="31"/>
        <v>0.34352100312471012</v>
      </c>
      <c r="EC43" s="56" t="e">
        <f t="shared" si="32"/>
        <v>#DIV/0!</v>
      </c>
      <c r="ED43" s="30">
        <f t="shared" si="33"/>
        <v>-0.42257418165384619</v>
      </c>
      <c r="EE43" s="30">
        <f t="shared" si="34"/>
        <v>0.42257418165384619</v>
      </c>
      <c r="EF43" s="30">
        <f t="shared" si="35"/>
        <v>0.42257418165384619</v>
      </c>
      <c r="EG43" s="56" t="e">
        <f t="shared" si="36"/>
        <v>#DIV/0!</v>
      </c>
      <c r="EH43" s="30">
        <f t="shared" si="37"/>
        <v>-0.29272459590829286</v>
      </c>
      <c r="EI43" s="30">
        <f t="shared" si="38"/>
        <v>0.29272459590829286</v>
      </c>
      <c r="EJ43" s="30">
        <f t="shared" si="39"/>
        <v>0.29272459590829286</v>
      </c>
      <c r="EK43" s="56" t="e">
        <f t="shared" si="40"/>
        <v>#DIV/0!</v>
      </c>
      <c r="EL43" s="30">
        <f t="shared" si="41"/>
        <v>-0.66891129279495787</v>
      </c>
      <c r="EM43" s="30">
        <f t="shared" si="42"/>
        <v>0.66891129279495787</v>
      </c>
      <c r="EN43" s="30">
        <f t="shared" si="43"/>
        <v>0.66891129279495787</v>
      </c>
      <c r="EO43" s="56" t="e">
        <f t="shared" si="44"/>
        <v>#DIV/0!</v>
      </c>
      <c r="EP43" s="66"/>
      <c r="EQ43" s="60"/>
    </row>
    <row r="44" spans="2:147" s="12" customFormat="1" ht="21.9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DZ44" s="30">
        <f t="shared" si="29"/>
        <v>-0.34352100312471012</v>
      </c>
      <c r="EA44" s="30">
        <f t="shared" si="30"/>
        <v>0.34352100312471012</v>
      </c>
      <c r="EB44" s="30">
        <f t="shared" si="31"/>
        <v>0.34352100312471012</v>
      </c>
      <c r="EC44" s="56" t="e">
        <f t="shared" si="32"/>
        <v>#DIV/0!</v>
      </c>
      <c r="ED44" s="30">
        <f t="shared" si="33"/>
        <v>-0.42257418165384619</v>
      </c>
      <c r="EE44" s="30">
        <f t="shared" si="34"/>
        <v>0.42257418165384619</v>
      </c>
      <c r="EF44" s="30">
        <f t="shared" si="35"/>
        <v>0.42257418165384619</v>
      </c>
      <c r="EG44" s="56" t="e">
        <f t="shared" si="36"/>
        <v>#DIV/0!</v>
      </c>
      <c r="EH44" s="30">
        <f t="shared" si="37"/>
        <v>-0.29272459590829286</v>
      </c>
      <c r="EI44" s="30">
        <f t="shared" si="38"/>
        <v>0.29272459590829286</v>
      </c>
      <c r="EJ44" s="30">
        <f t="shared" si="39"/>
        <v>0.29272459590829286</v>
      </c>
      <c r="EK44" s="56" t="e">
        <f t="shared" si="40"/>
        <v>#DIV/0!</v>
      </c>
      <c r="EL44" s="30">
        <f t="shared" si="41"/>
        <v>-0.66891129279495787</v>
      </c>
      <c r="EM44" s="30">
        <f t="shared" si="42"/>
        <v>0.66891129279495787</v>
      </c>
      <c r="EN44" s="30">
        <f t="shared" si="43"/>
        <v>0.66891129279495787</v>
      </c>
      <c r="EO44" s="56" t="e">
        <f t="shared" si="44"/>
        <v>#DIV/0!</v>
      </c>
      <c r="EP44" s="66"/>
      <c r="EQ44" s="60"/>
    </row>
    <row r="45" spans="2:147" s="12" customFormat="1" ht="21.95" customHeight="1" x14ac:dyDescent="0.25"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DZ45" s="30">
        <f t="shared" si="29"/>
        <v>-0.34352100312471012</v>
      </c>
      <c r="EA45" s="30">
        <f t="shared" si="30"/>
        <v>0.34352100312471012</v>
      </c>
      <c r="EB45" s="30">
        <f t="shared" si="31"/>
        <v>0.34352100312471012</v>
      </c>
      <c r="EC45" s="56" t="e">
        <f t="shared" si="32"/>
        <v>#DIV/0!</v>
      </c>
      <c r="ED45" s="30">
        <f t="shared" si="33"/>
        <v>-0.42257418165384619</v>
      </c>
      <c r="EE45" s="30">
        <f t="shared" si="34"/>
        <v>0.42257418165384619</v>
      </c>
      <c r="EF45" s="30">
        <f t="shared" si="35"/>
        <v>0.42257418165384619</v>
      </c>
      <c r="EG45" s="56" t="e">
        <f t="shared" si="36"/>
        <v>#DIV/0!</v>
      </c>
      <c r="EH45" s="30">
        <f t="shared" si="37"/>
        <v>-0.29272459590829286</v>
      </c>
      <c r="EI45" s="30">
        <f t="shared" si="38"/>
        <v>0.29272459590829286</v>
      </c>
      <c r="EJ45" s="30">
        <f t="shared" si="39"/>
        <v>0.29272459590829286</v>
      </c>
      <c r="EK45" s="56" t="e">
        <f t="shared" si="40"/>
        <v>#DIV/0!</v>
      </c>
      <c r="EL45" s="30">
        <f t="shared" si="41"/>
        <v>-0.66891129279495787</v>
      </c>
      <c r="EM45" s="30">
        <f t="shared" si="42"/>
        <v>0.66891129279495787</v>
      </c>
      <c r="EN45" s="30">
        <f t="shared" si="43"/>
        <v>0.66891129279495787</v>
      </c>
      <c r="EO45" s="56" t="e">
        <f t="shared" si="44"/>
        <v>#DIV/0!</v>
      </c>
      <c r="EP45" s="66"/>
      <c r="EQ45" s="60"/>
    </row>
    <row r="46" spans="2:147" s="12" customFormat="1" ht="21.95" customHeight="1" x14ac:dyDescent="0.25"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DZ46" s="30">
        <f t="shared" si="29"/>
        <v>-0.34352100312471012</v>
      </c>
      <c r="EA46" s="30">
        <f t="shared" si="30"/>
        <v>0.34352100312471012</v>
      </c>
      <c r="EB46" s="30">
        <f t="shared" si="31"/>
        <v>0.34352100312471012</v>
      </c>
      <c r="EC46" s="56" t="e">
        <f t="shared" si="32"/>
        <v>#DIV/0!</v>
      </c>
      <c r="ED46" s="30">
        <f t="shared" si="33"/>
        <v>-0.42257418165384619</v>
      </c>
      <c r="EE46" s="30">
        <f t="shared" si="34"/>
        <v>0.42257418165384619</v>
      </c>
      <c r="EF46" s="30">
        <f t="shared" si="35"/>
        <v>0.42257418165384619</v>
      </c>
      <c r="EG46" s="56" t="e">
        <f t="shared" si="36"/>
        <v>#DIV/0!</v>
      </c>
      <c r="EH46" s="30">
        <f t="shared" si="37"/>
        <v>-0.29272459590829286</v>
      </c>
      <c r="EI46" s="30">
        <f t="shared" si="38"/>
        <v>0.29272459590829286</v>
      </c>
      <c r="EJ46" s="30">
        <f t="shared" si="39"/>
        <v>0.29272459590829286</v>
      </c>
      <c r="EK46" s="56" t="e">
        <f t="shared" si="40"/>
        <v>#DIV/0!</v>
      </c>
      <c r="EL46" s="30">
        <f t="shared" si="41"/>
        <v>-0.66891129279495787</v>
      </c>
      <c r="EM46" s="30">
        <f t="shared" si="42"/>
        <v>0.66891129279495787</v>
      </c>
      <c r="EN46" s="30">
        <f t="shared" si="43"/>
        <v>0.66891129279495787</v>
      </c>
      <c r="EO46" s="56" t="e">
        <f t="shared" si="44"/>
        <v>#DIV/0!</v>
      </c>
      <c r="EP46" s="66"/>
      <c r="EQ46" s="60"/>
    </row>
    <row r="47" spans="2:147" s="12" customFormat="1" ht="21.95" customHeight="1" x14ac:dyDescent="0.25"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DZ47" s="30">
        <f t="shared" si="29"/>
        <v>-0.34352100312471012</v>
      </c>
      <c r="EA47" s="30">
        <f t="shared" si="30"/>
        <v>0.34352100312471012</v>
      </c>
      <c r="EB47" s="30">
        <f t="shared" si="31"/>
        <v>0.34352100312471012</v>
      </c>
      <c r="EC47" s="56" t="e">
        <f t="shared" si="32"/>
        <v>#DIV/0!</v>
      </c>
      <c r="ED47" s="30">
        <f t="shared" si="33"/>
        <v>-0.42257418165384619</v>
      </c>
      <c r="EE47" s="30">
        <f t="shared" si="34"/>
        <v>0.42257418165384619</v>
      </c>
      <c r="EF47" s="30">
        <f t="shared" si="35"/>
        <v>0.42257418165384619</v>
      </c>
      <c r="EG47" s="56" t="e">
        <f t="shared" si="36"/>
        <v>#DIV/0!</v>
      </c>
      <c r="EH47" s="30">
        <f t="shared" si="37"/>
        <v>-0.29272459590829286</v>
      </c>
      <c r="EI47" s="30">
        <f t="shared" si="38"/>
        <v>0.29272459590829286</v>
      </c>
      <c r="EJ47" s="30">
        <f t="shared" si="39"/>
        <v>0.29272459590829286</v>
      </c>
      <c r="EK47" s="56" t="e">
        <f t="shared" si="40"/>
        <v>#DIV/0!</v>
      </c>
      <c r="EL47" s="30">
        <f t="shared" si="41"/>
        <v>-0.66891129279495787</v>
      </c>
      <c r="EM47" s="30">
        <f t="shared" si="42"/>
        <v>0.66891129279495787</v>
      </c>
      <c r="EN47" s="30">
        <f t="shared" si="43"/>
        <v>0.66891129279495787</v>
      </c>
      <c r="EO47" s="56" t="e">
        <f t="shared" si="44"/>
        <v>#DIV/0!</v>
      </c>
      <c r="EP47" s="66"/>
      <c r="EQ47" s="60"/>
    </row>
    <row r="48" spans="2:147" s="12" customFormat="1" ht="21.95" customHeight="1" x14ac:dyDescent="0.25"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DZ48" s="30">
        <f t="shared" si="29"/>
        <v>-0.34352100312471012</v>
      </c>
      <c r="EA48" s="30">
        <f t="shared" si="30"/>
        <v>0.34352100312471012</v>
      </c>
      <c r="EB48" s="30">
        <f t="shared" si="31"/>
        <v>0.34352100312471012</v>
      </c>
      <c r="EC48" s="56" t="e">
        <f t="shared" si="32"/>
        <v>#DIV/0!</v>
      </c>
      <c r="ED48" s="30">
        <f t="shared" si="33"/>
        <v>-0.42257418165384619</v>
      </c>
      <c r="EE48" s="30">
        <f t="shared" si="34"/>
        <v>0.42257418165384619</v>
      </c>
      <c r="EF48" s="30">
        <f t="shared" si="35"/>
        <v>0.42257418165384619</v>
      </c>
      <c r="EG48" s="56" t="e">
        <f t="shared" si="36"/>
        <v>#DIV/0!</v>
      </c>
      <c r="EH48" s="30">
        <f t="shared" si="37"/>
        <v>-0.29272459590829286</v>
      </c>
      <c r="EI48" s="30">
        <f t="shared" si="38"/>
        <v>0.29272459590829286</v>
      </c>
      <c r="EJ48" s="30">
        <f t="shared" si="39"/>
        <v>0.29272459590829286</v>
      </c>
      <c r="EK48" s="56" t="e">
        <f t="shared" si="40"/>
        <v>#DIV/0!</v>
      </c>
      <c r="EL48" s="30">
        <f t="shared" si="41"/>
        <v>-0.66891129279495787</v>
      </c>
      <c r="EM48" s="30">
        <f t="shared" si="42"/>
        <v>0.66891129279495787</v>
      </c>
      <c r="EN48" s="30">
        <f t="shared" si="43"/>
        <v>0.66891129279495787</v>
      </c>
      <c r="EO48" s="56" t="e">
        <f t="shared" si="44"/>
        <v>#DIV/0!</v>
      </c>
      <c r="EP48" s="66"/>
      <c r="EQ48" s="60"/>
    </row>
    <row r="49" spans="2:147" s="12" customFormat="1" ht="21.95" customHeight="1" x14ac:dyDescent="0.25"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DZ49" s="30">
        <f t="shared" si="29"/>
        <v>-0.34352100312471012</v>
      </c>
      <c r="EA49" s="30">
        <f t="shared" si="30"/>
        <v>0.34352100312471012</v>
      </c>
      <c r="EB49" s="30">
        <f t="shared" si="31"/>
        <v>0.34352100312471012</v>
      </c>
      <c r="EC49" s="56" t="e">
        <f t="shared" si="32"/>
        <v>#DIV/0!</v>
      </c>
      <c r="ED49" s="30">
        <f t="shared" si="33"/>
        <v>-0.42257418165384619</v>
      </c>
      <c r="EE49" s="30">
        <f t="shared" si="34"/>
        <v>0.42257418165384619</v>
      </c>
      <c r="EF49" s="30">
        <f t="shared" si="35"/>
        <v>0.42257418165384619</v>
      </c>
      <c r="EG49" s="56" t="e">
        <f t="shared" si="36"/>
        <v>#DIV/0!</v>
      </c>
      <c r="EH49" s="30">
        <f t="shared" si="37"/>
        <v>-0.29272459590829286</v>
      </c>
      <c r="EI49" s="30">
        <f t="shared" si="38"/>
        <v>0.29272459590829286</v>
      </c>
      <c r="EJ49" s="30">
        <f t="shared" si="39"/>
        <v>0.29272459590829286</v>
      </c>
      <c r="EK49" s="56" t="e">
        <f t="shared" si="40"/>
        <v>#DIV/0!</v>
      </c>
      <c r="EL49" s="30">
        <f t="shared" si="41"/>
        <v>-0.66891129279495787</v>
      </c>
      <c r="EM49" s="30">
        <f t="shared" si="42"/>
        <v>0.66891129279495787</v>
      </c>
      <c r="EN49" s="30">
        <f t="shared" si="43"/>
        <v>0.66891129279495787</v>
      </c>
      <c r="EO49" s="56" t="e">
        <f t="shared" si="44"/>
        <v>#DIV/0!</v>
      </c>
      <c r="EP49" s="66"/>
      <c r="EQ49" s="60"/>
    </row>
    <row r="50" spans="2:147" s="12" customFormat="1" ht="21.95" customHeight="1" x14ac:dyDescent="0.25"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DZ50" s="30">
        <f t="shared" si="29"/>
        <v>-0.34352100312471012</v>
      </c>
      <c r="EA50" s="30">
        <f t="shared" si="30"/>
        <v>0.34352100312471012</v>
      </c>
      <c r="EB50" s="30">
        <f t="shared" si="31"/>
        <v>0.34352100312471012</v>
      </c>
      <c r="EC50" s="56" t="e">
        <f t="shared" si="32"/>
        <v>#DIV/0!</v>
      </c>
      <c r="ED50" s="30">
        <f t="shared" si="33"/>
        <v>-0.42257418165384619</v>
      </c>
      <c r="EE50" s="30">
        <f t="shared" si="34"/>
        <v>0.42257418165384619</v>
      </c>
      <c r="EF50" s="30">
        <f t="shared" si="35"/>
        <v>0.42257418165384619</v>
      </c>
      <c r="EG50" s="56" t="e">
        <f t="shared" si="36"/>
        <v>#DIV/0!</v>
      </c>
      <c r="EH50" s="30">
        <f t="shared" si="37"/>
        <v>-0.29272459590829286</v>
      </c>
      <c r="EI50" s="30">
        <f t="shared" si="38"/>
        <v>0.29272459590829286</v>
      </c>
      <c r="EJ50" s="30">
        <f t="shared" si="39"/>
        <v>0.29272459590829286</v>
      </c>
      <c r="EK50" s="56" t="e">
        <f t="shared" si="40"/>
        <v>#DIV/0!</v>
      </c>
      <c r="EL50" s="30">
        <f t="shared" si="41"/>
        <v>-0.66891129279495787</v>
      </c>
      <c r="EM50" s="30">
        <f t="shared" si="42"/>
        <v>0.66891129279495787</v>
      </c>
      <c r="EN50" s="30">
        <f t="shared" si="43"/>
        <v>0.66891129279495787</v>
      </c>
      <c r="EO50" s="56" t="e">
        <f t="shared" si="44"/>
        <v>#DIV/0!</v>
      </c>
      <c r="EP50" s="66"/>
      <c r="EQ50" s="60"/>
    </row>
    <row r="51" spans="2:147" s="12" customFormat="1" ht="21.95" customHeight="1" x14ac:dyDescent="0.25"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DZ51" s="30">
        <f t="shared" si="29"/>
        <v>-0.34352100312471012</v>
      </c>
      <c r="EA51" s="30">
        <f t="shared" si="30"/>
        <v>0.34352100312471012</v>
      </c>
      <c r="EB51" s="30">
        <f t="shared" si="31"/>
        <v>0.34352100312471012</v>
      </c>
      <c r="EC51" s="56" t="e">
        <f t="shared" si="32"/>
        <v>#DIV/0!</v>
      </c>
      <c r="ED51" s="30">
        <f t="shared" si="33"/>
        <v>-0.42257418165384619</v>
      </c>
      <c r="EE51" s="30">
        <f t="shared" si="34"/>
        <v>0.42257418165384619</v>
      </c>
      <c r="EF51" s="30">
        <f t="shared" si="35"/>
        <v>0.42257418165384619</v>
      </c>
      <c r="EG51" s="56" t="e">
        <f t="shared" si="36"/>
        <v>#DIV/0!</v>
      </c>
      <c r="EH51" s="30">
        <f t="shared" si="37"/>
        <v>-0.29272459590829286</v>
      </c>
      <c r="EI51" s="30">
        <f t="shared" si="38"/>
        <v>0.29272459590829286</v>
      </c>
      <c r="EJ51" s="30">
        <f t="shared" si="39"/>
        <v>0.29272459590829286</v>
      </c>
      <c r="EK51" s="56" t="e">
        <f t="shared" si="40"/>
        <v>#DIV/0!</v>
      </c>
      <c r="EL51" s="30">
        <f t="shared" si="41"/>
        <v>-0.66891129279495787</v>
      </c>
      <c r="EM51" s="30">
        <f t="shared" si="42"/>
        <v>0.66891129279495787</v>
      </c>
      <c r="EN51" s="30">
        <f t="shared" si="43"/>
        <v>0.66891129279495787</v>
      </c>
      <c r="EO51" s="56" t="e">
        <f t="shared" si="44"/>
        <v>#DIV/0!</v>
      </c>
      <c r="EP51" s="66"/>
      <c r="EQ51" s="60"/>
    </row>
    <row r="52" spans="2:147" s="12" customFormat="1" ht="21.95" customHeight="1" x14ac:dyDescent="0.25"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DZ52" s="30">
        <f t="shared" si="29"/>
        <v>-0.34352100312471012</v>
      </c>
      <c r="EA52" s="30">
        <f t="shared" si="30"/>
        <v>0.34352100312471012</v>
      </c>
      <c r="EB52" s="30">
        <f t="shared" si="31"/>
        <v>0.34352100312471012</v>
      </c>
      <c r="EC52" s="56" t="e">
        <f t="shared" si="32"/>
        <v>#DIV/0!</v>
      </c>
      <c r="ED52" s="30">
        <f t="shared" si="33"/>
        <v>-0.42257418165384619</v>
      </c>
      <c r="EE52" s="30">
        <f t="shared" si="34"/>
        <v>0.42257418165384619</v>
      </c>
      <c r="EF52" s="30">
        <f t="shared" si="35"/>
        <v>0.42257418165384619</v>
      </c>
      <c r="EG52" s="56" t="e">
        <f t="shared" si="36"/>
        <v>#DIV/0!</v>
      </c>
      <c r="EH52" s="30">
        <f t="shared" si="37"/>
        <v>-0.29272459590829286</v>
      </c>
      <c r="EI52" s="30">
        <f t="shared" si="38"/>
        <v>0.29272459590829286</v>
      </c>
      <c r="EJ52" s="30">
        <f t="shared" si="39"/>
        <v>0.29272459590829286</v>
      </c>
      <c r="EK52" s="56" t="e">
        <f t="shared" si="40"/>
        <v>#DIV/0!</v>
      </c>
      <c r="EL52" s="30">
        <f t="shared" si="41"/>
        <v>-0.66891129279495787</v>
      </c>
      <c r="EM52" s="30">
        <f t="shared" si="42"/>
        <v>0.66891129279495787</v>
      </c>
      <c r="EN52" s="30">
        <f t="shared" si="43"/>
        <v>0.66891129279495787</v>
      </c>
      <c r="EO52" s="56" t="e">
        <f t="shared" si="44"/>
        <v>#DIV/0!</v>
      </c>
      <c r="EP52" s="66"/>
      <c r="EQ52" s="60"/>
    </row>
    <row r="53" spans="2:147" s="12" customFormat="1" ht="21.95" customHeight="1" x14ac:dyDescent="0.25"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DZ53" s="30">
        <f t="shared" si="29"/>
        <v>-0.34352100312471012</v>
      </c>
      <c r="EA53" s="30">
        <f t="shared" si="30"/>
        <v>0.34352100312471012</v>
      </c>
      <c r="EB53" s="30">
        <f t="shared" si="31"/>
        <v>0.34352100312471012</v>
      </c>
      <c r="EC53" s="56" t="e">
        <f t="shared" si="32"/>
        <v>#DIV/0!</v>
      </c>
      <c r="ED53" s="30">
        <f t="shared" si="33"/>
        <v>-0.42257418165384619</v>
      </c>
      <c r="EE53" s="30">
        <f t="shared" si="34"/>
        <v>0.42257418165384619</v>
      </c>
      <c r="EF53" s="30">
        <f t="shared" si="35"/>
        <v>0.42257418165384619</v>
      </c>
      <c r="EG53" s="56" t="e">
        <f t="shared" si="36"/>
        <v>#DIV/0!</v>
      </c>
      <c r="EH53" s="30">
        <f t="shared" si="37"/>
        <v>-0.29272459590829286</v>
      </c>
      <c r="EI53" s="30">
        <f t="shared" si="38"/>
        <v>0.29272459590829286</v>
      </c>
      <c r="EJ53" s="30">
        <f t="shared" si="39"/>
        <v>0.29272459590829286</v>
      </c>
      <c r="EK53" s="56" t="e">
        <f t="shared" si="40"/>
        <v>#DIV/0!</v>
      </c>
      <c r="EL53" s="30">
        <f t="shared" si="41"/>
        <v>-0.66891129279495787</v>
      </c>
      <c r="EM53" s="30">
        <f t="shared" si="42"/>
        <v>0.66891129279495787</v>
      </c>
      <c r="EN53" s="30">
        <f t="shared" si="43"/>
        <v>0.66891129279495787</v>
      </c>
      <c r="EO53" s="56" t="e">
        <f t="shared" si="44"/>
        <v>#DIV/0!</v>
      </c>
      <c r="EP53" s="66"/>
      <c r="EQ53" s="60"/>
    </row>
    <row r="54" spans="2:147" s="12" customFormat="1" ht="21.95" customHeight="1" x14ac:dyDescent="0.25"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DZ54" s="30">
        <f t="shared" si="29"/>
        <v>-0.34352100312471012</v>
      </c>
      <c r="EA54" s="30">
        <f t="shared" si="30"/>
        <v>0.34352100312471012</v>
      </c>
      <c r="EB54" s="30">
        <f t="shared" si="31"/>
        <v>0.34352100312471012</v>
      </c>
      <c r="EC54" s="56" t="e">
        <f t="shared" si="32"/>
        <v>#DIV/0!</v>
      </c>
      <c r="ED54" s="30">
        <f t="shared" si="33"/>
        <v>-0.42257418165384619</v>
      </c>
      <c r="EE54" s="30">
        <f t="shared" si="34"/>
        <v>0.42257418165384619</v>
      </c>
      <c r="EF54" s="30">
        <f t="shared" si="35"/>
        <v>0.42257418165384619</v>
      </c>
      <c r="EG54" s="56" t="e">
        <f t="shared" si="36"/>
        <v>#DIV/0!</v>
      </c>
      <c r="EH54" s="30">
        <f t="shared" si="37"/>
        <v>-0.29272459590829286</v>
      </c>
      <c r="EI54" s="30">
        <f t="shared" si="38"/>
        <v>0.29272459590829286</v>
      </c>
      <c r="EJ54" s="30">
        <f t="shared" si="39"/>
        <v>0.29272459590829286</v>
      </c>
      <c r="EK54" s="56" t="e">
        <f t="shared" si="40"/>
        <v>#DIV/0!</v>
      </c>
      <c r="EL54" s="30">
        <f t="shared" si="41"/>
        <v>-0.66891129279495787</v>
      </c>
      <c r="EM54" s="30">
        <f t="shared" si="42"/>
        <v>0.66891129279495787</v>
      </c>
      <c r="EN54" s="30">
        <f t="shared" si="43"/>
        <v>0.66891129279495787</v>
      </c>
      <c r="EO54" s="56" t="e">
        <f t="shared" si="44"/>
        <v>#DIV/0!</v>
      </c>
      <c r="EP54" s="66"/>
      <c r="EQ54" s="60"/>
    </row>
    <row r="55" spans="2:147" s="12" customFormat="1" ht="21.95" customHeight="1" x14ac:dyDescent="0.25"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DZ55" s="30">
        <f t="shared" si="29"/>
        <v>-0.34352100312471012</v>
      </c>
      <c r="EA55" s="30">
        <f t="shared" si="30"/>
        <v>0.34352100312471012</v>
      </c>
      <c r="EB55" s="30">
        <f t="shared" si="31"/>
        <v>0.34352100312471012</v>
      </c>
      <c r="EC55" s="56" t="e">
        <f t="shared" si="32"/>
        <v>#DIV/0!</v>
      </c>
      <c r="ED55" s="30">
        <f t="shared" si="33"/>
        <v>-0.42257418165384619</v>
      </c>
      <c r="EE55" s="30">
        <f t="shared" si="34"/>
        <v>0.42257418165384619</v>
      </c>
      <c r="EF55" s="30">
        <f t="shared" si="35"/>
        <v>0.42257418165384619</v>
      </c>
      <c r="EG55" s="56" t="e">
        <f t="shared" si="36"/>
        <v>#DIV/0!</v>
      </c>
      <c r="EH55" s="30">
        <f t="shared" si="37"/>
        <v>-0.29272459590829286</v>
      </c>
      <c r="EI55" s="30">
        <f t="shared" si="38"/>
        <v>0.29272459590829286</v>
      </c>
      <c r="EJ55" s="30">
        <f t="shared" si="39"/>
        <v>0.29272459590829286</v>
      </c>
      <c r="EK55" s="56" t="e">
        <f t="shared" si="40"/>
        <v>#DIV/0!</v>
      </c>
      <c r="EL55" s="30">
        <f t="shared" si="41"/>
        <v>-0.66891129279495787</v>
      </c>
      <c r="EM55" s="30">
        <f t="shared" si="42"/>
        <v>0.66891129279495787</v>
      </c>
      <c r="EN55" s="30">
        <f t="shared" si="43"/>
        <v>0.66891129279495787</v>
      </c>
      <c r="EO55" s="56" t="e">
        <f t="shared" si="44"/>
        <v>#DIV/0!</v>
      </c>
      <c r="EP55" s="66"/>
      <c r="EQ55" s="60"/>
    </row>
    <row r="56" spans="2:147" s="12" customFormat="1" ht="21.95" customHeight="1" x14ac:dyDescent="0.25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DZ56" s="30">
        <f t="shared" si="29"/>
        <v>-0.34352100312471012</v>
      </c>
      <c r="EA56" s="30">
        <f t="shared" si="30"/>
        <v>0.34352100312471012</v>
      </c>
      <c r="EB56" s="30">
        <f t="shared" si="31"/>
        <v>0.34352100312471012</v>
      </c>
      <c r="EC56" s="56" t="e">
        <f t="shared" si="32"/>
        <v>#DIV/0!</v>
      </c>
      <c r="ED56" s="30">
        <f t="shared" si="33"/>
        <v>-0.42257418165384619</v>
      </c>
      <c r="EE56" s="30">
        <f t="shared" si="34"/>
        <v>0.42257418165384619</v>
      </c>
      <c r="EF56" s="30">
        <f t="shared" si="35"/>
        <v>0.42257418165384619</v>
      </c>
      <c r="EG56" s="56" t="e">
        <f t="shared" si="36"/>
        <v>#DIV/0!</v>
      </c>
      <c r="EH56" s="30">
        <f t="shared" si="37"/>
        <v>-0.29272459590829286</v>
      </c>
      <c r="EI56" s="30">
        <f t="shared" si="38"/>
        <v>0.29272459590829286</v>
      </c>
      <c r="EJ56" s="30">
        <f t="shared" si="39"/>
        <v>0.29272459590829286</v>
      </c>
      <c r="EK56" s="56" t="e">
        <f t="shared" si="40"/>
        <v>#DIV/0!</v>
      </c>
      <c r="EL56" s="30">
        <f t="shared" si="41"/>
        <v>-0.66891129279495787</v>
      </c>
      <c r="EM56" s="30">
        <f t="shared" si="42"/>
        <v>0.66891129279495787</v>
      </c>
      <c r="EN56" s="30">
        <f t="shared" si="43"/>
        <v>0.66891129279495787</v>
      </c>
      <c r="EO56" s="56" t="e">
        <f t="shared" si="44"/>
        <v>#DIV/0!</v>
      </c>
      <c r="EP56" s="66"/>
      <c r="EQ56" s="60"/>
    </row>
    <row r="57" spans="2:147" s="12" customFormat="1" ht="21.95" customHeight="1" x14ac:dyDescent="0.25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DZ57" s="30">
        <f t="shared" si="29"/>
        <v>-0.34352100312471012</v>
      </c>
      <c r="EA57" s="30">
        <f t="shared" si="30"/>
        <v>0.34352100312471012</v>
      </c>
      <c r="EB57" s="30">
        <f t="shared" si="31"/>
        <v>0.34352100312471012</v>
      </c>
      <c r="EC57" s="56" t="e">
        <f t="shared" si="32"/>
        <v>#DIV/0!</v>
      </c>
      <c r="ED57" s="30">
        <f t="shared" si="33"/>
        <v>-0.42257418165384619</v>
      </c>
      <c r="EE57" s="30">
        <f t="shared" si="34"/>
        <v>0.42257418165384619</v>
      </c>
      <c r="EF57" s="30">
        <f t="shared" si="35"/>
        <v>0.42257418165384619</v>
      </c>
      <c r="EG57" s="56" t="e">
        <f t="shared" si="36"/>
        <v>#DIV/0!</v>
      </c>
      <c r="EH57" s="30">
        <f t="shared" si="37"/>
        <v>-0.29272459590829286</v>
      </c>
      <c r="EI57" s="30">
        <f t="shared" si="38"/>
        <v>0.29272459590829286</v>
      </c>
      <c r="EJ57" s="30">
        <f t="shared" si="39"/>
        <v>0.29272459590829286</v>
      </c>
      <c r="EK57" s="56" t="e">
        <f t="shared" si="40"/>
        <v>#DIV/0!</v>
      </c>
      <c r="EL57" s="30">
        <f t="shared" si="41"/>
        <v>-0.66891129279495787</v>
      </c>
      <c r="EM57" s="30">
        <f t="shared" si="42"/>
        <v>0.66891129279495787</v>
      </c>
      <c r="EN57" s="30">
        <f t="shared" si="43"/>
        <v>0.66891129279495787</v>
      </c>
      <c r="EO57" s="56" t="e">
        <f t="shared" si="44"/>
        <v>#DIV/0!</v>
      </c>
      <c r="EP57" s="66"/>
      <c r="EQ57" s="60"/>
    </row>
    <row r="58" spans="2:147" s="12" customFormat="1" ht="21.95" customHeight="1" x14ac:dyDescent="0.25"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DZ58" s="30">
        <f t="shared" si="29"/>
        <v>-0.34352100312471012</v>
      </c>
      <c r="EA58" s="30">
        <f t="shared" si="30"/>
        <v>0.34352100312471012</v>
      </c>
      <c r="EB58" s="30">
        <f t="shared" si="31"/>
        <v>0.34352100312471012</v>
      </c>
      <c r="EC58" s="56" t="e">
        <f t="shared" si="32"/>
        <v>#DIV/0!</v>
      </c>
      <c r="ED58" s="30">
        <f t="shared" si="33"/>
        <v>-0.42257418165384619</v>
      </c>
      <c r="EE58" s="30">
        <f t="shared" si="34"/>
        <v>0.42257418165384619</v>
      </c>
      <c r="EF58" s="30">
        <f t="shared" si="35"/>
        <v>0.42257418165384619</v>
      </c>
      <c r="EG58" s="56" t="e">
        <f t="shared" si="36"/>
        <v>#DIV/0!</v>
      </c>
      <c r="EH58" s="30">
        <f t="shared" si="37"/>
        <v>-0.29272459590829286</v>
      </c>
      <c r="EI58" s="30">
        <f t="shared" si="38"/>
        <v>0.29272459590829286</v>
      </c>
      <c r="EJ58" s="30">
        <f t="shared" si="39"/>
        <v>0.29272459590829286</v>
      </c>
      <c r="EK58" s="56" t="e">
        <f t="shared" si="40"/>
        <v>#DIV/0!</v>
      </c>
      <c r="EL58" s="30">
        <f t="shared" si="41"/>
        <v>-0.66891129279495787</v>
      </c>
      <c r="EM58" s="30">
        <f t="shared" si="42"/>
        <v>0.66891129279495787</v>
      </c>
      <c r="EN58" s="30">
        <f t="shared" si="43"/>
        <v>0.66891129279495787</v>
      </c>
      <c r="EO58" s="56" t="e">
        <f t="shared" si="44"/>
        <v>#DIV/0!</v>
      </c>
      <c r="EP58" s="66"/>
      <c r="EQ58" s="60"/>
    </row>
    <row r="59" spans="2:147" s="12" customFormat="1" ht="21.95" customHeight="1" x14ac:dyDescent="0.25"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DZ59" s="30">
        <f t="shared" si="29"/>
        <v>-0.34352100312471012</v>
      </c>
      <c r="EA59" s="30">
        <f t="shared" si="30"/>
        <v>0.34352100312471012</v>
      </c>
      <c r="EB59" s="30">
        <f t="shared" si="31"/>
        <v>0.34352100312471012</v>
      </c>
      <c r="EC59" s="56" t="e">
        <f t="shared" si="32"/>
        <v>#DIV/0!</v>
      </c>
      <c r="ED59" s="30">
        <f t="shared" si="33"/>
        <v>-0.42257418165384619</v>
      </c>
      <c r="EE59" s="30">
        <f t="shared" si="34"/>
        <v>0.42257418165384619</v>
      </c>
      <c r="EF59" s="30">
        <f t="shared" si="35"/>
        <v>0.42257418165384619</v>
      </c>
      <c r="EG59" s="56" t="e">
        <f t="shared" si="36"/>
        <v>#DIV/0!</v>
      </c>
      <c r="EH59" s="30">
        <f t="shared" si="37"/>
        <v>-0.29272459590829286</v>
      </c>
      <c r="EI59" s="30">
        <f t="shared" si="38"/>
        <v>0.29272459590829286</v>
      </c>
      <c r="EJ59" s="30">
        <f t="shared" si="39"/>
        <v>0.29272459590829286</v>
      </c>
      <c r="EK59" s="56" t="e">
        <f t="shared" si="40"/>
        <v>#DIV/0!</v>
      </c>
      <c r="EL59" s="30">
        <f t="shared" si="41"/>
        <v>-0.66891129279495787</v>
      </c>
      <c r="EM59" s="30">
        <f t="shared" si="42"/>
        <v>0.66891129279495787</v>
      </c>
      <c r="EN59" s="30">
        <f t="shared" si="43"/>
        <v>0.66891129279495787</v>
      </c>
      <c r="EO59" s="56" t="e">
        <f t="shared" si="44"/>
        <v>#DIV/0!</v>
      </c>
      <c r="EP59" s="66"/>
      <c r="EQ59" s="60"/>
    </row>
    <row r="60" spans="2:147" s="12" customFormat="1" ht="21.95" customHeight="1" x14ac:dyDescent="0.25"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DZ60" s="30">
        <f t="shared" si="29"/>
        <v>-0.34352100312471012</v>
      </c>
      <c r="EA60" s="30">
        <f t="shared" si="30"/>
        <v>0.34352100312471012</v>
      </c>
      <c r="EB60" s="30">
        <f t="shared" si="31"/>
        <v>0.34352100312471012</v>
      </c>
      <c r="EC60" s="56" t="e">
        <f t="shared" si="32"/>
        <v>#DIV/0!</v>
      </c>
      <c r="ED60" s="30">
        <f t="shared" si="33"/>
        <v>-0.42257418165384619</v>
      </c>
      <c r="EE60" s="30">
        <f t="shared" si="34"/>
        <v>0.42257418165384619</v>
      </c>
      <c r="EF60" s="30">
        <f t="shared" si="35"/>
        <v>0.42257418165384619</v>
      </c>
      <c r="EG60" s="56" t="e">
        <f t="shared" si="36"/>
        <v>#DIV/0!</v>
      </c>
      <c r="EH60" s="30">
        <f t="shared" si="37"/>
        <v>-0.29272459590829286</v>
      </c>
      <c r="EI60" s="30">
        <f t="shared" si="38"/>
        <v>0.29272459590829286</v>
      </c>
      <c r="EJ60" s="30">
        <f t="shared" si="39"/>
        <v>0.29272459590829286</v>
      </c>
      <c r="EK60" s="56" t="e">
        <f t="shared" si="40"/>
        <v>#DIV/0!</v>
      </c>
      <c r="EL60" s="30">
        <f t="shared" si="41"/>
        <v>-0.66891129279495787</v>
      </c>
      <c r="EM60" s="30">
        <f t="shared" si="42"/>
        <v>0.66891129279495787</v>
      </c>
      <c r="EN60" s="30">
        <f t="shared" si="43"/>
        <v>0.66891129279495787</v>
      </c>
      <c r="EO60" s="56" t="e">
        <f t="shared" si="44"/>
        <v>#DIV/0!</v>
      </c>
      <c r="EP60" s="66"/>
      <c r="EQ60" s="60"/>
    </row>
    <row r="61" spans="2:147" s="12" customFormat="1" ht="21.95" customHeight="1" x14ac:dyDescent="0.25"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DZ61" s="30">
        <f t="shared" si="29"/>
        <v>-0.34352100312471012</v>
      </c>
      <c r="EA61" s="30">
        <f t="shared" si="30"/>
        <v>0.34352100312471012</v>
      </c>
      <c r="EB61" s="30">
        <f t="shared" si="31"/>
        <v>0.34352100312471012</v>
      </c>
      <c r="EC61" s="56" t="e">
        <f t="shared" si="32"/>
        <v>#DIV/0!</v>
      </c>
      <c r="ED61" s="30">
        <f t="shared" si="33"/>
        <v>-0.42257418165384619</v>
      </c>
      <c r="EE61" s="30">
        <f t="shared" si="34"/>
        <v>0.42257418165384619</v>
      </c>
      <c r="EF61" s="30">
        <f t="shared" si="35"/>
        <v>0.42257418165384619</v>
      </c>
      <c r="EG61" s="56" t="e">
        <f t="shared" si="36"/>
        <v>#DIV/0!</v>
      </c>
      <c r="EH61" s="30">
        <f t="shared" si="37"/>
        <v>-0.29272459590829286</v>
      </c>
      <c r="EI61" s="30">
        <f t="shared" si="38"/>
        <v>0.29272459590829286</v>
      </c>
      <c r="EJ61" s="30">
        <f t="shared" si="39"/>
        <v>0.29272459590829286</v>
      </c>
      <c r="EK61" s="56" t="e">
        <f t="shared" si="40"/>
        <v>#DIV/0!</v>
      </c>
      <c r="EL61" s="30">
        <f t="shared" si="41"/>
        <v>-0.66891129279495787</v>
      </c>
      <c r="EM61" s="30">
        <f t="shared" si="42"/>
        <v>0.66891129279495787</v>
      </c>
      <c r="EN61" s="30">
        <f t="shared" si="43"/>
        <v>0.66891129279495787</v>
      </c>
      <c r="EO61" s="56" t="e">
        <f t="shared" si="44"/>
        <v>#DIV/0!</v>
      </c>
      <c r="EP61" s="66"/>
      <c r="EQ61" s="60"/>
    </row>
    <row r="62" spans="2:147" s="12" customFormat="1" ht="21.95" customHeight="1" x14ac:dyDescent="0.25"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DZ62" s="30">
        <f t="shared" si="29"/>
        <v>-0.34352100312471012</v>
      </c>
      <c r="EA62" s="30">
        <f t="shared" si="30"/>
        <v>0.34352100312471012</v>
      </c>
      <c r="EB62" s="30">
        <f t="shared" si="31"/>
        <v>0.34352100312471012</v>
      </c>
      <c r="EC62" s="56" t="e">
        <f t="shared" si="32"/>
        <v>#DIV/0!</v>
      </c>
      <c r="ED62" s="30">
        <f t="shared" si="33"/>
        <v>-0.42257418165384619</v>
      </c>
      <c r="EE62" s="30">
        <f t="shared" si="34"/>
        <v>0.42257418165384619</v>
      </c>
      <c r="EF62" s="30">
        <f t="shared" si="35"/>
        <v>0.42257418165384619</v>
      </c>
      <c r="EG62" s="56" t="e">
        <f t="shared" si="36"/>
        <v>#DIV/0!</v>
      </c>
      <c r="EH62" s="30">
        <f t="shared" si="37"/>
        <v>-0.29272459590829286</v>
      </c>
      <c r="EI62" s="30">
        <f t="shared" si="38"/>
        <v>0.29272459590829286</v>
      </c>
      <c r="EJ62" s="30">
        <f t="shared" si="39"/>
        <v>0.29272459590829286</v>
      </c>
      <c r="EK62" s="56" t="e">
        <f t="shared" si="40"/>
        <v>#DIV/0!</v>
      </c>
      <c r="EL62" s="30">
        <f t="shared" si="41"/>
        <v>-0.66891129279495787</v>
      </c>
      <c r="EM62" s="30">
        <f t="shared" si="42"/>
        <v>0.66891129279495787</v>
      </c>
      <c r="EN62" s="30">
        <f t="shared" si="43"/>
        <v>0.66891129279495787</v>
      </c>
      <c r="EO62" s="56" t="e">
        <f t="shared" si="44"/>
        <v>#DIV/0!</v>
      </c>
      <c r="EP62" s="66"/>
      <c r="EQ62" s="60"/>
    </row>
    <row r="63" spans="2:147" s="12" customFormat="1" ht="21.95" customHeight="1" x14ac:dyDescent="0.25"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DZ63" s="30">
        <f t="shared" si="29"/>
        <v>-0.34352100312471012</v>
      </c>
      <c r="EA63" s="30">
        <f t="shared" si="30"/>
        <v>0.34352100312471012</v>
      </c>
      <c r="EB63" s="30">
        <f t="shared" si="31"/>
        <v>0.34352100312471012</v>
      </c>
      <c r="EC63" s="56" t="e">
        <f t="shared" si="32"/>
        <v>#DIV/0!</v>
      </c>
      <c r="ED63" s="30">
        <f t="shared" si="33"/>
        <v>-0.42257418165384619</v>
      </c>
      <c r="EE63" s="30">
        <f t="shared" si="34"/>
        <v>0.42257418165384619</v>
      </c>
      <c r="EF63" s="30">
        <f t="shared" si="35"/>
        <v>0.42257418165384619</v>
      </c>
      <c r="EG63" s="56" t="e">
        <f t="shared" si="36"/>
        <v>#DIV/0!</v>
      </c>
      <c r="EH63" s="30">
        <f t="shared" si="37"/>
        <v>-0.29272459590829286</v>
      </c>
      <c r="EI63" s="30">
        <f t="shared" si="38"/>
        <v>0.29272459590829286</v>
      </c>
      <c r="EJ63" s="30">
        <f t="shared" si="39"/>
        <v>0.29272459590829286</v>
      </c>
      <c r="EK63" s="56" t="e">
        <f t="shared" si="40"/>
        <v>#DIV/0!</v>
      </c>
      <c r="EL63" s="30">
        <f t="shared" si="41"/>
        <v>-0.66891129279495787</v>
      </c>
      <c r="EM63" s="30">
        <f t="shared" si="42"/>
        <v>0.66891129279495787</v>
      </c>
      <c r="EN63" s="30">
        <f t="shared" si="43"/>
        <v>0.66891129279495787</v>
      </c>
      <c r="EO63" s="56" t="e">
        <f t="shared" si="44"/>
        <v>#DIV/0!</v>
      </c>
      <c r="EP63" s="66"/>
      <c r="EQ63" s="60"/>
    </row>
    <row r="64" spans="2:147" s="12" customFormat="1" ht="21.95" customHeight="1" x14ac:dyDescent="0.25"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DZ64" s="30">
        <f t="shared" si="29"/>
        <v>-0.34352100312471012</v>
      </c>
      <c r="EA64" s="30">
        <f t="shared" si="30"/>
        <v>0.34352100312471012</v>
      </c>
      <c r="EB64" s="30">
        <f t="shared" si="31"/>
        <v>0.34352100312471012</v>
      </c>
      <c r="EC64" s="56" t="e">
        <f t="shared" si="32"/>
        <v>#DIV/0!</v>
      </c>
      <c r="ED64" s="30">
        <f t="shared" si="33"/>
        <v>-0.42257418165384619</v>
      </c>
      <c r="EE64" s="30">
        <f t="shared" si="34"/>
        <v>0.42257418165384619</v>
      </c>
      <c r="EF64" s="30">
        <f t="shared" si="35"/>
        <v>0.42257418165384619</v>
      </c>
      <c r="EG64" s="56" t="e">
        <f t="shared" si="36"/>
        <v>#DIV/0!</v>
      </c>
      <c r="EH64" s="30">
        <f t="shared" si="37"/>
        <v>-0.29272459590829286</v>
      </c>
      <c r="EI64" s="30">
        <f t="shared" si="38"/>
        <v>0.29272459590829286</v>
      </c>
      <c r="EJ64" s="30">
        <f t="shared" si="39"/>
        <v>0.29272459590829286</v>
      </c>
      <c r="EK64" s="56" t="e">
        <f t="shared" si="40"/>
        <v>#DIV/0!</v>
      </c>
      <c r="EL64" s="30">
        <f t="shared" si="41"/>
        <v>-0.66891129279495787</v>
      </c>
      <c r="EM64" s="30">
        <f t="shared" si="42"/>
        <v>0.66891129279495787</v>
      </c>
      <c r="EN64" s="30">
        <f t="shared" si="43"/>
        <v>0.66891129279495787</v>
      </c>
      <c r="EO64" s="56" t="e">
        <f t="shared" si="44"/>
        <v>#DIV/0!</v>
      </c>
      <c r="EP64" s="66"/>
      <c r="EQ64" s="60"/>
    </row>
    <row r="65" spans="2:147" s="12" customFormat="1" ht="21.95" customHeight="1" x14ac:dyDescent="0.25"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DZ65" s="30">
        <f t="shared" si="29"/>
        <v>-0.34352100312471012</v>
      </c>
      <c r="EA65" s="30">
        <f t="shared" si="30"/>
        <v>0.34352100312471012</v>
      </c>
      <c r="EB65" s="30">
        <f t="shared" si="31"/>
        <v>0.34352100312471012</v>
      </c>
      <c r="EC65" s="56" t="e">
        <f t="shared" si="32"/>
        <v>#DIV/0!</v>
      </c>
      <c r="ED65" s="30">
        <f t="shared" si="33"/>
        <v>-0.42257418165384619</v>
      </c>
      <c r="EE65" s="30">
        <f t="shared" si="34"/>
        <v>0.42257418165384619</v>
      </c>
      <c r="EF65" s="30">
        <f t="shared" si="35"/>
        <v>0.42257418165384619</v>
      </c>
      <c r="EG65" s="56" t="e">
        <f t="shared" si="36"/>
        <v>#DIV/0!</v>
      </c>
      <c r="EH65" s="30">
        <f t="shared" si="37"/>
        <v>-0.29272459590829286</v>
      </c>
      <c r="EI65" s="30">
        <f t="shared" si="38"/>
        <v>0.29272459590829286</v>
      </c>
      <c r="EJ65" s="30">
        <f t="shared" si="39"/>
        <v>0.29272459590829286</v>
      </c>
      <c r="EK65" s="56" t="e">
        <f t="shared" si="40"/>
        <v>#DIV/0!</v>
      </c>
      <c r="EL65" s="30">
        <f t="shared" si="41"/>
        <v>-0.66891129279495787</v>
      </c>
      <c r="EM65" s="30">
        <f t="shared" si="42"/>
        <v>0.66891129279495787</v>
      </c>
      <c r="EN65" s="30">
        <f t="shared" si="43"/>
        <v>0.66891129279495787</v>
      </c>
      <c r="EO65" s="56" t="e">
        <f t="shared" si="44"/>
        <v>#DIV/0!</v>
      </c>
      <c r="EP65" s="66"/>
      <c r="EQ65" s="60"/>
    </row>
    <row r="66" spans="2:147" s="12" customFormat="1" ht="21.95" customHeight="1" x14ac:dyDescent="0.25"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DZ66" s="30">
        <f t="shared" ref="DZ66" si="49">AJ66-EB66</f>
        <v>-0.34352100312471012</v>
      </c>
      <c r="EA66" s="30">
        <f t="shared" ref="EA66" si="50">AJ66+EB66</f>
        <v>0.34352100312471012</v>
      </c>
      <c r="EB66" s="30">
        <f t="shared" ref="EB66" si="51">$N$22*SQRT(($N$20^2)+((($N$20*SQRT((1/$H$26)+(AX66/$M$26))))^2))</f>
        <v>0.34352100312471012</v>
      </c>
      <c r="EC66" s="56" t="e">
        <f t="shared" ref="EC66" si="52">(EA66-DZ66)/(2*AJ66)</f>
        <v>#DIV/0!</v>
      </c>
      <c r="ED66" s="30">
        <f t="shared" ref="ED66" si="53">AK66-EF66</f>
        <v>-0.42257418165384619</v>
      </c>
      <c r="EE66" s="30">
        <f t="shared" ref="EE66" si="54">AK66+EF66</f>
        <v>0.42257418165384619</v>
      </c>
      <c r="EF66" s="30">
        <f t="shared" ref="EF66" si="55">$O$22*SQRT(($O$20^2)+((($O$20*SQRT((1/$H$26)+(AX66/$M$26))))^2))</f>
        <v>0.42257418165384619</v>
      </c>
      <c r="EG66" s="56" t="e">
        <f t="shared" ref="EG66" si="56">(EE66-ED66)/(2*AK66)</f>
        <v>#DIV/0!</v>
      </c>
      <c r="EH66" s="30">
        <f t="shared" ref="EH66" si="57">AL66-EJ66</f>
        <v>-0.29272459590829286</v>
      </c>
      <c r="EI66" s="30">
        <f t="shared" ref="EI66" si="58">AL66+EJ66</f>
        <v>0.29272459590829286</v>
      </c>
      <c r="EJ66" s="30">
        <f t="shared" ref="EJ66" si="59">$P$22*SQRT(($P$20^2)+((($P$20*SQRT((1/$H$26)+(AX66/$M$26))))^2))</f>
        <v>0.29272459590829286</v>
      </c>
      <c r="EK66" s="56" t="e">
        <f t="shared" ref="EK66" si="60">(EI66-EH66)/(2*AL66)</f>
        <v>#DIV/0!</v>
      </c>
      <c r="EL66" s="30">
        <f t="shared" ref="EL66" si="61">AM66-EN66</f>
        <v>-0.66891129279495787</v>
      </c>
      <c r="EM66" s="30">
        <f t="shared" ref="EM66" si="62">AM66+EN66</f>
        <v>0.66891129279495787</v>
      </c>
      <c r="EN66" s="30">
        <f t="shared" ref="EN66" si="63">$Q$22*SQRT(($Q$20^2)+((($Q$20*SQRT((1/$H$26)+(AX66/$M$26))))^2))</f>
        <v>0.66891129279495787</v>
      </c>
      <c r="EO66" s="56" t="e">
        <f t="shared" ref="EO66" si="64">(EM66-EL66)/(2*AM66)</f>
        <v>#DIV/0!</v>
      </c>
      <c r="EP66" s="66"/>
      <c r="EQ66" s="60"/>
    </row>
    <row r="67" spans="2:147" s="12" customFormat="1" ht="21.95" customHeight="1" x14ac:dyDescent="0.25"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T67" s="34"/>
      <c r="X67" s="34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34"/>
      <c r="AK67" s="254"/>
      <c r="AL67" s="254"/>
      <c r="AM67" s="108"/>
      <c r="AN67" s="108"/>
      <c r="AO67" s="108"/>
      <c r="AP67" s="108"/>
      <c r="AQ67" s="108"/>
      <c r="AR67" s="101"/>
      <c r="AS67" s="101"/>
      <c r="AT67" s="136"/>
      <c r="AU67" s="135"/>
      <c r="AV67" s="135"/>
      <c r="AW67" s="135"/>
      <c r="AX67" s="135"/>
      <c r="AY67" s="135"/>
      <c r="AZ67" s="135"/>
      <c r="BA67" s="135"/>
      <c r="BB67" s="135"/>
      <c r="BC67" s="34"/>
      <c r="BD67" s="135"/>
      <c r="BE67" s="135"/>
      <c r="BF67" s="135"/>
      <c r="BG67" s="34"/>
      <c r="BH67" s="133"/>
      <c r="BI67" s="133"/>
      <c r="BJ67" s="133"/>
      <c r="BK67" s="34"/>
      <c r="BL67" s="133"/>
      <c r="BM67" s="133"/>
      <c r="BN67" s="133"/>
      <c r="BO67" s="34"/>
      <c r="BP67" s="133"/>
      <c r="DZ67" s="63"/>
      <c r="EA67" s="63"/>
      <c r="EB67" s="63"/>
      <c r="EC67" s="59" t="e">
        <f>AVERAGE(EC16:EC66)</f>
        <v>#DIV/0!</v>
      </c>
      <c r="ED67" s="63"/>
      <c r="EE67" s="63"/>
      <c r="EF67" s="63"/>
      <c r="EG67" s="59" t="e">
        <f>AVERAGE(EG16:EG66)</f>
        <v>#DIV/0!</v>
      </c>
      <c r="EH67" s="59"/>
      <c r="EI67" s="59"/>
      <c r="EJ67" s="59"/>
      <c r="EK67" s="59" t="e">
        <f>AVERAGE(EK16:EK66)</f>
        <v>#DIV/0!</v>
      </c>
      <c r="EL67" s="59"/>
      <c r="EM67" s="59"/>
      <c r="EN67" s="59"/>
      <c r="EO67" s="59" t="e">
        <f>AVERAGE(EO16:EO66)</f>
        <v>#DIV/0!</v>
      </c>
      <c r="EP67" s="66"/>
      <c r="EQ67" s="60"/>
    </row>
    <row r="68" spans="2:147" s="12" customFormat="1" ht="21.95" customHeight="1" x14ac:dyDescent="0.25"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T68" s="34"/>
      <c r="U68" s="34"/>
      <c r="V68" s="34"/>
      <c r="W68" s="34"/>
      <c r="X68" s="34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34"/>
      <c r="AK68" s="164"/>
      <c r="AL68" s="138"/>
      <c r="AM68" s="108"/>
      <c r="AN68" s="108"/>
      <c r="AO68" s="108"/>
      <c r="AP68" s="108"/>
      <c r="AQ68" s="108"/>
      <c r="AR68" s="107"/>
      <c r="AS68" s="107"/>
      <c r="AT68" s="136"/>
      <c r="AU68" s="135"/>
      <c r="AV68" s="135"/>
      <c r="AW68" s="135"/>
      <c r="AX68" s="135"/>
      <c r="AY68" s="135"/>
      <c r="AZ68" s="135"/>
      <c r="BA68" s="135"/>
      <c r="BB68" s="135"/>
      <c r="BC68" s="135"/>
      <c r="BD68" s="135"/>
      <c r="BE68" s="135"/>
      <c r="BF68" s="135"/>
      <c r="BG68" s="135"/>
      <c r="BH68" s="135"/>
      <c r="BI68" s="135"/>
      <c r="BJ68" s="135"/>
      <c r="BK68" s="135"/>
      <c r="BL68" s="135"/>
      <c r="BM68" s="135"/>
      <c r="BN68" s="135"/>
      <c r="BO68" s="135"/>
      <c r="BP68" s="135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8"/>
      <c r="EQ68" s="60"/>
    </row>
    <row r="69" spans="2:147" s="12" customFormat="1" ht="21.95" customHeight="1" x14ac:dyDescent="0.25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CL69" s="91"/>
      <c r="CM69" s="91"/>
      <c r="CN69" s="91"/>
      <c r="CO69" s="91"/>
      <c r="CP69" s="11"/>
      <c r="CQ69" s="11"/>
      <c r="CR69" s="11"/>
      <c r="CS69" s="108"/>
      <c r="CT69" s="108"/>
      <c r="CU69" s="108"/>
      <c r="CV69" s="108"/>
      <c r="CW69" s="108"/>
      <c r="CX69" s="108"/>
      <c r="CY69" s="108"/>
      <c r="CZ69" s="108"/>
      <c r="DC69" s="11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1"/>
      <c r="EQ69" s="11"/>
    </row>
    <row r="70" spans="2:147" s="12" customFormat="1" ht="21.95" customHeight="1" x14ac:dyDescent="0.25"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CL70" s="91"/>
      <c r="CM70" s="91"/>
      <c r="CN70" s="91"/>
      <c r="CO70" s="91"/>
      <c r="CP70" s="11"/>
      <c r="CQ70" s="11"/>
      <c r="CR70" s="11"/>
      <c r="CS70" s="108"/>
      <c r="CT70" s="108"/>
      <c r="CU70" s="108"/>
      <c r="CV70" s="108"/>
      <c r="CW70" s="108"/>
      <c r="CX70" s="108"/>
      <c r="CY70" s="108"/>
      <c r="CZ70" s="108"/>
      <c r="DC70" s="11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1"/>
      <c r="EQ70" s="11"/>
    </row>
    <row r="71" spans="2:147" s="12" customFormat="1" ht="21.95" customHeight="1" x14ac:dyDescent="0.25"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CL71" s="110"/>
      <c r="CM71" s="110"/>
      <c r="CN71" s="110"/>
      <c r="CO71" s="110"/>
      <c r="CQ71" s="11"/>
      <c r="CR71" s="11"/>
      <c r="CS71" s="108"/>
      <c r="CT71" s="108"/>
      <c r="CU71" s="108"/>
      <c r="CV71" s="108"/>
      <c r="CW71" s="108"/>
      <c r="CX71" s="108"/>
      <c r="CY71" s="108"/>
      <c r="CZ71" s="108"/>
      <c r="DC71" s="11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1"/>
      <c r="EQ71" s="11"/>
    </row>
    <row r="72" spans="2:147" s="12" customFormat="1" ht="21.95" customHeight="1" x14ac:dyDescent="0.25"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CL72" s="110"/>
      <c r="CM72" s="110"/>
      <c r="CN72" s="110"/>
      <c r="CO72" s="110"/>
      <c r="CQ72" s="11"/>
      <c r="CR72" s="11"/>
      <c r="CS72" s="108"/>
      <c r="CT72" s="108"/>
      <c r="CU72" s="108"/>
      <c r="CV72" s="108"/>
      <c r="CW72" s="108"/>
      <c r="CX72" s="108"/>
      <c r="CY72" s="108"/>
      <c r="CZ72" s="108"/>
      <c r="DC72" s="11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1"/>
      <c r="EQ72" s="11"/>
    </row>
    <row r="73" spans="2:147" s="12" customFormat="1" ht="21.95" customHeight="1" x14ac:dyDescent="0.25"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CL73" s="110"/>
      <c r="CM73" s="110"/>
      <c r="CN73" s="110"/>
      <c r="CO73" s="110"/>
      <c r="CQ73" s="11"/>
      <c r="CR73" s="11"/>
      <c r="CS73" s="108"/>
      <c r="CT73" s="108"/>
      <c r="CU73" s="108"/>
      <c r="CV73" s="108"/>
      <c r="CW73" s="108"/>
      <c r="CX73" s="108"/>
      <c r="CY73" s="108"/>
      <c r="CZ73" s="108"/>
      <c r="DC73" s="11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1"/>
      <c r="EQ73" s="11"/>
    </row>
    <row r="74" spans="2:147" s="12" customFormat="1" ht="21.95" customHeight="1" x14ac:dyDescent="0.25"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CL74" s="110"/>
      <c r="CM74" s="110"/>
      <c r="CN74" s="110"/>
      <c r="CO74" s="110"/>
      <c r="CQ74" s="11"/>
      <c r="CR74" s="11"/>
      <c r="CS74" s="108"/>
      <c r="CT74" s="108"/>
      <c r="CU74" s="108"/>
      <c r="CV74" s="108"/>
      <c r="CW74" s="108"/>
      <c r="CX74" s="108"/>
      <c r="CY74" s="108"/>
      <c r="CZ74" s="108"/>
      <c r="DC74" s="11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1"/>
      <c r="EQ74" s="11"/>
    </row>
    <row r="75" spans="2:147" s="12" customFormat="1" ht="21.95" customHeight="1" x14ac:dyDescent="0.25"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CL75" s="110"/>
      <c r="CM75" s="110"/>
      <c r="CN75" s="110"/>
      <c r="CO75" s="110"/>
      <c r="CQ75" s="11"/>
      <c r="CR75" s="11"/>
      <c r="CS75" s="108"/>
      <c r="CT75" s="108"/>
      <c r="CU75" s="108"/>
      <c r="CV75" s="108"/>
      <c r="CW75" s="108"/>
      <c r="CX75" s="108"/>
      <c r="CY75" s="108"/>
      <c r="CZ75" s="108"/>
      <c r="DC75" s="11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1"/>
      <c r="EQ75" s="11"/>
    </row>
    <row r="76" spans="2:147" s="12" customFormat="1" ht="21.95" customHeight="1" x14ac:dyDescent="0.25"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CL76" s="110"/>
      <c r="CM76" s="110"/>
      <c r="CN76" s="110"/>
      <c r="CO76" s="110"/>
      <c r="CQ76" s="11"/>
      <c r="CR76" s="11"/>
      <c r="CS76" s="108"/>
      <c r="CT76" s="108"/>
      <c r="CU76" s="108"/>
      <c r="CV76" s="108"/>
      <c r="CW76" s="108"/>
      <c r="CX76" s="108"/>
      <c r="CY76" s="108"/>
      <c r="CZ76" s="108"/>
      <c r="DC76" s="11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1"/>
      <c r="EQ76" s="11"/>
    </row>
    <row r="77" spans="2:147" s="12" customFormat="1" ht="21.95" customHeight="1" x14ac:dyDescent="0.25"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CL77" s="110"/>
      <c r="CM77" s="110"/>
      <c r="CN77" s="110"/>
      <c r="CO77" s="110"/>
      <c r="CQ77" s="11"/>
      <c r="CR77" s="11"/>
      <c r="CS77" s="108"/>
      <c r="CT77" s="108"/>
      <c r="CU77" s="108"/>
      <c r="CV77" s="108"/>
      <c r="CW77" s="108"/>
      <c r="CX77" s="108"/>
      <c r="CY77" s="108"/>
      <c r="CZ77" s="108"/>
      <c r="DC77" s="11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1"/>
      <c r="EQ77" s="11"/>
    </row>
    <row r="78" spans="2:147" s="12" customFormat="1" ht="21.95" customHeight="1" x14ac:dyDescent="0.25"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CL78" s="110"/>
      <c r="CM78" s="110"/>
      <c r="CN78" s="110"/>
      <c r="CO78" s="110"/>
      <c r="CQ78" s="11"/>
      <c r="CR78" s="11"/>
      <c r="CS78" s="108"/>
      <c r="CT78" s="108"/>
      <c r="CU78" s="108"/>
      <c r="CV78" s="108"/>
      <c r="CW78" s="108"/>
      <c r="CX78" s="108"/>
      <c r="CY78" s="108"/>
      <c r="CZ78" s="108"/>
      <c r="DC78" s="11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1"/>
      <c r="EQ78" s="11"/>
    </row>
    <row r="79" spans="2:147" s="12" customFormat="1" ht="21.95" customHeight="1" x14ac:dyDescent="0.25"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CL79" s="110"/>
      <c r="CM79" s="110"/>
      <c r="CN79" s="110"/>
      <c r="CO79" s="110"/>
      <c r="CQ79" s="11"/>
      <c r="CR79" s="11"/>
      <c r="CS79" s="108"/>
      <c r="CT79" s="108"/>
      <c r="CU79" s="108"/>
      <c r="CV79" s="108"/>
      <c r="CW79" s="108"/>
      <c r="CX79" s="108"/>
      <c r="CY79" s="108"/>
      <c r="CZ79" s="108"/>
      <c r="DC79" s="11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1"/>
      <c r="EQ79" s="11"/>
    </row>
    <row r="80" spans="2:147" s="12" customFormat="1" ht="21.95" customHeight="1" x14ac:dyDescent="0.25"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CL80" s="110"/>
      <c r="CM80" s="110"/>
      <c r="CN80" s="110"/>
      <c r="CO80" s="110"/>
      <c r="CQ80" s="11"/>
      <c r="CR80" s="11"/>
      <c r="CS80" s="108"/>
      <c r="CT80" s="108"/>
      <c r="CU80" s="108"/>
      <c r="CV80" s="108"/>
      <c r="CW80" s="108"/>
      <c r="CX80" s="108"/>
      <c r="CY80" s="108"/>
      <c r="CZ80" s="108"/>
      <c r="DC80" s="11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1"/>
      <c r="EQ80" s="11"/>
    </row>
    <row r="81" spans="2:147" s="12" customFormat="1" ht="21.95" customHeight="1" x14ac:dyDescent="0.25"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CL81" s="110"/>
      <c r="CM81" s="110"/>
      <c r="CN81" s="110"/>
      <c r="CO81" s="110"/>
      <c r="CQ81" s="11"/>
      <c r="CR81" s="11"/>
      <c r="CS81" s="108"/>
      <c r="CT81" s="108"/>
      <c r="CU81" s="108"/>
      <c r="CV81" s="108"/>
      <c r="CW81" s="108"/>
      <c r="CX81" s="108"/>
      <c r="CY81" s="108"/>
      <c r="CZ81" s="108"/>
      <c r="DC81" s="11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1"/>
      <c r="EQ81" s="11"/>
    </row>
    <row r="82" spans="2:147" s="12" customFormat="1" ht="21.9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CL82" s="110"/>
      <c r="CM82" s="110"/>
      <c r="CN82" s="110"/>
      <c r="CO82" s="110"/>
      <c r="CQ82" s="11"/>
      <c r="CR82" s="11"/>
      <c r="CS82" s="108"/>
      <c r="CT82" s="108"/>
      <c r="CU82" s="108"/>
      <c r="CV82" s="108"/>
      <c r="CW82" s="108"/>
      <c r="CX82" s="108"/>
      <c r="CY82" s="108"/>
      <c r="CZ82" s="108"/>
      <c r="DC82" s="11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1"/>
      <c r="EQ82" s="11"/>
    </row>
    <row r="83" spans="2:147" s="12" customFormat="1" ht="21.95" customHeight="1" x14ac:dyDescent="0.25"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CL83" s="110"/>
      <c r="CM83" s="110"/>
      <c r="CN83" s="110"/>
      <c r="CO83" s="110"/>
      <c r="CQ83" s="11"/>
      <c r="CR83" s="11"/>
      <c r="CS83" s="108"/>
      <c r="CT83" s="108"/>
      <c r="CU83" s="108"/>
      <c r="CV83" s="108"/>
      <c r="CW83" s="108"/>
      <c r="CX83" s="108"/>
      <c r="CY83" s="108"/>
      <c r="CZ83" s="108"/>
      <c r="DC83" s="11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1"/>
      <c r="EQ83" s="11"/>
    </row>
    <row r="84" spans="2:147" s="12" customFormat="1" ht="21.95" customHeight="1" x14ac:dyDescent="0.25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CL84" s="110"/>
      <c r="CM84" s="110"/>
      <c r="CN84" s="110"/>
      <c r="CO84" s="110"/>
      <c r="CQ84" s="11"/>
      <c r="CR84" s="11"/>
      <c r="CS84" s="108"/>
      <c r="CT84" s="108"/>
      <c r="CU84" s="108"/>
      <c r="CV84" s="108"/>
      <c r="CW84" s="108"/>
      <c r="CX84" s="108"/>
      <c r="CY84" s="108"/>
      <c r="CZ84" s="108"/>
      <c r="DC84" s="11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1"/>
      <c r="EQ84" s="11"/>
    </row>
    <row r="85" spans="2:147" s="12" customFormat="1" ht="21.95" customHeight="1" x14ac:dyDescent="0.25">
      <c r="CL85" s="110"/>
      <c r="CM85" s="110"/>
      <c r="CN85" s="110"/>
      <c r="CO85" s="110"/>
      <c r="CQ85" s="11"/>
      <c r="CR85" s="11"/>
      <c r="CS85" s="108"/>
      <c r="CT85" s="108"/>
      <c r="CU85" s="108"/>
      <c r="CV85" s="108"/>
      <c r="CW85" s="108"/>
      <c r="CX85" s="108"/>
      <c r="CY85" s="108"/>
      <c r="CZ85" s="108"/>
      <c r="DC85" s="11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1"/>
      <c r="EQ85" s="11"/>
    </row>
    <row r="86" spans="2:147" s="12" customFormat="1" ht="21.95" customHeight="1" x14ac:dyDescent="0.25">
      <c r="CL86" s="110"/>
      <c r="CM86" s="110"/>
      <c r="CN86" s="110"/>
      <c r="CO86" s="110"/>
      <c r="CQ86" s="11"/>
      <c r="CR86" s="11"/>
      <c r="CS86" s="108"/>
      <c r="CT86" s="108"/>
      <c r="CU86" s="108"/>
      <c r="CV86" s="108"/>
      <c r="CW86" s="108"/>
      <c r="CX86" s="108"/>
      <c r="CY86" s="108"/>
      <c r="CZ86" s="108"/>
      <c r="DC86" s="11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1"/>
      <c r="EQ86" s="11"/>
    </row>
    <row r="87" spans="2:147" s="12" customFormat="1" ht="21.95" customHeight="1" x14ac:dyDescent="0.25">
      <c r="CL87" s="110"/>
      <c r="CM87" s="110"/>
      <c r="CN87" s="110"/>
      <c r="CO87" s="110"/>
      <c r="CQ87" s="11"/>
      <c r="CR87" s="11"/>
      <c r="CS87" s="108"/>
      <c r="CT87" s="108"/>
      <c r="CU87" s="108"/>
      <c r="CV87" s="108"/>
      <c r="CW87" s="108"/>
      <c r="CX87" s="108"/>
      <c r="CY87" s="108"/>
      <c r="CZ87" s="108"/>
      <c r="DC87" s="11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1"/>
      <c r="EQ87" s="11"/>
    </row>
    <row r="88" spans="2:147" s="12" customFormat="1" ht="21.95" customHeight="1" x14ac:dyDescent="0.25">
      <c r="CL88" s="110"/>
      <c r="CM88" s="110"/>
      <c r="CN88" s="110"/>
      <c r="CO88" s="110"/>
      <c r="CQ88" s="11"/>
      <c r="CR88" s="11"/>
      <c r="CS88" s="108"/>
      <c r="CT88" s="108"/>
      <c r="CU88" s="108"/>
      <c r="CV88" s="108"/>
      <c r="CW88" s="108"/>
      <c r="CX88" s="108"/>
      <c r="CY88" s="108"/>
      <c r="CZ88" s="108"/>
      <c r="DC88" s="11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1"/>
      <c r="EQ88" s="11"/>
    </row>
    <row r="89" spans="2:147" s="12" customFormat="1" ht="21.95" customHeight="1" x14ac:dyDescent="0.25">
      <c r="CL89" s="110"/>
      <c r="CM89" s="110"/>
      <c r="CN89" s="110"/>
      <c r="CO89" s="110"/>
      <c r="CQ89" s="11"/>
      <c r="CR89" s="11"/>
      <c r="CS89" s="108"/>
      <c r="CT89" s="108"/>
      <c r="CU89" s="108"/>
      <c r="CV89" s="108"/>
      <c r="CW89" s="108"/>
      <c r="CX89" s="108"/>
      <c r="CY89" s="108"/>
      <c r="CZ89" s="108"/>
      <c r="DC89" s="11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1"/>
      <c r="EQ89" s="11"/>
    </row>
    <row r="90" spans="2:147" s="12" customFormat="1" ht="21.95" customHeight="1" x14ac:dyDescent="0.25">
      <c r="CL90" s="110"/>
      <c r="CM90" s="110"/>
      <c r="CN90" s="110"/>
      <c r="CO90" s="110"/>
      <c r="CQ90" s="11"/>
      <c r="CR90" s="11"/>
      <c r="CS90" s="108"/>
      <c r="CT90" s="108"/>
      <c r="CU90" s="108"/>
      <c r="CV90" s="108"/>
      <c r="CW90" s="108"/>
      <c r="CX90" s="108"/>
      <c r="CY90" s="108"/>
      <c r="CZ90" s="108"/>
      <c r="DC90" s="11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1"/>
      <c r="EQ90" s="11"/>
    </row>
    <row r="91" spans="2:147" s="12" customFormat="1" ht="21.95" customHeight="1" x14ac:dyDescent="0.25">
      <c r="CL91" s="110"/>
      <c r="CM91" s="110"/>
      <c r="CN91" s="110"/>
      <c r="CO91" s="110"/>
      <c r="CQ91" s="11"/>
      <c r="CR91" s="11"/>
      <c r="CS91" s="108"/>
      <c r="CT91" s="108"/>
      <c r="CU91" s="108"/>
      <c r="CV91" s="108"/>
      <c r="CW91" s="108"/>
      <c r="CX91" s="108"/>
      <c r="CY91" s="108"/>
      <c r="CZ91" s="108"/>
      <c r="DC91" s="11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1"/>
      <c r="EQ91" s="11"/>
    </row>
    <row r="92" spans="2:147" s="12" customFormat="1" ht="21.95" customHeight="1" x14ac:dyDescent="0.25">
      <c r="CL92" s="110"/>
      <c r="CM92" s="110"/>
      <c r="CN92" s="110"/>
      <c r="CO92" s="110"/>
      <c r="CQ92" s="11"/>
      <c r="CR92" s="11"/>
      <c r="CS92" s="108"/>
      <c r="CT92" s="108"/>
      <c r="CU92" s="108"/>
      <c r="CV92" s="108"/>
      <c r="CW92" s="108"/>
      <c r="CX92" s="108"/>
      <c r="CY92" s="108"/>
      <c r="CZ92" s="108"/>
      <c r="DC92" s="11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1"/>
      <c r="EQ92" s="11"/>
    </row>
    <row r="93" spans="2:147" s="12" customFormat="1" ht="21.95" customHeight="1" x14ac:dyDescent="0.25">
      <c r="CL93" s="110"/>
      <c r="CM93" s="110"/>
      <c r="CN93" s="110"/>
      <c r="CO93" s="110"/>
      <c r="CQ93" s="11"/>
      <c r="CR93" s="11"/>
      <c r="CS93" s="108"/>
      <c r="CT93" s="108"/>
      <c r="CU93" s="108"/>
      <c r="CV93" s="108"/>
      <c r="CW93" s="108"/>
      <c r="CX93" s="108"/>
      <c r="CY93" s="108"/>
      <c r="CZ93" s="108"/>
      <c r="DC93" s="11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1"/>
      <c r="EQ93" s="11"/>
    </row>
    <row r="94" spans="2:147" s="12" customFormat="1" ht="21.95" customHeight="1" x14ac:dyDescent="0.25">
      <c r="CL94" s="110"/>
      <c r="CM94" s="110"/>
      <c r="CN94" s="110"/>
      <c r="CO94" s="110"/>
      <c r="CQ94" s="11"/>
      <c r="CR94" s="11"/>
      <c r="CS94" s="108"/>
      <c r="CT94" s="108"/>
      <c r="CU94" s="108"/>
      <c r="CV94" s="108"/>
      <c r="CW94" s="108"/>
      <c r="CX94" s="108"/>
      <c r="CY94" s="108"/>
      <c r="CZ94" s="108"/>
      <c r="DC94" s="11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1"/>
      <c r="EQ94" s="11"/>
    </row>
    <row r="95" spans="2:147" s="12" customFormat="1" ht="21.95" customHeight="1" x14ac:dyDescent="0.25">
      <c r="CL95" s="110"/>
      <c r="CM95" s="110"/>
      <c r="CN95" s="110"/>
      <c r="CO95" s="110"/>
      <c r="CQ95" s="11"/>
      <c r="CR95" s="11"/>
      <c r="CS95" s="108"/>
      <c r="CT95" s="108"/>
      <c r="CU95" s="108"/>
      <c r="CV95" s="108"/>
      <c r="CW95" s="108"/>
      <c r="CX95" s="108"/>
      <c r="CY95" s="108"/>
      <c r="CZ95" s="108"/>
      <c r="DC95" s="11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1"/>
      <c r="EQ95" s="11"/>
    </row>
    <row r="96" spans="2:147" s="12" customFormat="1" ht="21.95" customHeight="1" x14ac:dyDescent="0.25">
      <c r="CL96" s="110"/>
      <c r="CM96" s="110"/>
      <c r="CN96" s="110"/>
      <c r="CO96" s="110"/>
      <c r="CQ96" s="11"/>
      <c r="CR96" s="11"/>
      <c r="CS96" s="108"/>
      <c r="CT96" s="108"/>
      <c r="CU96" s="108"/>
      <c r="CV96" s="108"/>
      <c r="CW96" s="108"/>
      <c r="CX96" s="108"/>
      <c r="CY96" s="108"/>
      <c r="CZ96" s="108"/>
      <c r="DC96" s="11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1"/>
      <c r="EQ96" s="11"/>
    </row>
    <row r="97" spans="81:147" s="12" customFormat="1" ht="21.95" customHeight="1" x14ac:dyDescent="0.25">
      <c r="CL97" s="110"/>
      <c r="CM97" s="110"/>
      <c r="CN97" s="110"/>
      <c r="CO97" s="110"/>
      <c r="CQ97" s="11"/>
      <c r="CR97" s="11"/>
      <c r="CS97" s="108"/>
      <c r="CT97" s="108"/>
      <c r="CU97" s="108"/>
      <c r="CV97" s="108"/>
      <c r="CW97" s="108"/>
      <c r="CX97" s="108"/>
      <c r="CY97" s="108"/>
      <c r="CZ97" s="108"/>
      <c r="DC97" s="11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1"/>
      <c r="EQ97" s="11"/>
    </row>
    <row r="98" spans="81:147" s="12" customFormat="1" ht="21.95" customHeight="1" x14ac:dyDescent="0.25">
      <c r="CC98" s="108"/>
      <c r="CD98" s="109"/>
      <c r="CE98" s="109"/>
      <c r="CF98" s="109"/>
      <c r="CG98" s="109"/>
      <c r="CJ98" s="110"/>
      <c r="CK98" s="110"/>
      <c r="CL98" s="110"/>
      <c r="CM98" s="110"/>
      <c r="CN98" s="110"/>
      <c r="CO98" s="110"/>
      <c r="CQ98" s="11"/>
      <c r="CR98" s="11"/>
      <c r="CS98" s="108"/>
      <c r="CT98" s="108"/>
      <c r="CU98" s="108"/>
      <c r="CV98" s="108"/>
      <c r="CW98" s="108"/>
      <c r="CX98" s="108"/>
      <c r="CY98" s="108"/>
      <c r="CZ98" s="108"/>
      <c r="DC98" s="11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1"/>
      <c r="EQ98" s="11"/>
    </row>
    <row r="99" spans="81:147" s="12" customFormat="1" ht="21.95" customHeight="1" x14ac:dyDescent="0.25">
      <c r="CC99" s="108"/>
      <c r="CD99" s="109"/>
      <c r="CE99" s="109"/>
      <c r="CF99" s="109"/>
      <c r="CG99" s="109"/>
      <c r="CJ99" s="110"/>
      <c r="CK99" s="110"/>
      <c r="CL99" s="110"/>
      <c r="CM99" s="110"/>
      <c r="CN99" s="110"/>
      <c r="CO99" s="110"/>
      <c r="CQ99" s="11"/>
      <c r="CR99" s="11"/>
      <c r="CS99" s="108"/>
      <c r="CT99" s="108"/>
      <c r="CU99" s="108"/>
      <c r="CV99" s="108"/>
      <c r="CW99" s="108"/>
      <c r="CX99" s="108"/>
      <c r="CY99" s="108"/>
      <c r="CZ99" s="108"/>
      <c r="DC99" s="11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1"/>
      <c r="EQ99" s="11"/>
    </row>
    <row r="100" spans="81:147" s="12" customFormat="1" ht="21.95" customHeight="1" x14ac:dyDescent="0.25">
      <c r="CC100" s="108"/>
      <c r="CD100" s="109"/>
      <c r="CE100" s="109"/>
      <c r="CF100" s="109"/>
      <c r="CG100" s="109"/>
      <c r="CJ100" s="110"/>
      <c r="CK100" s="110"/>
      <c r="CL100" s="110"/>
      <c r="CM100" s="110"/>
      <c r="CN100" s="110"/>
      <c r="CO100" s="110"/>
      <c r="CQ100" s="11"/>
      <c r="CR100" s="11"/>
      <c r="CS100" s="108"/>
      <c r="CT100" s="108"/>
      <c r="CU100" s="108"/>
      <c r="CV100" s="108"/>
      <c r="CW100" s="108"/>
      <c r="CX100" s="108"/>
      <c r="CY100" s="108"/>
      <c r="CZ100" s="108"/>
      <c r="DC100" s="11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1"/>
      <c r="EQ100" s="11"/>
    </row>
    <row r="101" spans="81:147" s="12" customFormat="1" ht="21.95" customHeight="1" x14ac:dyDescent="0.25">
      <c r="CC101" s="108"/>
      <c r="CD101" s="109"/>
      <c r="CE101" s="109"/>
      <c r="CF101" s="109"/>
      <c r="CG101" s="109"/>
      <c r="CJ101" s="110"/>
      <c r="CK101" s="110"/>
      <c r="CL101" s="110"/>
      <c r="CM101" s="110"/>
      <c r="CN101" s="110"/>
      <c r="CO101" s="110"/>
      <c r="CQ101" s="11"/>
      <c r="CR101" s="11"/>
      <c r="CS101" s="108"/>
      <c r="CT101" s="108"/>
      <c r="CU101" s="108"/>
      <c r="CV101" s="108"/>
      <c r="CW101" s="108"/>
      <c r="CX101" s="108"/>
      <c r="CY101" s="108"/>
      <c r="CZ101" s="108"/>
      <c r="DC101" s="11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1"/>
      <c r="EQ101" s="11"/>
    </row>
    <row r="102" spans="81:147" s="12" customFormat="1" ht="21.95" customHeight="1" x14ac:dyDescent="0.25">
      <c r="CC102" s="108"/>
      <c r="CD102" s="109"/>
      <c r="CE102" s="109"/>
      <c r="CF102" s="109"/>
      <c r="CG102" s="109"/>
      <c r="CJ102" s="110"/>
      <c r="CK102" s="110"/>
      <c r="CL102" s="110"/>
      <c r="CM102" s="110"/>
      <c r="CN102" s="110"/>
      <c r="CO102" s="110"/>
      <c r="CQ102" s="11"/>
      <c r="CR102" s="11"/>
      <c r="CS102" s="108"/>
      <c r="CT102" s="108"/>
      <c r="CU102" s="108"/>
      <c r="CV102" s="108"/>
      <c r="CW102" s="108"/>
      <c r="CX102" s="108"/>
      <c r="CY102" s="108"/>
      <c r="CZ102" s="108"/>
      <c r="DC102" s="11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1"/>
      <c r="EQ102" s="11"/>
    </row>
    <row r="103" spans="81:147" s="12" customFormat="1" ht="21.95" customHeight="1" x14ac:dyDescent="0.25">
      <c r="CC103" s="108"/>
      <c r="CD103" s="109"/>
      <c r="CE103" s="109"/>
      <c r="CF103" s="109"/>
      <c r="CG103" s="109"/>
      <c r="CJ103" s="110"/>
      <c r="CK103" s="110"/>
      <c r="CL103" s="110"/>
      <c r="CM103" s="110"/>
      <c r="CN103" s="110"/>
      <c r="CO103" s="110"/>
      <c r="CQ103" s="11"/>
      <c r="CR103" s="11"/>
      <c r="CS103" s="108"/>
      <c r="CT103" s="108"/>
      <c r="CU103" s="108"/>
      <c r="CV103" s="108"/>
      <c r="CW103" s="108"/>
      <c r="CX103" s="108"/>
      <c r="CY103" s="108"/>
      <c r="CZ103" s="108"/>
      <c r="DC103" s="11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1"/>
      <c r="EQ103" s="11"/>
    </row>
    <row r="104" spans="81:147" s="12" customFormat="1" ht="21.95" customHeight="1" x14ac:dyDescent="0.25">
      <c r="CC104" s="108"/>
      <c r="CD104" s="109"/>
      <c r="CE104" s="109"/>
      <c r="CF104" s="109"/>
      <c r="CG104" s="109"/>
      <c r="CJ104" s="110"/>
      <c r="CK104" s="110"/>
      <c r="CL104" s="110"/>
      <c r="CM104" s="110"/>
      <c r="CN104" s="110"/>
      <c r="CO104" s="110"/>
      <c r="CQ104" s="11"/>
      <c r="CR104" s="11"/>
      <c r="CS104" s="108"/>
      <c r="CT104" s="108"/>
      <c r="CU104" s="108"/>
      <c r="CV104" s="108"/>
      <c r="CW104" s="108"/>
      <c r="CX104" s="108"/>
      <c r="CY104" s="108"/>
      <c r="CZ104" s="108"/>
      <c r="DC104" s="11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1"/>
      <c r="EQ104" s="11"/>
    </row>
    <row r="105" spans="81:147" s="12" customFormat="1" ht="21.95" customHeight="1" x14ac:dyDescent="0.25">
      <c r="CC105" s="108"/>
      <c r="CD105" s="109"/>
      <c r="CE105" s="109"/>
      <c r="CF105" s="109"/>
      <c r="CG105" s="109"/>
      <c r="CJ105" s="110"/>
      <c r="CK105" s="110"/>
      <c r="CL105" s="110"/>
      <c r="CM105" s="110"/>
      <c r="CN105" s="110"/>
      <c r="CO105" s="110"/>
      <c r="CQ105" s="11"/>
      <c r="CR105" s="11"/>
      <c r="CS105" s="108"/>
      <c r="CT105" s="108"/>
      <c r="CU105" s="108"/>
      <c r="CV105" s="108"/>
      <c r="CW105" s="108"/>
      <c r="CX105" s="108"/>
      <c r="CY105" s="108"/>
      <c r="CZ105" s="108"/>
      <c r="DC105" s="11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1"/>
      <c r="EQ105" s="11"/>
    </row>
    <row r="106" spans="81:147" s="12" customFormat="1" ht="21.95" customHeight="1" x14ac:dyDescent="0.25">
      <c r="CC106" s="108"/>
      <c r="CD106" s="109"/>
      <c r="CE106" s="109"/>
      <c r="CF106" s="109"/>
      <c r="CG106" s="109"/>
      <c r="CJ106" s="110"/>
      <c r="CK106" s="110"/>
      <c r="CL106" s="110"/>
      <c r="CM106" s="110"/>
      <c r="CN106" s="110"/>
      <c r="CO106" s="110"/>
      <c r="CQ106" s="11"/>
      <c r="CR106" s="11"/>
      <c r="CS106" s="108"/>
      <c r="CT106" s="108"/>
      <c r="CU106" s="108"/>
      <c r="CV106" s="108"/>
      <c r="CW106" s="108"/>
      <c r="CX106" s="108"/>
      <c r="CY106" s="108"/>
      <c r="CZ106" s="108"/>
      <c r="DC106" s="11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1"/>
      <c r="EQ106" s="11"/>
    </row>
    <row r="107" spans="81:147" s="12" customFormat="1" ht="21.95" customHeight="1" x14ac:dyDescent="0.25">
      <c r="CC107" s="108"/>
      <c r="CD107" s="109"/>
      <c r="CE107" s="109"/>
      <c r="CF107" s="109"/>
      <c r="CG107" s="109"/>
      <c r="CJ107" s="110"/>
      <c r="CK107" s="110"/>
      <c r="CL107" s="110"/>
      <c r="CM107" s="110"/>
      <c r="CN107" s="110"/>
      <c r="CO107" s="110"/>
      <c r="CQ107" s="11"/>
      <c r="CR107" s="11"/>
      <c r="CS107" s="108"/>
      <c r="CT107" s="108"/>
      <c r="CU107" s="108"/>
      <c r="CV107" s="108"/>
      <c r="CW107" s="108"/>
      <c r="CX107" s="108"/>
      <c r="CY107" s="108"/>
      <c r="CZ107" s="108"/>
      <c r="DC107" s="11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1"/>
      <c r="EQ107" s="11"/>
    </row>
    <row r="108" spans="81:147" s="12" customFormat="1" ht="21.95" customHeight="1" x14ac:dyDescent="0.25">
      <c r="CC108" s="108"/>
      <c r="CD108" s="109"/>
      <c r="CE108" s="109"/>
      <c r="CF108" s="109"/>
      <c r="CG108" s="109"/>
      <c r="CJ108" s="110"/>
      <c r="CK108" s="110"/>
      <c r="CL108" s="110"/>
      <c r="CM108" s="110"/>
      <c r="CN108" s="110"/>
      <c r="CO108" s="110"/>
      <c r="CQ108" s="11"/>
      <c r="CR108" s="11"/>
      <c r="CS108" s="108"/>
      <c r="CT108" s="108"/>
      <c r="CU108" s="108"/>
      <c r="CV108" s="108"/>
      <c r="CW108" s="108"/>
      <c r="CX108" s="108"/>
      <c r="CY108" s="108"/>
      <c r="CZ108" s="108"/>
      <c r="DC108" s="11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1"/>
      <c r="EQ108" s="11"/>
    </row>
    <row r="109" spans="81:147" s="12" customFormat="1" ht="21.95" customHeight="1" x14ac:dyDescent="0.25">
      <c r="CC109" s="108"/>
      <c r="CD109" s="109"/>
      <c r="CE109" s="109"/>
      <c r="CF109" s="109"/>
      <c r="CG109" s="109"/>
      <c r="CJ109" s="110"/>
      <c r="CK109" s="110"/>
      <c r="CL109" s="110"/>
      <c r="CM109" s="110"/>
      <c r="CN109" s="110"/>
      <c r="CO109" s="110"/>
      <c r="CQ109" s="11"/>
      <c r="CR109" s="11"/>
      <c r="CS109" s="108"/>
      <c r="CT109" s="108"/>
      <c r="CU109" s="108"/>
      <c r="CV109" s="108"/>
      <c r="CW109" s="108"/>
      <c r="CX109" s="108"/>
      <c r="CY109" s="108"/>
      <c r="CZ109" s="108"/>
      <c r="DC109" s="11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1"/>
      <c r="EQ109" s="11"/>
    </row>
    <row r="110" spans="81:147" s="12" customFormat="1" ht="21.95" customHeight="1" x14ac:dyDescent="0.25">
      <c r="CC110" s="108"/>
      <c r="CD110" s="109"/>
      <c r="CE110" s="109"/>
      <c r="CF110" s="109"/>
      <c r="CG110" s="109"/>
      <c r="CJ110" s="110"/>
      <c r="CK110" s="110"/>
      <c r="CL110" s="110"/>
      <c r="CM110" s="110"/>
      <c r="CN110" s="110"/>
      <c r="CO110" s="110"/>
      <c r="CQ110" s="11"/>
      <c r="CR110" s="11"/>
      <c r="CS110" s="108"/>
      <c r="CT110" s="108"/>
      <c r="CU110" s="108"/>
      <c r="CV110" s="108"/>
      <c r="CW110" s="108"/>
      <c r="CX110" s="108"/>
      <c r="CY110" s="108"/>
      <c r="CZ110" s="108"/>
      <c r="DC110" s="11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1"/>
      <c r="EQ110" s="11"/>
    </row>
    <row r="111" spans="81:147" s="12" customFormat="1" ht="21.95" customHeight="1" x14ac:dyDescent="0.25">
      <c r="CC111" s="108"/>
      <c r="CD111" s="109"/>
      <c r="CE111" s="109"/>
      <c r="CF111" s="109"/>
      <c r="CG111" s="109"/>
      <c r="CJ111" s="110"/>
      <c r="CK111" s="110"/>
      <c r="CL111" s="110"/>
      <c r="CM111" s="110"/>
      <c r="CN111" s="110"/>
      <c r="CO111" s="110"/>
      <c r="CQ111" s="11"/>
      <c r="CR111" s="11"/>
      <c r="CS111" s="108"/>
      <c r="CT111" s="108"/>
      <c r="CU111" s="108"/>
      <c r="CV111" s="108"/>
      <c r="CW111" s="108"/>
      <c r="CX111" s="108"/>
      <c r="CY111" s="108"/>
      <c r="CZ111" s="108"/>
      <c r="DC111" s="11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1"/>
      <c r="EQ111" s="11"/>
    </row>
    <row r="112" spans="81:147" s="12" customFormat="1" ht="21.95" customHeight="1" x14ac:dyDescent="0.25">
      <c r="CC112" s="108"/>
      <c r="CD112" s="109"/>
      <c r="CE112" s="109"/>
      <c r="CF112" s="109"/>
      <c r="CG112" s="109"/>
      <c r="CJ112" s="110"/>
      <c r="CK112" s="110"/>
      <c r="CL112" s="110"/>
      <c r="CM112" s="110"/>
      <c r="CN112" s="110"/>
      <c r="CO112" s="110"/>
      <c r="CQ112" s="11"/>
      <c r="CR112" s="11"/>
      <c r="CS112" s="108"/>
      <c r="CT112" s="108"/>
      <c r="CU112" s="108"/>
      <c r="CV112" s="108"/>
      <c r="CW112" s="108"/>
      <c r="CX112" s="108"/>
      <c r="CY112" s="108"/>
      <c r="CZ112" s="108"/>
      <c r="DC112" s="11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1"/>
      <c r="EQ112" s="11"/>
    </row>
    <row r="113" spans="81:147" s="12" customFormat="1" ht="21.95" customHeight="1" x14ac:dyDescent="0.25">
      <c r="CC113" s="108"/>
      <c r="CD113" s="109"/>
      <c r="CE113" s="109"/>
      <c r="CF113" s="109"/>
      <c r="CG113" s="109"/>
      <c r="CJ113" s="110"/>
      <c r="CK113" s="110"/>
      <c r="CL113" s="110"/>
      <c r="CM113" s="110"/>
      <c r="CN113" s="110"/>
      <c r="CO113" s="110"/>
      <c r="CQ113" s="11"/>
      <c r="CR113" s="11"/>
      <c r="CS113" s="108"/>
      <c r="CT113" s="108"/>
      <c r="CU113" s="108"/>
      <c r="CV113" s="108"/>
      <c r="CW113" s="108"/>
      <c r="CX113" s="108"/>
      <c r="CY113" s="108"/>
      <c r="CZ113" s="108"/>
      <c r="DC113" s="11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1"/>
      <c r="EQ113" s="11"/>
    </row>
    <row r="114" spans="81:147" s="12" customFormat="1" ht="21.95" customHeight="1" x14ac:dyDescent="0.25">
      <c r="CC114" s="108"/>
      <c r="CD114" s="109"/>
      <c r="CE114" s="109"/>
      <c r="CF114" s="109"/>
      <c r="CG114" s="109"/>
      <c r="CJ114" s="110"/>
      <c r="CK114" s="110"/>
      <c r="CL114" s="110"/>
      <c r="CM114" s="110"/>
      <c r="CN114" s="110"/>
      <c r="CO114" s="110"/>
      <c r="CQ114" s="11"/>
      <c r="CR114" s="11"/>
      <c r="CS114" s="108"/>
      <c r="CT114" s="108"/>
      <c r="CU114" s="108"/>
      <c r="CV114" s="108"/>
      <c r="CW114" s="108"/>
      <c r="CX114" s="108"/>
      <c r="CY114" s="108"/>
      <c r="CZ114" s="108"/>
      <c r="DC114" s="11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1"/>
      <c r="EQ114" s="11"/>
    </row>
    <row r="115" spans="81:147" s="12" customFormat="1" ht="21.95" customHeight="1" x14ac:dyDescent="0.25">
      <c r="CC115" s="108"/>
      <c r="CD115" s="109"/>
      <c r="CE115" s="109"/>
      <c r="CF115" s="109"/>
      <c r="CG115" s="109"/>
      <c r="CJ115" s="110"/>
      <c r="CK115" s="110"/>
      <c r="CL115" s="110"/>
      <c r="CM115" s="110"/>
      <c r="CN115" s="110"/>
      <c r="CO115" s="110"/>
      <c r="CQ115" s="11"/>
      <c r="CR115" s="11"/>
      <c r="CS115" s="108"/>
      <c r="CT115" s="108"/>
      <c r="CU115" s="108"/>
      <c r="CV115" s="108"/>
      <c r="CW115" s="108"/>
      <c r="CX115" s="108"/>
      <c r="CY115" s="108"/>
      <c r="CZ115" s="108"/>
      <c r="DC115" s="11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1"/>
      <c r="EQ115" s="11"/>
    </row>
    <row r="116" spans="81:147" s="12" customFormat="1" ht="21.95" customHeight="1" x14ac:dyDescent="0.25">
      <c r="CC116" s="108"/>
      <c r="CD116" s="109"/>
      <c r="CE116" s="109"/>
      <c r="CF116" s="109"/>
      <c r="CG116" s="109"/>
      <c r="CJ116" s="110"/>
      <c r="CK116" s="110"/>
      <c r="CL116" s="110"/>
      <c r="CM116" s="110"/>
      <c r="CN116" s="110"/>
      <c r="CO116" s="110"/>
      <c r="CQ116" s="11"/>
      <c r="CR116" s="11"/>
      <c r="CS116" s="108"/>
      <c r="CT116" s="108"/>
      <c r="CU116" s="108"/>
      <c r="CV116" s="108"/>
      <c r="CW116" s="108"/>
      <c r="CX116" s="108"/>
      <c r="CY116" s="108"/>
      <c r="CZ116" s="108"/>
      <c r="DC116" s="11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1"/>
      <c r="EQ116" s="11"/>
    </row>
    <row r="117" spans="81:147" s="12" customFormat="1" ht="21.95" customHeight="1" x14ac:dyDescent="0.25">
      <c r="CC117" s="108"/>
      <c r="CD117" s="109"/>
      <c r="CE117" s="109"/>
      <c r="CF117" s="109"/>
      <c r="CG117" s="109"/>
      <c r="CJ117" s="110"/>
      <c r="CK117" s="110"/>
      <c r="CL117" s="110"/>
      <c r="CM117" s="110"/>
      <c r="CN117" s="110"/>
      <c r="CO117" s="110"/>
      <c r="CQ117" s="11"/>
      <c r="CR117" s="11"/>
      <c r="CS117" s="108"/>
      <c r="CT117" s="108"/>
      <c r="CU117" s="108"/>
      <c r="CV117" s="108"/>
      <c r="CW117" s="108"/>
      <c r="CX117" s="108"/>
      <c r="CY117" s="108"/>
      <c r="CZ117" s="108"/>
      <c r="DC117" s="11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1"/>
      <c r="EQ117" s="11"/>
    </row>
    <row r="118" spans="81:147" s="12" customFormat="1" ht="21.95" customHeight="1" x14ac:dyDescent="0.25">
      <c r="CC118" s="108"/>
      <c r="CD118" s="109"/>
      <c r="CE118" s="109"/>
      <c r="CF118" s="109"/>
      <c r="CG118" s="109"/>
      <c r="CJ118" s="110"/>
      <c r="CK118" s="110"/>
      <c r="CL118" s="110"/>
      <c r="CM118" s="110"/>
      <c r="CN118" s="110"/>
      <c r="CO118" s="110"/>
      <c r="CQ118" s="11"/>
      <c r="CR118" s="11"/>
      <c r="CS118" s="108"/>
      <c r="CT118" s="108"/>
      <c r="CU118" s="108"/>
      <c r="CV118" s="108"/>
      <c r="CW118" s="108"/>
      <c r="CX118" s="108"/>
      <c r="CY118" s="108"/>
      <c r="CZ118" s="108"/>
      <c r="DC118" s="11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1"/>
      <c r="EQ118" s="11"/>
    </row>
    <row r="119" spans="81:147" s="12" customFormat="1" ht="21.95" customHeight="1" x14ac:dyDescent="0.25">
      <c r="CC119" s="108"/>
      <c r="CD119" s="109"/>
      <c r="CE119" s="109"/>
      <c r="CF119" s="109"/>
      <c r="CG119" s="109"/>
      <c r="CJ119" s="110"/>
      <c r="CK119" s="110"/>
      <c r="CL119" s="110"/>
      <c r="CM119" s="110"/>
      <c r="CN119" s="110"/>
      <c r="CO119" s="110"/>
      <c r="CQ119" s="11"/>
      <c r="CR119" s="11"/>
      <c r="CS119" s="108"/>
      <c r="CT119" s="108"/>
      <c r="CU119" s="108"/>
      <c r="CV119" s="108"/>
      <c r="CW119" s="108"/>
      <c r="CX119" s="108"/>
      <c r="CY119" s="108"/>
      <c r="CZ119" s="108"/>
      <c r="DC119" s="11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1"/>
      <c r="EQ119" s="11"/>
    </row>
    <row r="120" spans="81:147" s="12" customFormat="1" ht="21.95" customHeight="1" x14ac:dyDescent="0.25">
      <c r="CC120" s="108"/>
      <c r="CD120" s="109"/>
      <c r="CE120" s="109"/>
      <c r="CF120" s="109"/>
      <c r="CG120" s="109"/>
      <c r="CJ120" s="110"/>
      <c r="CK120" s="110"/>
      <c r="CL120" s="110"/>
      <c r="CM120" s="110"/>
      <c r="CN120" s="110"/>
      <c r="CO120" s="110"/>
      <c r="CQ120" s="11"/>
      <c r="CR120" s="11"/>
      <c r="CS120" s="108"/>
      <c r="CT120" s="108"/>
      <c r="CU120" s="108"/>
      <c r="CV120" s="108"/>
      <c r="CW120" s="108"/>
      <c r="CX120" s="108"/>
      <c r="CY120" s="108"/>
      <c r="CZ120" s="108"/>
      <c r="DC120" s="11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1"/>
      <c r="EQ120" s="11"/>
    </row>
    <row r="121" spans="81:147" s="12" customFormat="1" ht="21.95" customHeight="1" x14ac:dyDescent="0.25">
      <c r="CC121" s="108"/>
      <c r="CD121" s="109"/>
      <c r="CE121" s="109"/>
      <c r="CF121" s="109"/>
      <c r="CG121" s="109"/>
      <c r="CJ121" s="110"/>
      <c r="CK121" s="110"/>
      <c r="CL121" s="110"/>
      <c r="CM121" s="110"/>
      <c r="CN121" s="110"/>
      <c r="CO121" s="110"/>
      <c r="CQ121" s="11"/>
      <c r="CR121" s="11"/>
      <c r="CS121" s="108"/>
      <c r="CT121" s="108"/>
      <c r="CU121" s="108"/>
      <c r="CV121" s="108"/>
      <c r="CW121" s="108"/>
      <c r="CX121" s="108"/>
      <c r="CY121" s="108"/>
      <c r="CZ121" s="108"/>
      <c r="DC121" s="11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1"/>
      <c r="EQ121" s="11"/>
    </row>
    <row r="122" spans="81:147" s="12" customFormat="1" ht="21.95" customHeight="1" x14ac:dyDescent="0.25">
      <c r="CC122" s="108"/>
      <c r="CD122" s="109"/>
      <c r="CE122" s="109"/>
      <c r="CF122" s="109"/>
      <c r="CG122" s="109"/>
      <c r="CJ122" s="110"/>
      <c r="CK122" s="110"/>
      <c r="CL122" s="110"/>
      <c r="CM122" s="110"/>
      <c r="CN122" s="110"/>
      <c r="CO122" s="110"/>
      <c r="CQ122" s="11"/>
      <c r="CR122" s="11"/>
      <c r="CS122" s="108"/>
      <c r="CT122" s="108"/>
      <c r="CU122" s="108"/>
      <c r="CV122" s="108"/>
      <c r="CW122" s="108"/>
      <c r="CX122" s="108"/>
      <c r="CY122" s="108"/>
      <c r="CZ122" s="108"/>
      <c r="DC122" s="11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1"/>
      <c r="EQ122" s="11"/>
    </row>
    <row r="123" spans="81:147" s="12" customFormat="1" ht="21.95" customHeight="1" x14ac:dyDescent="0.25">
      <c r="CC123" s="108"/>
      <c r="CD123" s="109"/>
      <c r="CE123" s="109"/>
      <c r="CF123" s="109"/>
      <c r="CG123" s="109"/>
      <c r="CJ123" s="110"/>
      <c r="CK123" s="110"/>
      <c r="CL123" s="110"/>
      <c r="CM123" s="110"/>
      <c r="CN123" s="110"/>
      <c r="CO123" s="110"/>
      <c r="CQ123" s="11"/>
      <c r="CR123" s="11"/>
      <c r="CS123" s="108"/>
      <c r="CT123" s="108"/>
      <c r="CU123" s="108"/>
      <c r="CV123" s="108"/>
      <c r="CW123" s="108"/>
      <c r="CX123" s="108"/>
      <c r="CY123" s="108"/>
      <c r="CZ123" s="108"/>
      <c r="DC123" s="11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1"/>
      <c r="EQ123" s="11"/>
    </row>
    <row r="124" spans="81:147" s="12" customFormat="1" ht="21.95" customHeight="1" x14ac:dyDescent="0.25">
      <c r="CC124" s="108"/>
      <c r="CD124" s="109"/>
      <c r="CE124" s="109"/>
      <c r="CF124" s="109"/>
      <c r="CG124" s="109"/>
      <c r="CJ124" s="110"/>
      <c r="CK124" s="110"/>
      <c r="CL124" s="110"/>
      <c r="CM124" s="110"/>
      <c r="CN124" s="110"/>
      <c r="CO124" s="110"/>
      <c r="CQ124" s="11"/>
      <c r="CR124" s="11"/>
      <c r="CS124" s="108"/>
      <c r="CT124" s="108"/>
      <c r="CU124" s="108"/>
      <c r="CV124" s="108"/>
      <c r="CW124" s="108"/>
      <c r="CX124" s="108"/>
      <c r="CY124" s="108"/>
      <c r="CZ124" s="108"/>
      <c r="DC124" s="11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1"/>
      <c r="EQ124" s="11"/>
    </row>
    <row r="125" spans="81:147" s="12" customFormat="1" ht="21.95" customHeight="1" x14ac:dyDescent="0.25">
      <c r="CC125" s="108"/>
      <c r="CD125" s="109"/>
      <c r="CE125" s="109"/>
      <c r="CF125" s="109"/>
      <c r="CG125" s="109"/>
      <c r="CJ125" s="110"/>
      <c r="CK125" s="110"/>
      <c r="CL125" s="110"/>
      <c r="CM125" s="110"/>
      <c r="CN125" s="110"/>
      <c r="CO125" s="110"/>
      <c r="CQ125" s="11"/>
      <c r="CR125" s="11"/>
      <c r="CS125" s="108"/>
      <c r="CT125" s="108"/>
      <c r="CU125" s="108"/>
      <c r="CV125" s="108"/>
      <c r="CW125" s="108"/>
      <c r="CX125" s="108"/>
      <c r="CY125" s="108"/>
      <c r="CZ125" s="108"/>
      <c r="DC125" s="11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1"/>
      <c r="EQ125" s="11"/>
    </row>
    <row r="126" spans="81:147" s="12" customFormat="1" ht="21.95" customHeight="1" x14ac:dyDescent="0.25">
      <c r="CC126" s="108"/>
      <c r="CD126" s="109"/>
      <c r="CE126" s="109"/>
      <c r="CF126" s="109"/>
      <c r="CG126" s="109"/>
      <c r="CJ126" s="110"/>
      <c r="CK126" s="110"/>
      <c r="CL126" s="110"/>
      <c r="CM126" s="110"/>
      <c r="CN126" s="110"/>
      <c r="CO126" s="110"/>
      <c r="CQ126" s="11"/>
      <c r="CR126" s="11"/>
      <c r="CS126" s="108"/>
      <c r="CT126" s="108"/>
      <c r="CU126" s="108"/>
      <c r="CV126" s="108"/>
      <c r="CW126" s="108"/>
      <c r="CX126" s="108"/>
      <c r="CY126" s="108"/>
      <c r="CZ126" s="108"/>
      <c r="DC126" s="11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1"/>
      <c r="EQ126" s="11"/>
    </row>
    <row r="127" spans="81:147" s="12" customFormat="1" ht="21.95" customHeight="1" x14ac:dyDescent="0.25">
      <c r="CC127" s="108"/>
      <c r="CD127" s="109"/>
      <c r="CE127" s="109"/>
      <c r="CF127" s="109"/>
      <c r="CG127" s="109"/>
      <c r="CJ127" s="110"/>
      <c r="CK127" s="110"/>
      <c r="CL127" s="110"/>
      <c r="CM127" s="110"/>
      <c r="CN127" s="110"/>
      <c r="CO127" s="110"/>
      <c r="CQ127" s="11"/>
      <c r="CR127" s="11"/>
      <c r="CS127" s="108"/>
      <c r="CT127" s="108"/>
      <c r="CU127" s="108"/>
      <c r="CV127" s="108"/>
      <c r="CW127" s="108"/>
      <c r="CX127" s="108"/>
      <c r="CY127" s="108"/>
      <c r="CZ127" s="108"/>
      <c r="DC127" s="11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1"/>
      <c r="EQ127" s="11"/>
    </row>
    <row r="128" spans="81:147" s="12" customFormat="1" ht="21.95" customHeight="1" x14ac:dyDescent="0.25">
      <c r="CC128" s="108"/>
      <c r="CD128" s="109"/>
      <c r="CE128" s="109"/>
      <c r="CF128" s="109"/>
      <c r="CG128" s="109"/>
      <c r="CJ128" s="110"/>
      <c r="CK128" s="110"/>
      <c r="CL128" s="110"/>
      <c r="CM128" s="110"/>
      <c r="CN128" s="110"/>
      <c r="CO128" s="110"/>
      <c r="CQ128" s="11"/>
      <c r="CR128" s="11"/>
      <c r="CS128" s="108"/>
      <c r="CT128" s="108"/>
      <c r="CU128" s="108"/>
      <c r="CV128" s="108"/>
      <c r="CW128" s="108"/>
      <c r="CX128" s="108"/>
      <c r="CY128" s="108"/>
      <c r="CZ128" s="108"/>
      <c r="DC128" s="11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1"/>
      <c r="EQ128" s="11"/>
    </row>
    <row r="129" spans="81:147" s="12" customFormat="1" ht="21.95" customHeight="1" x14ac:dyDescent="0.25">
      <c r="CC129" s="108"/>
      <c r="CD129" s="109"/>
      <c r="CE129" s="109"/>
      <c r="CF129" s="109"/>
      <c r="CG129" s="109"/>
      <c r="CJ129" s="110"/>
      <c r="CK129" s="110"/>
      <c r="CL129" s="110"/>
      <c r="CM129" s="110"/>
      <c r="CN129" s="110"/>
      <c r="CO129" s="110"/>
      <c r="CQ129" s="11"/>
      <c r="CR129" s="11"/>
      <c r="CS129" s="108"/>
      <c r="CT129" s="108"/>
      <c r="CU129" s="108"/>
      <c r="CV129" s="108"/>
      <c r="CW129" s="108"/>
      <c r="CX129" s="108"/>
      <c r="CY129" s="108"/>
      <c r="CZ129" s="108"/>
      <c r="DC129" s="11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1"/>
      <c r="EQ129" s="11"/>
    </row>
    <row r="130" spans="81:147" s="12" customFormat="1" ht="21.95" customHeight="1" x14ac:dyDescent="0.25">
      <c r="CC130" s="108"/>
      <c r="CD130" s="109"/>
      <c r="CE130" s="109"/>
      <c r="CF130" s="109"/>
      <c r="CG130" s="109"/>
      <c r="CJ130" s="110"/>
      <c r="CK130" s="110"/>
      <c r="CL130" s="110"/>
      <c r="CM130" s="110"/>
      <c r="CN130" s="110"/>
      <c r="CO130" s="110"/>
      <c r="CQ130" s="11"/>
      <c r="CR130" s="11"/>
      <c r="CS130" s="108"/>
      <c r="CT130" s="108"/>
      <c r="CU130" s="108"/>
      <c r="CV130" s="108"/>
      <c r="CW130" s="108"/>
      <c r="CX130" s="108"/>
      <c r="CY130" s="108"/>
      <c r="CZ130" s="108"/>
      <c r="DC130" s="11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1"/>
      <c r="EQ130" s="11"/>
    </row>
    <row r="131" spans="81:147" s="12" customFormat="1" ht="21.95" customHeight="1" x14ac:dyDescent="0.25">
      <c r="CC131" s="108"/>
      <c r="CD131" s="109"/>
      <c r="CE131" s="109"/>
      <c r="CF131" s="109"/>
      <c r="CG131" s="109"/>
      <c r="CJ131" s="110"/>
      <c r="CK131" s="110"/>
      <c r="CL131" s="110"/>
      <c r="CM131" s="110"/>
      <c r="CN131" s="110"/>
      <c r="CO131" s="110"/>
      <c r="CQ131" s="11"/>
      <c r="CR131" s="11"/>
      <c r="CS131" s="108"/>
      <c r="CT131" s="108"/>
      <c r="CU131" s="108"/>
      <c r="CV131" s="108"/>
      <c r="CW131" s="108"/>
      <c r="CX131" s="108"/>
      <c r="CY131" s="108"/>
      <c r="CZ131" s="108"/>
      <c r="DC131" s="11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1"/>
      <c r="EQ131" s="11"/>
    </row>
    <row r="132" spans="81:147" s="12" customFormat="1" ht="21.95" customHeight="1" x14ac:dyDescent="0.25">
      <c r="CC132" s="108"/>
      <c r="CD132" s="109"/>
      <c r="CE132" s="109"/>
      <c r="CF132" s="109"/>
      <c r="CG132" s="109"/>
      <c r="CJ132" s="110"/>
      <c r="CK132" s="110"/>
      <c r="CL132" s="110"/>
      <c r="CM132" s="110"/>
      <c r="CN132" s="110"/>
      <c r="CO132" s="110"/>
      <c r="CQ132" s="11"/>
      <c r="CR132" s="11"/>
      <c r="CS132" s="108"/>
      <c r="CT132" s="108"/>
      <c r="CU132" s="108"/>
      <c r="CV132" s="108"/>
      <c r="CW132" s="108"/>
      <c r="CX132" s="108"/>
      <c r="CY132" s="108"/>
      <c r="CZ132" s="108"/>
      <c r="DC132" s="11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1"/>
      <c r="EQ132" s="11"/>
    </row>
    <row r="133" spans="81:147" s="12" customFormat="1" ht="21.95" customHeight="1" x14ac:dyDescent="0.25">
      <c r="CC133" s="108"/>
      <c r="CD133" s="109"/>
      <c r="CE133" s="109"/>
      <c r="CF133" s="109"/>
      <c r="CG133" s="109"/>
      <c r="CJ133" s="110"/>
      <c r="CK133" s="110"/>
      <c r="CL133" s="110"/>
      <c r="CM133" s="110"/>
      <c r="CN133" s="110"/>
      <c r="CO133" s="110"/>
      <c r="CQ133" s="11"/>
      <c r="CR133" s="11"/>
      <c r="CS133" s="108"/>
      <c r="CT133" s="108"/>
      <c r="CU133" s="108"/>
      <c r="CV133" s="108"/>
      <c r="CW133" s="108"/>
      <c r="CX133" s="108"/>
      <c r="CY133" s="108"/>
      <c r="CZ133" s="108"/>
      <c r="DC133" s="11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1"/>
      <c r="EQ133" s="11"/>
    </row>
    <row r="134" spans="81:147" s="12" customFormat="1" ht="21.95" customHeight="1" x14ac:dyDescent="0.25">
      <c r="CC134" s="108"/>
      <c r="CD134" s="109"/>
      <c r="CE134" s="109"/>
      <c r="CF134" s="109"/>
      <c r="CG134" s="109"/>
      <c r="CJ134" s="110"/>
      <c r="CK134" s="110"/>
      <c r="CL134" s="110"/>
      <c r="CM134" s="110"/>
      <c r="CN134" s="110"/>
      <c r="CO134" s="110"/>
      <c r="CQ134" s="11"/>
      <c r="CR134" s="11"/>
      <c r="CS134" s="108"/>
      <c r="CT134" s="108"/>
      <c r="CU134" s="108"/>
      <c r="CV134" s="108"/>
      <c r="CW134" s="108"/>
      <c r="CX134" s="108"/>
      <c r="CY134" s="108"/>
      <c r="CZ134" s="108"/>
      <c r="DC134" s="11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1"/>
      <c r="EQ134" s="11"/>
    </row>
    <row r="135" spans="81:147" s="12" customFormat="1" ht="21.95" customHeight="1" x14ac:dyDescent="0.25">
      <c r="CC135" s="108"/>
      <c r="CD135" s="109"/>
      <c r="CE135" s="109"/>
      <c r="CF135" s="109"/>
      <c r="CG135" s="109"/>
      <c r="CJ135" s="110"/>
      <c r="CK135" s="110"/>
      <c r="CL135" s="110"/>
      <c r="CM135" s="110"/>
      <c r="CN135" s="110"/>
      <c r="CO135" s="110"/>
      <c r="CQ135" s="11"/>
      <c r="CR135" s="11"/>
      <c r="CS135" s="108"/>
      <c r="CT135" s="108"/>
      <c r="CU135" s="108"/>
      <c r="CV135" s="108"/>
      <c r="CW135" s="108"/>
      <c r="CX135" s="108"/>
      <c r="CY135" s="108"/>
      <c r="CZ135" s="108"/>
      <c r="DC135" s="11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1"/>
      <c r="EQ135" s="11"/>
    </row>
    <row r="136" spans="81:147" s="12" customFormat="1" ht="21.95" customHeight="1" x14ac:dyDescent="0.25">
      <c r="CC136" s="108"/>
      <c r="CD136" s="109"/>
      <c r="CE136" s="109"/>
      <c r="CF136" s="109"/>
      <c r="CG136" s="109"/>
      <c r="CJ136" s="110"/>
      <c r="CK136" s="110"/>
      <c r="CL136" s="110"/>
      <c r="CM136" s="110"/>
      <c r="CN136" s="110"/>
      <c r="CO136" s="110"/>
      <c r="CQ136" s="11"/>
      <c r="CR136" s="11"/>
      <c r="CS136" s="108"/>
      <c r="CT136" s="108"/>
      <c r="CU136" s="108"/>
      <c r="CV136" s="108"/>
      <c r="CW136" s="108"/>
      <c r="CX136" s="108"/>
      <c r="CY136" s="108"/>
      <c r="CZ136" s="108"/>
      <c r="DC136" s="11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1"/>
      <c r="EQ136" s="11"/>
    </row>
    <row r="137" spans="81:147" s="12" customFormat="1" ht="21.95" customHeight="1" x14ac:dyDescent="0.25">
      <c r="CC137" s="108"/>
      <c r="CD137" s="109"/>
      <c r="CE137" s="109"/>
      <c r="CF137" s="109"/>
      <c r="CG137" s="109"/>
      <c r="CJ137" s="110"/>
      <c r="CK137" s="110"/>
      <c r="CL137" s="110"/>
      <c r="CM137" s="110"/>
      <c r="CN137" s="110"/>
      <c r="CO137" s="110"/>
      <c r="CQ137" s="11"/>
      <c r="CR137" s="11"/>
      <c r="CS137" s="108"/>
      <c r="CT137" s="108"/>
      <c r="CU137" s="108"/>
      <c r="CV137" s="108"/>
      <c r="CW137" s="108"/>
      <c r="CX137" s="108"/>
      <c r="CY137" s="108"/>
      <c r="CZ137" s="108"/>
      <c r="DC137" s="11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1"/>
      <c r="EQ137" s="11"/>
    </row>
    <row r="138" spans="81:147" s="12" customFormat="1" ht="21.95" customHeight="1" x14ac:dyDescent="0.25">
      <c r="CC138" s="108"/>
      <c r="CD138" s="109"/>
      <c r="CE138" s="109"/>
      <c r="CF138" s="109"/>
      <c r="CG138" s="109"/>
      <c r="CJ138" s="110"/>
      <c r="CK138" s="110"/>
      <c r="CL138" s="110"/>
      <c r="CM138" s="110"/>
      <c r="CN138" s="110"/>
      <c r="CO138" s="110"/>
      <c r="CQ138" s="11"/>
      <c r="CR138" s="11"/>
      <c r="CS138" s="108"/>
      <c r="CT138" s="108"/>
      <c r="CU138" s="108"/>
      <c r="CV138" s="108"/>
      <c r="CW138" s="108"/>
      <c r="CX138" s="108"/>
      <c r="CY138" s="108"/>
      <c r="CZ138" s="108"/>
      <c r="DC138" s="11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1"/>
      <c r="EQ138" s="11"/>
    </row>
    <row r="139" spans="81:147" s="12" customFormat="1" ht="21.95" customHeight="1" x14ac:dyDescent="0.25">
      <c r="CC139" s="108"/>
      <c r="CD139" s="109"/>
      <c r="CE139" s="109"/>
      <c r="CF139" s="109"/>
      <c r="CG139" s="109"/>
      <c r="CJ139" s="110"/>
      <c r="CK139" s="110"/>
      <c r="CL139" s="110"/>
      <c r="CM139" s="110"/>
      <c r="CN139" s="110"/>
      <c r="CO139" s="110"/>
      <c r="CQ139" s="11"/>
      <c r="CR139" s="11"/>
      <c r="CS139" s="108"/>
      <c r="CT139" s="108"/>
      <c r="CU139" s="108"/>
      <c r="CV139" s="108"/>
      <c r="CW139" s="108"/>
      <c r="CX139" s="108"/>
      <c r="CY139" s="108"/>
      <c r="CZ139" s="108"/>
      <c r="DC139" s="11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1"/>
      <c r="EQ139" s="11"/>
    </row>
    <row r="140" spans="81:147" s="12" customFormat="1" ht="21.95" customHeight="1" x14ac:dyDescent="0.25">
      <c r="CC140" s="108"/>
      <c r="CD140" s="109"/>
      <c r="CE140" s="109"/>
      <c r="CF140" s="109"/>
      <c r="CG140" s="109"/>
      <c r="CJ140" s="110"/>
      <c r="CK140" s="110"/>
      <c r="CL140" s="110"/>
      <c r="CM140" s="110"/>
      <c r="CN140" s="110"/>
      <c r="CO140" s="110"/>
      <c r="CQ140" s="11"/>
      <c r="CR140" s="11"/>
      <c r="CS140" s="108"/>
      <c r="CT140" s="108"/>
      <c r="CU140" s="108"/>
      <c r="CV140" s="108"/>
      <c r="CW140" s="108"/>
      <c r="CX140" s="108"/>
      <c r="CY140" s="108"/>
      <c r="CZ140" s="108"/>
      <c r="DC140" s="11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1"/>
      <c r="EQ140" s="11"/>
    </row>
    <row r="141" spans="81:147" s="12" customFormat="1" ht="21.95" customHeight="1" x14ac:dyDescent="0.25">
      <c r="CC141" s="108"/>
      <c r="CD141" s="109"/>
      <c r="CE141" s="109"/>
      <c r="CF141" s="109"/>
      <c r="CG141" s="109"/>
      <c r="CJ141" s="110"/>
      <c r="CK141" s="110"/>
      <c r="CL141" s="110"/>
      <c r="CM141" s="110"/>
      <c r="CN141" s="110"/>
      <c r="CO141" s="110"/>
      <c r="CQ141" s="11"/>
      <c r="CR141" s="11"/>
      <c r="CS141" s="108"/>
      <c r="CT141" s="108"/>
      <c r="CU141" s="108"/>
      <c r="CV141" s="108"/>
      <c r="CW141" s="108"/>
      <c r="CX141" s="108"/>
      <c r="CY141" s="108"/>
      <c r="CZ141" s="108"/>
      <c r="DC141" s="11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1"/>
      <c r="EQ141" s="11"/>
    </row>
    <row r="142" spans="81:147" s="12" customFormat="1" ht="21.95" customHeight="1" x14ac:dyDescent="0.25">
      <c r="CC142" s="108"/>
      <c r="CD142" s="109"/>
      <c r="CE142" s="109"/>
      <c r="CF142" s="109"/>
      <c r="CG142" s="109"/>
      <c r="CJ142" s="110"/>
      <c r="CK142" s="110"/>
      <c r="CL142" s="110"/>
      <c r="CM142" s="110"/>
      <c r="CN142" s="110"/>
      <c r="CO142" s="110"/>
      <c r="CQ142" s="11"/>
      <c r="CR142" s="11"/>
      <c r="CS142" s="108"/>
      <c r="CT142" s="108"/>
      <c r="CU142" s="108"/>
      <c r="CV142" s="108"/>
      <c r="CW142" s="108"/>
      <c r="CX142" s="108"/>
      <c r="CY142" s="108"/>
      <c r="CZ142" s="108"/>
      <c r="DC142" s="11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1"/>
      <c r="EQ142" s="11"/>
    </row>
    <row r="143" spans="81:147" s="12" customFormat="1" ht="21.95" customHeight="1" x14ac:dyDescent="0.25">
      <c r="CC143" s="108"/>
      <c r="CD143" s="109"/>
      <c r="CE143" s="109"/>
      <c r="CF143" s="109"/>
      <c r="CG143" s="109"/>
      <c r="CJ143" s="110"/>
      <c r="CK143" s="110"/>
      <c r="CL143" s="110"/>
      <c r="CM143" s="110"/>
      <c r="CN143" s="110"/>
      <c r="CO143" s="110"/>
      <c r="CQ143" s="11"/>
      <c r="CR143" s="11"/>
      <c r="CS143" s="108"/>
      <c r="CT143" s="108"/>
      <c r="CU143" s="108"/>
      <c r="CV143" s="108"/>
      <c r="CW143" s="108"/>
      <c r="CX143" s="108"/>
      <c r="CY143" s="108"/>
      <c r="CZ143" s="108"/>
      <c r="DC143" s="11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1"/>
      <c r="EQ143" s="11"/>
    </row>
    <row r="144" spans="81:147" s="12" customFormat="1" ht="21.95" customHeight="1" x14ac:dyDescent="0.25">
      <c r="CC144" s="108"/>
      <c r="CD144" s="109"/>
      <c r="CE144" s="109"/>
      <c r="CF144" s="109"/>
      <c r="CG144" s="109"/>
      <c r="CJ144" s="110"/>
      <c r="CK144" s="110"/>
      <c r="CL144" s="110"/>
      <c r="CM144" s="110"/>
      <c r="CN144" s="110"/>
      <c r="CO144" s="110"/>
      <c r="CQ144" s="11"/>
      <c r="CR144" s="11"/>
      <c r="CS144" s="108"/>
      <c r="CT144" s="108"/>
      <c r="CU144" s="108"/>
      <c r="CV144" s="108"/>
      <c r="CW144" s="108"/>
      <c r="CX144" s="108"/>
      <c r="CY144" s="108"/>
      <c r="CZ144" s="108"/>
      <c r="DC144" s="11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1"/>
      <c r="EQ144" s="11"/>
    </row>
    <row r="145" spans="81:147" s="12" customFormat="1" ht="21.95" customHeight="1" x14ac:dyDescent="0.25">
      <c r="CC145" s="108"/>
      <c r="CD145" s="109"/>
      <c r="CE145" s="109"/>
      <c r="CF145" s="109"/>
      <c r="CG145" s="109"/>
      <c r="CJ145" s="110"/>
      <c r="CK145" s="110"/>
      <c r="CL145" s="110"/>
      <c r="CM145" s="110"/>
      <c r="CN145" s="110"/>
      <c r="CO145" s="110"/>
      <c r="CQ145" s="11"/>
      <c r="CR145" s="11"/>
      <c r="CS145" s="108"/>
      <c r="CT145" s="108"/>
      <c r="CU145" s="108"/>
      <c r="CV145" s="108"/>
      <c r="CW145" s="108"/>
      <c r="CX145" s="108"/>
      <c r="CY145" s="108"/>
      <c r="CZ145" s="108"/>
      <c r="DC145" s="11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1"/>
      <c r="EQ145" s="11"/>
    </row>
    <row r="146" spans="81:147" s="12" customFormat="1" ht="21.95" customHeight="1" x14ac:dyDescent="0.25">
      <c r="CC146" s="108"/>
      <c r="CD146" s="109"/>
      <c r="CE146" s="109"/>
      <c r="CF146" s="109"/>
      <c r="CG146" s="109"/>
      <c r="CJ146" s="110"/>
      <c r="CK146" s="110"/>
      <c r="CL146" s="110"/>
      <c r="CM146" s="110"/>
      <c r="CN146" s="110"/>
      <c r="CO146" s="110"/>
      <c r="CQ146" s="11"/>
      <c r="CR146" s="11"/>
      <c r="CS146" s="108"/>
      <c r="CT146" s="108"/>
      <c r="CU146" s="108"/>
      <c r="CV146" s="108"/>
      <c r="CW146" s="108"/>
      <c r="CX146" s="108"/>
      <c r="CY146" s="108"/>
      <c r="CZ146" s="108"/>
      <c r="DC146" s="11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1"/>
      <c r="EQ146" s="11"/>
    </row>
    <row r="147" spans="81:147" s="12" customFormat="1" ht="21.95" customHeight="1" x14ac:dyDescent="0.25">
      <c r="CC147" s="108"/>
      <c r="CD147" s="109"/>
      <c r="CE147" s="109"/>
      <c r="CF147" s="109"/>
      <c r="CG147" s="109"/>
      <c r="CJ147" s="110"/>
      <c r="CK147" s="110"/>
      <c r="CL147" s="110"/>
      <c r="CM147" s="110"/>
      <c r="CN147" s="110"/>
      <c r="CO147" s="110"/>
      <c r="CQ147" s="11"/>
      <c r="CR147" s="11"/>
      <c r="CS147" s="108"/>
      <c r="CT147" s="108"/>
      <c r="CU147" s="108"/>
      <c r="CV147" s="108"/>
      <c r="CW147" s="108"/>
      <c r="CX147" s="108"/>
      <c r="CY147" s="108"/>
      <c r="CZ147" s="108"/>
      <c r="DC147" s="11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1"/>
      <c r="EQ147" s="11"/>
    </row>
    <row r="148" spans="81:147" s="12" customFormat="1" ht="21.95" customHeight="1" x14ac:dyDescent="0.25">
      <c r="CC148" s="108"/>
      <c r="CD148" s="109"/>
      <c r="CE148" s="109"/>
      <c r="CF148" s="109"/>
      <c r="CG148" s="109"/>
      <c r="CJ148" s="110"/>
      <c r="CK148" s="110"/>
      <c r="CL148" s="110"/>
      <c r="CM148" s="110"/>
      <c r="CN148" s="110"/>
      <c r="CO148" s="110"/>
      <c r="CQ148" s="11"/>
      <c r="CR148" s="11"/>
      <c r="CS148" s="108"/>
      <c r="CT148" s="108"/>
      <c r="CU148" s="108"/>
      <c r="CV148" s="108"/>
      <c r="CW148" s="108"/>
      <c r="CX148" s="108"/>
      <c r="CY148" s="108"/>
      <c r="CZ148" s="108"/>
      <c r="DC148" s="11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1"/>
      <c r="EQ148" s="11"/>
    </row>
    <row r="149" spans="81:147" s="12" customFormat="1" ht="21.95" customHeight="1" x14ac:dyDescent="0.25">
      <c r="CC149" s="108"/>
      <c r="CD149" s="109"/>
      <c r="CE149" s="109"/>
      <c r="CF149" s="109"/>
      <c r="CG149" s="109"/>
      <c r="CJ149" s="110"/>
      <c r="CK149" s="110"/>
      <c r="CL149" s="110"/>
      <c r="CM149" s="110"/>
      <c r="CN149" s="110"/>
      <c r="CO149" s="110"/>
      <c r="CQ149" s="11"/>
      <c r="CR149" s="11"/>
      <c r="CS149" s="108"/>
      <c r="CT149" s="108"/>
      <c r="CU149" s="108"/>
      <c r="CV149" s="108"/>
      <c r="CW149" s="108"/>
      <c r="CX149" s="108"/>
      <c r="CY149" s="108"/>
      <c r="CZ149" s="108"/>
      <c r="DC149" s="11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1"/>
      <c r="EQ149" s="11"/>
    </row>
    <row r="150" spans="81:147" s="12" customFormat="1" ht="21.95" customHeight="1" x14ac:dyDescent="0.25">
      <c r="CC150" s="108"/>
      <c r="CD150" s="109"/>
      <c r="CE150" s="109"/>
      <c r="CF150" s="109"/>
      <c r="CG150" s="109"/>
      <c r="CJ150" s="110"/>
      <c r="CK150" s="110"/>
      <c r="CL150" s="110"/>
      <c r="CM150" s="110"/>
      <c r="CN150" s="110"/>
      <c r="CO150" s="110"/>
      <c r="CQ150" s="11"/>
      <c r="CR150" s="11"/>
      <c r="CS150" s="108"/>
      <c r="CT150" s="108"/>
      <c r="CU150" s="108"/>
      <c r="CV150" s="108"/>
      <c r="CW150" s="108"/>
      <c r="CX150" s="108"/>
      <c r="CY150" s="108"/>
      <c r="CZ150" s="108"/>
      <c r="DC150" s="11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1"/>
      <c r="EQ150" s="11"/>
    </row>
    <row r="151" spans="81:147" s="12" customFormat="1" ht="21.95" customHeight="1" x14ac:dyDescent="0.25">
      <c r="CC151" s="108"/>
      <c r="CD151" s="109"/>
      <c r="CE151" s="109"/>
      <c r="CF151" s="109"/>
      <c r="CG151" s="109"/>
      <c r="CJ151" s="110"/>
      <c r="CK151" s="110"/>
      <c r="CL151" s="110"/>
      <c r="CM151" s="110"/>
      <c r="CN151" s="110"/>
      <c r="CO151" s="110"/>
      <c r="CQ151" s="11"/>
      <c r="CR151" s="11"/>
      <c r="CS151" s="108"/>
      <c r="CT151" s="108"/>
      <c r="CU151" s="108"/>
      <c r="CV151" s="108"/>
      <c r="CW151" s="108"/>
      <c r="CX151" s="108"/>
      <c r="CY151" s="108"/>
      <c r="CZ151" s="108"/>
      <c r="DC151" s="11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1"/>
      <c r="EQ151" s="11"/>
    </row>
    <row r="152" spans="81:147" s="12" customFormat="1" ht="21.95" customHeight="1" x14ac:dyDescent="0.25">
      <c r="CC152" s="108"/>
      <c r="CD152" s="109"/>
      <c r="CE152" s="109"/>
      <c r="CF152" s="109"/>
      <c r="CG152" s="109"/>
      <c r="CJ152" s="110"/>
      <c r="CK152" s="110"/>
      <c r="CL152" s="110"/>
      <c r="CM152" s="110"/>
      <c r="CN152" s="110"/>
      <c r="CO152" s="110"/>
      <c r="CQ152" s="11"/>
      <c r="CR152" s="11"/>
      <c r="CS152" s="108"/>
      <c r="CT152" s="108"/>
      <c r="CU152" s="108"/>
      <c r="CV152" s="108"/>
      <c r="CW152" s="108"/>
      <c r="CX152" s="108"/>
      <c r="CY152" s="108"/>
      <c r="CZ152" s="108"/>
      <c r="DC152" s="11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1"/>
      <c r="EQ152" s="11"/>
    </row>
    <row r="153" spans="81:147" s="12" customFormat="1" ht="21.95" customHeight="1" x14ac:dyDescent="0.25">
      <c r="CC153" s="108"/>
      <c r="CD153" s="109"/>
      <c r="CE153" s="109"/>
      <c r="CF153" s="109"/>
      <c r="CG153" s="109"/>
      <c r="CJ153" s="110"/>
      <c r="CK153" s="110"/>
      <c r="CL153" s="110"/>
      <c r="CM153" s="110"/>
      <c r="CN153" s="110"/>
      <c r="CO153" s="110"/>
      <c r="CQ153" s="11"/>
      <c r="CR153" s="11"/>
      <c r="CS153" s="108"/>
      <c r="CT153" s="108"/>
      <c r="CU153" s="108"/>
      <c r="CV153" s="108"/>
      <c r="CW153" s="108"/>
      <c r="CX153" s="108"/>
      <c r="CY153" s="108"/>
      <c r="CZ153" s="108"/>
      <c r="DC153" s="11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1"/>
      <c r="EQ153" s="11"/>
    </row>
    <row r="154" spans="81:147" s="12" customFormat="1" ht="21.95" customHeight="1" x14ac:dyDescent="0.25">
      <c r="CC154" s="108"/>
      <c r="CD154" s="109"/>
      <c r="CE154" s="109"/>
      <c r="CF154" s="109"/>
      <c r="CG154" s="109"/>
      <c r="CJ154" s="110"/>
      <c r="CK154" s="110"/>
      <c r="CL154" s="110"/>
      <c r="CM154" s="110"/>
      <c r="CN154" s="110"/>
      <c r="CO154" s="110"/>
      <c r="CQ154" s="11"/>
      <c r="CR154" s="11"/>
      <c r="CS154" s="108"/>
      <c r="CT154" s="108"/>
      <c r="CU154" s="108"/>
      <c r="CV154" s="108"/>
      <c r="CW154" s="108"/>
      <c r="CX154" s="108"/>
      <c r="CY154" s="108"/>
      <c r="CZ154" s="108"/>
      <c r="DC154" s="11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1"/>
      <c r="EQ154" s="11"/>
    </row>
    <row r="155" spans="81:147" s="12" customFormat="1" ht="21.95" customHeight="1" x14ac:dyDescent="0.25">
      <c r="CC155" s="108"/>
      <c r="CD155" s="109"/>
      <c r="CE155" s="109"/>
      <c r="CF155" s="109"/>
      <c r="CG155" s="109"/>
      <c r="CJ155" s="110"/>
      <c r="CK155" s="110"/>
      <c r="CL155" s="110"/>
      <c r="CM155" s="110"/>
      <c r="CN155" s="110"/>
      <c r="CO155" s="110"/>
      <c r="CQ155" s="11"/>
      <c r="CR155" s="11"/>
      <c r="CS155" s="108"/>
      <c r="CT155" s="108"/>
      <c r="CU155" s="108"/>
      <c r="CV155" s="108"/>
      <c r="CW155" s="108"/>
      <c r="CX155" s="108"/>
      <c r="CY155" s="108"/>
      <c r="CZ155" s="108"/>
      <c r="DC155" s="11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1"/>
      <c r="EQ155" s="11"/>
    </row>
    <row r="156" spans="81:147" s="12" customFormat="1" ht="21.95" customHeight="1" x14ac:dyDescent="0.25">
      <c r="CC156" s="108"/>
      <c r="CD156" s="109"/>
      <c r="CE156" s="109"/>
      <c r="CF156" s="109"/>
      <c r="CG156" s="109"/>
      <c r="CJ156" s="110"/>
      <c r="CK156" s="110"/>
      <c r="CL156" s="110"/>
      <c r="CM156" s="110"/>
      <c r="CN156" s="110"/>
      <c r="CO156" s="110"/>
      <c r="CQ156" s="11"/>
      <c r="CR156" s="11"/>
      <c r="CS156" s="108"/>
      <c r="CT156" s="108"/>
      <c r="CU156" s="108"/>
      <c r="CV156" s="108"/>
      <c r="CW156" s="108"/>
      <c r="CX156" s="108"/>
      <c r="CY156" s="108"/>
      <c r="CZ156" s="108"/>
      <c r="DC156" s="11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1"/>
      <c r="EQ156" s="11"/>
    </row>
    <row r="157" spans="81:147" s="12" customFormat="1" ht="21.95" customHeight="1" x14ac:dyDescent="0.25">
      <c r="CC157" s="108"/>
      <c r="CD157" s="109"/>
      <c r="CE157" s="109"/>
      <c r="CF157" s="109"/>
      <c r="CG157" s="109"/>
      <c r="CJ157" s="110"/>
      <c r="CK157" s="110"/>
      <c r="CL157" s="110"/>
      <c r="CM157" s="110"/>
      <c r="CN157" s="110"/>
      <c r="CO157" s="110"/>
      <c r="CQ157" s="11"/>
      <c r="CR157" s="11"/>
      <c r="CS157" s="108"/>
      <c r="CT157" s="108"/>
      <c r="CU157" s="108"/>
      <c r="CV157" s="108"/>
      <c r="CW157" s="108"/>
      <c r="CX157" s="108"/>
      <c r="CY157" s="108"/>
      <c r="CZ157" s="108"/>
      <c r="DC157" s="11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1"/>
      <c r="EQ157" s="11"/>
    </row>
    <row r="158" spans="81:147" s="12" customFormat="1" ht="21.95" customHeight="1" x14ac:dyDescent="0.25">
      <c r="CC158" s="108"/>
      <c r="CD158" s="109"/>
      <c r="CE158" s="109"/>
      <c r="CF158" s="109"/>
      <c r="CG158" s="109"/>
      <c r="CJ158" s="110"/>
      <c r="CK158" s="110"/>
      <c r="CL158" s="110"/>
      <c r="CM158" s="110"/>
      <c r="CN158" s="110"/>
      <c r="CO158" s="110"/>
      <c r="CQ158" s="11"/>
      <c r="CR158" s="11"/>
      <c r="CS158" s="108"/>
      <c r="CT158" s="108"/>
      <c r="CU158" s="108"/>
      <c r="CV158" s="108"/>
      <c r="CW158" s="108"/>
      <c r="CX158" s="108"/>
      <c r="CY158" s="108"/>
      <c r="CZ158" s="108"/>
      <c r="DC158" s="11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1"/>
      <c r="EQ158" s="11"/>
    </row>
    <row r="159" spans="81:147" s="12" customFormat="1" ht="21.95" customHeight="1" x14ac:dyDescent="0.25">
      <c r="CC159" s="108"/>
      <c r="CD159" s="109"/>
      <c r="CE159" s="109"/>
      <c r="CF159" s="109"/>
      <c r="CG159" s="109"/>
      <c r="CJ159" s="110"/>
      <c r="CK159" s="110"/>
      <c r="CL159" s="110"/>
      <c r="CM159" s="110"/>
      <c r="CN159" s="110"/>
      <c r="CO159" s="110"/>
      <c r="CQ159" s="11"/>
      <c r="CR159" s="11"/>
      <c r="CS159" s="108"/>
      <c r="CT159" s="108"/>
      <c r="CU159" s="108"/>
      <c r="CV159" s="108"/>
      <c r="CW159" s="108"/>
      <c r="CX159" s="108"/>
      <c r="CY159" s="108"/>
      <c r="CZ159" s="108"/>
      <c r="DC159" s="11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1"/>
      <c r="EQ159" s="11"/>
    </row>
    <row r="160" spans="81:147" s="12" customFormat="1" ht="21.95" customHeight="1" x14ac:dyDescent="0.25">
      <c r="CC160" s="108"/>
      <c r="CD160" s="109"/>
      <c r="CE160" s="109"/>
      <c r="CF160" s="109"/>
      <c r="CG160" s="109"/>
      <c r="CJ160" s="110"/>
      <c r="CK160" s="110"/>
      <c r="CL160" s="110"/>
      <c r="CM160" s="110"/>
      <c r="CN160" s="110"/>
      <c r="CO160" s="110"/>
      <c r="CQ160" s="11"/>
      <c r="CR160" s="11"/>
      <c r="CS160" s="108"/>
      <c r="CT160" s="108"/>
      <c r="CU160" s="108"/>
      <c r="CV160" s="108"/>
      <c r="CW160" s="108"/>
      <c r="CX160" s="108"/>
      <c r="CY160" s="108"/>
      <c r="CZ160" s="108"/>
      <c r="DC160" s="11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1"/>
      <c r="EQ160" s="11"/>
    </row>
    <row r="161" spans="81:147" s="12" customFormat="1" ht="21.95" customHeight="1" x14ac:dyDescent="0.25">
      <c r="CC161" s="108"/>
      <c r="CD161" s="109"/>
      <c r="CE161" s="109"/>
      <c r="CF161" s="109"/>
      <c r="CG161" s="109"/>
      <c r="CJ161" s="110"/>
      <c r="CK161" s="110"/>
      <c r="CL161" s="110"/>
      <c r="CM161" s="110"/>
      <c r="CN161" s="110"/>
      <c r="CO161" s="110"/>
      <c r="CQ161" s="11"/>
      <c r="CR161" s="11"/>
      <c r="CS161" s="108"/>
      <c r="CT161" s="108"/>
      <c r="CU161" s="108"/>
      <c r="CV161" s="108"/>
      <c r="CW161" s="108"/>
      <c r="CX161" s="108"/>
      <c r="CY161" s="108"/>
      <c r="CZ161" s="108"/>
      <c r="DC161" s="11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1"/>
      <c r="EQ161" s="11"/>
    </row>
    <row r="162" spans="81:147" s="12" customFormat="1" ht="21.95" customHeight="1" x14ac:dyDescent="0.25">
      <c r="CC162" s="108"/>
      <c r="CD162" s="109"/>
      <c r="CE162" s="109"/>
      <c r="CF162" s="109"/>
      <c r="CG162" s="109"/>
      <c r="CJ162" s="110"/>
      <c r="CK162" s="110"/>
      <c r="CL162" s="110"/>
      <c r="CM162" s="110"/>
      <c r="CN162" s="110"/>
      <c r="CO162" s="110"/>
      <c r="CQ162" s="11"/>
      <c r="CR162" s="11"/>
      <c r="CS162" s="108"/>
      <c r="CT162" s="108"/>
      <c r="CU162" s="108"/>
      <c r="CV162" s="108"/>
      <c r="CW162" s="108"/>
      <c r="CX162" s="108"/>
      <c r="CY162" s="108"/>
      <c r="CZ162" s="108"/>
      <c r="DC162" s="11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1"/>
      <c r="EQ162" s="11"/>
    </row>
    <row r="163" spans="81:147" s="12" customFormat="1" ht="21.95" customHeight="1" x14ac:dyDescent="0.25">
      <c r="CC163" s="108"/>
      <c r="CD163" s="109"/>
      <c r="CE163" s="109"/>
      <c r="CF163" s="109"/>
      <c r="CG163" s="109"/>
      <c r="CJ163" s="110"/>
      <c r="CK163" s="110"/>
      <c r="CL163" s="110"/>
      <c r="CM163" s="110"/>
      <c r="CN163" s="110"/>
      <c r="CO163" s="110"/>
      <c r="CQ163" s="11"/>
      <c r="CR163" s="11"/>
      <c r="CS163" s="108"/>
      <c r="CT163" s="108"/>
      <c r="CU163" s="108"/>
      <c r="CV163" s="108"/>
      <c r="CW163" s="108"/>
      <c r="CX163" s="108"/>
      <c r="CY163" s="108"/>
      <c r="CZ163" s="108"/>
      <c r="DC163" s="11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1"/>
      <c r="EQ163" s="11"/>
    </row>
    <row r="164" spans="81:147" s="12" customFormat="1" ht="21.95" customHeight="1" x14ac:dyDescent="0.25">
      <c r="CC164" s="108"/>
      <c r="CD164" s="109"/>
      <c r="CE164" s="109"/>
      <c r="CF164" s="109"/>
      <c r="CG164" s="109"/>
      <c r="CJ164" s="110"/>
      <c r="CK164" s="110"/>
      <c r="CL164" s="110"/>
      <c r="CM164" s="110"/>
      <c r="CN164" s="110"/>
      <c r="CO164" s="110"/>
      <c r="CQ164" s="11"/>
      <c r="CR164" s="11"/>
      <c r="CS164" s="108"/>
      <c r="CT164" s="108"/>
      <c r="CU164" s="108"/>
      <c r="CV164" s="108"/>
      <c r="CW164" s="108"/>
      <c r="CX164" s="108"/>
      <c r="CY164" s="108"/>
      <c r="CZ164" s="108"/>
      <c r="DC164" s="11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1"/>
      <c r="EQ164" s="11"/>
    </row>
    <row r="165" spans="81:147" s="12" customFormat="1" ht="21.95" customHeight="1" x14ac:dyDescent="0.25">
      <c r="CC165" s="108"/>
      <c r="CD165" s="109"/>
      <c r="CE165" s="109"/>
      <c r="CF165" s="109"/>
      <c r="CG165" s="109"/>
      <c r="CJ165" s="110"/>
      <c r="CK165" s="110"/>
      <c r="CL165" s="110"/>
      <c r="CM165" s="110"/>
      <c r="CN165" s="110"/>
      <c r="CO165" s="110"/>
      <c r="CQ165" s="11"/>
      <c r="CR165" s="11"/>
      <c r="CS165" s="108"/>
      <c r="CT165" s="108"/>
      <c r="CU165" s="108"/>
      <c r="CV165" s="108"/>
      <c r="CW165" s="108"/>
      <c r="CX165" s="108"/>
      <c r="CY165" s="108"/>
      <c r="CZ165" s="108"/>
      <c r="DC165" s="11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1"/>
      <c r="EQ165" s="11"/>
    </row>
    <row r="166" spans="81:147" s="12" customFormat="1" ht="21.95" customHeight="1" x14ac:dyDescent="0.25">
      <c r="CC166" s="108"/>
      <c r="CD166" s="109"/>
      <c r="CE166" s="109"/>
      <c r="CF166" s="109"/>
      <c r="CG166" s="109"/>
      <c r="CJ166" s="110"/>
      <c r="CK166" s="110"/>
      <c r="CL166" s="110"/>
      <c r="CM166" s="110"/>
      <c r="CN166" s="110"/>
      <c r="CO166" s="110"/>
      <c r="CQ166" s="11"/>
      <c r="CR166" s="11"/>
      <c r="CS166" s="108"/>
      <c r="CT166" s="108"/>
      <c r="CU166" s="108"/>
      <c r="CV166" s="108"/>
      <c r="CW166" s="108"/>
      <c r="CX166" s="108"/>
      <c r="CY166" s="108"/>
      <c r="CZ166" s="108"/>
      <c r="DC166" s="11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1"/>
      <c r="EQ166" s="11"/>
    </row>
    <row r="167" spans="81:147" s="12" customFormat="1" ht="21.95" customHeight="1" x14ac:dyDescent="0.25">
      <c r="CC167" s="108"/>
      <c r="CD167" s="109"/>
      <c r="CE167" s="109"/>
      <c r="CF167" s="109"/>
      <c r="CG167" s="109"/>
      <c r="CJ167" s="110"/>
      <c r="CK167" s="110"/>
      <c r="CL167" s="110"/>
      <c r="CM167" s="110"/>
      <c r="CN167" s="110"/>
      <c r="CO167" s="110"/>
      <c r="CQ167" s="11"/>
      <c r="CR167" s="11"/>
      <c r="CS167" s="108"/>
      <c r="CT167" s="108"/>
      <c r="CU167" s="108"/>
      <c r="CV167" s="108"/>
      <c r="CW167" s="108"/>
      <c r="CX167" s="108"/>
      <c r="CY167" s="108"/>
      <c r="CZ167" s="108"/>
      <c r="DC167" s="11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1"/>
      <c r="EQ167" s="11"/>
    </row>
    <row r="168" spans="81:147" s="12" customFormat="1" ht="21.95" customHeight="1" x14ac:dyDescent="0.25">
      <c r="CC168" s="108"/>
      <c r="CD168" s="109"/>
      <c r="CE168" s="109"/>
      <c r="CF168" s="109"/>
      <c r="CG168" s="109"/>
      <c r="CJ168" s="110"/>
      <c r="CK168" s="110"/>
      <c r="CL168" s="110"/>
      <c r="CM168" s="110"/>
      <c r="CN168" s="110"/>
      <c r="CO168" s="110"/>
      <c r="CQ168" s="11"/>
      <c r="CR168" s="11"/>
      <c r="CS168" s="108"/>
      <c r="CT168" s="108"/>
      <c r="CU168" s="108"/>
      <c r="CV168" s="108"/>
      <c r="CW168" s="108"/>
      <c r="CX168" s="108"/>
      <c r="CY168" s="108"/>
      <c r="CZ168" s="108"/>
      <c r="DC168" s="11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1"/>
      <c r="EQ168" s="11"/>
    </row>
    <row r="169" spans="81:147" s="12" customFormat="1" ht="21.95" customHeight="1" x14ac:dyDescent="0.25">
      <c r="CC169" s="108"/>
      <c r="CD169" s="109"/>
      <c r="CE169" s="109"/>
      <c r="CF169" s="109"/>
      <c r="CG169" s="109"/>
      <c r="CJ169" s="110"/>
      <c r="CK169" s="110"/>
      <c r="CL169" s="110"/>
      <c r="CM169" s="110"/>
      <c r="CN169" s="110"/>
      <c r="CO169" s="110"/>
      <c r="CQ169" s="11"/>
      <c r="CR169" s="11"/>
      <c r="CS169" s="108"/>
      <c r="CT169" s="108"/>
      <c r="CU169" s="108"/>
      <c r="CV169" s="108"/>
      <c r="CW169" s="108"/>
      <c r="CX169" s="108"/>
      <c r="CY169" s="108"/>
      <c r="CZ169" s="108"/>
      <c r="DC169" s="11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1"/>
      <c r="EQ169" s="11"/>
    </row>
    <row r="170" spans="81:147" s="12" customFormat="1" ht="21.95" customHeight="1" x14ac:dyDescent="0.25">
      <c r="CC170" s="108"/>
      <c r="CD170" s="109"/>
      <c r="CE170" s="109"/>
      <c r="CF170" s="109"/>
      <c r="CG170" s="109"/>
      <c r="CJ170" s="110"/>
      <c r="CK170" s="110"/>
      <c r="CL170" s="110"/>
      <c r="CM170" s="110"/>
      <c r="CN170" s="110"/>
      <c r="CO170" s="110"/>
      <c r="CQ170" s="11"/>
      <c r="CR170" s="11"/>
      <c r="CS170" s="108"/>
      <c r="CT170" s="108"/>
      <c r="CU170" s="108"/>
      <c r="CV170" s="108"/>
      <c r="CW170" s="108"/>
      <c r="CX170" s="108"/>
      <c r="CY170" s="108"/>
      <c r="CZ170" s="108"/>
      <c r="DC170" s="11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1"/>
      <c r="EQ170" s="11"/>
    </row>
    <row r="171" spans="81:147" s="12" customFormat="1" ht="21.95" customHeight="1" x14ac:dyDescent="0.25">
      <c r="CC171" s="108"/>
      <c r="CD171" s="109"/>
      <c r="CE171" s="109"/>
      <c r="CF171" s="109"/>
      <c r="CG171" s="109"/>
      <c r="CJ171" s="110"/>
      <c r="CK171" s="110"/>
      <c r="CL171" s="110"/>
      <c r="CM171" s="110"/>
      <c r="CN171" s="110"/>
      <c r="CO171" s="110"/>
      <c r="CQ171" s="11"/>
      <c r="CR171" s="11"/>
      <c r="CS171" s="108"/>
      <c r="CT171" s="108"/>
      <c r="CU171" s="108"/>
      <c r="CV171" s="108"/>
      <c r="CW171" s="108"/>
      <c r="CX171" s="108"/>
      <c r="CY171" s="108"/>
      <c r="CZ171" s="108"/>
      <c r="DC171" s="11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1"/>
      <c r="EQ171" s="11"/>
    </row>
    <row r="172" spans="81:147" s="12" customFormat="1" ht="21.95" customHeight="1" x14ac:dyDescent="0.25">
      <c r="CC172" s="108"/>
      <c r="CD172" s="109"/>
      <c r="CE172" s="109"/>
      <c r="CF172" s="109"/>
      <c r="CG172" s="109"/>
      <c r="CJ172" s="110"/>
      <c r="CK172" s="110"/>
      <c r="CL172" s="110"/>
      <c r="CM172" s="110"/>
      <c r="CN172" s="110"/>
      <c r="CO172" s="110"/>
      <c r="CQ172" s="11"/>
      <c r="CR172" s="11"/>
      <c r="CS172" s="108"/>
      <c r="CT172" s="108"/>
      <c r="CU172" s="108"/>
      <c r="CV172" s="108"/>
      <c r="CW172" s="108"/>
      <c r="CX172" s="108"/>
      <c r="CY172" s="108"/>
      <c r="CZ172" s="108"/>
      <c r="DC172" s="11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1"/>
      <c r="EQ172" s="11"/>
    </row>
    <row r="173" spans="81:147" s="12" customFormat="1" ht="21.95" customHeight="1" x14ac:dyDescent="0.25">
      <c r="CC173" s="108"/>
      <c r="CD173" s="109"/>
      <c r="CE173" s="109"/>
      <c r="CF173" s="109"/>
      <c r="CG173" s="109"/>
      <c r="CJ173" s="110"/>
      <c r="CK173" s="110"/>
      <c r="CL173" s="110"/>
      <c r="CM173" s="110"/>
      <c r="CN173" s="110"/>
      <c r="CO173" s="110"/>
      <c r="CQ173" s="11"/>
      <c r="CR173" s="11"/>
      <c r="CS173" s="108"/>
      <c r="CT173" s="108"/>
      <c r="CU173" s="108"/>
      <c r="CV173" s="108"/>
      <c r="CW173" s="108"/>
      <c r="CX173" s="108"/>
      <c r="CY173" s="108"/>
      <c r="CZ173" s="108"/>
      <c r="DC173" s="11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1"/>
      <c r="EQ173" s="11"/>
    </row>
    <row r="174" spans="81:147" s="12" customFormat="1" ht="21.95" customHeight="1" x14ac:dyDescent="0.25">
      <c r="CC174" s="108"/>
      <c r="CD174" s="109"/>
      <c r="CE174" s="109"/>
      <c r="CF174" s="109"/>
      <c r="CG174" s="109"/>
      <c r="CJ174" s="110"/>
      <c r="CK174" s="110"/>
      <c r="CL174" s="110"/>
      <c r="CM174" s="110"/>
      <c r="CN174" s="110"/>
      <c r="CO174" s="110"/>
      <c r="CQ174" s="11"/>
      <c r="CR174" s="11"/>
      <c r="CS174" s="108"/>
      <c r="CT174" s="108"/>
      <c r="CU174" s="108"/>
      <c r="CV174" s="108"/>
      <c r="CW174" s="108"/>
      <c r="CX174" s="108"/>
      <c r="CY174" s="108"/>
      <c r="CZ174" s="108"/>
      <c r="DC174" s="11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1"/>
      <c r="EQ174" s="11"/>
    </row>
    <row r="175" spans="81:147" s="12" customFormat="1" ht="21.95" customHeight="1" x14ac:dyDescent="0.25">
      <c r="CC175" s="108"/>
      <c r="CD175" s="109"/>
      <c r="CE175" s="109"/>
      <c r="CF175" s="109"/>
      <c r="CG175" s="109"/>
      <c r="CJ175" s="110"/>
      <c r="CK175" s="110"/>
      <c r="CL175" s="110"/>
      <c r="CM175" s="110"/>
      <c r="CN175" s="110"/>
      <c r="CO175" s="110"/>
      <c r="CQ175" s="11"/>
      <c r="CR175" s="11"/>
      <c r="CS175" s="108"/>
      <c r="CT175" s="108"/>
      <c r="CU175" s="108"/>
      <c r="CV175" s="108"/>
      <c r="CW175" s="108"/>
      <c r="CX175" s="108"/>
      <c r="CY175" s="108"/>
      <c r="CZ175" s="108"/>
      <c r="DC175" s="11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1"/>
      <c r="EQ175" s="11"/>
    </row>
    <row r="176" spans="81:147" s="12" customFormat="1" ht="21.95" customHeight="1" x14ac:dyDescent="0.25">
      <c r="CC176" s="108"/>
      <c r="CD176" s="109"/>
      <c r="CE176" s="109"/>
      <c r="CF176" s="109"/>
      <c r="CG176" s="109"/>
      <c r="CJ176" s="110"/>
      <c r="CK176" s="110"/>
      <c r="CL176" s="110"/>
      <c r="CM176" s="110"/>
      <c r="CN176" s="110"/>
      <c r="CO176" s="110"/>
      <c r="CQ176" s="11"/>
      <c r="CR176" s="11"/>
      <c r="CS176" s="108"/>
      <c r="CT176" s="108"/>
      <c r="CU176" s="108"/>
      <c r="CV176" s="108"/>
      <c r="CW176" s="108"/>
      <c r="CX176" s="108"/>
      <c r="CY176" s="108"/>
      <c r="CZ176" s="108"/>
      <c r="DC176" s="11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1"/>
      <c r="EQ176" s="11"/>
    </row>
    <row r="177" spans="81:147" s="12" customFormat="1" ht="21.95" customHeight="1" x14ac:dyDescent="0.25">
      <c r="CC177" s="108"/>
      <c r="CD177" s="109"/>
      <c r="CE177" s="109"/>
      <c r="CF177" s="109"/>
      <c r="CG177" s="109"/>
      <c r="CJ177" s="110"/>
      <c r="CK177" s="110"/>
      <c r="CL177" s="110"/>
      <c r="CM177" s="110"/>
      <c r="CN177" s="110"/>
      <c r="CO177" s="110"/>
      <c r="CQ177" s="11"/>
      <c r="CR177" s="11"/>
      <c r="CS177" s="108"/>
      <c r="CT177" s="108"/>
      <c r="CU177" s="108"/>
      <c r="CV177" s="108"/>
      <c r="CW177" s="108"/>
      <c r="CX177" s="108"/>
      <c r="CY177" s="108"/>
      <c r="CZ177" s="108"/>
      <c r="DC177" s="11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1"/>
      <c r="EQ177" s="11"/>
    </row>
    <row r="178" spans="81:147" s="12" customFormat="1" ht="21.95" customHeight="1" x14ac:dyDescent="0.25">
      <c r="CC178" s="108"/>
      <c r="CD178" s="109"/>
      <c r="CE178" s="109"/>
      <c r="CF178" s="109"/>
      <c r="CG178" s="109"/>
      <c r="CJ178" s="110"/>
      <c r="CK178" s="110"/>
      <c r="CL178" s="110"/>
      <c r="CM178" s="110"/>
      <c r="CN178" s="110"/>
      <c r="CO178" s="110"/>
      <c r="CQ178" s="11"/>
      <c r="CR178" s="11"/>
      <c r="CS178" s="108"/>
      <c r="CT178" s="108"/>
      <c r="CU178" s="108"/>
      <c r="CV178" s="108"/>
      <c r="CW178" s="108"/>
      <c r="CX178" s="108"/>
      <c r="CY178" s="108"/>
      <c r="CZ178" s="108"/>
      <c r="DC178" s="11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1"/>
      <c r="EQ178" s="11"/>
    </row>
    <row r="179" spans="81:147" s="12" customFormat="1" ht="21.95" customHeight="1" x14ac:dyDescent="0.25">
      <c r="CC179" s="108"/>
      <c r="CD179" s="109"/>
      <c r="CE179" s="109"/>
      <c r="CF179" s="109"/>
      <c r="CG179" s="109"/>
      <c r="CJ179" s="110"/>
      <c r="CK179" s="110"/>
      <c r="CL179" s="110"/>
      <c r="CM179" s="110"/>
      <c r="CN179" s="110"/>
      <c r="CO179" s="110"/>
      <c r="CQ179" s="11"/>
      <c r="CR179" s="11"/>
      <c r="CS179" s="108"/>
      <c r="CT179" s="108"/>
      <c r="CU179" s="108"/>
      <c r="CV179" s="108"/>
      <c r="CW179" s="108"/>
      <c r="CX179" s="108"/>
      <c r="CY179" s="108"/>
      <c r="CZ179" s="108"/>
      <c r="DC179" s="11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1"/>
      <c r="EQ179" s="11"/>
    </row>
    <row r="180" spans="81:147" s="12" customFormat="1" ht="21.95" customHeight="1" x14ac:dyDescent="0.25">
      <c r="CC180" s="108"/>
      <c r="CD180" s="109"/>
      <c r="CE180" s="109"/>
      <c r="CF180" s="109"/>
      <c r="CG180" s="109"/>
      <c r="CJ180" s="110"/>
      <c r="CK180" s="110"/>
      <c r="CL180" s="110"/>
      <c r="CM180" s="110"/>
      <c r="CN180" s="110"/>
      <c r="CO180" s="110"/>
      <c r="CQ180" s="11"/>
      <c r="CR180" s="11"/>
      <c r="CS180" s="108"/>
      <c r="CT180" s="108"/>
      <c r="CU180" s="108"/>
      <c r="CV180" s="108"/>
      <c r="CW180" s="108"/>
      <c r="CX180" s="108"/>
      <c r="CY180" s="108"/>
      <c r="CZ180" s="108"/>
      <c r="DC180" s="11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1"/>
      <c r="EQ180" s="11"/>
    </row>
    <row r="181" spans="81:147" s="12" customFormat="1" ht="21.95" customHeight="1" x14ac:dyDescent="0.25">
      <c r="CC181" s="108"/>
      <c r="CD181" s="109"/>
      <c r="CE181" s="109"/>
      <c r="CF181" s="109"/>
      <c r="CG181" s="109"/>
      <c r="CJ181" s="110"/>
      <c r="CK181" s="110"/>
      <c r="CL181" s="110"/>
      <c r="CM181" s="110"/>
      <c r="CN181" s="110"/>
      <c r="CO181" s="110"/>
      <c r="CQ181" s="11"/>
      <c r="CR181" s="11"/>
      <c r="CS181" s="108"/>
      <c r="CT181" s="108"/>
      <c r="CU181" s="108"/>
      <c r="CV181" s="108"/>
      <c r="CW181" s="108"/>
      <c r="CX181" s="108"/>
      <c r="CY181" s="108"/>
      <c r="CZ181" s="108"/>
      <c r="DC181" s="11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1"/>
      <c r="EQ181" s="11"/>
    </row>
    <row r="182" spans="81:147" s="12" customFormat="1" ht="21.95" customHeight="1" x14ac:dyDescent="0.25">
      <c r="CC182" s="108"/>
      <c r="CD182" s="109"/>
      <c r="CE182" s="109"/>
      <c r="CF182" s="109"/>
      <c r="CG182" s="109"/>
      <c r="CJ182" s="110"/>
      <c r="CK182" s="110"/>
      <c r="CL182" s="110"/>
      <c r="CM182" s="110"/>
      <c r="CN182" s="110"/>
      <c r="CO182" s="110"/>
      <c r="CQ182" s="11"/>
      <c r="CR182" s="11"/>
      <c r="CS182" s="108"/>
      <c r="CT182" s="108"/>
      <c r="CU182" s="108"/>
      <c r="CV182" s="108"/>
      <c r="CW182" s="108"/>
      <c r="CX182" s="108"/>
      <c r="CY182" s="108"/>
      <c r="CZ182" s="108"/>
      <c r="DC182" s="11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1"/>
      <c r="EQ182" s="11"/>
    </row>
    <row r="183" spans="81:147" s="12" customFormat="1" ht="21.95" customHeight="1" x14ac:dyDescent="0.25">
      <c r="CC183" s="108"/>
      <c r="CD183" s="109"/>
      <c r="CE183" s="109"/>
      <c r="CF183" s="109"/>
      <c r="CG183" s="109"/>
      <c r="CJ183" s="110"/>
      <c r="CK183" s="110"/>
      <c r="CL183" s="110"/>
      <c r="CM183" s="110"/>
      <c r="CN183" s="110"/>
      <c r="CO183" s="110"/>
      <c r="CQ183" s="11"/>
      <c r="CR183" s="11"/>
      <c r="CS183" s="108"/>
      <c r="CT183" s="108"/>
      <c r="CU183" s="108"/>
      <c r="CV183" s="108"/>
      <c r="CW183" s="108"/>
      <c r="CX183" s="108"/>
      <c r="CY183" s="108"/>
      <c r="CZ183" s="108"/>
      <c r="DC183" s="11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1"/>
      <c r="EQ183" s="11"/>
    </row>
    <row r="184" spans="81:147" s="12" customFormat="1" ht="21.95" customHeight="1" x14ac:dyDescent="0.25">
      <c r="CC184" s="108"/>
      <c r="CD184" s="109"/>
      <c r="CE184" s="109"/>
      <c r="CF184" s="109"/>
      <c r="CG184" s="109"/>
      <c r="CJ184" s="110"/>
      <c r="CK184" s="110"/>
      <c r="CL184" s="110"/>
      <c r="CM184" s="110"/>
      <c r="CN184" s="110"/>
      <c r="CO184" s="110"/>
      <c r="CQ184" s="11"/>
      <c r="CR184" s="11"/>
      <c r="CS184" s="108"/>
      <c r="CT184" s="108"/>
      <c r="CU184" s="108"/>
      <c r="CV184" s="108"/>
      <c r="CW184" s="108"/>
      <c r="CX184" s="108"/>
      <c r="CY184" s="108"/>
      <c r="CZ184" s="108"/>
      <c r="DC184" s="11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1"/>
      <c r="EQ184" s="11"/>
    </row>
    <row r="185" spans="81:147" s="12" customFormat="1" ht="21.95" customHeight="1" x14ac:dyDescent="0.25">
      <c r="CC185" s="108"/>
      <c r="CD185" s="109"/>
      <c r="CE185" s="109"/>
      <c r="CF185" s="109"/>
      <c r="CG185" s="109"/>
      <c r="CJ185" s="110"/>
      <c r="CK185" s="110"/>
      <c r="CL185" s="110"/>
      <c r="CM185" s="110"/>
      <c r="CN185" s="110"/>
      <c r="CO185" s="110"/>
      <c r="CQ185" s="11"/>
      <c r="CR185" s="11"/>
      <c r="CS185" s="108"/>
      <c r="CT185" s="108"/>
      <c r="CU185" s="108"/>
      <c r="CV185" s="108"/>
      <c r="CW185" s="108"/>
      <c r="CX185" s="108"/>
      <c r="CY185" s="108"/>
      <c r="CZ185" s="108"/>
      <c r="DC185" s="11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1"/>
      <c r="EQ185" s="11"/>
    </row>
    <row r="186" spans="81:147" s="12" customFormat="1" ht="21.95" customHeight="1" x14ac:dyDescent="0.25">
      <c r="CC186" s="108"/>
      <c r="CD186" s="109"/>
      <c r="CE186" s="109"/>
      <c r="CF186" s="109"/>
      <c r="CG186" s="109"/>
      <c r="CJ186" s="110"/>
      <c r="CK186" s="110"/>
      <c r="CL186" s="110"/>
      <c r="CM186" s="110"/>
      <c r="CN186" s="110"/>
      <c r="CO186" s="110"/>
      <c r="CQ186" s="11"/>
      <c r="CR186" s="11"/>
      <c r="CS186" s="108"/>
      <c r="CT186" s="108"/>
      <c r="CU186" s="108"/>
      <c r="CV186" s="108"/>
      <c r="CW186" s="108"/>
      <c r="CX186" s="108"/>
      <c r="CY186" s="108"/>
      <c r="CZ186" s="108"/>
      <c r="DC186" s="11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1"/>
      <c r="EQ186" s="11"/>
    </row>
    <row r="187" spans="81:147" s="12" customFormat="1" ht="21.95" customHeight="1" x14ac:dyDescent="0.25">
      <c r="CC187" s="108"/>
      <c r="CD187" s="109"/>
      <c r="CE187" s="109"/>
      <c r="CF187" s="109"/>
      <c r="CG187" s="109"/>
      <c r="CJ187" s="110"/>
      <c r="CK187" s="110"/>
      <c r="CL187" s="110"/>
      <c r="CM187" s="110"/>
      <c r="CN187" s="110"/>
      <c r="CO187" s="110"/>
      <c r="CQ187" s="11"/>
      <c r="CR187" s="11"/>
      <c r="CS187" s="108"/>
      <c r="CT187" s="108"/>
      <c r="CU187" s="108"/>
      <c r="CV187" s="108"/>
      <c r="CW187" s="108"/>
      <c r="CX187" s="108"/>
      <c r="CY187" s="108"/>
      <c r="CZ187" s="108"/>
      <c r="DC187" s="11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1"/>
      <c r="EQ187" s="11"/>
    </row>
    <row r="188" spans="81:147" s="12" customFormat="1" ht="21.95" customHeight="1" x14ac:dyDescent="0.25">
      <c r="CC188" s="108"/>
      <c r="CD188" s="109"/>
      <c r="CE188" s="109"/>
      <c r="CF188" s="109"/>
      <c r="CG188" s="109"/>
      <c r="CJ188" s="110"/>
      <c r="CK188" s="110"/>
      <c r="CL188" s="110"/>
      <c r="CM188" s="110"/>
      <c r="CN188" s="110"/>
      <c r="CO188" s="110"/>
      <c r="CQ188" s="11"/>
      <c r="CR188" s="11"/>
      <c r="CS188" s="108"/>
      <c r="CT188" s="108"/>
      <c r="CU188" s="108"/>
      <c r="CV188" s="108"/>
      <c r="CW188" s="108"/>
      <c r="CX188" s="108"/>
      <c r="CY188" s="108"/>
      <c r="CZ188" s="108"/>
      <c r="DC188" s="11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1"/>
      <c r="EQ188" s="11"/>
    </row>
    <row r="189" spans="81:147" s="12" customFormat="1" ht="21.95" customHeight="1" x14ac:dyDescent="0.25">
      <c r="CC189" s="108"/>
      <c r="CD189" s="109"/>
      <c r="CE189" s="109"/>
      <c r="CF189" s="109"/>
      <c r="CG189" s="109"/>
      <c r="CJ189" s="110"/>
      <c r="CK189" s="110"/>
      <c r="CL189" s="110"/>
      <c r="CM189" s="110"/>
      <c r="CN189" s="110"/>
      <c r="CO189" s="110"/>
      <c r="CQ189" s="11"/>
      <c r="CR189" s="11"/>
      <c r="CS189" s="108"/>
      <c r="CT189" s="108"/>
      <c r="CU189" s="108"/>
      <c r="CV189" s="108"/>
      <c r="CW189" s="108"/>
      <c r="CX189" s="108"/>
      <c r="CY189" s="108"/>
      <c r="CZ189" s="108"/>
      <c r="DC189" s="11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1"/>
      <c r="EQ189" s="11"/>
    </row>
    <row r="190" spans="81:147" s="12" customFormat="1" ht="21.95" customHeight="1" x14ac:dyDescent="0.25">
      <c r="CC190" s="108"/>
      <c r="CD190" s="109"/>
      <c r="CE190" s="109"/>
      <c r="CF190" s="109"/>
      <c r="CG190" s="109"/>
      <c r="CJ190" s="110"/>
      <c r="CK190" s="110"/>
      <c r="CL190" s="110"/>
      <c r="CM190" s="110"/>
      <c r="CN190" s="110"/>
      <c r="CO190" s="110"/>
      <c r="CQ190" s="11"/>
      <c r="CR190" s="11"/>
      <c r="CS190" s="108"/>
      <c r="CT190" s="108"/>
      <c r="CU190" s="108"/>
      <c r="CV190" s="108"/>
      <c r="CW190" s="108"/>
      <c r="CX190" s="108"/>
      <c r="CY190" s="108"/>
      <c r="CZ190" s="108"/>
      <c r="DC190" s="11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1"/>
      <c r="EQ190" s="11"/>
    </row>
    <row r="191" spans="81:147" s="12" customFormat="1" ht="21.95" customHeight="1" x14ac:dyDescent="0.25">
      <c r="CC191" s="108"/>
      <c r="CD191" s="109"/>
      <c r="CE191" s="109"/>
      <c r="CF191" s="109"/>
      <c r="CG191" s="109"/>
      <c r="CJ191" s="110"/>
      <c r="CK191" s="110"/>
      <c r="CL191" s="110"/>
      <c r="CM191" s="110"/>
      <c r="CN191" s="110"/>
      <c r="CO191" s="110"/>
      <c r="CQ191" s="11"/>
      <c r="CR191" s="11"/>
      <c r="CS191" s="108"/>
      <c r="CT191" s="108"/>
      <c r="CU191" s="108"/>
      <c r="CV191" s="108"/>
      <c r="CW191" s="108"/>
      <c r="CX191" s="108"/>
      <c r="CY191" s="108"/>
      <c r="CZ191" s="108"/>
      <c r="DC191" s="11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1"/>
      <c r="EQ191" s="11"/>
    </row>
    <row r="192" spans="81:147" s="12" customFormat="1" ht="21.95" customHeight="1" x14ac:dyDescent="0.25">
      <c r="CC192" s="108"/>
      <c r="CD192" s="109"/>
      <c r="CE192" s="109"/>
      <c r="CF192" s="109"/>
      <c r="CG192" s="109"/>
      <c r="CJ192" s="110"/>
      <c r="CK192" s="110"/>
      <c r="CL192" s="110"/>
      <c r="CM192" s="110"/>
      <c r="CN192" s="110"/>
      <c r="CO192" s="110"/>
      <c r="CQ192" s="11"/>
      <c r="CR192" s="11"/>
      <c r="CS192" s="108"/>
      <c r="CT192" s="108"/>
      <c r="CU192" s="108"/>
      <c r="CV192" s="108"/>
      <c r="CW192" s="108"/>
      <c r="CX192" s="108"/>
      <c r="CY192" s="108"/>
      <c r="CZ192" s="108"/>
      <c r="DC192" s="11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1"/>
      <c r="EQ192" s="11"/>
    </row>
    <row r="193" spans="81:147" s="12" customFormat="1" ht="21.95" customHeight="1" x14ac:dyDescent="0.25">
      <c r="CC193" s="108"/>
      <c r="CD193" s="109"/>
      <c r="CE193" s="109"/>
      <c r="CF193" s="109"/>
      <c r="CG193" s="109"/>
      <c r="CJ193" s="110"/>
      <c r="CK193" s="110"/>
      <c r="CL193" s="110"/>
      <c r="CM193" s="110"/>
      <c r="CN193" s="110"/>
      <c r="CO193" s="110"/>
      <c r="CQ193" s="11"/>
      <c r="CR193" s="11"/>
      <c r="CS193" s="108"/>
      <c r="CT193" s="108"/>
      <c r="CU193" s="108"/>
      <c r="CV193" s="108"/>
      <c r="CW193" s="108"/>
      <c r="CX193" s="108"/>
      <c r="CY193" s="108"/>
      <c r="CZ193" s="108"/>
      <c r="DC193" s="11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1"/>
      <c r="EQ193" s="11"/>
    </row>
    <row r="194" spans="81:147" s="12" customFormat="1" ht="21.95" customHeight="1" x14ac:dyDescent="0.25">
      <c r="CC194" s="108"/>
      <c r="CD194" s="109"/>
      <c r="CE194" s="109"/>
      <c r="CF194" s="109"/>
      <c r="CG194" s="109"/>
      <c r="CJ194" s="110"/>
      <c r="CK194" s="110"/>
      <c r="CL194" s="110"/>
      <c r="CM194" s="110"/>
      <c r="CN194" s="110"/>
      <c r="CO194" s="110"/>
      <c r="CQ194" s="11"/>
      <c r="CR194" s="11"/>
      <c r="CS194" s="108"/>
      <c r="CT194" s="108"/>
      <c r="CU194" s="108"/>
      <c r="CV194" s="108"/>
      <c r="CW194" s="108"/>
      <c r="CX194" s="108"/>
      <c r="CY194" s="108"/>
      <c r="CZ194" s="108"/>
      <c r="DC194" s="11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1"/>
      <c r="EQ194" s="11"/>
    </row>
    <row r="195" spans="81:147" s="12" customFormat="1" ht="21.95" customHeight="1" x14ac:dyDescent="0.25">
      <c r="CC195" s="108"/>
      <c r="CD195" s="109"/>
      <c r="CE195" s="109"/>
      <c r="CF195" s="109"/>
      <c r="CG195" s="109"/>
      <c r="CJ195" s="110"/>
      <c r="CK195" s="110"/>
      <c r="CL195" s="110"/>
      <c r="CM195" s="110"/>
      <c r="CN195" s="110"/>
      <c r="CO195" s="110"/>
      <c r="CQ195" s="11"/>
      <c r="CR195" s="11"/>
      <c r="CS195" s="108"/>
      <c r="CT195" s="108"/>
      <c r="CU195" s="108"/>
      <c r="CV195" s="108"/>
      <c r="CW195" s="108"/>
      <c r="CX195" s="108"/>
      <c r="CY195" s="108"/>
      <c r="CZ195" s="108"/>
      <c r="DC195" s="11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1"/>
      <c r="EQ195" s="11"/>
    </row>
    <row r="196" spans="81:147" s="12" customFormat="1" ht="21.95" customHeight="1" x14ac:dyDescent="0.25">
      <c r="CC196" s="108"/>
      <c r="CD196" s="109"/>
      <c r="CE196" s="109"/>
      <c r="CF196" s="109"/>
      <c r="CG196" s="109"/>
      <c r="CJ196" s="110"/>
      <c r="CK196" s="110"/>
      <c r="CL196" s="110"/>
      <c r="CM196" s="110"/>
      <c r="CN196" s="110"/>
      <c r="CO196" s="110"/>
      <c r="CQ196" s="11"/>
      <c r="CR196" s="11"/>
      <c r="CS196" s="108"/>
      <c r="CT196" s="108"/>
      <c r="CU196" s="108"/>
      <c r="CV196" s="108"/>
      <c r="CW196" s="108"/>
      <c r="CX196" s="108"/>
      <c r="CY196" s="108"/>
      <c r="CZ196" s="108"/>
      <c r="DC196" s="11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1"/>
      <c r="EQ196" s="11"/>
    </row>
    <row r="197" spans="81:147" s="12" customFormat="1" ht="21.95" customHeight="1" x14ac:dyDescent="0.25">
      <c r="CC197" s="108"/>
      <c r="CD197" s="109"/>
      <c r="CE197" s="109"/>
      <c r="CF197" s="109"/>
      <c r="CG197" s="109"/>
      <c r="CJ197" s="110"/>
      <c r="CK197" s="110"/>
      <c r="CL197" s="110"/>
      <c r="CM197" s="110"/>
      <c r="CN197" s="110"/>
      <c r="CO197" s="110"/>
      <c r="CQ197" s="11"/>
      <c r="CR197" s="11"/>
      <c r="CS197" s="108"/>
      <c r="CT197" s="108"/>
      <c r="CU197" s="108"/>
      <c r="CV197" s="108"/>
      <c r="CW197" s="108"/>
      <c r="CX197" s="108"/>
      <c r="CY197" s="108"/>
      <c r="CZ197" s="108"/>
      <c r="DC197" s="11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1"/>
      <c r="EQ197" s="11"/>
    </row>
    <row r="198" spans="81:147" s="12" customFormat="1" ht="21.95" customHeight="1" x14ac:dyDescent="0.25">
      <c r="CC198" s="108"/>
      <c r="CD198" s="109"/>
      <c r="CE198" s="109"/>
      <c r="CF198" s="109"/>
      <c r="CG198" s="109"/>
      <c r="CJ198" s="110"/>
      <c r="CK198" s="110"/>
      <c r="CL198" s="110"/>
      <c r="CM198" s="110"/>
      <c r="CN198" s="110"/>
      <c r="CO198" s="110"/>
      <c r="CQ198" s="11"/>
      <c r="CR198" s="11"/>
      <c r="CS198" s="108"/>
      <c r="CT198" s="108"/>
      <c r="CU198" s="108"/>
      <c r="CV198" s="108"/>
      <c r="CW198" s="108"/>
      <c r="CX198" s="108"/>
      <c r="CY198" s="108"/>
      <c r="CZ198" s="108"/>
      <c r="DC198" s="11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1"/>
      <c r="EQ198" s="11"/>
    </row>
    <row r="199" spans="81:147" s="12" customFormat="1" ht="21.95" customHeight="1" x14ac:dyDescent="0.25">
      <c r="CC199" s="108"/>
      <c r="CD199" s="109"/>
      <c r="CE199" s="109"/>
      <c r="CF199" s="109"/>
      <c r="CG199" s="109"/>
      <c r="CJ199" s="110"/>
      <c r="CK199" s="110"/>
      <c r="CL199" s="110"/>
      <c r="CM199" s="110"/>
      <c r="CN199" s="110"/>
      <c r="CO199" s="110"/>
      <c r="CQ199" s="11"/>
      <c r="CR199" s="11"/>
      <c r="CS199" s="108"/>
      <c r="CT199" s="108"/>
      <c r="CU199" s="108"/>
      <c r="CV199" s="108"/>
      <c r="CW199" s="108"/>
      <c r="CX199" s="108"/>
      <c r="CY199" s="108"/>
      <c r="CZ199" s="108"/>
      <c r="DC199" s="11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1"/>
      <c r="EQ199" s="11"/>
    </row>
    <row r="200" spans="81:147" s="12" customFormat="1" ht="21.95" customHeight="1" x14ac:dyDescent="0.25">
      <c r="CC200" s="108"/>
      <c r="CD200" s="109"/>
      <c r="CE200" s="109"/>
      <c r="CF200" s="109"/>
      <c r="CG200" s="109"/>
      <c r="CJ200" s="110"/>
      <c r="CK200" s="110"/>
      <c r="CL200" s="110"/>
      <c r="CM200" s="110"/>
      <c r="CN200" s="110"/>
      <c r="CO200" s="110"/>
      <c r="CQ200" s="11"/>
      <c r="CR200" s="11"/>
      <c r="CS200" s="108"/>
      <c r="CT200" s="108"/>
      <c r="CU200" s="108"/>
      <c r="CV200" s="108"/>
      <c r="CW200" s="108"/>
      <c r="CX200" s="108"/>
      <c r="CY200" s="108"/>
      <c r="CZ200" s="108"/>
      <c r="DC200" s="11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1"/>
      <c r="EQ200" s="11"/>
    </row>
    <row r="201" spans="81:147" s="12" customFormat="1" ht="21.95" customHeight="1" x14ac:dyDescent="0.25">
      <c r="CC201" s="108"/>
      <c r="CD201" s="109"/>
      <c r="CE201" s="109"/>
      <c r="CF201" s="109"/>
      <c r="CG201" s="109"/>
      <c r="CJ201" s="110"/>
      <c r="CK201" s="110"/>
      <c r="CL201" s="110"/>
      <c r="CM201" s="110"/>
      <c r="CN201" s="110"/>
      <c r="CO201" s="110"/>
      <c r="CQ201" s="11"/>
      <c r="CR201" s="11"/>
      <c r="CS201" s="108"/>
      <c r="CT201" s="108"/>
      <c r="CU201" s="108"/>
      <c r="CV201" s="108"/>
      <c r="CW201" s="108"/>
      <c r="CX201" s="108"/>
      <c r="CY201" s="108"/>
      <c r="CZ201" s="108"/>
      <c r="DC201" s="11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1"/>
      <c r="EQ201" s="11"/>
    </row>
    <row r="202" spans="81:147" s="12" customFormat="1" ht="21.95" customHeight="1" x14ac:dyDescent="0.25">
      <c r="CC202" s="108"/>
      <c r="CD202" s="109"/>
      <c r="CE202" s="109"/>
      <c r="CF202" s="109"/>
      <c r="CG202" s="109"/>
      <c r="CJ202" s="110"/>
      <c r="CK202" s="110"/>
      <c r="CL202" s="110"/>
      <c r="CM202" s="110"/>
      <c r="CN202" s="110"/>
      <c r="CO202" s="110"/>
      <c r="CQ202" s="11"/>
      <c r="CR202" s="11"/>
      <c r="CS202" s="108"/>
      <c r="CT202" s="108"/>
      <c r="CU202" s="108"/>
      <c r="CV202" s="108"/>
      <c r="CW202" s="108"/>
      <c r="CX202" s="108"/>
      <c r="CY202" s="108"/>
      <c r="CZ202" s="108"/>
      <c r="DC202" s="11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1"/>
      <c r="EQ202" s="11"/>
    </row>
    <row r="203" spans="81:147" s="12" customFormat="1" ht="21.95" customHeight="1" x14ac:dyDescent="0.25">
      <c r="CC203" s="108"/>
      <c r="CD203" s="109"/>
      <c r="CE203" s="109"/>
      <c r="CF203" s="109"/>
      <c r="CG203" s="109"/>
      <c r="CJ203" s="110"/>
      <c r="CK203" s="110"/>
      <c r="CL203" s="110"/>
      <c r="CM203" s="110"/>
      <c r="CN203" s="110"/>
      <c r="CO203" s="110"/>
      <c r="CQ203" s="11"/>
      <c r="CR203" s="11"/>
      <c r="CS203" s="108"/>
      <c r="CT203" s="108"/>
      <c r="CU203" s="108"/>
      <c r="CV203" s="108"/>
      <c r="CW203" s="108"/>
      <c r="CX203" s="108"/>
      <c r="CY203" s="108"/>
      <c r="CZ203" s="108"/>
      <c r="DC203" s="11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1"/>
      <c r="EQ203" s="11"/>
    </row>
    <row r="204" spans="81:147" s="12" customFormat="1" ht="21.95" customHeight="1" x14ac:dyDescent="0.25">
      <c r="CC204" s="108"/>
      <c r="CD204" s="109"/>
      <c r="CE204" s="109"/>
      <c r="CF204" s="109"/>
      <c r="CG204" s="109"/>
      <c r="CJ204" s="110"/>
      <c r="CK204" s="110"/>
      <c r="CL204" s="110"/>
      <c r="CM204" s="110"/>
      <c r="CN204" s="110"/>
      <c r="CO204" s="110"/>
      <c r="CQ204" s="11"/>
      <c r="CR204" s="11"/>
      <c r="CS204" s="108"/>
      <c r="CT204" s="108"/>
      <c r="CU204" s="108"/>
      <c r="CV204" s="108"/>
      <c r="CW204" s="108"/>
      <c r="CX204" s="108"/>
      <c r="CY204" s="108"/>
      <c r="CZ204" s="108"/>
      <c r="DC204" s="11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1"/>
      <c r="EQ204" s="11"/>
    </row>
    <row r="205" spans="81:147" s="12" customFormat="1" ht="21.95" customHeight="1" x14ac:dyDescent="0.25">
      <c r="CC205" s="108"/>
      <c r="CD205" s="109"/>
      <c r="CE205" s="109"/>
      <c r="CF205" s="109"/>
      <c r="CG205" s="109"/>
      <c r="CJ205" s="110"/>
      <c r="CK205" s="110"/>
      <c r="CL205" s="110"/>
      <c r="CM205" s="110"/>
      <c r="CN205" s="110"/>
      <c r="CO205" s="110"/>
      <c r="CQ205" s="11"/>
      <c r="CR205" s="11"/>
      <c r="CS205" s="108"/>
      <c r="CT205" s="108"/>
      <c r="CU205" s="108"/>
      <c r="CV205" s="108"/>
      <c r="CW205" s="108"/>
      <c r="CX205" s="108"/>
      <c r="CY205" s="108"/>
      <c r="CZ205" s="108"/>
      <c r="DC205" s="11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1"/>
      <c r="EQ205" s="11"/>
    </row>
    <row r="206" spans="81:147" s="12" customFormat="1" ht="21.95" customHeight="1" x14ac:dyDescent="0.25">
      <c r="CC206" s="108"/>
      <c r="CD206" s="109"/>
      <c r="CE206" s="109"/>
      <c r="CF206" s="109"/>
      <c r="CG206" s="109"/>
      <c r="CJ206" s="110"/>
      <c r="CK206" s="110"/>
      <c r="CL206" s="110"/>
      <c r="CM206" s="110"/>
      <c r="CN206" s="110"/>
      <c r="CO206" s="110"/>
      <c r="CQ206" s="11"/>
      <c r="CR206" s="11"/>
      <c r="CS206" s="108"/>
      <c r="CT206" s="108"/>
      <c r="CU206" s="108"/>
      <c r="CV206" s="108"/>
      <c r="CW206" s="108"/>
      <c r="CX206" s="108"/>
      <c r="CY206" s="108"/>
      <c r="CZ206" s="108"/>
      <c r="DC206" s="11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1"/>
      <c r="EQ206" s="11"/>
    </row>
    <row r="207" spans="81:147" s="12" customFormat="1" ht="21.95" customHeight="1" x14ac:dyDescent="0.25">
      <c r="CC207" s="108"/>
      <c r="CD207" s="109"/>
      <c r="CE207" s="109"/>
      <c r="CF207" s="109"/>
      <c r="CG207" s="109"/>
      <c r="CJ207" s="110"/>
      <c r="CK207" s="110"/>
      <c r="CL207" s="110"/>
      <c r="CM207" s="110"/>
      <c r="CN207" s="110"/>
      <c r="CO207" s="110"/>
      <c r="CQ207" s="11"/>
      <c r="CR207" s="11"/>
      <c r="CS207" s="108"/>
      <c r="CT207" s="108"/>
      <c r="CU207" s="108"/>
      <c r="CV207" s="108"/>
      <c r="CW207" s="108"/>
      <c r="CX207" s="108"/>
      <c r="CY207" s="108"/>
      <c r="CZ207" s="108"/>
      <c r="DC207" s="11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1"/>
      <c r="EQ207" s="11"/>
    </row>
    <row r="208" spans="81:147" s="12" customFormat="1" ht="21.95" customHeight="1" x14ac:dyDescent="0.25">
      <c r="CC208" s="108"/>
      <c r="CD208" s="109"/>
      <c r="CE208" s="109"/>
      <c r="CF208" s="109"/>
      <c r="CG208" s="109"/>
      <c r="CJ208" s="110"/>
      <c r="CK208" s="110"/>
      <c r="CL208" s="110"/>
      <c r="CM208" s="110"/>
      <c r="CN208" s="110"/>
      <c r="CO208" s="110"/>
      <c r="CQ208" s="11"/>
      <c r="CR208" s="11"/>
      <c r="CS208" s="108"/>
      <c r="CT208" s="108"/>
      <c r="CU208" s="108"/>
      <c r="CV208" s="108"/>
      <c r="CW208" s="108"/>
      <c r="CX208" s="108"/>
      <c r="CY208" s="108"/>
      <c r="CZ208" s="108"/>
      <c r="DC208" s="11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1"/>
      <c r="EQ208" s="11"/>
    </row>
    <row r="209" spans="81:147" s="12" customFormat="1" ht="21.95" customHeight="1" x14ac:dyDescent="0.25">
      <c r="CC209" s="108"/>
      <c r="CD209" s="109"/>
      <c r="CE209" s="109"/>
      <c r="CF209" s="109"/>
      <c r="CG209" s="109"/>
      <c r="CJ209" s="110"/>
      <c r="CK209" s="110"/>
      <c r="CL209" s="110"/>
      <c r="CM209" s="110"/>
      <c r="CN209" s="110"/>
      <c r="CO209" s="110"/>
      <c r="CQ209" s="11"/>
      <c r="CR209" s="11"/>
      <c r="CS209" s="108"/>
      <c r="CT209" s="108"/>
      <c r="CU209" s="108"/>
      <c r="CV209" s="108"/>
      <c r="CW209" s="108"/>
      <c r="CX209" s="108"/>
      <c r="CY209" s="108"/>
      <c r="CZ209" s="108"/>
      <c r="DC209" s="11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1"/>
      <c r="EQ209" s="11"/>
    </row>
    <row r="210" spans="81:147" s="12" customFormat="1" ht="21.95" customHeight="1" x14ac:dyDescent="0.25">
      <c r="CC210" s="108"/>
      <c r="CD210" s="109"/>
      <c r="CE210" s="109"/>
      <c r="CF210" s="109"/>
      <c r="CG210" s="109"/>
      <c r="CJ210" s="110"/>
      <c r="CK210" s="110"/>
      <c r="CL210" s="110"/>
      <c r="CM210" s="110"/>
      <c r="CN210" s="110"/>
      <c r="CO210" s="110"/>
      <c r="CQ210" s="11"/>
      <c r="CR210" s="11"/>
      <c r="CS210" s="108"/>
      <c r="CT210" s="108"/>
      <c r="CU210" s="108"/>
      <c r="CV210" s="108"/>
      <c r="CW210" s="108"/>
      <c r="CX210" s="108"/>
      <c r="CY210" s="108"/>
      <c r="CZ210" s="108"/>
      <c r="DC210" s="11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1"/>
      <c r="EQ210" s="11"/>
    </row>
    <row r="211" spans="81:147" s="12" customFormat="1" ht="21.95" customHeight="1" x14ac:dyDescent="0.25">
      <c r="CC211" s="108"/>
      <c r="CD211" s="109"/>
      <c r="CE211" s="109"/>
      <c r="CF211" s="109"/>
      <c r="CG211" s="109"/>
      <c r="CJ211" s="110"/>
      <c r="CK211" s="110"/>
      <c r="CL211" s="110"/>
      <c r="CM211" s="110"/>
      <c r="CN211" s="110"/>
      <c r="CO211" s="110"/>
      <c r="CQ211" s="11"/>
      <c r="CR211" s="11"/>
      <c r="CS211" s="108"/>
      <c r="CT211" s="108"/>
      <c r="CU211" s="108"/>
      <c r="CV211" s="108"/>
      <c r="CW211" s="108"/>
      <c r="CX211" s="108"/>
      <c r="CY211" s="108"/>
      <c r="CZ211" s="108"/>
      <c r="DC211" s="11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1"/>
      <c r="EQ211" s="11"/>
    </row>
    <row r="212" spans="81:147" s="12" customFormat="1" ht="21.95" customHeight="1" x14ac:dyDescent="0.25">
      <c r="CC212" s="108"/>
      <c r="CD212" s="109"/>
      <c r="CE212" s="109"/>
      <c r="CF212" s="109"/>
      <c r="CG212" s="109"/>
      <c r="CJ212" s="110"/>
      <c r="CK212" s="110"/>
      <c r="CL212" s="110"/>
      <c r="CM212" s="110"/>
      <c r="CN212" s="110"/>
      <c r="CO212" s="110"/>
      <c r="CQ212" s="11"/>
      <c r="CR212" s="11"/>
      <c r="CS212" s="108"/>
      <c r="CT212" s="108"/>
      <c r="CU212" s="108"/>
      <c r="CV212" s="108"/>
      <c r="CW212" s="108"/>
      <c r="CX212" s="108"/>
      <c r="CY212" s="108"/>
      <c r="CZ212" s="108"/>
      <c r="DC212" s="11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1"/>
      <c r="EQ212" s="11"/>
    </row>
    <row r="213" spans="81:147" s="12" customFormat="1" ht="21.95" customHeight="1" x14ac:dyDescent="0.25">
      <c r="CC213" s="108"/>
      <c r="CD213" s="109"/>
      <c r="CE213" s="109"/>
      <c r="CF213" s="109"/>
      <c r="CG213" s="109"/>
      <c r="CJ213" s="110"/>
      <c r="CK213" s="110"/>
      <c r="CL213" s="110"/>
      <c r="CM213" s="110"/>
      <c r="CN213" s="110"/>
      <c r="CO213" s="110"/>
      <c r="CQ213" s="11"/>
      <c r="CR213" s="11"/>
      <c r="CS213" s="108"/>
      <c r="CT213" s="108"/>
      <c r="CU213" s="108"/>
      <c r="CV213" s="108"/>
      <c r="CW213" s="108"/>
      <c r="CX213" s="108"/>
      <c r="CY213" s="108"/>
      <c r="CZ213" s="108"/>
      <c r="DC213" s="11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1"/>
      <c r="EQ213" s="11"/>
    </row>
    <row r="214" spans="81:147" s="12" customFormat="1" ht="21.95" customHeight="1" x14ac:dyDescent="0.25">
      <c r="CC214" s="108"/>
      <c r="CD214" s="109"/>
      <c r="CE214" s="109"/>
      <c r="CF214" s="109"/>
      <c r="CG214" s="109"/>
      <c r="CJ214" s="110"/>
      <c r="CK214" s="110"/>
      <c r="CL214" s="110"/>
      <c r="CM214" s="110"/>
      <c r="CN214" s="110"/>
      <c r="CO214" s="110"/>
      <c r="CQ214" s="11"/>
      <c r="CR214" s="11"/>
      <c r="CS214" s="108"/>
      <c r="CT214" s="108"/>
      <c r="CU214" s="108"/>
      <c r="CV214" s="108"/>
      <c r="CW214" s="108"/>
      <c r="CX214" s="108"/>
      <c r="CY214" s="108"/>
      <c r="CZ214" s="108"/>
      <c r="DC214" s="11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1"/>
      <c r="EQ214" s="11"/>
    </row>
    <row r="215" spans="81:147" s="12" customFormat="1" ht="21.95" customHeight="1" x14ac:dyDescent="0.25">
      <c r="CC215" s="108"/>
      <c r="CD215" s="109"/>
      <c r="CE215" s="109"/>
      <c r="CF215" s="109"/>
      <c r="CG215" s="109"/>
      <c r="CJ215" s="110"/>
      <c r="CK215" s="110"/>
      <c r="CL215" s="110"/>
      <c r="CM215" s="110"/>
      <c r="CN215" s="110"/>
      <c r="CO215" s="110"/>
      <c r="CQ215" s="11"/>
      <c r="CR215" s="11"/>
      <c r="CS215" s="108"/>
      <c r="CT215" s="108"/>
      <c r="CU215" s="108"/>
      <c r="CV215" s="108"/>
      <c r="CW215" s="108"/>
      <c r="CX215" s="108"/>
      <c r="CY215" s="108"/>
      <c r="CZ215" s="108"/>
      <c r="DC215" s="11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1"/>
      <c r="EQ215" s="11"/>
    </row>
    <row r="216" spans="81:147" s="12" customFormat="1" ht="21.95" customHeight="1" x14ac:dyDescent="0.25">
      <c r="CC216" s="108"/>
      <c r="CD216" s="109"/>
      <c r="CE216" s="109"/>
      <c r="CF216" s="109"/>
      <c r="CG216" s="109"/>
      <c r="CJ216" s="110"/>
      <c r="CK216" s="110"/>
      <c r="CL216" s="110"/>
      <c r="CM216" s="110"/>
      <c r="CN216" s="110"/>
      <c r="CO216" s="110"/>
      <c r="CQ216" s="11"/>
      <c r="CR216" s="11"/>
      <c r="CS216" s="108"/>
      <c r="CT216" s="108"/>
      <c r="CU216" s="108"/>
      <c r="CV216" s="108"/>
      <c r="CW216" s="108"/>
      <c r="CX216" s="108"/>
      <c r="CY216" s="108"/>
      <c r="CZ216" s="108"/>
      <c r="DC216" s="11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1"/>
      <c r="EQ216" s="11"/>
    </row>
    <row r="217" spans="81:147" s="12" customFormat="1" ht="21.95" customHeight="1" x14ac:dyDescent="0.25">
      <c r="CC217" s="108"/>
      <c r="CD217" s="109"/>
      <c r="CE217" s="109"/>
      <c r="CF217" s="109"/>
      <c r="CG217" s="109"/>
      <c r="CJ217" s="110"/>
      <c r="CK217" s="110"/>
      <c r="CL217" s="110"/>
      <c r="CM217" s="110"/>
      <c r="CN217" s="110"/>
      <c r="CO217" s="110"/>
      <c r="CQ217" s="11"/>
      <c r="CR217" s="11"/>
      <c r="CS217" s="108"/>
      <c r="CT217" s="108"/>
      <c r="CU217" s="108"/>
      <c r="CV217" s="108"/>
      <c r="CW217" s="108"/>
      <c r="CX217" s="108"/>
      <c r="CY217" s="108"/>
      <c r="CZ217" s="108"/>
      <c r="DC217" s="11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1"/>
      <c r="EQ217" s="11"/>
    </row>
    <row r="218" spans="81:147" s="12" customFormat="1" ht="21.95" customHeight="1" x14ac:dyDescent="0.25">
      <c r="CC218" s="108"/>
      <c r="CD218" s="109"/>
      <c r="CE218" s="109"/>
      <c r="CF218" s="109"/>
      <c r="CG218" s="109"/>
      <c r="CJ218" s="110"/>
      <c r="CK218" s="110"/>
      <c r="CL218" s="110"/>
      <c r="CM218" s="110"/>
      <c r="CN218" s="110"/>
      <c r="CO218" s="110"/>
      <c r="CQ218" s="11"/>
      <c r="CR218" s="11"/>
      <c r="CS218" s="108"/>
      <c r="CT218" s="108"/>
      <c r="CU218" s="108"/>
      <c r="CV218" s="108"/>
      <c r="CW218" s="108"/>
      <c r="CX218" s="108"/>
      <c r="CY218" s="108"/>
      <c r="CZ218" s="108"/>
      <c r="DC218" s="11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1"/>
      <c r="EQ218" s="11"/>
    </row>
    <row r="219" spans="81:147" s="12" customFormat="1" ht="21.95" customHeight="1" x14ac:dyDescent="0.25">
      <c r="CC219" s="108"/>
      <c r="CD219" s="109"/>
      <c r="CE219" s="109"/>
      <c r="CF219" s="109"/>
      <c r="CG219" s="109"/>
      <c r="CJ219" s="110"/>
      <c r="CK219" s="110"/>
      <c r="CL219" s="110"/>
      <c r="CM219" s="110"/>
      <c r="CN219" s="110"/>
      <c r="CO219" s="110"/>
      <c r="CQ219" s="11"/>
      <c r="CR219" s="11"/>
      <c r="CS219" s="108"/>
      <c r="CT219" s="108"/>
      <c r="CU219" s="108"/>
      <c r="CV219" s="108"/>
      <c r="CW219" s="108"/>
      <c r="CX219" s="108"/>
      <c r="CY219" s="108"/>
      <c r="CZ219" s="108"/>
      <c r="DC219" s="11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1"/>
      <c r="EQ219" s="11"/>
    </row>
    <row r="220" spans="81:147" s="12" customFormat="1" ht="21.95" customHeight="1" x14ac:dyDescent="0.25">
      <c r="CC220" s="108"/>
      <c r="CD220" s="109"/>
      <c r="CE220" s="109"/>
      <c r="CF220" s="109"/>
      <c r="CG220" s="109"/>
      <c r="CJ220" s="110"/>
      <c r="CK220" s="110"/>
      <c r="CL220" s="110"/>
      <c r="CM220" s="110"/>
      <c r="CN220" s="110"/>
      <c r="CO220" s="110"/>
      <c r="CQ220" s="11"/>
      <c r="CR220" s="11"/>
      <c r="CS220" s="108"/>
      <c r="CT220" s="108"/>
      <c r="CU220" s="108"/>
      <c r="CV220" s="108"/>
      <c r="CW220" s="108"/>
      <c r="CX220" s="108"/>
      <c r="CY220" s="108"/>
      <c r="CZ220" s="108"/>
      <c r="DC220" s="11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1"/>
      <c r="EQ220" s="11"/>
    </row>
    <row r="221" spans="81:147" s="12" customFormat="1" ht="21.95" customHeight="1" x14ac:dyDescent="0.25">
      <c r="CC221" s="108"/>
      <c r="CD221" s="109"/>
      <c r="CE221" s="109"/>
      <c r="CF221" s="109"/>
      <c r="CG221" s="109"/>
      <c r="CJ221" s="110"/>
      <c r="CK221" s="110"/>
      <c r="CL221" s="110"/>
      <c r="CM221" s="110"/>
      <c r="CN221" s="110"/>
      <c r="CO221" s="110"/>
      <c r="CQ221" s="11"/>
      <c r="CR221" s="11"/>
      <c r="CS221" s="108"/>
      <c r="CT221" s="108"/>
      <c r="CU221" s="108"/>
      <c r="CV221" s="108"/>
      <c r="CW221" s="108"/>
      <c r="CX221" s="108"/>
      <c r="CY221" s="108"/>
      <c r="CZ221" s="108"/>
      <c r="DC221" s="11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1"/>
      <c r="EQ221" s="11"/>
    </row>
    <row r="222" spans="81:147" s="12" customFormat="1" ht="21.95" customHeight="1" x14ac:dyDescent="0.25">
      <c r="CC222" s="108"/>
      <c r="CD222" s="109"/>
      <c r="CE222" s="109"/>
      <c r="CF222" s="109"/>
      <c r="CG222" s="109"/>
      <c r="CJ222" s="110"/>
      <c r="CK222" s="110"/>
      <c r="CL222" s="110"/>
      <c r="CM222" s="110"/>
      <c r="CN222" s="110"/>
      <c r="CO222" s="110"/>
      <c r="CQ222" s="11"/>
      <c r="CR222" s="11"/>
      <c r="CS222" s="108"/>
      <c r="CT222" s="108"/>
      <c r="CU222" s="108"/>
      <c r="CV222" s="108"/>
      <c r="CW222" s="108"/>
      <c r="CX222" s="108"/>
      <c r="CY222" s="108"/>
      <c r="CZ222" s="108"/>
      <c r="DC222" s="11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1"/>
      <c r="EQ222" s="11"/>
    </row>
    <row r="223" spans="81:147" s="12" customFormat="1" ht="21.95" customHeight="1" x14ac:dyDescent="0.25">
      <c r="CC223" s="108"/>
      <c r="CD223" s="109"/>
      <c r="CE223" s="109"/>
      <c r="CF223" s="109"/>
      <c r="CG223" s="109"/>
      <c r="CJ223" s="110"/>
      <c r="CK223" s="110"/>
      <c r="CL223" s="110"/>
      <c r="CM223" s="110"/>
      <c r="CN223" s="110"/>
      <c r="CO223" s="110"/>
      <c r="CQ223" s="11"/>
      <c r="CR223" s="11"/>
      <c r="CS223" s="108"/>
      <c r="CT223" s="108"/>
      <c r="CU223" s="108"/>
      <c r="CV223" s="108"/>
      <c r="CW223" s="108"/>
      <c r="CX223" s="108"/>
      <c r="CY223" s="108"/>
      <c r="CZ223" s="108"/>
      <c r="DC223" s="11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1"/>
      <c r="EQ223" s="11"/>
    </row>
    <row r="224" spans="81:147" s="12" customFormat="1" ht="21.95" customHeight="1" x14ac:dyDescent="0.25">
      <c r="CC224" s="108"/>
      <c r="CD224" s="109"/>
      <c r="CE224" s="109"/>
      <c r="CF224" s="109"/>
      <c r="CG224" s="109"/>
      <c r="CJ224" s="110"/>
      <c r="CK224" s="110"/>
      <c r="CL224" s="110"/>
      <c r="CM224" s="110"/>
      <c r="CN224" s="110"/>
      <c r="CO224" s="110"/>
      <c r="CQ224" s="11"/>
      <c r="CR224" s="11"/>
      <c r="CS224" s="108"/>
      <c r="CT224" s="108"/>
      <c r="CU224" s="108"/>
      <c r="CV224" s="108"/>
      <c r="CW224" s="108"/>
      <c r="CX224" s="108"/>
      <c r="CY224" s="108"/>
      <c r="CZ224" s="108"/>
      <c r="DC224" s="11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1"/>
      <c r="EQ224" s="11"/>
    </row>
    <row r="225" spans="81:147" s="12" customFormat="1" ht="21.95" customHeight="1" x14ac:dyDescent="0.25">
      <c r="CC225" s="108"/>
      <c r="CD225" s="109"/>
      <c r="CE225" s="109"/>
      <c r="CF225" s="109"/>
      <c r="CG225" s="109"/>
      <c r="CJ225" s="110"/>
      <c r="CK225" s="110"/>
      <c r="CL225" s="110"/>
      <c r="CM225" s="110"/>
      <c r="CN225" s="110"/>
      <c r="CO225" s="110"/>
      <c r="CQ225" s="11"/>
      <c r="CR225" s="11"/>
      <c r="CS225" s="108"/>
      <c r="CT225" s="108"/>
      <c r="CU225" s="108"/>
      <c r="CV225" s="108"/>
      <c r="CW225" s="108"/>
      <c r="CX225" s="108"/>
      <c r="CY225" s="108"/>
      <c r="CZ225" s="108"/>
      <c r="DC225" s="11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1"/>
      <c r="EQ225" s="11"/>
    </row>
    <row r="226" spans="81:147" s="12" customFormat="1" ht="21.95" customHeight="1" x14ac:dyDescent="0.25">
      <c r="CC226" s="108"/>
      <c r="CD226" s="109"/>
      <c r="CE226" s="109"/>
      <c r="CF226" s="109"/>
      <c r="CG226" s="109"/>
      <c r="CJ226" s="110"/>
      <c r="CK226" s="110"/>
      <c r="CL226" s="110"/>
      <c r="CM226" s="110"/>
      <c r="CN226" s="110"/>
      <c r="CO226" s="110"/>
      <c r="CQ226" s="11"/>
      <c r="CR226" s="11"/>
      <c r="CS226" s="108"/>
      <c r="CT226" s="108"/>
      <c r="CU226" s="108"/>
      <c r="CV226" s="108"/>
      <c r="CW226" s="108"/>
      <c r="CX226" s="108"/>
      <c r="CY226" s="108"/>
      <c r="CZ226" s="108"/>
      <c r="DC226" s="11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1"/>
      <c r="EQ226" s="11"/>
    </row>
    <row r="227" spans="81:147" s="12" customFormat="1" ht="21.95" customHeight="1" x14ac:dyDescent="0.25">
      <c r="CC227" s="108"/>
      <c r="CD227" s="109"/>
      <c r="CE227" s="109"/>
      <c r="CF227" s="109"/>
      <c r="CG227" s="109"/>
      <c r="CJ227" s="110"/>
      <c r="CK227" s="110"/>
      <c r="CL227" s="110"/>
      <c r="CM227" s="110"/>
      <c r="CN227" s="110"/>
      <c r="CO227" s="110"/>
      <c r="CQ227" s="11"/>
      <c r="CR227" s="11"/>
      <c r="CS227" s="108"/>
      <c r="CT227" s="108"/>
      <c r="CU227" s="108"/>
      <c r="CV227" s="108"/>
      <c r="CW227" s="108"/>
      <c r="CX227" s="108"/>
      <c r="CY227" s="108"/>
      <c r="CZ227" s="108"/>
      <c r="DC227" s="11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1"/>
      <c r="EQ227" s="11"/>
    </row>
    <row r="228" spans="81:147" s="12" customFormat="1" ht="21.95" customHeight="1" x14ac:dyDescent="0.25">
      <c r="CC228" s="108"/>
      <c r="CD228" s="109"/>
      <c r="CE228" s="109"/>
      <c r="CF228" s="109"/>
      <c r="CG228" s="109"/>
      <c r="CJ228" s="110"/>
      <c r="CK228" s="110"/>
      <c r="CL228" s="110"/>
      <c r="CM228" s="110"/>
      <c r="CN228" s="110"/>
      <c r="CO228" s="110"/>
      <c r="CQ228" s="11"/>
      <c r="CR228" s="11"/>
      <c r="CS228" s="108"/>
      <c r="CT228" s="108"/>
      <c r="CU228" s="108"/>
      <c r="CV228" s="108"/>
      <c r="CW228" s="108"/>
      <c r="CX228" s="108"/>
      <c r="CY228" s="108"/>
      <c r="CZ228" s="108"/>
      <c r="DC228" s="11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1"/>
      <c r="EQ228" s="11"/>
    </row>
    <row r="229" spans="81:147" s="12" customFormat="1" ht="21.95" customHeight="1" x14ac:dyDescent="0.25">
      <c r="CC229" s="108"/>
      <c r="CD229" s="109"/>
      <c r="CE229" s="109"/>
      <c r="CF229" s="109"/>
      <c r="CG229" s="109"/>
      <c r="CJ229" s="110"/>
      <c r="CK229" s="110"/>
      <c r="CL229" s="110"/>
      <c r="CM229" s="110"/>
      <c r="CN229" s="110"/>
      <c r="CO229" s="110"/>
      <c r="CQ229" s="11"/>
      <c r="CR229" s="11"/>
      <c r="CS229" s="108"/>
      <c r="CT229" s="108"/>
      <c r="CU229" s="108"/>
      <c r="CV229" s="108"/>
      <c r="CW229" s="108"/>
      <c r="CX229" s="108"/>
      <c r="CY229" s="108"/>
      <c r="CZ229" s="108"/>
      <c r="DC229" s="11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1"/>
      <c r="EQ229" s="11"/>
    </row>
    <row r="230" spans="81:147" s="12" customFormat="1" ht="21.95" customHeight="1" x14ac:dyDescent="0.25">
      <c r="CC230" s="108"/>
      <c r="CD230" s="109"/>
      <c r="CE230" s="109"/>
      <c r="CF230" s="109"/>
      <c r="CG230" s="109"/>
      <c r="CJ230" s="110"/>
      <c r="CK230" s="110"/>
      <c r="CL230" s="110"/>
      <c r="CM230" s="110"/>
      <c r="CN230" s="110"/>
      <c r="CO230" s="110"/>
      <c r="CQ230" s="11"/>
      <c r="CR230" s="11"/>
      <c r="CS230" s="108"/>
      <c r="CT230" s="108"/>
      <c r="CU230" s="108"/>
      <c r="CV230" s="108"/>
      <c r="CW230" s="108"/>
      <c r="CX230" s="108"/>
      <c r="CY230" s="108"/>
      <c r="CZ230" s="108"/>
      <c r="DC230" s="11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1"/>
      <c r="EQ230" s="11"/>
    </row>
    <row r="231" spans="81:147" s="12" customFormat="1" ht="21.95" customHeight="1" x14ac:dyDescent="0.25">
      <c r="CC231" s="108"/>
      <c r="CD231" s="109"/>
      <c r="CE231" s="109"/>
      <c r="CF231" s="109"/>
      <c r="CG231" s="109"/>
      <c r="CJ231" s="110"/>
      <c r="CK231" s="110"/>
      <c r="CL231" s="110"/>
      <c r="CM231" s="110"/>
      <c r="CN231" s="110"/>
      <c r="CO231" s="110"/>
      <c r="CQ231" s="11"/>
      <c r="CR231" s="11"/>
      <c r="CS231" s="108"/>
      <c r="CT231" s="108"/>
      <c r="CU231" s="108"/>
      <c r="CV231" s="108"/>
      <c r="CW231" s="108"/>
      <c r="CX231" s="108"/>
      <c r="CY231" s="108"/>
      <c r="CZ231" s="108"/>
      <c r="DC231" s="11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1"/>
      <c r="EQ231" s="11"/>
    </row>
    <row r="232" spans="81:147" s="12" customFormat="1" ht="21.95" customHeight="1" x14ac:dyDescent="0.25">
      <c r="CC232" s="108"/>
      <c r="CD232" s="109"/>
      <c r="CE232" s="109"/>
      <c r="CF232" s="109"/>
      <c r="CG232" s="109"/>
      <c r="CJ232" s="110"/>
      <c r="CK232" s="110"/>
      <c r="CL232" s="110"/>
      <c r="CM232" s="110"/>
      <c r="CN232" s="110"/>
      <c r="CO232" s="110"/>
      <c r="CQ232" s="11"/>
      <c r="CR232" s="11"/>
      <c r="CS232" s="108"/>
      <c r="CT232" s="108"/>
      <c r="CU232" s="108"/>
      <c r="CV232" s="108"/>
      <c r="CW232" s="108"/>
      <c r="CX232" s="108"/>
      <c r="CY232" s="108"/>
      <c r="CZ232" s="108"/>
      <c r="DC232" s="11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1"/>
      <c r="EQ232" s="11"/>
    </row>
    <row r="233" spans="81:147" s="12" customFormat="1" ht="21.95" customHeight="1" x14ac:dyDescent="0.25">
      <c r="CC233" s="108"/>
      <c r="CD233" s="109"/>
      <c r="CE233" s="109"/>
      <c r="CF233" s="109"/>
      <c r="CG233" s="109"/>
      <c r="CJ233" s="110"/>
      <c r="CK233" s="110"/>
      <c r="CL233" s="110"/>
      <c r="CM233" s="110"/>
      <c r="CN233" s="110"/>
      <c r="CO233" s="110"/>
      <c r="CQ233" s="11"/>
      <c r="CR233" s="11"/>
      <c r="CS233" s="108"/>
      <c r="CT233" s="108"/>
      <c r="CU233" s="108"/>
      <c r="CV233" s="108"/>
      <c r="CW233" s="108"/>
      <c r="CX233" s="108"/>
      <c r="CY233" s="108"/>
      <c r="CZ233" s="108"/>
      <c r="DC233" s="11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1"/>
      <c r="EQ233" s="11"/>
    </row>
    <row r="234" spans="81:147" s="12" customFormat="1" ht="21.95" customHeight="1" x14ac:dyDescent="0.25">
      <c r="CC234" s="108"/>
      <c r="CD234" s="109"/>
      <c r="CE234" s="109"/>
      <c r="CF234" s="109"/>
      <c r="CG234" s="109"/>
      <c r="CJ234" s="110"/>
      <c r="CK234" s="110"/>
      <c r="CL234" s="110"/>
      <c r="CM234" s="110"/>
      <c r="CN234" s="110"/>
      <c r="CO234" s="110"/>
      <c r="CQ234" s="11"/>
      <c r="CR234" s="11"/>
      <c r="CS234" s="108"/>
      <c r="CT234" s="108"/>
      <c r="CU234" s="108"/>
      <c r="CV234" s="108"/>
      <c r="CW234" s="108"/>
      <c r="CX234" s="108"/>
      <c r="CY234" s="108"/>
      <c r="CZ234" s="108"/>
      <c r="DC234" s="11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1"/>
      <c r="EQ234" s="11"/>
    </row>
    <row r="235" spans="81:147" s="12" customFormat="1" ht="21.95" customHeight="1" x14ac:dyDescent="0.25">
      <c r="CC235" s="108"/>
      <c r="CD235" s="109"/>
      <c r="CE235" s="109"/>
      <c r="CF235" s="109"/>
      <c r="CG235" s="109"/>
      <c r="CJ235" s="110"/>
      <c r="CK235" s="110"/>
      <c r="CL235" s="110"/>
      <c r="CM235" s="110"/>
      <c r="CN235" s="110"/>
      <c r="CO235" s="110"/>
      <c r="CQ235" s="11"/>
      <c r="CR235" s="11"/>
      <c r="CS235" s="108"/>
      <c r="CT235" s="108"/>
      <c r="CU235" s="108"/>
      <c r="CV235" s="108"/>
      <c r="CW235" s="108"/>
      <c r="CX235" s="108"/>
      <c r="CY235" s="108"/>
      <c r="CZ235" s="108"/>
      <c r="DC235" s="11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1"/>
      <c r="EQ235" s="11"/>
    </row>
    <row r="236" spans="81:147" s="12" customFormat="1" ht="21.95" customHeight="1" x14ac:dyDescent="0.25">
      <c r="CC236" s="108"/>
      <c r="CD236" s="109"/>
      <c r="CE236" s="109"/>
      <c r="CF236" s="109"/>
      <c r="CG236" s="109"/>
      <c r="CJ236" s="110"/>
      <c r="CK236" s="110"/>
      <c r="CL236" s="110"/>
      <c r="CM236" s="110"/>
      <c r="CN236" s="110"/>
      <c r="CO236" s="110"/>
      <c r="CQ236" s="11"/>
      <c r="CR236" s="11"/>
      <c r="CS236" s="108"/>
      <c r="CT236" s="108"/>
      <c r="CU236" s="108"/>
      <c r="CV236" s="108"/>
      <c r="CW236" s="108"/>
      <c r="CX236" s="108"/>
      <c r="CY236" s="108"/>
      <c r="CZ236" s="108"/>
      <c r="DC236" s="11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1"/>
      <c r="EQ236" s="11"/>
    </row>
    <row r="237" spans="81:147" s="12" customFormat="1" ht="21.95" customHeight="1" x14ac:dyDescent="0.25">
      <c r="CC237" s="108"/>
      <c r="CD237" s="109"/>
      <c r="CE237" s="109"/>
      <c r="CF237" s="109"/>
      <c r="CG237" s="109"/>
      <c r="CJ237" s="110"/>
      <c r="CK237" s="110"/>
      <c r="CL237" s="110"/>
      <c r="CM237" s="110"/>
      <c r="CN237" s="110"/>
      <c r="CO237" s="110"/>
      <c r="CQ237" s="11"/>
      <c r="CR237" s="11"/>
      <c r="CS237" s="108"/>
      <c r="CT237" s="108"/>
      <c r="CU237" s="108"/>
      <c r="CV237" s="108"/>
      <c r="CW237" s="108"/>
      <c r="CX237" s="108"/>
      <c r="CY237" s="108"/>
      <c r="CZ237" s="108"/>
      <c r="DC237" s="11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1"/>
      <c r="EQ237" s="11"/>
    </row>
    <row r="238" spans="81:147" s="12" customFormat="1" ht="21.95" customHeight="1" x14ac:dyDescent="0.25">
      <c r="CC238" s="108"/>
      <c r="CD238" s="109"/>
      <c r="CE238" s="109"/>
      <c r="CF238" s="109"/>
      <c r="CG238" s="109"/>
      <c r="CJ238" s="110"/>
      <c r="CK238" s="110"/>
      <c r="CL238" s="110"/>
      <c r="CM238" s="110"/>
      <c r="CN238" s="110"/>
      <c r="CO238" s="110"/>
      <c r="CQ238" s="11"/>
      <c r="CR238" s="11"/>
      <c r="CS238" s="108"/>
      <c r="CT238" s="108"/>
      <c r="CU238" s="108"/>
      <c r="CV238" s="108"/>
      <c r="CW238" s="108"/>
      <c r="CX238" s="108"/>
      <c r="CY238" s="108"/>
      <c r="CZ238" s="108"/>
      <c r="DC238" s="11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1"/>
      <c r="EQ238" s="11"/>
    </row>
    <row r="239" spans="81:147" s="12" customFormat="1" ht="21.95" customHeight="1" x14ac:dyDescent="0.25">
      <c r="CC239" s="108"/>
      <c r="CD239" s="109"/>
      <c r="CE239" s="109"/>
      <c r="CF239" s="109"/>
      <c r="CG239" s="109"/>
      <c r="CJ239" s="110"/>
      <c r="CK239" s="110"/>
      <c r="CL239" s="110"/>
      <c r="CM239" s="110"/>
      <c r="CN239" s="110"/>
      <c r="CO239" s="110"/>
      <c r="CQ239" s="11"/>
      <c r="CR239" s="11"/>
      <c r="CS239" s="108"/>
      <c r="CT239" s="108"/>
      <c r="CU239" s="108"/>
      <c r="CV239" s="108"/>
      <c r="CW239" s="108"/>
      <c r="CX239" s="108"/>
      <c r="CY239" s="108"/>
      <c r="CZ239" s="108"/>
      <c r="DC239" s="11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1"/>
      <c r="EQ239" s="11"/>
    </row>
    <row r="240" spans="81:147" s="12" customFormat="1" ht="21.95" customHeight="1" x14ac:dyDescent="0.25">
      <c r="CC240" s="108"/>
      <c r="CD240" s="109"/>
      <c r="CE240" s="109"/>
      <c r="CF240" s="109"/>
      <c r="CG240" s="109"/>
      <c r="CJ240" s="110"/>
      <c r="CK240" s="110"/>
      <c r="CL240" s="110"/>
      <c r="CM240" s="110"/>
      <c r="CN240" s="110"/>
      <c r="CO240" s="110"/>
      <c r="CQ240" s="11"/>
      <c r="CR240" s="11"/>
      <c r="CS240" s="108"/>
      <c r="CT240" s="108"/>
      <c r="CU240" s="108"/>
      <c r="CV240" s="108"/>
      <c r="CW240" s="108"/>
      <c r="CX240" s="108"/>
      <c r="CY240" s="108"/>
      <c r="CZ240" s="108"/>
      <c r="DC240" s="11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1"/>
      <c r="EQ240" s="11"/>
    </row>
    <row r="241" spans="81:147" s="12" customFormat="1" ht="21.95" customHeight="1" x14ac:dyDescent="0.25">
      <c r="CC241" s="108"/>
      <c r="CD241" s="109"/>
      <c r="CE241" s="109"/>
      <c r="CF241" s="109"/>
      <c r="CG241" s="109"/>
      <c r="CJ241" s="110"/>
      <c r="CK241" s="110"/>
      <c r="CL241" s="110"/>
      <c r="CM241" s="110"/>
      <c r="CN241" s="110"/>
      <c r="CO241" s="110"/>
      <c r="CQ241" s="11"/>
      <c r="CR241" s="11"/>
      <c r="CS241" s="108"/>
      <c r="CT241" s="108"/>
      <c r="CU241" s="108"/>
      <c r="CV241" s="108"/>
      <c r="CW241" s="108"/>
      <c r="CX241" s="108"/>
      <c r="CY241" s="108"/>
      <c r="CZ241" s="108"/>
      <c r="DC241" s="11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1"/>
      <c r="EQ241" s="11"/>
    </row>
    <row r="242" spans="81:147" s="12" customFormat="1" ht="21.95" customHeight="1" x14ac:dyDescent="0.25">
      <c r="CC242" s="108"/>
      <c r="CD242" s="109"/>
      <c r="CE242" s="109"/>
      <c r="CF242" s="109"/>
      <c r="CG242" s="109"/>
      <c r="CJ242" s="110"/>
      <c r="CK242" s="110"/>
      <c r="CL242" s="110"/>
      <c r="CM242" s="110"/>
      <c r="CN242" s="110"/>
      <c r="CO242" s="110"/>
      <c r="CQ242" s="11"/>
      <c r="CR242" s="11"/>
      <c r="CS242" s="108"/>
      <c r="CT242" s="108"/>
      <c r="CU242" s="108"/>
      <c r="CV242" s="108"/>
      <c r="CW242" s="108"/>
      <c r="CX242" s="108"/>
      <c r="CY242" s="108"/>
      <c r="CZ242" s="108"/>
      <c r="DC242" s="11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1"/>
      <c r="EQ242" s="11"/>
    </row>
    <row r="243" spans="81:147" s="12" customFormat="1" ht="21.95" customHeight="1" x14ac:dyDescent="0.25">
      <c r="CC243" s="108"/>
      <c r="CD243" s="109"/>
      <c r="CE243" s="109"/>
      <c r="CF243" s="109"/>
      <c r="CG243" s="109"/>
      <c r="CJ243" s="110"/>
      <c r="CK243" s="110"/>
      <c r="CL243" s="110"/>
      <c r="CM243" s="110"/>
      <c r="CN243" s="110"/>
      <c r="CO243" s="110"/>
      <c r="CQ243" s="11"/>
      <c r="CR243" s="11"/>
      <c r="CS243" s="108"/>
      <c r="CT243" s="108"/>
      <c r="CU243" s="108"/>
      <c r="CV243" s="108"/>
      <c r="CW243" s="108"/>
      <c r="CX243" s="108"/>
      <c r="CY243" s="108"/>
      <c r="CZ243" s="108"/>
      <c r="DC243" s="11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1"/>
      <c r="EQ243" s="11"/>
    </row>
    <row r="244" spans="81:147" s="12" customFormat="1" ht="21.95" customHeight="1" x14ac:dyDescent="0.25">
      <c r="CC244" s="108"/>
      <c r="CD244" s="109"/>
      <c r="CE244" s="109"/>
      <c r="CF244" s="109"/>
      <c r="CG244" s="109"/>
      <c r="CJ244" s="110"/>
      <c r="CK244" s="110"/>
      <c r="CL244" s="110"/>
      <c r="CM244" s="110"/>
      <c r="CN244" s="110"/>
      <c r="CO244" s="110"/>
      <c r="CQ244" s="11"/>
      <c r="CR244" s="11"/>
      <c r="CS244" s="108"/>
      <c r="CT244" s="108"/>
      <c r="CU244" s="108"/>
      <c r="CV244" s="108"/>
      <c r="CW244" s="108"/>
      <c r="CX244" s="108"/>
      <c r="CY244" s="108"/>
      <c r="CZ244" s="108"/>
      <c r="DC244" s="11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1"/>
      <c r="EQ244" s="11"/>
    </row>
    <row r="245" spans="81:147" s="12" customFormat="1" ht="21.95" customHeight="1" x14ac:dyDescent="0.25">
      <c r="CC245" s="108"/>
      <c r="CD245" s="109"/>
      <c r="CE245" s="109"/>
      <c r="CF245" s="109"/>
      <c r="CG245" s="109"/>
      <c r="CJ245" s="110"/>
      <c r="CK245" s="110"/>
      <c r="CL245" s="110"/>
      <c r="CM245" s="110"/>
      <c r="CN245" s="110"/>
      <c r="CO245" s="110"/>
      <c r="CQ245" s="11"/>
      <c r="CR245" s="11"/>
      <c r="CS245" s="108"/>
      <c r="CT245" s="108"/>
      <c r="CU245" s="108"/>
      <c r="CV245" s="108"/>
      <c r="CW245" s="108"/>
      <c r="CX245" s="108"/>
      <c r="CY245" s="108"/>
      <c r="CZ245" s="108"/>
      <c r="DC245" s="11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1"/>
      <c r="EQ245" s="11"/>
    </row>
    <row r="246" spans="81:147" s="12" customFormat="1" ht="21.95" customHeight="1" x14ac:dyDescent="0.25">
      <c r="CC246" s="108"/>
      <c r="CD246" s="109"/>
      <c r="CE246" s="109"/>
      <c r="CF246" s="109"/>
      <c r="CG246" s="109"/>
      <c r="CJ246" s="110"/>
      <c r="CK246" s="110"/>
      <c r="CL246" s="110"/>
      <c r="CM246" s="110"/>
      <c r="CN246" s="110"/>
      <c r="CO246" s="110"/>
      <c r="CQ246" s="11"/>
      <c r="CR246" s="11"/>
      <c r="CS246" s="108"/>
      <c r="CT246" s="108"/>
      <c r="CU246" s="108"/>
      <c r="CV246" s="108"/>
      <c r="CW246" s="108"/>
      <c r="CX246" s="108"/>
      <c r="CY246" s="108"/>
      <c r="CZ246" s="108"/>
      <c r="DC246" s="11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1"/>
      <c r="EQ246" s="11"/>
    </row>
    <row r="247" spans="81:147" s="12" customFormat="1" ht="21.95" customHeight="1" x14ac:dyDescent="0.25">
      <c r="CC247" s="108"/>
      <c r="CD247" s="109"/>
      <c r="CE247" s="109"/>
      <c r="CF247" s="109"/>
      <c r="CG247" s="109"/>
      <c r="CJ247" s="110"/>
      <c r="CK247" s="110"/>
      <c r="CL247" s="110"/>
      <c r="CM247" s="110"/>
      <c r="CN247" s="110"/>
      <c r="CO247" s="110"/>
      <c r="CQ247" s="11"/>
      <c r="CR247" s="11"/>
      <c r="CS247" s="108"/>
      <c r="CT247" s="108"/>
      <c r="CU247" s="108"/>
      <c r="CV247" s="108"/>
      <c r="CW247" s="108"/>
      <c r="CX247" s="108"/>
      <c r="CY247" s="108"/>
      <c r="CZ247" s="108"/>
      <c r="DC247" s="11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1"/>
      <c r="EQ247" s="11"/>
    </row>
    <row r="248" spans="81:147" s="12" customFormat="1" ht="21.95" customHeight="1" x14ac:dyDescent="0.25">
      <c r="CC248" s="108"/>
      <c r="CD248" s="109"/>
      <c r="CE248" s="109"/>
      <c r="CF248" s="109"/>
      <c r="CG248" s="109"/>
      <c r="CJ248" s="110"/>
      <c r="CK248" s="110"/>
      <c r="CL248" s="110"/>
      <c r="CM248" s="110"/>
      <c r="CN248" s="110"/>
      <c r="CO248" s="110"/>
      <c r="CQ248" s="11"/>
      <c r="CR248" s="11"/>
      <c r="CS248" s="108"/>
      <c r="CT248" s="108"/>
      <c r="CU248" s="108"/>
      <c r="CV248" s="108"/>
      <c r="CW248" s="108"/>
      <c r="CX248" s="108"/>
      <c r="CY248" s="108"/>
      <c r="CZ248" s="108"/>
      <c r="DC248" s="11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1"/>
      <c r="EQ248" s="11"/>
    </row>
    <row r="249" spans="81:147" s="12" customFormat="1" ht="21.95" customHeight="1" x14ac:dyDescent="0.25">
      <c r="CC249" s="108"/>
      <c r="CD249" s="109"/>
      <c r="CE249" s="109"/>
      <c r="CF249" s="109"/>
      <c r="CG249" s="109"/>
      <c r="CJ249" s="110"/>
      <c r="CK249" s="110"/>
      <c r="CL249" s="110"/>
      <c r="CM249" s="110"/>
      <c r="CN249" s="110"/>
      <c r="CO249" s="110"/>
      <c r="CQ249" s="11"/>
      <c r="CR249" s="11"/>
      <c r="CS249" s="108"/>
      <c r="CT249" s="108"/>
      <c r="CU249" s="108"/>
      <c r="CV249" s="108"/>
      <c r="CW249" s="108"/>
      <c r="CX249" s="108"/>
      <c r="CY249" s="108"/>
      <c r="CZ249" s="108"/>
      <c r="DC249" s="11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1"/>
      <c r="EQ249" s="11"/>
    </row>
    <row r="250" spans="81:147" s="12" customFormat="1" ht="21.95" customHeight="1" x14ac:dyDescent="0.25">
      <c r="CC250" s="108"/>
      <c r="CD250" s="109"/>
      <c r="CE250" s="109"/>
      <c r="CF250" s="109"/>
      <c r="CG250" s="109"/>
      <c r="CJ250" s="110"/>
      <c r="CK250" s="110"/>
      <c r="CL250" s="110"/>
      <c r="CM250" s="110"/>
      <c r="CN250" s="110"/>
      <c r="CO250" s="110"/>
      <c r="CQ250" s="11"/>
      <c r="CR250" s="11"/>
      <c r="CS250" s="108"/>
      <c r="CT250" s="108"/>
      <c r="CU250" s="108"/>
      <c r="CV250" s="108"/>
      <c r="CW250" s="108"/>
      <c r="CX250" s="108"/>
      <c r="CY250" s="108"/>
      <c r="CZ250" s="108"/>
      <c r="DC250" s="11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1"/>
      <c r="EQ250" s="11"/>
    </row>
    <row r="251" spans="81:147" s="12" customFormat="1" ht="21.95" customHeight="1" x14ac:dyDescent="0.25">
      <c r="CC251" s="108"/>
      <c r="CD251" s="109"/>
      <c r="CE251" s="109"/>
      <c r="CF251" s="109"/>
      <c r="CG251" s="109"/>
      <c r="CJ251" s="110"/>
      <c r="CK251" s="110"/>
      <c r="CL251" s="110"/>
      <c r="CM251" s="110"/>
      <c r="CN251" s="110"/>
      <c r="CO251" s="110"/>
      <c r="CQ251" s="11"/>
      <c r="CR251" s="11"/>
      <c r="CS251" s="108"/>
      <c r="CT251" s="108"/>
      <c r="CU251" s="108"/>
      <c r="CV251" s="108"/>
      <c r="CW251" s="108"/>
      <c r="CX251" s="108"/>
      <c r="CY251" s="108"/>
      <c r="CZ251" s="108"/>
      <c r="DC251" s="11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1"/>
      <c r="EQ251" s="11"/>
    </row>
    <row r="252" spans="81:147" s="12" customFormat="1" ht="21.95" customHeight="1" x14ac:dyDescent="0.25">
      <c r="CC252" s="108"/>
      <c r="CD252" s="109"/>
      <c r="CE252" s="109"/>
      <c r="CF252" s="109"/>
      <c r="CG252" s="109"/>
      <c r="CJ252" s="110"/>
      <c r="CK252" s="110"/>
      <c r="CL252" s="110"/>
      <c r="CM252" s="110"/>
      <c r="CN252" s="110"/>
      <c r="CO252" s="110"/>
      <c r="CQ252" s="11"/>
      <c r="CR252" s="11"/>
      <c r="CS252" s="108"/>
      <c r="CT252" s="108"/>
      <c r="CU252" s="108"/>
      <c r="CV252" s="108"/>
      <c r="CW252" s="108"/>
      <c r="CX252" s="108"/>
      <c r="CY252" s="108"/>
      <c r="CZ252" s="108"/>
      <c r="DC252" s="11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1"/>
      <c r="EQ252" s="11"/>
    </row>
    <row r="253" spans="81:147" s="12" customFormat="1" ht="21.95" customHeight="1" x14ac:dyDescent="0.25">
      <c r="CC253" s="108"/>
      <c r="CD253" s="109"/>
      <c r="CE253" s="109"/>
      <c r="CF253" s="109"/>
      <c r="CG253" s="109"/>
      <c r="CJ253" s="110"/>
      <c r="CK253" s="110"/>
      <c r="CL253" s="110"/>
      <c r="CM253" s="110"/>
      <c r="CN253" s="110"/>
      <c r="CO253" s="110"/>
      <c r="CQ253" s="11"/>
      <c r="CR253" s="11"/>
      <c r="CS253" s="108"/>
      <c r="CT253" s="108"/>
      <c r="CU253" s="108"/>
      <c r="CV253" s="108"/>
      <c r="CW253" s="108"/>
      <c r="CX253" s="108"/>
      <c r="CY253" s="108"/>
      <c r="CZ253" s="108"/>
      <c r="DC253" s="11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1"/>
      <c r="EQ253" s="11"/>
    </row>
    <row r="254" spans="81:147" s="12" customFormat="1" ht="21.95" customHeight="1" x14ac:dyDescent="0.25">
      <c r="CC254" s="108"/>
      <c r="CD254" s="109"/>
      <c r="CE254" s="109"/>
      <c r="CF254" s="109"/>
      <c r="CG254" s="109"/>
      <c r="CJ254" s="110"/>
      <c r="CK254" s="110"/>
      <c r="CL254" s="110"/>
      <c r="CM254" s="110"/>
      <c r="CN254" s="110"/>
      <c r="CO254" s="110"/>
      <c r="CQ254" s="11"/>
      <c r="CR254" s="11"/>
      <c r="CS254" s="108"/>
      <c r="CT254" s="108"/>
      <c r="CU254" s="108"/>
      <c r="CV254" s="108"/>
      <c r="CW254" s="108"/>
      <c r="CX254" s="108"/>
      <c r="CY254" s="108"/>
      <c r="CZ254" s="108"/>
      <c r="DC254" s="11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1"/>
      <c r="EQ254" s="11"/>
    </row>
    <row r="255" spans="81:147" s="12" customFormat="1" ht="21.95" customHeight="1" x14ac:dyDescent="0.25">
      <c r="CC255" s="108"/>
      <c r="CD255" s="109"/>
      <c r="CE255" s="109"/>
      <c r="CF255" s="109"/>
      <c r="CG255" s="109"/>
      <c r="CJ255" s="110"/>
      <c r="CK255" s="110"/>
      <c r="CL255" s="110"/>
      <c r="CM255" s="110"/>
      <c r="CN255" s="110"/>
      <c r="CO255" s="110"/>
      <c r="CQ255" s="11"/>
      <c r="CR255" s="11"/>
      <c r="CS255" s="108"/>
      <c r="CT255" s="108"/>
      <c r="CU255" s="108"/>
      <c r="CV255" s="108"/>
      <c r="CW255" s="108"/>
      <c r="CX255" s="108"/>
      <c r="CY255" s="108"/>
      <c r="CZ255" s="108"/>
      <c r="DC255" s="11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1"/>
      <c r="EQ255" s="11"/>
    </row>
    <row r="256" spans="81:147" s="12" customFormat="1" ht="21.95" customHeight="1" x14ac:dyDescent="0.25">
      <c r="CC256" s="108"/>
      <c r="CD256" s="109"/>
      <c r="CE256" s="109"/>
      <c r="CF256" s="109"/>
      <c r="CG256" s="109"/>
      <c r="CJ256" s="110"/>
      <c r="CK256" s="110"/>
      <c r="CL256" s="110"/>
      <c r="CM256" s="110"/>
      <c r="CN256" s="110"/>
      <c r="CO256" s="110"/>
      <c r="CQ256" s="11"/>
      <c r="CR256" s="11"/>
      <c r="CS256" s="108"/>
      <c r="CT256" s="108"/>
      <c r="CU256" s="108"/>
      <c r="CV256" s="108"/>
      <c r="CW256" s="108"/>
      <c r="CX256" s="108"/>
      <c r="CY256" s="108"/>
      <c r="CZ256" s="108"/>
      <c r="DC256" s="11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1"/>
      <c r="EQ256" s="11"/>
    </row>
    <row r="257" spans="81:147" s="12" customFormat="1" ht="21.95" customHeight="1" x14ac:dyDescent="0.25">
      <c r="CC257" s="108"/>
      <c r="CD257" s="109"/>
      <c r="CE257" s="109"/>
      <c r="CF257" s="109"/>
      <c r="CG257" s="109"/>
      <c r="CJ257" s="110"/>
      <c r="CK257" s="110"/>
      <c r="CL257" s="110"/>
      <c r="CM257" s="110"/>
      <c r="CN257" s="110"/>
      <c r="CO257" s="110"/>
      <c r="CQ257" s="11"/>
      <c r="CR257" s="11"/>
      <c r="CS257" s="108"/>
      <c r="CT257" s="108"/>
      <c r="CU257" s="108"/>
      <c r="CV257" s="108"/>
      <c r="CW257" s="108"/>
      <c r="CX257" s="108"/>
      <c r="CY257" s="108"/>
      <c r="CZ257" s="108"/>
      <c r="DC257" s="11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1"/>
      <c r="EQ257" s="11"/>
    </row>
    <row r="258" spans="81:147" ht="21.95" customHeight="1" x14ac:dyDescent="0.3"/>
    <row r="259" spans="81:147" ht="21.95" customHeight="1" x14ac:dyDescent="0.3"/>
    <row r="260" spans="81:147" ht="21.95" customHeight="1" x14ac:dyDescent="0.3"/>
    <row r="261" spans="81:147" ht="21.95" customHeight="1" x14ac:dyDescent="0.3"/>
  </sheetData>
  <mergeCells count="46">
    <mergeCell ref="C39:Q43"/>
    <mergeCell ref="AK67:AL67"/>
    <mergeCell ref="F45:K55"/>
    <mergeCell ref="F58:K68"/>
    <mergeCell ref="F71:K81"/>
    <mergeCell ref="C32:F32"/>
    <mergeCell ref="G32:H32"/>
    <mergeCell ref="P32:Q32"/>
    <mergeCell ref="C33:F33"/>
    <mergeCell ref="G33:H33"/>
    <mergeCell ref="P33:Q33"/>
    <mergeCell ref="EH14:EK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EL14:EO14"/>
    <mergeCell ref="AT10:BP13"/>
    <mergeCell ref="DZ13:EO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DZ14:EC14"/>
    <mergeCell ref="ED14:EG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F95F4-0879-4214-AEC5-1F3FD6F9A86F}">
  <sheetPr>
    <tabColor theme="9" tint="-0.249977111117893"/>
  </sheetPr>
  <dimension ref="A2:CI294"/>
  <sheetViews>
    <sheetView zoomScale="40" zoomScaleNormal="40" workbookViewId="0">
      <selection activeCell="V52" sqref="V52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137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D8" s="177" t="s">
        <v>138</v>
      </c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172"/>
      <c r="V14" s="172"/>
      <c r="W14" s="172"/>
      <c r="X14" s="172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74" t="s">
        <v>12</v>
      </c>
      <c r="W15" s="174" t="s">
        <v>60</v>
      </c>
      <c r="X15" s="57"/>
      <c r="Y15" s="51"/>
      <c r="Z15" s="26"/>
      <c r="AA15" s="174" t="s">
        <v>61</v>
      </c>
      <c r="AB15" s="174" t="s">
        <v>62</v>
      </c>
      <c r="AC15" s="174" t="s">
        <v>61</v>
      </c>
      <c r="AD15" s="174" t="s">
        <v>62</v>
      </c>
      <c r="AE15" s="174" t="s">
        <v>61</v>
      </c>
      <c r="AF15" s="174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176" t="s">
        <v>13</v>
      </c>
      <c r="BA15" s="176" t="s">
        <v>14</v>
      </c>
      <c r="BB15" s="176" t="s">
        <v>59</v>
      </c>
      <c r="BC15" s="55" t="s">
        <v>15</v>
      </c>
      <c r="BD15" s="176" t="s">
        <v>13</v>
      </c>
      <c r="BE15" s="176" t="s">
        <v>14</v>
      </c>
      <c r="BF15" s="176" t="s">
        <v>59</v>
      </c>
      <c r="BG15" s="55" t="s">
        <v>15</v>
      </c>
      <c r="BH15" s="176" t="s">
        <v>13</v>
      </c>
      <c r="BI15" s="176" t="s">
        <v>14</v>
      </c>
      <c r="BJ15" s="176" t="s">
        <v>59</v>
      </c>
      <c r="BK15" s="55" t="s">
        <v>15</v>
      </c>
      <c r="BL15" s="176" t="s">
        <v>13</v>
      </c>
      <c r="BM15" s="176" t="s">
        <v>14</v>
      </c>
      <c r="BN15" s="176" t="s">
        <v>59</v>
      </c>
      <c r="BO15" s="55" t="s">
        <v>15</v>
      </c>
      <c r="BP15" s="63"/>
      <c r="BQ15" s="176" t="s">
        <v>13</v>
      </c>
      <c r="BR15" s="176" t="s">
        <v>14</v>
      </c>
      <c r="BS15" s="176" t="s">
        <v>59</v>
      </c>
      <c r="BT15" s="55" t="s">
        <v>15</v>
      </c>
      <c r="BU15" s="176" t="s">
        <v>13</v>
      </c>
      <c r="BV15" s="176" t="s">
        <v>14</v>
      </c>
      <c r="BW15" s="176" t="s">
        <v>59</v>
      </c>
      <c r="BX15" s="55" t="s">
        <v>15</v>
      </c>
      <c r="BY15" s="176" t="s">
        <v>13</v>
      </c>
      <c r="BZ15" s="176" t="s">
        <v>14</v>
      </c>
      <c r="CA15" s="176" t="s">
        <v>59</v>
      </c>
      <c r="CB15" s="55" t="s">
        <v>15</v>
      </c>
      <c r="CC15" s="176" t="s">
        <v>13</v>
      </c>
      <c r="CD15" s="176" t="s">
        <v>14</v>
      </c>
      <c r="CE15" s="176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71" t="s">
        <v>8</v>
      </c>
      <c r="O16" s="171" t="s">
        <v>9</v>
      </c>
      <c r="P16" s="171" t="s">
        <v>10</v>
      </c>
      <c r="Q16" s="171" t="s">
        <v>56</v>
      </c>
      <c r="R16" s="24"/>
      <c r="S16" s="34"/>
      <c r="T16" s="24"/>
      <c r="U16" s="129">
        <v>25.985144197086001</v>
      </c>
      <c r="V16" s="129">
        <v>9.9999999999999995E-21</v>
      </c>
      <c r="W16" s="129">
        <v>1.01115257581606</v>
      </c>
      <c r="X16" s="173"/>
      <c r="Y16" s="83"/>
      <c r="Z16" s="84"/>
      <c r="AA16" s="30">
        <f>(($D$18*V16)+1)*(1+$H$23)</f>
        <v>0.85</v>
      </c>
      <c r="AB16" s="30">
        <f t="shared" ref="AB16:AB26" si="0">(($D$18*V16)+1)*(1+$H$24)</f>
        <v>1.1499999999999999</v>
      </c>
      <c r="AC16" s="85">
        <f t="shared" ref="AC16:AC26" si="1">(EXP($E$18*V16))*(1+$H$23)</f>
        <v>0.85</v>
      </c>
      <c r="AD16" s="85">
        <f t="shared" ref="AD16:AD26" si="2">(EXP($E$18*V16))*(1+$H$24)</f>
        <v>1.1499999999999999</v>
      </c>
      <c r="AE16" s="30">
        <f t="shared" ref="AE16:AE26" si="3">($F$18*(V16^$G$18))*(1+$H$23)</f>
        <v>0.84718721569530853</v>
      </c>
      <c r="AF16" s="30">
        <f t="shared" ref="AF16:AF26" si="4">($F$18*(V16^$G$18))*(1+$H$24)</f>
        <v>1.1461944682936527</v>
      </c>
      <c r="AG16" s="84"/>
      <c r="AH16" s="77"/>
      <c r="AI16" s="45"/>
      <c r="AJ16" s="30">
        <f t="shared" ref="AJ16:AJ26" si="5">($D$18*V16)+1</f>
        <v>1</v>
      </c>
      <c r="AK16" s="30">
        <f t="shared" ref="AK16:AK26" si="6">EXP($E$18*V16)</f>
        <v>1</v>
      </c>
      <c r="AL16" s="30">
        <f t="shared" ref="AL16:AL26" si="7">$F$18*(V16^$G$18)</f>
        <v>0.99669084199448066</v>
      </c>
      <c r="AM16" s="85">
        <f t="shared" ref="AM16:AM26" si="8">V16*$H$21+1</f>
        <v>1</v>
      </c>
      <c r="AN16" s="30">
        <f>(W16-AJ16)^2</f>
        <v>1.2437994733296626E-4</v>
      </c>
      <c r="AO16" s="30">
        <f>(W16-AK16)^2</f>
        <v>1.2437994733296626E-4</v>
      </c>
      <c r="AP16" s="30">
        <f>(W16-AL16)^2</f>
        <v>2.0914174512621169E-4</v>
      </c>
      <c r="AQ16" s="85">
        <f>(W16-AM16)^2</f>
        <v>1.2437994733296626E-4</v>
      </c>
      <c r="AR16" s="86"/>
      <c r="AS16" s="87"/>
      <c r="AT16" s="60"/>
      <c r="AU16" s="30">
        <f t="shared" ref="AU16:AV26" si="9">V16^2</f>
        <v>9.9999999999999993E-41</v>
      </c>
      <c r="AV16" s="30">
        <f t="shared" si="9"/>
        <v>1.0224295315794529</v>
      </c>
      <c r="AW16" s="30">
        <f t="shared" ref="AW16:AW26" si="10">V16*W16</f>
        <v>1.01115257581606E-20</v>
      </c>
      <c r="AX16" s="85">
        <f t="shared" ref="AX16:AX26" si="11">(V16-$M$25)^2</f>
        <v>128.87940683605021</v>
      </c>
      <c r="AY16" s="62"/>
      <c r="AZ16" s="30">
        <f t="shared" ref="AZ16:AZ26" si="12">AJ16-BB16</f>
        <v>0.96215907268992784</v>
      </c>
      <c r="BA16" s="30">
        <f t="shared" ref="BA16:BA26" si="13">AJ16+BB16</f>
        <v>1.0378409273100722</v>
      </c>
      <c r="BB16" s="30">
        <f t="shared" ref="BB16:BB26" si="14">$N$22*($N$20*SQRT((1/$H$26)+(AX16/$M$26)))</f>
        <v>3.7840927310072166E-2</v>
      </c>
      <c r="BC16" s="56">
        <f>(BA16-AZ16)/(2*AJ16)</f>
        <v>3.7840927310072159E-2</v>
      </c>
      <c r="BD16" s="30">
        <f t="shared" ref="BD16:BD26" si="15">AK16-BF16</f>
        <v>0.95516215657804104</v>
      </c>
      <c r="BE16" s="30">
        <f t="shared" ref="BE16:BE26" si="16">AK16+BF16</f>
        <v>1.044837843421959</v>
      </c>
      <c r="BF16" s="30">
        <f t="shared" ref="BF16:BF26" si="17">$O$22*($O$20*SQRT((1/$H$26)+(AX16/$M$26)))</f>
        <v>4.4837843421958998E-2</v>
      </c>
      <c r="BG16" s="56">
        <f t="shared" ref="BG16:BG26" si="18">(BE16-BD16)/(2*AK16)</f>
        <v>4.4837843421958956E-2</v>
      </c>
      <c r="BH16" s="30">
        <f t="shared" ref="BH16:BH26" si="19">AL16-BJ16</f>
        <v>0.86248619129738779</v>
      </c>
      <c r="BI16" s="30">
        <f t="shared" ref="BI16:BI26" si="20">AL16+BJ16</f>
        <v>1.1308954926915735</v>
      </c>
      <c r="BJ16" s="30">
        <f t="shared" ref="BJ16:BJ26" si="21">$P$22*($P$20*SQRT((1/$H$26)+(AX16/$M$26)))</f>
        <v>0.13420465069709292</v>
      </c>
      <c r="BK16" s="56">
        <f t="shared" ref="BK16:BK26" si="22">(BI16-BH16)/(2*AL16)</f>
        <v>0.13465022958226003</v>
      </c>
      <c r="BL16" s="30">
        <f t="shared" ref="BL16:BL26" si="23">AM16-BN16</f>
        <v>0.86767542207547832</v>
      </c>
      <c r="BM16" s="30">
        <f t="shared" ref="BM16:BM26" si="24">AM16+BN16</f>
        <v>1.1323245779245217</v>
      </c>
      <c r="BN16" s="30">
        <f t="shared" ref="BN16:BN26" si="25">$Q$22*($Q$20*SQRT((1/$H$26)+(AX16/$M$26)))</f>
        <v>0.13232457792452174</v>
      </c>
      <c r="BO16" s="56">
        <f t="shared" ref="BO16:BO26" si="26">(BM16-BL16)/(2*AM16)</f>
        <v>0.13232457792452168</v>
      </c>
      <c r="BP16" s="59"/>
      <c r="BQ16" s="30">
        <f t="shared" ref="BQ16:BQ28" si="27">AJ16-BS16</f>
        <v>0.91519560914498055</v>
      </c>
      <c r="BR16" s="30">
        <f t="shared" ref="BR16:BR28" si="28">AJ16+BS16</f>
        <v>1.0848043908550196</v>
      </c>
      <c r="BS16" s="30">
        <f t="shared" ref="BS16:BS28" si="29">$N$22*SQRT(($N$20^2)+((($N$20*SQRT((1/$H$26)+(AX16/$M$26))))^2))</f>
        <v>8.4804390855019493E-2</v>
      </c>
      <c r="BT16" s="56">
        <f t="shared" ref="BT16:BT28" si="30">(BR16-BQ16)/(2*AJ16)</f>
        <v>8.4804390855019507E-2</v>
      </c>
      <c r="BU16" s="30">
        <f t="shared" ref="BU16:BU28" si="31">AK16-BW16</f>
        <v>0.89951498895641824</v>
      </c>
      <c r="BV16" s="30">
        <f t="shared" ref="BV16:BV28" si="32">AK16+BW16</f>
        <v>1.1004850110435818</v>
      </c>
      <c r="BW16" s="30">
        <f t="shared" ref="BW16:BW28" si="33">$O$22*SQRT(($O$20^2)+((($O$20*SQRT((1/$H$26)+(AX16/$M$26))))^2))</f>
        <v>0.10048501104358172</v>
      </c>
      <c r="BX16" s="56">
        <f t="shared" ref="BX16:BX28" si="34">(BV16-BU16)/(2*AK16)</f>
        <v>0.10048501104358176</v>
      </c>
      <c r="BY16" s="30">
        <f t="shared" ref="BY16:BY28" si="35">AL16-CA16</f>
        <v>0.69592803142645587</v>
      </c>
      <c r="BZ16" s="30">
        <f t="shared" ref="BZ16:BZ28" si="36">AL16+CA16</f>
        <v>1.2974536525625053</v>
      </c>
      <c r="CA16" s="30">
        <f t="shared" ref="CA16:CA28" si="37">$P$22*SQRT(($P$20^2)+((($P$20*SQRT((1/$H$26)+(AX16/$M$26))))^2))</f>
        <v>0.30076281056802479</v>
      </c>
      <c r="CB16" s="56">
        <f t="shared" ref="CB16:CB28" si="38">(BZ16-BY16)/(2*AL16)</f>
        <v>0.30176138667650187</v>
      </c>
      <c r="CC16" s="30">
        <f t="shared" ref="CC16:CC28" si="39">AM16-CE16</f>
        <v>0.70345057524397059</v>
      </c>
      <c r="CD16" s="30">
        <f t="shared" ref="CD16:CD32" si="40">AM16+CE16</f>
        <v>1.2965494247560294</v>
      </c>
      <c r="CE16" s="30">
        <f t="shared" ref="CE16:CE32" si="41">$Q$22*SQRT(($Q$20^2)+((($Q$20*SQRT((1/$H$26)+(AX16/$M$26))))^2))</f>
        <v>0.29654942475602947</v>
      </c>
      <c r="CF16" s="56">
        <f t="shared" ref="CF16:CF32" si="42">(CD16-CC16)/(2*AM16)</f>
        <v>0.29654942475602941</v>
      </c>
      <c r="CG16" s="66"/>
      <c r="CH16" s="60"/>
    </row>
    <row r="17" spans="1:87" s="12" customFormat="1" ht="21.95" customHeight="1" x14ac:dyDescent="0.25">
      <c r="A17" s="11"/>
      <c r="B17" s="79"/>
      <c r="C17" s="80"/>
      <c r="D17" s="171" t="s">
        <v>2</v>
      </c>
      <c r="E17" s="171" t="s">
        <v>3</v>
      </c>
      <c r="F17" s="171" t="s">
        <v>5</v>
      </c>
      <c r="G17" s="171" t="s">
        <v>6</v>
      </c>
      <c r="H17" s="80"/>
      <c r="I17" s="80"/>
      <c r="K17" s="79"/>
      <c r="L17" s="31" t="s">
        <v>102</v>
      </c>
      <c r="M17" s="9" t="s">
        <v>103</v>
      </c>
      <c r="N17" s="128">
        <v>0.94689999999999996</v>
      </c>
      <c r="O17" s="128">
        <v>0.97160000000000002</v>
      </c>
      <c r="P17" s="128">
        <v>0.26740000000000003</v>
      </c>
      <c r="Q17" s="128" t="s">
        <v>7</v>
      </c>
      <c r="R17" s="24"/>
      <c r="S17" s="34"/>
      <c r="T17" s="24"/>
      <c r="U17" s="129">
        <v>40.587154520367697</v>
      </c>
      <c r="V17" s="129">
        <v>2.1621815434174003</v>
      </c>
      <c r="W17" s="129">
        <v>1.0596448333547801</v>
      </c>
      <c r="X17" s="173"/>
      <c r="Y17" s="83"/>
      <c r="Z17" s="84"/>
      <c r="AA17" s="30">
        <f t="shared" ref="AA17:AA26" si="43">(($D$18*V17)+1)*(1+$H$23)</f>
        <v>0.87830295640333367</v>
      </c>
      <c r="AB17" s="30">
        <f t="shared" si="0"/>
        <v>1.188292235133922</v>
      </c>
      <c r="AC17" s="85">
        <f t="shared" si="1"/>
        <v>0.87479831619462933</v>
      </c>
      <c r="AD17" s="85">
        <f t="shared" si="2"/>
        <v>1.1835506630868513</v>
      </c>
      <c r="AE17" s="30">
        <f t="shared" si="3"/>
        <v>1.0121665570597185</v>
      </c>
      <c r="AF17" s="30">
        <f t="shared" si="4"/>
        <v>1.3694018124925602</v>
      </c>
      <c r="AG17" s="84"/>
      <c r="AH17" s="77"/>
      <c r="AI17" s="45"/>
      <c r="AJ17" s="30">
        <f t="shared" si="5"/>
        <v>1.0332975957686279</v>
      </c>
      <c r="AK17" s="30">
        <f t="shared" si="6"/>
        <v>1.0291744896407404</v>
      </c>
      <c r="AL17" s="30">
        <f t="shared" si="7"/>
        <v>1.1907841847761393</v>
      </c>
      <c r="AM17" s="85">
        <f t="shared" si="8"/>
        <v>1.0497301754986001</v>
      </c>
      <c r="AN17" s="30">
        <f>(W17-AJ17)^2</f>
        <v>6.941769284211515E-4</v>
      </c>
      <c r="AO17" s="30">
        <f t="shared" ref="AO17:AO26" si="44">(W17-AK17)^2</f>
        <v>9.2844184605171698E-4</v>
      </c>
      <c r="AP17" s="30">
        <f t="shared" ref="AP17:AP26" si="45">(W17-AL17)^2</f>
        <v>1.7197529491214756E-2</v>
      </c>
      <c r="AQ17" s="85">
        <f t="shared" ref="AQ17:AQ26" si="46">(W17-AM17)^2</f>
        <v>9.8300440405110876E-5</v>
      </c>
      <c r="AR17" s="86"/>
      <c r="AS17" s="87"/>
      <c r="AT17" s="60"/>
      <c r="AU17" s="30">
        <f t="shared" si="9"/>
        <v>4.6750290266948511</v>
      </c>
      <c r="AV17" s="30">
        <f t="shared" si="9"/>
        <v>1.1228471728554796</v>
      </c>
      <c r="AW17" s="30">
        <f t="shared" si="10"/>
        <v>2.2911445012573126</v>
      </c>
      <c r="AX17" s="85">
        <f t="shared" si="11"/>
        <v>84.462075239049256</v>
      </c>
      <c r="AY17" s="63"/>
      <c r="AZ17" s="30">
        <f t="shared" si="12"/>
        <v>0.99984774688917111</v>
      </c>
      <c r="BA17" s="30">
        <f t="shared" si="13"/>
        <v>1.0667474446480847</v>
      </c>
      <c r="BB17" s="30">
        <f t="shared" si="14"/>
        <v>3.3449848879456769E-2</v>
      </c>
      <c r="BC17" s="56">
        <f t="shared" ref="BC17:BC26" si="47">(BA17-AZ17)/(2*AJ17)</f>
        <v>3.2371941071414972E-2</v>
      </c>
      <c r="BD17" s="30">
        <f>AK17-BF17</f>
        <v>0.98953964998008381</v>
      </c>
      <c r="BE17" s="30">
        <f t="shared" si="16"/>
        <v>1.0688093293013972</v>
      </c>
      <c r="BF17" s="30">
        <f t="shared" si="17"/>
        <v>3.9634839660656632E-2</v>
      </c>
      <c r="BG17" s="56">
        <f t="shared" si="18"/>
        <v>3.8511292360629952E-2</v>
      </c>
      <c r="BH17" s="30">
        <f t="shared" si="19"/>
        <v>1.0721527028371869</v>
      </c>
      <c r="BI17" s="30">
        <f t="shared" si="20"/>
        <v>1.3094156667150918</v>
      </c>
      <c r="BJ17" s="30">
        <f t="shared" si="21"/>
        <v>0.11863148193895247</v>
      </c>
      <c r="BK17" s="56">
        <f t="shared" si="22"/>
        <v>9.9624670410998525E-2</v>
      </c>
      <c r="BL17" s="30">
        <f t="shared" si="23"/>
        <v>0.93276060183186238</v>
      </c>
      <c r="BM17" s="30">
        <f t="shared" si="24"/>
        <v>1.1666997491653379</v>
      </c>
      <c r="BN17" s="30">
        <f t="shared" si="25"/>
        <v>0.11696957366673773</v>
      </c>
      <c r="BO17" s="56">
        <f t="shared" si="26"/>
        <v>0.1114282283170336</v>
      </c>
      <c r="BP17" s="59"/>
      <c r="BQ17" s="30">
        <f t="shared" si="27"/>
        <v>0.95035941807787294</v>
      </c>
      <c r="BR17" s="30">
        <f t="shared" si="28"/>
        <v>1.1162357734593829</v>
      </c>
      <c r="BS17" s="30">
        <f t="shared" si="29"/>
        <v>8.2938177690754969E-2</v>
      </c>
      <c r="BT17" s="56">
        <f t="shared" si="30"/>
        <v>8.026552856639585E-2</v>
      </c>
      <c r="BU17" s="30">
        <f t="shared" si="31"/>
        <v>0.93090076092028029</v>
      </c>
      <c r="BV17" s="30">
        <f t="shared" si="32"/>
        <v>1.1274482183612005</v>
      </c>
      <c r="BW17" s="30">
        <f t="shared" si="33"/>
        <v>9.8273728720460127E-2</v>
      </c>
      <c r="BX17" s="56">
        <f t="shared" si="34"/>
        <v>9.5487917461659036E-2</v>
      </c>
      <c r="BY17" s="30">
        <f t="shared" si="35"/>
        <v>0.896639988064593</v>
      </c>
      <c r="BZ17" s="30">
        <f t="shared" si="36"/>
        <v>1.4849283814876857</v>
      </c>
      <c r="CA17" s="30">
        <f t="shared" si="37"/>
        <v>0.29414419671154629</v>
      </c>
      <c r="CB17" s="56">
        <f t="shared" si="38"/>
        <v>0.24701721812575447</v>
      </c>
      <c r="CC17" s="30">
        <f t="shared" si="39"/>
        <v>0.75970664444636371</v>
      </c>
      <c r="CD17" s="30">
        <f t="shared" si="40"/>
        <v>1.3397537065508365</v>
      </c>
      <c r="CE17" s="30">
        <f t="shared" si="41"/>
        <v>0.29002353105223644</v>
      </c>
      <c r="CF17" s="56">
        <f t="shared" si="42"/>
        <v>0.27628388496546857</v>
      </c>
      <c r="CG17" s="66"/>
      <c r="CH17" s="60"/>
    </row>
    <row r="18" spans="1:87" s="12" customFormat="1" ht="21.95" customHeight="1" x14ac:dyDescent="0.25">
      <c r="A18" s="11"/>
      <c r="B18" s="79"/>
      <c r="C18" s="80"/>
      <c r="D18" s="88">
        <v>1.54E-2</v>
      </c>
      <c r="E18" s="88">
        <v>1.3299999999999999E-2</v>
      </c>
      <c r="F18" s="88">
        <v>1.1873</v>
      </c>
      <c r="G18" s="88">
        <v>3.8E-3</v>
      </c>
      <c r="H18" s="80"/>
      <c r="I18" s="80"/>
      <c r="K18" s="79"/>
      <c r="L18" s="31" t="s">
        <v>72</v>
      </c>
      <c r="M18" s="9" t="s">
        <v>71</v>
      </c>
      <c r="N18" s="30">
        <f>SUM(AN16:AN26)</f>
        <v>1.1601832464598038E-2</v>
      </c>
      <c r="O18" s="30">
        <f>SUM(AO16:AO26)</f>
        <v>1.6288927149123115E-2</v>
      </c>
      <c r="P18" s="30">
        <f>SUM(AP16:AP26)</f>
        <v>0.12741473199495212</v>
      </c>
      <c r="Q18" s="30">
        <f>SUM(AQ16:AQ26)</f>
        <v>0.14186788155239649</v>
      </c>
      <c r="R18" s="24"/>
      <c r="S18" s="34"/>
      <c r="T18" s="24"/>
      <c r="U18" s="129">
        <v>49.893478602782402</v>
      </c>
      <c r="V18" s="129">
        <v>5.6371227213342188</v>
      </c>
      <c r="W18" s="129">
        <v>1.07990177154377</v>
      </c>
      <c r="X18" s="173"/>
      <c r="Y18" s="83"/>
      <c r="Z18" s="84"/>
      <c r="AA18" s="30">
        <f t="shared" si="43"/>
        <v>0.92378993642226481</v>
      </c>
      <c r="AB18" s="30">
        <f t="shared" si="0"/>
        <v>1.2498334433948288</v>
      </c>
      <c r="AC18" s="85">
        <f t="shared" si="1"/>
        <v>0.91617746196378802</v>
      </c>
      <c r="AD18" s="85">
        <f t="shared" si="2"/>
        <v>1.2395342132451248</v>
      </c>
      <c r="AE18" s="30">
        <f t="shared" si="3"/>
        <v>1.0158589518037309</v>
      </c>
      <c r="AF18" s="30">
        <f t="shared" si="4"/>
        <v>1.3743974053815182</v>
      </c>
      <c r="AG18" s="84"/>
      <c r="AH18" s="77"/>
      <c r="AI18" s="45"/>
      <c r="AJ18" s="30">
        <f t="shared" si="5"/>
        <v>1.0868116899085469</v>
      </c>
      <c r="AK18" s="30">
        <f t="shared" si="6"/>
        <v>1.0778558376044565</v>
      </c>
      <c r="AL18" s="30">
        <f t="shared" si="7"/>
        <v>1.1951281785926247</v>
      </c>
      <c r="AM18" s="85">
        <f t="shared" si="8"/>
        <v>1.1296538225906869</v>
      </c>
      <c r="AN18" s="30">
        <f t="shared" ref="AN18:AN26" si="48">(W18-AJ18)^2</f>
        <v>4.7746971807881698E-5</v>
      </c>
      <c r="AO18" s="30">
        <f t="shared" si="44"/>
        <v>4.1858456840349206E-6</v>
      </c>
      <c r="AP18" s="30">
        <f t="shared" si="45"/>
        <v>1.3277124881388346E-2</v>
      </c>
      <c r="AQ18" s="85">
        <f t="shared" si="46"/>
        <v>2.4752665833750282E-3</v>
      </c>
      <c r="AR18" s="86"/>
      <c r="AS18" s="87"/>
      <c r="AT18" s="60"/>
      <c r="AU18" s="30">
        <f t="shared" si="9"/>
        <v>31.777152575382509</v>
      </c>
      <c r="AV18" s="30">
        <f t="shared" si="9"/>
        <v>1.1661878361833729</v>
      </c>
      <c r="AW18" s="30">
        <f t="shared" si="10"/>
        <v>6.08753881317846</v>
      </c>
      <c r="AX18" s="85">
        <f t="shared" si="11"/>
        <v>32.665613249542616</v>
      </c>
      <c r="AY18" s="89"/>
      <c r="AZ18" s="30">
        <f t="shared" si="12"/>
        <v>1.0593554967151502</v>
      </c>
      <c r="BA18" s="30">
        <f t="shared" si="13"/>
        <v>1.1142678831019437</v>
      </c>
      <c r="BB18" s="30">
        <f t="shared" si="14"/>
        <v>2.7456193193396719E-2</v>
      </c>
      <c r="BC18" s="56">
        <f t="shared" si="47"/>
        <v>2.5263063922055479E-2</v>
      </c>
      <c r="BD18" s="30">
        <f t="shared" si="15"/>
        <v>1.0453229009435492</v>
      </c>
      <c r="BE18" s="30">
        <f t="shared" si="16"/>
        <v>1.1103887742653638</v>
      </c>
      <c r="BF18" s="30">
        <f t="shared" si="17"/>
        <v>3.2532936660907383E-2</v>
      </c>
      <c r="BG18" s="56">
        <f t="shared" si="18"/>
        <v>3.0183012909418393E-2</v>
      </c>
      <c r="BH18" s="30">
        <f t="shared" si="19"/>
        <v>1.0977534819632708</v>
      </c>
      <c r="BI18" s="30">
        <f t="shared" si="20"/>
        <v>1.2925028752219785</v>
      </c>
      <c r="BJ18" s="30">
        <f t="shared" si="21"/>
        <v>9.7374696629353802E-2</v>
      </c>
      <c r="BK18" s="56">
        <f t="shared" si="22"/>
        <v>8.1476362430029606E-2</v>
      </c>
      <c r="BL18" s="30">
        <f t="shared" si="23"/>
        <v>1.0336432479565048</v>
      </c>
      <c r="BM18" s="30">
        <f t="shared" si="24"/>
        <v>1.2256643972248691</v>
      </c>
      <c r="BN18" s="30">
        <f t="shared" si="25"/>
        <v>9.6010574634182208E-2</v>
      </c>
      <c r="BO18" s="56">
        <f t="shared" si="26"/>
        <v>8.4991147477372062E-2</v>
      </c>
      <c r="BP18" s="59"/>
      <c r="BQ18" s="30">
        <f t="shared" si="27"/>
        <v>1.0061042461794962</v>
      </c>
      <c r="BR18" s="30">
        <f t="shared" si="28"/>
        <v>1.1675191336375976</v>
      </c>
      <c r="BS18" s="30">
        <f t="shared" si="29"/>
        <v>8.0707443729050629E-2</v>
      </c>
      <c r="BT18" s="56">
        <f t="shared" si="30"/>
        <v>7.426074312454449E-2</v>
      </c>
      <c r="BU18" s="30">
        <f t="shared" si="31"/>
        <v>0.98222531313930861</v>
      </c>
      <c r="BV18" s="30">
        <f t="shared" si="32"/>
        <v>1.1734863620696043</v>
      </c>
      <c r="BW18" s="30">
        <f t="shared" si="33"/>
        <v>9.5630524465147845E-2</v>
      </c>
      <c r="BX18" s="56">
        <f t="shared" si="34"/>
        <v>8.8722926692763937E-2</v>
      </c>
      <c r="BY18" s="30">
        <f t="shared" si="35"/>
        <v>0.9088953861042246</v>
      </c>
      <c r="BZ18" s="30">
        <f t="shared" si="36"/>
        <v>1.4813609710810247</v>
      </c>
      <c r="CA18" s="30">
        <f t="shared" si="37"/>
        <v>0.28623279248840011</v>
      </c>
      <c r="CB18" s="56">
        <f t="shared" si="38"/>
        <v>0.23949966004940657</v>
      </c>
      <c r="CC18" s="30">
        <f t="shared" si="39"/>
        <v>0.84743086491038933</v>
      </c>
      <c r="CD18" s="30">
        <f t="shared" si="40"/>
        <v>1.4118767802709846</v>
      </c>
      <c r="CE18" s="30">
        <f t="shared" si="41"/>
        <v>0.28222295768029759</v>
      </c>
      <c r="CF18" s="56">
        <f t="shared" si="42"/>
        <v>0.24983136606669715</v>
      </c>
      <c r="CG18" s="66"/>
      <c r="CH18" s="60"/>
    </row>
    <row r="19" spans="1:87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1.1601832464598039E-3</v>
      </c>
      <c r="O19" s="30">
        <f>O18/(H26-1)</f>
        <v>1.6288927149123115E-3</v>
      </c>
      <c r="P19" s="30">
        <f>P18/(H26-2)</f>
        <v>1.415719244388357E-2</v>
      </c>
      <c r="Q19" s="30">
        <f>Q18/(H26-1)</f>
        <v>1.418678815523965E-2</v>
      </c>
      <c r="R19" s="24"/>
      <c r="S19" s="34"/>
      <c r="T19" s="24"/>
      <c r="U19" s="129">
        <v>47.183974606442703</v>
      </c>
      <c r="V19" s="129">
        <v>4.6399379362731281</v>
      </c>
      <c r="W19" s="129">
        <v>1.1120297687985199</v>
      </c>
      <c r="X19" s="173"/>
      <c r="Y19" s="83"/>
      <c r="Z19" s="84"/>
      <c r="AA19" s="30">
        <f t="shared" si="43"/>
        <v>0.91073678758581522</v>
      </c>
      <c r="AB19" s="30">
        <f t="shared" si="0"/>
        <v>1.2321733008513971</v>
      </c>
      <c r="AC19" s="85">
        <f t="shared" si="1"/>
        <v>0.90410682624609984</v>
      </c>
      <c r="AD19" s="85">
        <f t="shared" si="2"/>
        <v>1.2232033531564879</v>
      </c>
      <c r="AE19" s="30">
        <f t="shared" si="3"/>
        <v>1.0151077413312353</v>
      </c>
      <c r="AF19" s="30">
        <f t="shared" si="4"/>
        <v>1.3733810618010831</v>
      </c>
      <c r="AG19" s="84"/>
      <c r="AH19" s="77"/>
      <c r="AI19" s="45"/>
      <c r="AJ19" s="30">
        <f t="shared" si="5"/>
        <v>1.0714550442186062</v>
      </c>
      <c r="AK19" s="30">
        <f t="shared" si="6"/>
        <v>1.063655089701294</v>
      </c>
      <c r="AL19" s="30">
        <f t="shared" si="7"/>
        <v>1.1942444015661593</v>
      </c>
      <c r="AM19" s="85">
        <f t="shared" si="8"/>
        <v>1.1067185725342819</v>
      </c>
      <c r="AN19" s="30">
        <f t="shared" si="48"/>
        <v>1.6463082747358558E-3</v>
      </c>
      <c r="AO19" s="30">
        <f t="shared" si="44"/>
        <v>2.3401095777595871E-3</v>
      </c>
      <c r="AP19" s="30">
        <f t="shared" si="45"/>
        <v>6.759245841117807E-3</v>
      </c>
      <c r="AQ19" s="85">
        <f t="shared" si="46"/>
        <v>2.8208805757256095E-5</v>
      </c>
      <c r="AR19" s="86"/>
      <c r="AS19" s="87"/>
      <c r="AT19" s="60"/>
      <c r="AU19" s="30">
        <f t="shared" si="9"/>
        <v>21.529024052466536</v>
      </c>
      <c r="AV19" s="30">
        <f t="shared" si="9"/>
        <v>1.2366102066940896</v>
      </c>
      <c r="AW19" s="30">
        <f t="shared" si="10"/>
        <v>5.159749110513288</v>
      </c>
      <c r="AX19" s="85">
        <f t="shared" si="11"/>
        <v>45.05857849866392</v>
      </c>
      <c r="AY19" s="89"/>
      <c r="AZ19" s="30">
        <f t="shared" si="12"/>
        <v>1.0424518481219252</v>
      </c>
      <c r="BA19" s="30">
        <f t="shared" si="13"/>
        <v>1.1004582403152872</v>
      </c>
      <c r="BB19" s="30">
        <f t="shared" si="14"/>
        <v>2.9003196096681037E-2</v>
      </c>
      <c r="BC19" s="56">
        <f t="shared" si="47"/>
        <v>2.7068980871551677E-2</v>
      </c>
      <c r="BD19" s="30">
        <f t="shared" si="15"/>
        <v>1.0292891040407572</v>
      </c>
      <c r="BE19" s="30">
        <f t="shared" si="16"/>
        <v>1.0980210753618307</v>
      </c>
      <c r="BF19" s="30">
        <f t="shared" si="17"/>
        <v>3.4365985660536828E-2</v>
      </c>
      <c r="BG19" s="56">
        <f t="shared" si="18"/>
        <v>3.2309332219890678E-2</v>
      </c>
      <c r="BH19" s="30">
        <f t="shared" si="19"/>
        <v>1.0913831854717446</v>
      </c>
      <c r="BI19" s="30">
        <f t="shared" si="20"/>
        <v>1.297105617660574</v>
      </c>
      <c r="BJ19" s="30">
        <f t="shared" si="21"/>
        <v>0.10286121609441456</v>
      </c>
      <c r="BK19" s="56">
        <f t="shared" si="22"/>
        <v>8.6130791954745725E-2</v>
      </c>
      <c r="BL19" s="30">
        <f t="shared" si="23"/>
        <v>1.0052983390789052</v>
      </c>
      <c r="BM19" s="30">
        <f t="shared" si="24"/>
        <v>1.2081388059896585</v>
      </c>
      <c r="BN19" s="30">
        <f t="shared" si="25"/>
        <v>0.1014202334553766</v>
      </c>
      <c r="BO19" s="56">
        <f t="shared" si="26"/>
        <v>9.1640491062812676E-2</v>
      </c>
      <c r="BP19" s="59"/>
      <c r="BQ19" s="30">
        <f t="shared" si="27"/>
        <v>0.99020829466868709</v>
      </c>
      <c r="BR19" s="30">
        <f t="shared" si="28"/>
        <v>1.1527017937685253</v>
      </c>
      <c r="BS19" s="30">
        <f t="shared" si="29"/>
        <v>8.1246749549919103E-2</v>
      </c>
      <c r="BT19" s="56">
        <f t="shared" si="30"/>
        <v>7.5828426015923961E-2</v>
      </c>
      <c r="BU19" s="30">
        <f t="shared" si="31"/>
        <v>0.96738553993545762</v>
      </c>
      <c r="BV19" s="30">
        <f t="shared" si="32"/>
        <v>1.1599246394671303</v>
      </c>
      <c r="BW19" s="30">
        <f t="shared" si="33"/>
        <v>9.6269549765836404E-2</v>
      </c>
      <c r="BX19" s="56">
        <f t="shared" si="34"/>
        <v>9.050823965207716E-2</v>
      </c>
      <c r="BY19" s="30">
        <f t="shared" si="35"/>
        <v>0.90609893530220664</v>
      </c>
      <c r="BZ19" s="30">
        <f t="shared" si="36"/>
        <v>1.482389867830112</v>
      </c>
      <c r="CA19" s="30">
        <f t="shared" si="37"/>
        <v>0.28814546626395265</v>
      </c>
      <c r="CB19" s="56">
        <f t="shared" si="38"/>
        <v>0.2412784735570643</v>
      </c>
      <c r="CC19" s="30">
        <f t="shared" si="39"/>
        <v>0.82260973572280172</v>
      </c>
      <c r="CD19" s="30">
        <f t="shared" si="40"/>
        <v>1.390827409345762</v>
      </c>
      <c r="CE19" s="30">
        <f t="shared" si="41"/>
        <v>0.28410883681148008</v>
      </c>
      <c r="CF19" s="56">
        <f t="shared" si="42"/>
        <v>0.25671281196709073</v>
      </c>
      <c r="CG19" s="66"/>
      <c r="CH19" s="60"/>
    </row>
    <row r="20" spans="1:87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3.4061462776278473E-2</v>
      </c>
      <c r="O20" s="30">
        <f>SQRT(O18/(H26-G31))</f>
        <v>4.0359543046376421E-2</v>
      </c>
      <c r="P20" s="30">
        <f>SQRT(P18/(H26-G32))</f>
        <v>0.11898400078953292</v>
      </c>
      <c r="Q20" s="30">
        <f>SQRT(Q18/(H26-G33))</f>
        <v>0.11910830430847234</v>
      </c>
      <c r="R20" s="24"/>
      <c r="S20" s="34"/>
      <c r="T20" s="24"/>
      <c r="U20" s="129">
        <v>51.8183702941134</v>
      </c>
      <c r="V20" s="129">
        <v>6.338956387121744</v>
      </c>
      <c r="W20" s="129">
        <v>1.1362330030455099</v>
      </c>
      <c r="X20" s="173"/>
      <c r="Y20" s="83"/>
      <c r="Z20" s="84"/>
      <c r="AA20" s="30">
        <f t="shared" si="43"/>
        <v>0.93297693910742352</v>
      </c>
      <c r="AB20" s="30">
        <f t="shared" si="0"/>
        <v>1.2622629176159259</v>
      </c>
      <c r="AC20" s="85">
        <f t="shared" si="1"/>
        <v>0.92476945576146041</v>
      </c>
      <c r="AD20" s="85">
        <f t="shared" si="2"/>
        <v>1.2511586754419759</v>
      </c>
      <c r="AE20" s="30">
        <f t="shared" si="3"/>
        <v>1.0163120176046967</v>
      </c>
      <c r="AF20" s="30">
        <f t="shared" si="4"/>
        <v>1.3750103767592954</v>
      </c>
      <c r="AG20" s="84"/>
      <c r="AH20" s="77"/>
      <c r="AI20" s="45"/>
      <c r="AJ20" s="30">
        <f t="shared" si="5"/>
        <v>1.0976199283616748</v>
      </c>
      <c r="AK20" s="30">
        <f>EXP($E$18*V20)</f>
        <v>1.0879640656017182</v>
      </c>
      <c r="AL20" s="30">
        <f t="shared" si="7"/>
        <v>1.1956611971819961</v>
      </c>
      <c r="AM20" s="85">
        <f t="shared" si="8"/>
        <v>1.1457959969038001</v>
      </c>
      <c r="AN20" s="30">
        <f t="shared" si="48"/>
        <v>1.490969536539429E-3</v>
      </c>
      <c r="AO20" s="30">
        <f t="shared" si="44"/>
        <v>2.3298903219526748E-3</v>
      </c>
      <c r="AP20" s="30">
        <f t="shared" si="45"/>
        <v>3.5317102583238996E-3</v>
      </c>
      <c r="AQ20" s="85">
        <f t="shared" si="46"/>
        <v>9.1450851533695716E-5</v>
      </c>
      <c r="AR20" s="86"/>
      <c r="AS20" s="87"/>
      <c r="AT20" s="60"/>
      <c r="AU20" s="30">
        <f t="shared" si="9"/>
        <v>40.182368077831555</v>
      </c>
      <c r="AV20" s="30">
        <f t="shared" si="9"/>
        <v>1.2910254372098178</v>
      </c>
      <c r="AW20" s="30">
        <f t="shared" si="10"/>
        <v>7.2025314519138552</v>
      </c>
      <c r="AX20" s="85">
        <f>(V20-$M$25)^2</f>
        <v>25.135686060765639</v>
      </c>
      <c r="AY20" s="63"/>
      <c r="AZ20" s="30">
        <f t="shared" si="12"/>
        <v>1.0711478051577974</v>
      </c>
      <c r="BA20" s="30">
        <f t="shared" si="13"/>
        <v>1.1240920515655521</v>
      </c>
      <c r="BB20" s="30">
        <f t="shared" si="14"/>
        <v>2.647212320387746E-2</v>
      </c>
      <c r="BC20" s="56">
        <f t="shared" si="47"/>
        <v>2.4117750160923275E-2</v>
      </c>
      <c r="BD20" s="30">
        <f t="shared" si="15"/>
        <v>1.0565971568170507</v>
      </c>
      <c r="BE20" s="30">
        <f t="shared" si="16"/>
        <v>1.1193309743863857</v>
      </c>
      <c r="BF20" s="30">
        <f t="shared" si="17"/>
        <v>3.1366908784667448E-2</v>
      </c>
      <c r="BG20" s="56">
        <f t="shared" si="18"/>
        <v>2.8830831620637661E-2</v>
      </c>
      <c r="BH20" s="30">
        <f t="shared" si="19"/>
        <v>1.1017765516320663</v>
      </c>
      <c r="BI20" s="30">
        <f t="shared" si="20"/>
        <v>1.289545842731926</v>
      </c>
      <c r="BJ20" s="30">
        <f t="shared" si="21"/>
        <v>9.3884645549929757E-2</v>
      </c>
      <c r="BK20" s="56">
        <f t="shared" si="22"/>
        <v>7.8521110972909883E-2</v>
      </c>
      <c r="BL20" s="30">
        <f t="shared" si="23"/>
        <v>1.0532265812281263</v>
      </c>
      <c r="BM20" s="30">
        <f t="shared" si="24"/>
        <v>1.2383654125794739</v>
      </c>
      <c r="BN20" s="30">
        <f t="shared" si="25"/>
        <v>9.2569415675673686E-2</v>
      </c>
      <c r="BO20" s="56">
        <f t="shared" si="26"/>
        <v>8.0790486199827261E-2</v>
      </c>
      <c r="BP20" s="59"/>
      <c r="BQ20" s="30">
        <f t="shared" si="27"/>
        <v>1.017241932395577</v>
      </c>
      <c r="BR20" s="30">
        <f t="shared" si="28"/>
        <v>1.1779979243277725</v>
      </c>
      <c r="BS20" s="30">
        <f t="shared" si="29"/>
        <v>8.0377995966097682E-2</v>
      </c>
      <c r="BT20" s="56">
        <f t="shared" si="30"/>
        <v>7.3229351881457946E-2</v>
      </c>
      <c r="BU20" s="30">
        <f t="shared" si="31"/>
        <v>0.99272390491095563</v>
      </c>
      <c r="BV20" s="30">
        <f t="shared" si="32"/>
        <v>1.1832042262924807</v>
      </c>
      <c r="BW20" s="30">
        <f t="shared" si="33"/>
        <v>9.5240160690762576E-2</v>
      </c>
      <c r="BX20" s="56">
        <f t="shared" si="34"/>
        <v>8.7539803658945509E-2</v>
      </c>
      <c r="BY20" s="30">
        <f t="shared" si="35"/>
        <v>0.91059680687327171</v>
      </c>
      <c r="BZ20" s="30">
        <f t="shared" si="36"/>
        <v>1.4807255874907206</v>
      </c>
      <c r="CA20" s="30">
        <f t="shared" si="37"/>
        <v>0.28506439030872438</v>
      </c>
      <c r="CB20" s="56">
        <f t="shared" si="38"/>
        <v>0.23841569081657979</v>
      </c>
      <c r="CC20" s="30">
        <f t="shared" si="39"/>
        <v>0.86472507325860193</v>
      </c>
      <c r="CD20" s="30">
        <f t="shared" si="40"/>
        <v>1.4268669205489983</v>
      </c>
      <c r="CE20" s="30">
        <f t="shared" si="41"/>
        <v>0.28107092364519815</v>
      </c>
      <c r="CF20" s="56">
        <f t="shared" si="42"/>
        <v>0.24530625382242163</v>
      </c>
      <c r="CG20" s="66"/>
      <c r="CH20" s="60"/>
    </row>
    <row r="21" spans="1:87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AVERAGE(BC16:BC26)</f>
        <v>2.6365152577927872E-2</v>
      </c>
      <c r="O21" s="33">
        <f>AVERAGE(BG16:BG26)</f>
        <v>3.1313160964216477E-2</v>
      </c>
      <c r="P21" s="33">
        <f>AVERAGE(BK16:BK26)</f>
        <v>9.3759513033369588E-2</v>
      </c>
      <c r="Q21" s="33">
        <f>AVERAGE(BO16:BO26)</f>
        <v>8.6600105705555E-2</v>
      </c>
      <c r="R21" s="24"/>
      <c r="S21" s="34"/>
      <c r="T21" s="24"/>
      <c r="U21" s="129">
        <v>66.377486095025603</v>
      </c>
      <c r="V21" s="129">
        <v>11.493324749753747</v>
      </c>
      <c r="W21" s="129">
        <v>1.21689615236134</v>
      </c>
      <c r="X21" s="173"/>
      <c r="Y21" s="83"/>
      <c r="Z21" s="84"/>
      <c r="AA21" s="30">
        <f t="shared" si="43"/>
        <v>1.0004476209742765</v>
      </c>
      <c r="AB21" s="30">
        <f t="shared" si="0"/>
        <v>1.3535467813181388</v>
      </c>
      <c r="AC21" s="85">
        <f t="shared" si="1"/>
        <v>0.99038877558879279</v>
      </c>
      <c r="AD21" s="85">
        <f t="shared" si="2"/>
        <v>1.3399377552083667</v>
      </c>
      <c r="AE21" s="30">
        <f t="shared" si="3"/>
        <v>1.0186127010867134</v>
      </c>
      <c r="AF21" s="30">
        <f t="shared" si="4"/>
        <v>1.3781230661761417</v>
      </c>
      <c r="AG21" s="84"/>
      <c r="AH21" s="77"/>
      <c r="AI21" s="45"/>
      <c r="AJ21" s="30">
        <f t="shared" si="5"/>
        <v>1.1769972011462078</v>
      </c>
      <c r="AK21" s="30">
        <f t="shared" si="6"/>
        <v>1.1651632653985797</v>
      </c>
      <c r="AL21" s="30">
        <f t="shared" si="7"/>
        <v>1.1983678836314275</v>
      </c>
      <c r="AM21" s="85">
        <f t="shared" si="8"/>
        <v>1.2643464692443362</v>
      </c>
      <c r="AN21" s="30">
        <f t="shared" si="48"/>
        <v>1.5919263080674997E-3</v>
      </c>
      <c r="AO21" s="30">
        <f t="shared" si="44"/>
        <v>2.6762915935017281E-3</v>
      </c>
      <c r="AP21" s="30">
        <f t="shared" si="45"/>
        <v>3.4329674212785048E-4</v>
      </c>
      <c r="AQ21" s="85">
        <f t="shared" si="46"/>
        <v>2.2515325722967617E-3</v>
      </c>
      <c r="AR21" s="86"/>
      <c r="AS21" s="87"/>
      <c r="AT21" s="60"/>
      <c r="AU21" s="30">
        <f t="shared" si="9"/>
        <v>132.09651380330203</v>
      </c>
      <c r="AV21" s="30">
        <f t="shared" si="9"/>
        <v>1.4808362456318336</v>
      </c>
      <c r="AW21" s="30">
        <f t="shared" si="10"/>
        <v>13.986182665814695</v>
      </c>
      <c r="AX21" s="85">
        <f t="shared" si="11"/>
        <v>1.9829742207748021E-2</v>
      </c>
      <c r="AY21" s="63"/>
      <c r="AZ21" s="30">
        <f t="shared" si="12"/>
        <v>1.1541113455701508</v>
      </c>
      <c r="BA21" s="30">
        <f t="shared" si="13"/>
        <v>1.1998830567222647</v>
      </c>
      <c r="BB21" s="30">
        <f t="shared" si="14"/>
        <v>2.2885855576056862E-2</v>
      </c>
      <c r="BC21" s="56">
        <f t="shared" si="47"/>
        <v>1.9444273574966666E-2</v>
      </c>
      <c r="BD21" s="30">
        <f t="shared" si="15"/>
        <v>1.1380457373187731</v>
      </c>
      <c r="BE21" s="30">
        <f t="shared" si="16"/>
        <v>1.1922807934783863</v>
      </c>
      <c r="BF21" s="30">
        <f t="shared" si="17"/>
        <v>2.711752807980666E-2</v>
      </c>
      <c r="BG21" s="56">
        <f t="shared" si="18"/>
        <v>2.3273586530837144E-2</v>
      </c>
      <c r="BH21" s="30">
        <f t="shared" si="19"/>
        <v>1.1172021070022879</v>
      </c>
      <c r="BI21" s="30">
        <f t="shared" si="20"/>
        <v>1.2795336602605671</v>
      </c>
      <c r="BJ21" s="30">
        <f t="shared" si="21"/>
        <v>8.1165776629139624E-2</v>
      </c>
      <c r="BK21" s="56">
        <f t="shared" si="22"/>
        <v>6.7730266922025675E-2</v>
      </c>
      <c r="BL21" s="30">
        <f t="shared" si="23"/>
        <v>1.1843177438717098</v>
      </c>
      <c r="BM21" s="30">
        <f t="shared" si="24"/>
        <v>1.3443751946169626</v>
      </c>
      <c r="BN21" s="30">
        <f t="shared" si="25"/>
        <v>8.0028725372626494E-2</v>
      </c>
      <c r="BO21" s="56">
        <f t="shared" si="26"/>
        <v>6.3296515092462965E-2</v>
      </c>
      <c r="BP21" s="59"/>
      <c r="BQ21" s="30">
        <f t="shared" si="27"/>
        <v>1.0977279680601428</v>
      </c>
      <c r="BR21" s="30">
        <f t="shared" si="28"/>
        <v>1.2562664342322727</v>
      </c>
      <c r="BS21" s="30">
        <f t="shared" si="29"/>
        <v>7.9269233086064872E-2</v>
      </c>
      <c r="BT21" s="56">
        <f t="shared" si="30"/>
        <v>6.734870143180402E-2</v>
      </c>
      <c r="BU21" s="30">
        <f t="shared" si="31"/>
        <v>1.0712368816139597</v>
      </c>
      <c r="BV21" s="30">
        <f t="shared" si="32"/>
        <v>1.2590896491831998</v>
      </c>
      <c r="BW21" s="30">
        <f t="shared" si="33"/>
        <v>9.3926383784620024E-2</v>
      </c>
      <c r="BX21" s="56">
        <f t="shared" si="34"/>
        <v>8.0612208240610508E-2</v>
      </c>
      <c r="BY21" s="30">
        <f t="shared" si="35"/>
        <v>0.91723577367623188</v>
      </c>
      <c r="BZ21" s="30">
        <f t="shared" si="36"/>
        <v>1.4794999935866233</v>
      </c>
      <c r="CA21" s="30">
        <f t="shared" si="37"/>
        <v>0.28113210995519566</v>
      </c>
      <c r="CB21" s="56">
        <f t="shared" si="38"/>
        <v>0.2345958313763199</v>
      </c>
      <c r="CC21" s="30">
        <f t="shared" si="39"/>
        <v>0.98715273864244035</v>
      </c>
      <c r="CD21" s="30">
        <f t="shared" si="40"/>
        <v>1.5415401998462321</v>
      </c>
      <c r="CE21" s="30">
        <f t="shared" si="41"/>
        <v>0.27719373060189584</v>
      </c>
      <c r="CF21" s="56">
        <f t="shared" si="42"/>
        <v>0.2192387429749115</v>
      </c>
      <c r="CG21" s="66"/>
      <c r="CH21" s="60"/>
    </row>
    <row r="22" spans="1:87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2.2281388519862744</v>
      </c>
      <c r="O22" s="4">
        <f>TINV((1-H25),(H26-G31))</f>
        <v>2.2281388519862744</v>
      </c>
      <c r="P22" s="4">
        <f>TINV((1-H25),(H26-G32))</f>
        <v>2.2621571627982049</v>
      </c>
      <c r="Q22" s="4">
        <f>TINV((1-H25),(H26-G33))</f>
        <v>2.2281388519862744</v>
      </c>
      <c r="R22" s="79"/>
      <c r="S22" s="11"/>
      <c r="T22" s="24"/>
      <c r="U22" s="129">
        <v>71.054776305065801</v>
      </c>
      <c r="V22" s="129">
        <v>13.099129333307925</v>
      </c>
      <c r="W22" s="129">
        <v>1.20892849483121</v>
      </c>
      <c r="X22" s="173"/>
      <c r="Y22" s="83"/>
      <c r="Z22" s="84"/>
      <c r="AA22" s="30">
        <f t="shared" si="43"/>
        <v>1.0214676029730008</v>
      </c>
      <c r="AB22" s="30">
        <f t="shared" si="0"/>
        <v>1.3819855804928833</v>
      </c>
      <c r="AC22" s="85">
        <f t="shared" si="1"/>
        <v>1.0117681973589008</v>
      </c>
      <c r="AD22" s="85">
        <f t="shared" si="2"/>
        <v>1.3688628552502775</v>
      </c>
      <c r="AE22" s="30">
        <f t="shared" si="3"/>
        <v>1.0191190382355391</v>
      </c>
      <c r="AF22" s="30">
        <f t="shared" si="4"/>
        <v>1.3788081105539645</v>
      </c>
      <c r="AG22" s="84"/>
      <c r="AH22" s="77"/>
      <c r="AI22" s="45"/>
      <c r="AJ22" s="30">
        <f t="shared" si="5"/>
        <v>1.2017265917329421</v>
      </c>
      <c r="AK22" s="30">
        <f t="shared" si="6"/>
        <v>1.1903155263045893</v>
      </c>
      <c r="AL22" s="30">
        <f t="shared" si="7"/>
        <v>1.1989635743947518</v>
      </c>
      <c r="AM22" s="85">
        <f t="shared" si="8"/>
        <v>1.3012799746660821</v>
      </c>
      <c r="AN22" s="30">
        <f t="shared" si="48"/>
        <v>5.1867408236841626E-5</v>
      </c>
      <c r="AO22" s="30">
        <f t="shared" si="44"/>
        <v>3.4644259737297479E-4</v>
      </c>
      <c r="AP22" s="30">
        <f t="shared" si="45"/>
        <v>9.9299639304943212E-5</v>
      </c>
      <c r="AQ22" s="85">
        <f t="shared" si="46"/>
        <v>8.5287958276907931E-3</v>
      </c>
      <c r="AR22" s="86"/>
      <c r="AS22" s="87"/>
      <c r="AT22" s="60"/>
      <c r="AU22" s="30">
        <f t="shared" si="9"/>
        <v>171.58718929072813</v>
      </c>
      <c r="AV22" s="30">
        <f t="shared" si="9"/>
        <v>1.4615081056148549</v>
      </c>
      <c r="AW22" s="30">
        <f t="shared" si="10"/>
        <v>15.835910708515302</v>
      </c>
      <c r="AX22" s="85">
        <f t="shared" si="11"/>
        <v>3.0506908597324172</v>
      </c>
      <c r="AY22" s="63"/>
      <c r="AZ22" s="30">
        <f t="shared" si="12"/>
        <v>1.1783787178524958</v>
      </c>
      <c r="BA22" s="30">
        <f t="shared" si="13"/>
        <v>1.2250744656133883</v>
      </c>
      <c r="BB22" s="30">
        <f t="shared" si="14"/>
        <v>2.3347873880446315E-2</v>
      </c>
      <c r="BC22" s="56">
        <f t="shared" si="47"/>
        <v>1.9428607173265246E-2</v>
      </c>
      <c r="BD22" s="30">
        <f t="shared" si="15"/>
        <v>1.1626505511651335</v>
      </c>
      <c r="BE22" s="30">
        <f t="shared" si="16"/>
        <v>1.217980501444045</v>
      </c>
      <c r="BF22" s="30">
        <f t="shared" si="17"/>
        <v>2.766497513945573E-2</v>
      </c>
      <c r="BG22" s="56">
        <f t="shared" si="18"/>
        <v>2.3241715770391944E-2</v>
      </c>
      <c r="BH22" s="30">
        <f t="shared" si="19"/>
        <v>1.1161592278476982</v>
      </c>
      <c r="BI22" s="30">
        <f t="shared" si="20"/>
        <v>1.2817679209418054</v>
      </c>
      <c r="BJ22" s="30">
        <f t="shared" si="21"/>
        <v>8.2804346547053501E-2</v>
      </c>
      <c r="BK22" s="56">
        <f t="shared" si="22"/>
        <v>6.906327124145871E-2</v>
      </c>
      <c r="BL22" s="30">
        <f t="shared" si="23"/>
        <v>1.2196356340993357</v>
      </c>
      <c r="BM22" s="30">
        <f t="shared" si="24"/>
        <v>1.3829243152328285</v>
      </c>
      <c r="BN22" s="30">
        <f t="shared" si="25"/>
        <v>8.164434056674634E-2</v>
      </c>
      <c r="BO22" s="56">
        <f t="shared" si="26"/>
        <v>6.2741563811198234E-2</v>
      </c>
      <c r="BP22" s="59"/>
      <c r="BQ22" s="30">
        <f t="shared" si="27"/>
        <v>1.1223227370195721</v>
      </c>
      <c r="BR22" s="30">
        <f t="shared" si="28"/>
        <v>1.281130446446312</v>
      </c>
      <c r="BS22" s="30">
        <f t="shared" si="29"/>
        <v>7.9403854713370026E-2</v>
      </c>
      <c r="BT22" s="56">
        <f t="shared" si="30"/>
        <v>6.6074808745694935E-2</v>
      </c>
      <c r="BU22" s="30">
        <f t="shared" si="31"/>
        <v>1.0962296288960864</v>
      </c>
      <c r="BV22" s="30">
        <f t="shared" si="32"/>
        <v>1.2844014237130921</v>
      </c>
      <c r="BW22" s="30">
        <f t="shared" si="33"/>
        <v>9.40858974085029E-2</v>
      </c>
      <c r="BX22" s="56">
        <f t="shared" si="34"/>
        <v>7.9042821276639572E-2</v>
      </c>
      <c r="BY22" s="30">
        <f t="shared" si="35"/>
        <v>0.91735402242761166</v>
      </c>
      <c r="BZ22" s="30">
        <f t="shared" si="36"/>
        <v>1.4805731263618918</v>
      </c>
      <c r="CA22" s="30">
        <f t="shared" si="37"/>
        <v>0.2816095519671401</v>
      </c>
      <c r="CB22" s="56">
        <f t="shared" si="38"/>
        <v>0.23487748750774121</v>
      </c>
      <c r="CC22" s="30">
        <f t="shared" si="39"/>
        <v>1.0236154905367503</v>
      </c>
      <c r="CD22" s="30">
        <f t="shared" si="40"/>
        <v>1.578944458795414</v>
      </c>
      <c r="CE22" s="30">
        <f t="shared" si="41"/>
        <v>0.27766448412933187</v>
      </c>
      <c r="CF22" s="56">
        <f t="shared" si="42"/>
        <v>0.21337797363751992</v>
      </c>
      <c r="CG22" s="66"/>
      <c r="CH22" s="60"/>
    </row>
    <row r="23" spans="1:87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0.91822086621972221</v>
      </c>
      <c r="O23" s="6">
        <f>(Q18-O18)/Q18</f>
        <v>0.88518241781803819</v>
      </c>
      <c r="P23" s="6">
        <f>(Q18-P18)/Q18</f>
        <v>0.10187753139956729</v>
      </c>
      <c r="Q23" s="6" t="s">
        <v>7</v>
      </c>
      <c r="R23" s="45"/>
      <c r="S23" s="91"/>
      <c r="T23" s="24"/>
      <c r="U23" s="129">
        <v>74.463103561675098</v>
      </c>
      <c r="V23" s="129">
        <v>14.255943327758931</v>
      </c>
      <c r="W23" s="129">
        <v>1.15268305237421</v>
      </c>
      <c r="X23" s="173"/>
      <c r="Y23" s="83"/>
      <c r="Z23" s="84"/>
      <c r="AA23" s="30">
        <f t="shared" si="43"/>
        <v>1.0366102981603642</v>
      </c>
      <c r="AB23" s="30">
        <f t="shared" si="0"/>
        <v>1.4024727563346104</v>
      </c>
      <c r="AC23" s="85">
        <f t="shared" si="1"/>
        <v>1.0274552527053218</v>
      </c>
      <c r="AD23" s="85">
        <f t="shared" si="2"/>
        <v>1.3900865183660236</v>
      </c>
      <c r="AE23" s="30">
        <f t="shared" si="3"/>
        <v>1.0194468262669518</v>
      </c>
      <c r="AF23" s="30">
        <f t="shared" si="4"/>
        <v>1.3792515884788172</v>
      </c>
      <c r="AG23" s="84"/>
      <c r="AH23" s="77"/>
      <c r="AI23" s="45"/>
      <c r="AJ23" s="30">
        <f t="shared" si="5"/>
        <v>1.2195415272474874</v>
      </c>
      <c r="AK23" s="30">
        <f t="shared" si="6"/>
        <v>1.2087708855356727</v>
      </c>
      <c r="AL23" s="30">
        <f t="shared" si="7"/>
        <v>1.1993492073728846</v>
      </c>
      <c r="AM23" s="85">
        <f t="shared" si="8"/>
        <v>1.3278866965384555</v>
      </c>
      <c r="AN23" s="30">
        <f t="shared" si="48"/>
        <v>4.4700556623806726E-3</v>
      </c>
      <c r="AO23" s="30">
        <f t="shared" si="44"/>
        <v>3.1458450287480759E-3</v>
      </c>
      <c r="AP23" s="30">
        <f t="shared" si="45"/>
        <v>2.1777300223603277E-3</v>
      </c>
      <c r="AQ23" s="85">
        <f t="shared" si="46"/>
        <v>3.0696316928431555E-2</v>
      </c>
      <c r="AR23" s="86"/>
      <c r="AS23" s="87"/>
      <c r="AT23" s="60"/>
      <c r="AU23" s="30">
        <f t="shared" si="9"/>
        <v>203.23192016427438</v>
      </c>
      <c r="AV23" s="30">
        <f t="shared" si="9"/>
        <v>1.3286782192307258</v>
      </c>
      <c r="AW23" s="30">
        <f t="shared" si="10"/>
        <v>16.432584269514919</v>
      </c>
      <c r="AX23" s="85">
        <f t="shared" si="11"/>
        <v>8.4299446446308988</v>
      </c>
      <c r="AY23" s="92"/>
      <c r="AZ23" s="30">
        <f t="shared" si="12"/>
        <v>1.1953954097797335</v>
      </c>
      <c r="BA23" s="30">
        <f t="shared" si="13"/>
        <v>1.2436876447152414</v>
      </c>
      <c r="BB23" s="30">
        <f t="shared" si="14"/>
        <v>2.4146117467754004E-2</v>
      </c>
      <c r="BC23" s="56">
        <f t="shared" si="47"/>
        <v>1.9799340103040117E-2</v>
      </c>
      <c r="BD23" s="30">
        <f t="shared" si="15"/>
        <v>1.1801600688557334</v>
      </c>
      <c r="BE23" s="30">
        <f t="shared" si="16"/>
        <v>1.2373817022156119</v>
      </c>
      <c r="BF23" s="30">
        <f t="shared" si="17"/>
        <v>2.8610816679939286E-2</v>
      </c>
      <c r="BG23" s="56">
        <f t="shared" si="18"/>
        <v>2.3669346294074772E-2</v>
      </c>
      <c r="BH23" s="30">
        <f t="shared" si="19"/>
        <v>1.113713851930938</v>
      </c>
      <c r="BI23" s="30">
        <f t="shared" si="20"/>
        <v>1.2849845628148313</v>
      </c>
      <c r="BJ23" s="30">
        <f t="shared" si="21"/>
        <v>8.5635355441946726E-2</v>
      </c>
      <c r="BK23" s="56">
        <f t="shared" si="22"/>
        <v>7.1401519186831908E-2</v>
      </c>
      <c r="BL23" s="30">
        <f t="shared" si="23"/>
        <v>1.2434510066766475</v>
      </c>
      <c r="BM23" s="30">
        <f t="shared" si="24"/>
        <v>1.4123223864002634</v>
      </c>
      <c r="BN23" s="30">
        <f t="shared" si="25"/>
        <v>8.4435689861807897E-2</v>
      </c>
      <c r="BO23" s="56">
        <f t="shared" si="26"/>
        <v>6.3586516893282763E-2</v>
      </c>
      <c r="BP23" s="59"/>
      <c r="BQ23" s="30">
        <f t="shared" si="27"/>
        <v>1.1398993027847608</v>
      </c>
      <c r="BR23" s="30">
        <f t="shared" si="28"/>
        <v>1.2991837517102141</v>
      </c>
      <c r="BS23" s="30">
        <f t="shared" si="29"/>
        <v>7.9642224462726563E-2</v>
      </c>
      <c r="BT23" s="56">
        <f t="shared" si="30"/>
        <v>6.530505331989768E-2</v>
      </c>
      <c r="BU23" s="30">
        <f t="shared" si="31"/>
        <v>1.1144025430007436</v>
      </c>
      <c r="BV23" s="30">
        <f t="shared" si="32"/>
        <v>1.3031392280706018</v>
      </c>
      <c r="BW23" s="30">
        <f t="shared" si="33"/>
        <v>9.4368342534929164E-2</v>
      </c>
      <c r="BX23" s="56">
        <f t="shared" si="34"/>
        <v>7.8069668672661074E-2</v>
      </c>
      <c r="BY23" s="30">
        <f t="shared" si="35"/>
        <v>0.91689426573844024</v>
      </c>
      <c r="BZ23" s="30">
        <f t="shared" si="36"/>
        <v>1.481804149007329</v>
      </c>
      <c r="CA23" s="30">
        <f t="shared" si="37"/>
        <v>0.2824549416344444</v>
      </c>
      <c r="CB23" s="56">
        <f t="shared" si="38"/>
        <v>0.23550683979117978</v>
      </c>
      <c r="CC23" s="30">
        <f t="shared" si="39"/>
        <v>1.0493886658045406</v>
      </c>
      <c r="CD23" s="30">
        <f t="shared" si="40"/>
        <v>1.6063847272723704</v>
      </c>
      <c r="CE23" s="30">
        <f t="shared" si="41"/>
        <v>0.27849803073391483</v>
      </c>
      <c r="CF23" s="56">
        <f t="shared" si="42"/>
        <v>0.20973026649028531</v>
      </c>
      <c r="CG23" s="66"/>
      <c r="CH23" s="93"/>
    </row>
    <row r="24" spans="1:87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72"/>
      <c r="Q24" s="18"/>
      <c r="R24" s="45"/>
      <c r="S24" s="91"/>
      <c r="T24" s="24"/>
      <c r="U24" s="129">
        <v>78.302163313744799</v>
      </c>
      <c r="V24" s="129">
        <v>15.546350910504366</v>
      </c>
      <c r="W24" s="129">
        <v>1.2733882383219599</v>
      </c>
      <c r="X24" s="173"/>
      <c r="Y24" s="83"/>
      <c r="Z24" s="84"/>
      <c r="AA24" s="30">
        <f t="shared" si="43"/>
        <v>1.0535017334185022</v>
      </c>
      <c r="AB24" s="30">
        <f t="shared" si="0"/>
        <v>1.4253258746250324</v>
      </c>
      <c r="AC24" s="85">
        <f t="shared" si="1"/>
        <v>1.0452410593433057</v>
      </c>
      <c r="AD24" s="85">
        <f t="shared" si="2"/>
        <v>1.4141496685232959</v>
      </c>
      <c r="AE24" s="30">
        <f t="shared" si="3"/>
        <v>1.0197825627277071</v>
      </c>
      <c r="AF24" s="30">
        <f t="shared" si="4"/>
        <v>1.3797058201610153</v>
      </c>
      <c r="AG24" s="84"/>
      <c r="AH24" s="77"/>
      <c r="AI24" s="45"/>
      <c r="AJ24" s="30">
        <f t="shared" si="5"/>
        <v>1.2394138040217673</v>
      </c>
      <c r="AK24" s="30">
        <f t="shared" si="6"/>
        <v>1.2296953639333008</v>
      </c>
      <c r="AL24" s="30">
        <f t="shared" si="7"/>
        <v>1.1997441914443612</v>
      </c>
      <c r="AM24" s="85">
        <f t="shared" si="8"/>
        <v>1.3575660709416004</v>
      </c>
      <c r="AN24" s="30">
        <f t="shared" si="48"/>
        <v>1.1542621860181066E-3</v>
      </c>
      <c r="AO24" s="30">
        <f t="shared" si="44"/>
        <v>1.9090672723431421E-3</v>
      </c>
      <c r="AP24" s="30">
        <f t="shared" si="45"/>
        <v>5.42344564050996E-3</v>
      </c>
      <c r="AQ24" s="85">
        <f t="shared" si="46"/>
        <v>7.0859075045402141E-3</v>
      </c>
      <c r="AR24" s="86"/>
      <c r="AS24" s="87"/>
      <c r="AT24" s="60"/>
      <c r="AU24" s="30">
        <f t="shared" si="9"/>
        <v>241.68902663253991</v>
      </c>
      <c r="AV24" s="30">
        <f t="shared" si="9"/>
        <v>1.6215176054967047</v>
      </c>
      <c r="AW24" s="30">
        <f t="shared" si="10"/>
        <v>19.796540398262152</v>
      </c>
      <c r="AX24" s="85">
        <f t="shared" si="11"/>
        <v>17.588329829962433</v>
      </c>
      <c r="AY24" s="92"/>
      <c r="AZ24" s="30">
        <f t="shared" si="12"/>
        <v>1.2139661865853391</v>
      </c>
      <c r="BA24" s="30">
        <f t="shared" si="13"/>
        <v>1.2648614214581955</v>
      </c>
      <c r="BB24" s="30">
        <f t="shared" si="14"/>
        <v>2.5447617436428174E-2</v>
      </c>
      <c r="BC24" s="56">
        <f t="shared" si="47"/>
        <v>2.0531978386761036E-2</v>
      </c>
      <c r="BD24" s="30">
        <f t="shared" si="15"/>
        <v>1.1995423955156168</v>
      </c>
      <c r="BE24" s="30">
        <f t="shared" si="16"/>
        <v>1.2598483323509848</v>
      </c>
      <c r="BF24" s="30">
        <f t="shared" si="17"/>
        <v>3.0152968417683945E-2</v>
      </c>
      <c r="BG24" s="56">
        <f t="shared" si="18"/>
        <v>2.4520681546067461E-2</v>
      </c>
      <c r="BH24" s="30">
        <f t="shared" si="19"/>
        <v>1.1094930043858435</v>
      </c>
      <c r="BI24" s="30">
        <f t="shared" si="20"/>
        <v>1.2899953785028788</v>
      </c>
      <c r="BJ24" s="30">
        <f t="shared" si="21"/>
        <v>9.0251187058517701E-2</v>
      </c>
      <c r="BK24" s="56">
        <f t="shared" si="22"/>
        <v>7.5225358624045557E-2</v>
      </c>
      <c r="BL24" s="30">
        <f t="shared" si="23"/>
        <v>1.26857921264218</v>
      </c>
      <c r="BM24" s="30">
        <f t="shared" si="24"/>
        <v>1.4465529292410209</v>
      </c>
      <c r="BN24" s="30">
        <f t="shared" si="25"/>
        <v>8.8986858299420379E-2</v>
      </c>
      <c r="BO24" s="56">
        <f t="shared" si="26"/>
        <v>6.5548823150610738E-2</v>
      </c>
      <c r="BP24" s="59"/>
      <c r="BQ24" s="30">
        <f t="shared" si="27"/>
        <v>1.1593673789810726</v>
      </c>
      <c r="BR24" s="30">
        <f t="shared" si="28"/>
        <v>1.319460229062462</v>
      </c>
      <c r="BS24" s="30">
        <f t="shared" si="29"/>
        <v>8.0046425040694688E-2</v>
      </c>
      <c r="BT24" s="56">
        <f t="shared" si="30"/>
        <v>6.4584099984163867E-2</v>
      </c>
      <c r="BU24" s="30">
        <f t="shared" si="31"/>
        <v>1.134848082759329</v>
      </c>
      <c r="BV24" s="30">
        <f t="shared" si="32"/>
        <v>1.3245426451072726</v>
      </c>
      <c r="BW24" s="30">
        <f t="shared" si="33"/>
        <v>9.4847281173971856E-2</v>
      </c>
      <c r="BX24" s="56">
        <f t="shared" si="34"/>
        <v>7.7130713797760028E-2</v>
      </c>
      <c r="BY24" s="30">
        <f t="shared" si="35"/>
        <v>0.91585573321204694</v>
      </c>
      <c r="BZ24" s="30">
        <f t="shared" si="36"/>
        <v>1.4836326496766754</v>
      </c>
      <c r="CA24" s="30">
        <f t="shared" si="37"/>
        <v>0.28388845823231418</v>
      </c>
      <c r="CB24" s="56">
        <f t="shared" si="38"/>
        <v>0.23662415726351088</v>
      </c>
      <c r="CC24" s="30">
        <f t="shared" si="39"/>
        <v>1.077654605741923</v>
      </c>
      <c r="CD24" s="30">
        <f t="shared" si="40"/>
        <v>1.6374775361412779</v>
      </c>
      <c r="CE24" s="30">
        <f t="shared" si="41"/>
        <v>0.27991146519967747</v>
      </c>
      <c r="CF24" s="56">
        <f t="shared" si="42"/>
        <v>0.20618625582291725</v>
      </c>
      <c r="CG24" s="66"/>
      <c r="CH24" s="60"/>
    </row>
    <row r="25" spans="1:87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71" t="s">
        <v>70</v>
      </c>
      <c r="M25" s="30">
        <f>V27</f>
        <v>11.352506632283912</v>
      </c>
      <c r="N25" s="90"/>
      <c r="O25" s="90"/>
      <c r="P25" s="19"/>
      <c r="Q25" s="20"/>
      <c r="R25" s="45"/>
      <c r="S25" s="91"/>
      <c r="T25" s="24"/>
      <c r="U25" s="129">
        <v>94.248202004603897</v>
      </c>
      <c r="V25" s="129">
        <v>20.778913188024923</v>
      </c>
      <c r="W25" s="129">
        <v>1.3138592201775801</v>
      </c>
      <c r="X25" s="173"/>
      <c r="Y25" s="83"/>
      <c r="Z25" s="84"/>
      <c r="AA25" s="30">
        <f t="shared" si="43"/>
        <v>1.1219959736312461</v>
      </c>
      <c r="AB25" s="30">
        <f t="shared" si="0"/>
        <v>1.5179945525599212</v>
      </c>
      <c r="AC25" s="85">
        <f t="shared" si="1"/>
        <v>1.1205735090533584</v>
      </c>
      <c r="AD25" s="85">
        <f t="shared" si="2"/>
        <v>1.516070041660426</v>
      </c>
      <c r="AE25" s="30">
        <f t="shared" si="3"/>
        <v>1.0209074199241492</v>
      </c>
      <c r="AF25" s="30">
        <f t="shared" si="4"/>
        <v>1.3812276857797312</v>
      </c>
      <c r="AG25" s="84"/>
      <c r="AH25" s="77"/>
      <c r="AI25" s="45"/>
      <c r="AJ25" s="30">
        <f t="shared" si="5"/>
        <v>1.3199952630955838</v>
      </c>
      <c r="AK25" s="30">
        <f t="shared" si="6"/>
        <v>1.3183217753568923</v>
      </c>
      <c r="AL25" s="30">
        <f t="shared" si="7"/>
        <v>1.2010675528519403</v>
      </c>
      <c r="AM25" s="85">
        <f t="shared" si="8"/>
        <v>1.4779150033245732</v>
      </c>
      <c r="AN25" s="30">
        <f t="shared" si="48"/>
        <v>3.765102269158381E-5</v>
      </c>
      <c r="AO25" s="30">
        <f t="shared" si="44"/>
        <v>1.9914398728406733E-5</v>
      </c>
      <c r="AP25" s="30">
        <f t="shared" si="45"/>
        <v>1.2721960218097784E-2</v>
      </c>
      <c r="AQ25" s="85">
        <f t="shared" si="46"/>
        <v>2.6914299983973225E-2</v>
      </c>
      <c r="AR25" s="94"/>
      <c r="AS25" s="95"/>
      <c r="AT25" s="60"/>
      <c r="AU25" s="30">
        <f t="shared" si="9"/>
        <v>431.76323327547607</v>
      </c>
      <c r="AV25" s="30">
        <f t="shared" si="9"/>
        <v>1.7262260504456388</v>
      </c>
      <c r="AW25" s="30">
        <f t="shared" si="10"/>
        <v>27.300566677356059</v>
      </c>
      <c r="AX25" s="85">
        <f t="shared" si="11"/>
        <v>88.857140554117109</v>
      </c>
      <c r="AY25" s="92"/>
      <c r="AZ25" s="30">
        <f t="shared" si="12"/>
        <v>1.2860855620570817</v>
      </c>
      <c r="BA25" s="30">
        <f t="shared" si="13"/>
        <v>1.3539049641340859</v>
      </c>
      <c r="BB25" s="30">
        <f t="shared" si="14"/>
        <v>3.3909701038502035E-2</v>
      </c>
      <c r="BC25" s="56">
        <f t="shared" si="47"/>
        <v>2.5689259640961779E-2</v>
      </c>
      <c r="BD25" s="30">
        <f t="shared" si="15"/>
        <v>1.2781420553095695</v>
      </c>
      <c r="BE25" s="30">
        <f t="shared" si="16"/>
        <v>1.3585014954042152</v>
      </c>
      <c r="BF25" s="30">
        <f t="shared" si="17"/>
        <v>4.0179720047322877E-2</v>
      </c>
      <c r="BG25" s="56">
        <f t="shared" si="18"/>
        <v>3.0477930956154847E-2</v>
      </c>
      <c r="BH25" s="30">
        <f t="shared" si="19"/>
        <v>1.0808051833326895</v>
      </c>
      <c r="BI25" s="30">
        <f t="shared" si="20"/>
        <v>1.3213299223711912</v>
      </c>
      <c r="BJ25" s="30">
        <f t="shared" si="21"/>
        <v>0.12026236951925094</v>
      </c>
      <c r="BK25" s="56">
        <f t="shared" si="22"/>
        <v>0.10012956326535281</v>
      </c>
      <c r="BL25" s="30">
        <f t="shared" si="23"/>
        <v>1.3593373891794736</v>
      </c>
      <c r="BM25" s="30">
        <f t="shared" si="24"/>
        <v>1.5964926174696727</v>
      </c>
      <c r="BN25" s="30">
        <f t="shared" si="25"/>
        <v>0.11857761414509957</v>
      </c>
      <c r="BO25" s="56">
        <f t="shared" si="26"/>
        <v>8.0233040383485513E-2</v>
      </c>
      <c r="BP25" s="59"/>
      <c r="BQ25" s="30">
        <f t="shared" si="27"/>
        <v>1.2368705570622671</v>
      </c>
      <c r="BR25" s="30">
        <f t="shared" si="28"/>
        <v>1.4031199691289005</v>
      </c>
      <c r="BS25" s="30">
        <f t="shared" si="29"/>
        <v>8.3124706033316786E-2</v>
      </c>
      <c r="BT25" s="56">
        <f t="shared" si="30"/>
        <v>6.2973488130841443E-2</v>
      </c>
      <c r="BU25" s="30">
        <f t="shared" si="31"/>
        <v>1.2198270285691684</v>
      </c>
      <c r="BV25" s="30">
        <f t="shared" si="32"/>
        <v>1.4168165221446163</v>
      </c>
      <c r="BW25" s="30">
        <f t="shared" si="33"/>
        <v>9.8494746787724019E-2</v>
      </c>
      <c r="BX25" s="56">
        <f t="shared" si="34"/>
        <v>7.4712220209713021E-2</v>
      </c>
      <c r="BY25" s="30">
        <f t="shared" si="35"/>
        <v>0.90626182449098447</v>
      </c>
      <c r="BZ25" s="30">
        <f t="shared" si="36"/>
        <v>1.4958732812128961</v>
      </c>
      <c r="CA25" s="30">
        <f t="shared" si="37"/>
        <v>0.29480572836095587</v>
      </c>
      <c r="CB25" s="56">
        <f t="shared" si="38"/>
        <v>0.245453078522468</v>
      </c>
      <c r="CC25" s="30">
        <f t="shared" si="39"/>
        <v>1.1872392080189211</v>
      </c>
      <c r="CD25" s="30">
        <f t="shared" si="40"/>
        <v>1.7685907986302252</v>
      </c>
      <c r="CE25" s="30">
        <f t="shared" si="41"/>
        <v>0.29067579530565191</v>
      </c>
      <c r="CF25" s="56">
        <f t="shared" si="42"/>
        <v>0.19667964304562588</v>
      </c>
      <c r="CG25" s="66"/>
      <c r="CH25" s="60"/>
    </row>
    <row r="26" spans="1:87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v>11</v>
      </c>
      <c r="I26" s="79"/>
      <c r="K26" s="79"/>
      <c r="L26" s="171" t="s">
        <v>18</v>
      </c>
      <c r="M26" s="30">
        <f>SUM(AX16:AX26)</f>
        <v>817.25769745451885</v>
      </c>
      <c r="N26" s="90"/>
      <c r="O26" s="90"/>
      <c r="P26" s="172"/>
      <c r="Q26" s="21"/>
      <c r="R26" s="45"/>
      <c r="S26" s="91"/>
      <c r="T26" s="24"/>
      <c r="U26" s="129">
        <v>126.721142710075</v>
      </c>
      <c r="V26" s="129">
        <v>30.925712857626671</v>
      </c>
      <c r="W26" s="129">
        <v>1.45915369107365</v>
      </c>
      <c r="X26" s="173"/>
      <c r="Y26" s="83"/>
      <c r="Z26" s="84"/>
      <c r="AA26" s="30">
        <f t="shared" si="43"/>
        <v>1.2548175813063331</v>
      </c>
      <c r="AB26" s="30">
        <f t="shared" si="0"/>
        <v>1.6976943747085682</v>
      </c>
      <c r="AC26" s="85">
        <f t="shared" si="1"/>
        <v>1.2824765990078255</v>
      </c>
      <c r="AD26" s="85">
        <f t="shared" si="2"/>
        <v>1.7351153986576462</v>
      </c>
      <c r="AE26" s="30">
        <f t="shared" si="3"/>
        <v>1.0224512458469504</v>
      </c>
      <c r="AF26" s="30">
        <f t="shared" si="4"/>
        <v>1.3833163914399915</v>
      </c>
      <c r="AG26" s="84"/>
      <c r="AH26" s="77"/>
      <c r="AI26" s="45"/>
      <c r="AJ26" s="30">
        <f t="shared" si="5"/>
        <v>1.4762559780074507</v>
      </c>
      <c r="AK26" s="30">
        <f t="shared" si="6"/>
        <v>1.508795998832736</v>
      </c>
      <c r="AL26" s="30">
        <f t="shared" si="7"/>
        <v>1.2028838186434709</v>
      </c>
      <c r="AM26" s="85">
        <f t="shared" si="8"/>
        <v>1.7112913957254134</v>
      </c>
      <c r="AN26" s="30">
        <f t="shared" si="48"/>
        <v>2.9248821836604913E-4</v>
      </c>
      <c r="AO26" s="30">
        <f t="shared" si="44"/>
        <v>2.464358719647806E-3</v>
      </c>
      <c r="AP26" s="30">
        <f t="shared" si="45"/>
        <v>6.5674247515380257E-2</v>
      </c>
      <c r="AQ26" s="85">
        <f t="shared" si="46"/>
        <v>6.3573422107059893E-2</v>
      </c>
      <c r="AR26" s="94"/>
      <c r="AS26" s="95"/>
      <c r="AT26" s="60"/>
      <c r="AU26" s="30">
        <f t="shared" si="9"/>
        <v>956.39971575237564</v>
      </c>
      <c r="AV26" s="30">
        <f t="shared" si="9"/>
        <v>2.1291294941738568</v>
      </c>
      <c r="AW26" s="30">
        <f t="shared" si="10"/>
        <v>45.125368065289791</v>
      </c>
      <c r="AX26" s="85">
        <f t="shared" si="11"/>
        <v>383.11040193979653</v>
      </c>
      <c r="AY26" s="92"/>
      <c r="AZ26" s="30">
        <f t="shared" si="12"/>
        <v>1.4194783520850454</v>
      </c>
      <c r="BA26" s="30">
        <f t="shared" si="13"/>
        <v>1.533033603929856</v>
      </c>
      <c r="BB26" s="30">
        <f t="shared" si="14"/>
        <v>5.6777625922405262E-2</v>
      </c>
      <c r="BC26" s="56">
        <f t="shared" si="47"/>
        <v>3.8460556142194166E-2</v>
      </c>
      <c r="BD26" s="30">
        <f t="shared" si="15"/>
        <v>1.4415199968437005</v>
      </c>
      <c r="BE26" s="30">
        <f t="shared" si="16"/>
        <v>1.5760720008217715</v>
      </c>
      <c r="BF26" s="30">
        <f t="shared" si="17"/>
        <v>6.7276001989035605E-2</v>
      </c>
      <c r="BG26" s="56">
        <f t="shared" si="18"/>
        <v>4.458919697631944E-2</v>
      </c>
      <c r="BH26" s="30">
        <f t="shared" si="19"/>
        <v>1.0015192645486661</v>
      </c>
      <c r="BI26" s="30">
        <f t="shared" si="20"/>
        <v>1.4042483727382757</v>
      </c>
      <c r="BJ26" s="30">
        <f t="shared" si="21"/>
        <v>0.20136455409480486</v>
      </c>
      <c r="BK26" s="56">
        <f t="shared" si="22"/>
        <v>0.16740149877640703</v>
      </c>
      <c r="BL26" s="30">
        <f t="shared" si="23"/>
        <v>1.5127477574002792</v>
      </c>
      <c r="BM26" s="30">
        <f t="shared" si="24"/>
        <v>1.9098350340505477</v>
      </c>
      <c r="BN26" s="30">
        <f t="shared" si="25"/>
        <v>0.19854363832513416</v>
      </c>
      <c r="BO26" s="56">
        <f t="shared" si="26"/>
        <v>0.11601977244849754</v>
      </c>
      <c r="BP26" s="59"/>
      <c r="BQ26" s="30">
        <f t="shared" si="27"/>
        <v>1.3814743989216951</v>
      </c>
      <c r="BR26" s="30">
        <f t="shared" si="28"/>
        <v>1.5710375570932062</v>
      </c>
      <c r="BS26" s="30">
        <f t="shared" si="29"/>
        <v>9.4781579085755546E-2</v>
      </c>
      <c r="BT26" s="56">
        <f t="shared" si="30"/>
        <v>6.4204027281017526E-2</v>
      </c>
      <c r="BU26" s="30">
        <f t="shared" si="31"/>
        <v>1.396488983533934</v>
      </c>
      <c r="BV26" s="30">
        <f t="shared" si="32"/>
        <v>1.6211030141315379</v>
      </c>
      <c r="BW26" s="30">
        <f t="shared" si="33"/>
        <v>0.11230701529880202</v>
      </c>
      <c r="BX26" s="56">
        <f t="shared" si="34"/>
        <v>7.4434857585576233E-2</v>
      </c>
      <c r="BY26" s="30">
        <f t="shared" si="35"/>
        <v>0.86673643489960117</v>
      </c>
      <c r="BZ26" s="30">
        <f t="shared" si="36"/>
        <v>1.5390312023873407</v>
      </c>
      <c r="CA26" s="30">
        <f t="shared" si="37"/>
        <v>0.33614738374386977</v>
      </c>
      <c r="CB26" s="56">
        <f t="shared" si="38"/>
        <v>0.27945124752193734</v>
      </c>
      <c r="CC26" s="30">
        <f t="shared" si="39"/>
        <v>1.3798531002319523</v>
      </c>
      <c r="CD26" s="30">
        <f t="shared" si="40"/>
        <v>2.0427296912188746</v>
      </c>
      <c r="CE26" s="30">
        <f t="shared" si="41"/>
        <v>0.3314382954934611</v>
      </c>
      <c r="CF26" s="56">
        <f t="shared" si="42"/>
        <v>0.19367729909783427</v>
      </c>
      <c r="CG26" s="66"/>
      <c r="CH26" s="60"/>
    </row>
    <row r="27" spans="1:87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27"/>
      <c r="V27" s="102">
        <f>AVERAGE(V16:V26)</f>
        <v>11.352506632283912</v>
      </c>
      <c r="W27" s="27"/>
      <c r="X27" s="173"/>
      <c r="Y27" s="83"/>
      <c r="Z27" s="84"/>
      <c r="AA27" s="173"/>
      <c r="AB27" s="173"/>
      <c r="AC27" s="173"/>
      <c r="AD27" s="173"/>
      <c r="AE27" s="173"/>
      <c r="AF27" s="173"/>
      <c r="AG27" s="84"/>
      <c r="AH27" s="77"/>
      <c r="AI27" s="45"/>
      <c r="AJ27" s="173"/>
      <c r="AK27" s="173"/>
      <c r="AL27" s="173"/>
      <c r="AM27" s="173"/>
      <c r="AN27" s="173"/>
      <c r="AO27" s="173"/>
      <c r="AP27" s="173"/>
      <c r="AQ27" s="173"/>
      <c r="AR27" s="86"/>
      <c r="AS27" s="87"/>
      <c r="AT27" s="60"/>
      <c r="AU27" s="92"/>
      <c r="AV27" s="92"/>
      <c r="AW27" s="92"/>
      <c r="AX27" s="92"/>
      <c r="AY27" s="92"/>
      <c r="AZ27" s="92"/>
      <c r="BA27" s="92"/>
      <c r="BB27" s="92"/>
      <c r="BC27" s="59"/>
      <c r="BD27" s="92"/>
      <c r="BE27" s="92"/>
      <c r="BF27" s="92"/>
      <c r="BG27" s="59"/>
      <c r="BH27" s="92"/>
      <c r="BI27" s="92"/>
      <c r="BJ27" s="92"/>
      <c r="BK27" s="59"/>
      <c r="BL27" s="92"/>
      <c r="BM27" s="92"/>
      <c r="BN27" s="92"/>
      <c r="BO27" s="59"/>
      <c r="BP27" s="59"/>
      <c r="BQ27" s="167">
        <f t="shared" si="27"/>
        <v>-7.9268351556456049E-2</v>
      </c>
      <c r="BR27" s="30">
        <f t="shared" si="28"/>
        <v>7.9268351556456049E-2</v>
      </c>
      <c r="BS27" s="30">
        <f t="shared" si="29"/>
        <v>7.9268351556456049E-2</v>
      </c>
      <c r="BT27" s="56" t="e">
        <f t="shared" si="30"/>
        <v>#DIV/0!</v>
      </c>
      <c r="BU27" s="30">
        <f t="shared" si="31"/>
        <v>-9.3925339257189489E-2</v>
      </c>
      <c r="BV27" s="30">
        <f t="shared" si="32"/>
        <v>9.3925339257189489E-2</v>
      </c>
      <c r="BW27" s="30">
        <f t="shared" si="33"/>
        <v>9.3925339257189489E-2</v>
      </c>
      <c r="BX27" s="56" t="e">
        <f t="shared" si="34"/>
        <v>#DIV/0!</v>
      </c>
      <c r="BY27" s="30">
        <f t="shared" si="35"/>
        <v>-0.28112898356845939</v>
      </c>
      <c r="BZ27" s="30">
        <f t="shared" si="36"/>
        <v>0.28112898356845939</v>
      </c>
      <c r="CA27" s="30">
        <f t="shared" si="37"/>
        <v>0.28112898356845939</v>
      </c>
      <c r="CB27" s="56" t="e">
        <f t="shared" si="38"/>
        <v>#DIV/0!</v>
      </c>
      <c r="CC27" s="30">
        <f t="shared" si="39"/>
        <v>-0.27719064801270721</v>
      </c>
      <c r="CD27" s="30">
        <f t="shared" si="40"/>
        <v>0.27719064801270721</v>
      </c>
      <c r="CE27" s="30">
        <f t="shared" si="41"/>
        <v>0.27719064801270721</v>
      </c>
      <c r="CF27" s="56" t="e">
        <f t="shared" si="42"/>
        <v>#DIV/0!</v>
      </c>
      <c r="CG27" s="66"/>
      <c r="CH27" s="60"/>
    </row>
    <row r="28" spans="1:87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73"/>
      <c r="V28" s="173"/>
      <c r="W28" s="173"/>
      <c r="X28" s="173"/>
      <c r="Y28" s="83"/>
      <c r="Z28" s="84"/>
      <c r="AA28" s="173"/>
      <c r="AB28" s="173"/>
      <c r="AC28" s="173"/>
      <c r="AD28" s="173"/>
      <c r="AE28" s="173"/>
      <c r="AF28" s="173"/>
      <c r="AG28" s="84"/>
      <c r="AH28" s="77"/>
      <c r="AI28" s="45"/>
      <c r="AJ28" s="173"/>
      <c r="AK28" s="173"/>
      <c r="AL28" s="173"/>
      <c r="AM28" s="173"/>
      <c r="AN28" s="173"/>
      <c r="AO28" s="173"/>
      <c r="AP28" s="173"/>
      <c r="AQ28" s="173"/>
      <c r="AR28" s="86"/>
      <c r="AS28" s="87"/>
      <c r="AT28" s="60"/>
      <c r="AU28" s="92"/>
      <c r="AV28" s="92"/>
      <c r="AW28" s="92"/>
      <c r="AX28" s="92"/>
      <c r="AY28" s="92"/>
      <c r="AZ28" s="92"/>
      <c r="BA28" s="92"/>
      <c r="BB28" s="92"/>
      <c r="BC28" s="59"/>
      <c r="BD28" s="92"/>
      <c r="BE28" s="92"/>
      <c r="BF28" s="92"/>
      <c r="BG28" s="59"/>
      <c r="BH28" s="92"/>
      <c r="BI28" s="92"/>
      <c r="BJ28" s="92"/>
      <c r="BK28" s="59"/>
      <c r="BL28" s="92"/>
      <c r="BM28" s="92"/>
      <c r="BN28" s="92"/>
      <c r="BO28" s="59"/>
      <c r="BP28" s="59"/>
      <c r="BQ28" s="168">
        <f t="shared" si="27"/>
        <v>-7.9268351556456049E-2</v>
      </c>
      <c r="BR28" s="155">
        <f t="shared" si="28"/>
        <v>7.9268351556456049E-2</v>
      </c>
      <c r="BS28" s="155">
        <f t="shared" si="29"/>
        <v>7.9268351556456049E-2</v>
      </c>
      <c r="BT28" s="157" t="e">
        <f t="shared" si="30"/>
        <v>#DIV/0!</v>
      </c>
      <c r="BU28" s="155">
        <f t="shared" si="31"/>
        <v>-9.3925339257189489E-2</v>
      </c>
      <c r="BV28" s="155">
        <f t="shared" si="32"/>
        <v>9.3925339257189489E-2</v>
      </c>
      <c r="BW28" s="155">
        <f t="shared" si="33"/>
        <v>9.3925339257189489E-2</v>
      </c>
      <c r="BX28" s="157" t="e">
        <f t="shared" si="34"/>
        <v>#DIV/0!</v>
      </c>
      <c r="BY28" s="155">
        <f t="shared" si="35"/>
        <v>-0.28112898356845939</v>
      </c>
      <c r="BZ28" s="155">
        <f t="shared" si="36"/>
        <v>0.28112898356845939</v>
      </c>
      <c r="CA28" s="155">
        <f t="shared" si="37"/>
        <v>0.28112898356845939</v>
      </c>
      <c r="CB28" s="157" t="e">
        <f t="shared" si="38"/>
        <v>#DIV/0!</v>
      </c>
      <c r="CC28" s="155">
        <f t="shared" si="39"/>
        <v>-0.27719064801270721</v>
      </c>
      <c r="CD28" s="155">
        <f t="shared" si="40"/>
        <v>0.27719064801270721</v>
      </c>
      <c r="CE28" s="155">
        <f t="shared" si="41"/>
        <v>0.27719064801270721</v>
      </c>
      <c r="CF28" s="157" t="e">
        <f t="shared" si="42"/>
        <v>#DIV/0!</v>
      </c>
      <c r="CG28" s="66"/>
      <c r="CH28" s="60"/>
    </row>
    <row r="29" spans="1:87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34"/>
      <c r="U29" s="11"/>
      <c r="V29" s="11"/>
      <c r="W29" s="11"/>
      <c r="X29" s="132"/>
      <c r="Y29" s="83"/>
      <c r="Z29" s="77"/>
      <c r="AA29" s="132"/>
      <c r="AB29" s="132"/>
      <c r="AC29" s="132"/>
      <c r="AD29" s="132"/>
      <c r="AE29" s="132"/>
      <c r="AF29" s="132"/>
      <c r="AG29" s="77"/>
      <c r="AH29" s="77"/>
      <c r="AI29" s="91"/>
      <c r="AJ29" s="132"/>
      <c r="AK29" s="132"/>
      <c r="AL29" s="132"/>
      <c r="AM29" s="132"/>
      <c r="AN29" s="132"/>
      <c r="AO29" s="132"/>
      <c r="AP29" s="132"/>
      <c r="AQ29" s="132"/>
      <c r="AR29" s="87"/>
      <c r="AS29" s="87"/>
      <c r="AT29" s="91"/>
      <c r="AU29" s="132"/>
      <c r="AV29" s="132"/>
      <c r="AW29" s="132"/>
      <c r="AX29" s="132"/>
      <c r="AY29" s="132"/>
      <c r="AZ29" s="132"/>
      <c r="BA29" s="132"/>
      <c r="BB29" s="132"/>
      <c r="BC29" s="133"/>
      <c r="BD29" s="132"/>
      <c r="BE29" s="132"/>
      <c r="BF29" s="132"/>
      <c r="BG29" s="133"/>
      <c r="BH29" s="132"/>
      <c r="BI29" s="132"/>
      <c r="BJ29" s="132"/>
      <c r="BK29" s="133"/>
      <c r="BL29" s="132"/>
      <c r="BM29" s="132"/>
      <c r="BN29" s="132"/>
      <c r="BO29" s="133"/>
      <c r="BP29" s="133"/>
      <c r="BQ29" s="132"/>
      <c r="BR29" s="132"/>
      <c r="BS29" s="132"/>
      <c r="BT29" s="133"/>
      <c r="BU29" s="132"/>
      <c r="BV29" s="132"/>
      <c r="BW29" s="132"/>
      <c r="BX29" s="133"/>
      <c r="BY29" s="132"/>
      <c r="BZ29" s="132"/>
      <c r="CA29" s="132"/>
      <c r="CB29" s="133"/>
      <c r="CC29" s="132"/>
      <c r="CD29" s="132">
        <f t="shared" si="40"/>
        <v>0.27719064801270721</v>
      </c>
      <c r="CE29" s="132">
        <f t="shared" si="41"/>
        <v>0.27719064801270721</v>
      </c>
      <c r="CF29" s="133" t="e">
        <f t="shared" si="42"/>
        <v>#DIV/0!</v>
      </c>
      <c r="CG29" s="134"/>
      <c r="CH29" s="91"/>
      <c r="CI29" s="11"/>
    </row>
    <row r="30" spans="1:87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34"/>
      <c r="U30" s="132"/>
      <c r="V30" s="132"/>
      <c r="W30" s="132"/>
      <c r="X30" s="132"/>
      <c r="Y30" s="83"/>
      <c r="Z30" s="77"/>
      <c r="AA30" s="132"/>
      <c r="AB30" s="132"/>
      <c r="AC30" s="132"/>
      <c r="AD30" s="132"/>
      <c r="AE30" s="132"/>
      <c r="AF30" s="132"/>
      <c r="AG30" s="77"/>
      <c r="AH30" s="77"/>
      <c r="AI30" s="91"/>
      <c r="AJ30" s="132"/>
      <c r="AK30" s="132"/>
      <c r="AL30" s="132"/>
      <c r="AM30" s="132"/>
      <c r="AN30" s="132"/>
      <c r="AO30" s="132"/>
      <c r="AP30" s="132"/>
      <c r="AQ30" s="132"/>
      <c r="AR30" s="87"/>
      <c r="AS30" s="87"/>
      <c r="AT30" s="91"/>
      <c r="AU30" s="132"/>
      <c r="AV30" s="132"/>
      <c r="AW30" s="132"/>
      <c r="AX30" s="132"/>
      <c r="AY30" s="132"/>
      <c r="AZ30" s="132"/>
      <c r="BA30" s="132"/>
      <c r="BB30" s="132"/>
      <c r="BC30" s="133"/>
      <c r="BD30" s="132"/>
      <c r="BE30" s="132"/>
      <c r="BF30" s="132"/>
      <c r="BG30" s="133"/>
      <c r="BH30" s="132"/>
      <c r="BI30" s="132"/>
      <c r="BJ30" s="132"/>
      <c r="BK30" s="133"/>
      <c r="BL30" s="132"/>
      <c r="BM30" s="132"/>
      <c r="BN30" s="132"/>
      <c r="BO30" s="133"/>
      <c r="BP30" s="133"/>
      <c r="BQ30" s="132"/>
      <c r="BR30" s="132"/>
      <c r="BS30" s="132"/>
      <c r="BT30" s="133"/>
      <c r="BU30" s="132"/>
      <c r="BV30" s="132"/>
      <c r="BW30" s="132"/>
      <c r="BX30" s="133"/>
      <c r="BY30" s="132"/>
      <c r="BZ30" s="132"/>
      <c r="CA30" s="132"/>
      <c r="CB30" s="133"/>
      <c r="CC30" s="132"/>
      <c r="CD30" s="132">
        <f t="shared" si="40"/>
        <v>0.27719064801270721</v>
      </c>
      <c r="CE30" s="132">
        <f t="shared" si="41"/>
        <v>0.27719064801270721</v>
      </c>
      <c r="CF30" s="133" t="e">
        <f t="shared" si="42"/>
        <v>#DIV/0!</v>
      </c>
      <c r="CG30" s="134"/>
      <c r="CH30" s="91"/>
      <c r="CI30" s="11"/>
    </row>
    <row r="31" spans="1:87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34"/>
      <c r="U31" s="132"/>
      <c r="V31" s="132"/>
      <c r="W31" s="132"/>
      <c r="X31" s="132"/>
      <c r="Y31" s="83"/>
      <c r="Z31" s="77"/>
      <c r="AA31" s="132"/>
      <c r="AB31" s="132"/>
      <c r="AC31" s="132"/>
      <c r="AD31" s="132"/>
      <c r="AE31" s="132"/>
      <c r="AF31" s="132"/>
      <c r="AG31" s="77"/>
      <c r="AH31" s="77"/>
      <c r="AI31" s="91"/>
      <c r="AJ31" s="132"/>
      <c r="AK31" s="132"/>
      <c r="AL31" s="132"/>
      <c r="AM31" s="132"/>
      <c r="AN31" s="132"/>
      <c r="AO31" s="132"/>
      <c r="AP31" s="132"/>
      <c r="AQ31" s="132"/>
      <c r="AR31" s="87"/>
      <c r="AS31" s="87"/>
      <c r="AT31" s="91"/>
      <c r="AU31" s="132"/>
      <c r="AV31" s="132"/>
      <c r="AW31" s="132"/>
      <c r="AX31" s="132"/>
      <c r="AY31" s="132"/>
      <c r="AZ31" s="132"/>
      <c r="BA31" s="132"/>
      <c r="BB31" s="132"/>
      <c r="BC31" s="133"/>
      <c r="BD31" s="132"/>
      <c r="BE31" s="132"/>
      <c r="BF31" s="132"/>
      <c r="BG31" s="133"/>
      <c r="BH31" s="132"/>
      <c r="BI31" s="132"/>
      <c r="BJ31" s="132"/>
      <c r="BK31" s="133"/>
      <c r="BL31" s="132"/>
      <c r="BM31" s="132"/>
      <c r="BN31" s="132"/>
      <c r="BO31" s="133"/>
      <c r="BP31" s="133"/>
      <c r="BQ31" s="132"/>
      <c r="BR31" s="132"/>
      <c r="BS31" s="132"/>
      <c r="BT31" s="133"/>
      <c r="BU31" s="132"/>
      <c r="BV31" s="132"/>
      <c r="BW31" s="132"/>
      <c r="BX31" s="133"/>
      <c r="BY31" s="132"/>
      <c r="BZ31" s="132"/>
      <c r="CA31" s="132"/>
      <c r="CB31" s="133"/>
      <c r="CC31" s="132"/>
      <c r="CD31" s="132">
        <f t="shared" si="40"/>
        <v>0.27719064801270721</v>
      </c>
      <c r="CE31" s="132">
        <f t="shared" si="41"/>
        <v>0.27719064801270721</v>
      </c>
      <c r="CF31" s="133" t="e">
        <f t="shared" si="42"/>
        <v>#DIV/0!</v>
      </c>
      <c r="CG31" s="134"/>
      <c r="CH31" s="91"/>
      <c r="CI31" s="11"/>
    </row>
    <row r="32" spans="1:87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34"/>
      <c r="U32" s="132"/>
      <c r="V32" s="132"/>
      <c r="W32" s="132"/>
      <c r="X32" s="132"/>
      <c r="Y32" s="83"/>
      <c r="Z32" s="77"/>
      <c r="AA32" s="132"/>
      <c r="AB32" s="132"/>
      <c r="AC32" s="132"/>
      <c r="AD32" s="132"/>
      <c r="AE32" s="132"/>
      <c r="AF32" s="132"/>
      <c r="AG32" s="77"/>
      <c r="AH32" s="77"/>
      <c r="AI32" s="91"/>
      <c r="AJ32" s="132"/>
      <c r="AK32" s="132"/>
      <c r="AL32" s="132"/>
      <c r="AM32" s="132"/>
      <c r="AN32" s="132"/>
      <c r="AO32" s="132"/>
      <c r="AP32" s="132"/>
      <c r="AQ32" s="132"/>
      <c r="AR32" s="87"/>
      <c r="AS32" s="87"/>
      <c r="AT32" s="91"/>
      <c r="AU32" s="132"/>
      <c r="AV32" s="132"/>
      <c r="AW32" s="132"/>
      <c r="AX32" s="132"/>
      <c r="AY32" s="132"/>
      <c r="AZ32" s="132"/>
      <c r="BA32" s="132"/>
      <c r="BB32" s="132"/>
      <c r="BC32" s="133"/>
      <c r="BD32" s="132"/>
      <c r="BE32" s="132"/>
      <c r="BF32" s="132"/>
      <c r="BG32" s="133"/>
      <c r="BH32" s="132"/>
      <c r="BI32" s="132"/>
      <c r="BJ32" s="132"/>
      <c r="BK32" s="133"/>
      <c r="BL32" s="132"/>
      <c r="BM32" s="132"/>
      <c r="BN32" s="132"/>
      <c r="BO32" s="133"/>
      <c r="BP32" s="133"/>
      <c r="BQ32" s="132"/>
      <c r="BR32" s="132"/>
      <c r="BS32" s="132"/>
      <c r="BT32" s="133"/>
      <c r="BU32" s="132"/>
      <c r="BV32" s="132"/>
      <c r="BW32" s="132"/>
      <c r="BX32" s="133"/>
      <c r="BY32" s="132"/>
      <c r="BZ32" s="132"/>
      <c r="CA32" s="132"/>
      <c r="CB32" s="133"/>
      <c r="CC32" s="132"/>
      <c r="CD32" s="132">
        <f t="shared" si="40"/>
        <v>0.27719064801270721</v>
      </c>
      <c r="CE32" s="132">
        <f t="shared" si="41"/>
        <v>0.27719064801270721</v>
      </c>
      <c r="CF32" s="133" t="e">
        <f t="shared" si="42"/>
        <v>#DIV/0!</v>
      </c>
      <c r="CG32" s="134"/>
      <c r="CH32" s="91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U33" s="11"/>
      <c r="V33" s="11"/>
      <c r="W33" s="11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75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D3:O7"/>
    <mergeCell ref="C10:H14"/>
    <mergeCell ref="L10:Q14"/>
    <mergeCell ref="T10:X13"/>
    <mergeCell ref="Z10:AG13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6DD86-52EC-4AAC-8A40-23F83756D7E0}">
  <sheetPr>
    <tabColor theme="7" tint="-0.249977111117893"/>
  </sheetPr>
  <dimension ref="A1:CX152"/>
  <sheetViews>
    <sheetView zoomScale="40" zoomScaleNormal="40" workbookViewId="0">
      <selection activeCell="BN109" sqref="BN109"/>
    </sheetView>
  </sheetViews>
  <sheetFormatPr defaultRowHeight="15" x14ac:dyDescent="0.25"/>
  <cols>
    <col min="1" max="1" width="10.140625" style="2" customWidth="1"/>
    <col min="2" max="22" width="18.42578125" style="2" customWidth="1"/>
    <col min="23" max="23" width="7.5703125" style="2" customWidth="1"/>
    <col min="24" max="56" width="18.42578125" style="2" customWidth="1"/>
    <col min="57" max="57" width="7.5703125" style="2" customWidth="1"/>
    <col min="58" max="72" width="18.42578125" style="2" customWidth="1"/>
    <col min="73" max="16384" width="9.140625" style="2"/>
  </cols>
  <sheetData>
    <row r="1" spans="1:10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02" ht="15" customHeight="1" x14ac:dyDescent="0.25">
      <c r="A2" s="1"/>
      <c r="B2" s="1"/>
      <c r="C2" s="196" t="s">
        <v>131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</row>
    <row r="3" spans="1:102" ht="15" customHeight="1" x14ac:dyDescent="0.25">
      <c r="A3" s="196"/>
      <c r="B3" s="1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pans="1:102" ht="15" customHeight="1" x14ac:dyDescent="0.25">
      <c r="A4" s="196"/>
      <c r="B4" s="1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</row>
    <row r="5" spans="1:102" ht="15" customHeight="1" x14ac:dyDescent="0.25">
      <c r="A5" s="196"/>
      <c r="B5" s="1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</row>
    <row r="6" spans="1:102" ht="15" customHeight="1" x14ac:dyDescent="0.25">
      <c r="A6" s="196"/>
      <c r="B6" s="1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</row>
    <row r="7" spans="1:102" ht="27.75" customHeight="1" x14ac:dyDescent="0.25">
      <c r="A7" s="1"/>
      <c r="B7" s="1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</row>
    <row r="8" spans="1:10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02" s="111" customFormat="1" ht="21.95" customHeight="1" x14ac:dyDescent="0.25">
      <c r="B9" s="221" t="s">
        <v>124</v>
      </c>
      <c r="C9" s="221"/>
      <c r="D9" s="221"/>
      <c r="E9" s="220" t="s">
        <v>125</v>
      </c>
      <c r="F9" s="220"/>
      <c r="G9" s="220"/>
      <c r="H9" s="221" t="s">
        <v>126</v>
      </c>
      <c r="I9" s="221"/>
      <c r="J9" s="221"/>
      <c r="K9" s="220" t="s">
        <v>127</v>
      </c>
      <c r="L9" s="220"/>
      <c r="M9" s="220"/>
      <c r="N9" s="221" t="s">
        <v>128</v>
      </c>
      <c r="O9" s="221"/>
      <c r="P9" s="221"/>
      <c r="Q9" s="220" t="s">
        <v>129</v>
      </c>
      <c r="R9" s="220"/>
      <c r="S9" s="220"/>
      <c r="T9" s="221" t="s">
        <v>130</v>
      </c>
      <c r="U9" s="221"/>
      <c r="V9" s="221"/>
      <c r="X9" s="220" t="s">
        <v>111</v>
      </c>
      <c r="Y9" s="220"/>
      <c r="Z9" s="220"/>
      <c r="AA9" s="221" t="s">
        <v>112</v>
      </c>
      <c r="AB9" s="221"/>
      <c r="AC9" s="221"/>
      <c r="AD9" s="220" t="s">
        <v>113</v>
      </c>
      <c r="AE9" s="220"/>
      <c r="AF9" s="220"/>
      <c r="AG9" s="221" t="s">
        <v>114</v>
      </c>
      <c r="AH9" s="221"/>
      <c r="AI9" s="221"/>
      <c r="AJ9" s="220" t="s">
        <v>115</v>
      </c>
      <c r="AK9" s="220"/>
      <c r="AL9" s="220"/>
      <c r="AM9" s="221" t="s">
        <v>116</v>
      </c>
      <c r="AN9" s="221"/>
      <c r="AO9" s="221"/>
      <c r="AP9" s="220" t="s">
        <v>117</v>
      </c>
      <c r="AQ9" s="220"/>
      <c r="AR9" s="220"/>
      <c r="AS9" s="221" t="s">
        <v>118</v>
      </c>
      <c r="AT9" s="221"/>
      <c r="AU9" s="221"/>
      <c r="AV9" s="220" t="s">
        <v>119</v>
      </c>
      <c r="AW9" s="220"/>
      <c r="AX9" s="220"/>
      <c r="AY9" s="221" t="s">
        <v>120</v>
      </c>
      <c r="AZ9" s="221"/>
      <c r="BA9" s="221"/>
      <c r="BB9" s="220" t="s">
        <v>51</v>
      </c>
      <c r="BC9" s="220"/>
      <c r="BD9" s="220"/>
      <c r="BF9" s="222" t="s">
        <v>121</v>
      </c>
      <c r="BG9" s="222"/>
      <c r="BH9" s="222"/>
      <c r="BI9" s="223" t="s">
        <v>122</v>
      </c>
      <c r="BJ9" s="223"/>
      <c r="BK9" s="223"/>
      <c r="BL9" s="222" t="s">
        <v>123</v>
      </c>
      <c r="BM9" s="222"/>
      <c r="BN9" s="222"/>
      <c r="BO9" s="223" t="s">
        <v>52</v>
      </c>
      <c r="BP9" s="223"/>
      <c r="BQ9" s="223"/>
    </row>
    <row r="10" spans="1:102" s="110" customFormat="1" ht="21.95" customHeight="1" x14ac:dyDescent="0.25">
      <c r="B10" s="142" t="s">
        <v>11</v>
      </c>
      <c r="C10" s="143" t="s">
        <v>12</v>
      </c>
      <c r="D10" s="141" t="s">
        <v>110</v>
      </c>
      <c r="E10" s="127" t="s">
        <v>11</v>
      </c>
      <c r="F10" s="148" t="s">
        <v>12</v>
      </c>
      <c r="G10" s="149" t="s">
        <v>110</v>
      </c>
      <c r="H10" s="142" t="s">
        <v>11</v>
      </c>
      <c r="I10" s="143" t="s">
        <v>12</v>
      </c>
      <c r="J10" s="141" t="s">
        <v>110</v>
      </c>
      <c r="K10" s="144" t="s">
        <v>11</v>
      </c>
      <c r="L10" s="145" t="s">
        <v>12</v>
      </c>
      <c r="M10" s="145" t="s">
        <v>110</v>
      </c>
      <c r="N10" s="142" t="s">
        <v>11</v>
      </c>
      <c r="O10" s="143" t="s">
        <v>12</v>
      </c>
      <c r="P10" s="141" t="s">
        <v>110</v>
      </c>
      <c r="Q10" s="145" t="s">
        <v>11</v>
      </c>
      <c r="R10" s="145" t="s">
        <v>12</v>
      </c>
      <c r="S10" s="145" t="s">
        <v>110</v>
      </c>
      <c r="T10" s="142" t="s">
        <v>11</v>
      </c>
      <c r="U10" s="143" t="s">
        <v>12</v>
      </c>
      <c r="V10" s="141" t="s">
        <v>110</v>
      </c>
      <c r="X10" s="126" t="s">
        <v>11</v>
      </c>
      <c r="Y10" s="126" t="s">
        <v>12</v>
      </c>
      <c r="Z10" s="126" t="s">
        <v>110</v>
      </c>
      <c r="AA10" s="142" t="s">
        <v>11</v>
      </c>
      <c r="AB10" s="143" t="s">
        <v>12</v>
      </c>
      <c r="AC10" s="141" t="s">
        <v>110</v>
      </c>
      <c r="AD10" s="126" t="s">
        <v>11</v>
      </c>
      <c r="AE10" s="126" t="s">
        <v>12</v>
      </c>
      <c r="AF10" s="126" t="s">
        <v>110</v>
      </c>
      <c r="AG10" s="81" t="s">
        <v>11</v>
      </c>
      <c r="AH10" s="81" t="s">
        <v>12</v>
      </c>
      <c r="AI10" s="81" t="s">
        <v>110</v>
      </c>
      <c r="AJ10" s="126" t="s">
        <v>11</v>
      </c>
      <c r="AK10" s="126" t="s">
        <v>12</v>
      </c>
      <c r="AL10" s="126" t="s">
        <v>110</v>
      </c>
      <c r="AM10" s="81" t="s">
        <v>11</v>
      </c>
      <c r="AN10" s="81" t="s">
        <v>12</v>
      </c>
      <c r="AO10" s="81" t="s">
        <v>110</v>
      </c>
      <c r="AP10" s="126" t="s">
        <v>11</v>
      </c>
      <c r="AQ10" s="126" t="s">
        <v>12</v>
      </c>
      <c r="AR10" s="126" t="s">
        <v>110</v>
      </c>
      <c r="AS10" s="81" t="s">
        <v>11</v>
      </c>
      <c r="AT10" s="81" t="s">
        <v>12</v>
      </c>
      <c r="AU10" s="81" t="s">
        <v>110</v>
      </c>
      <c r="AV10" s="126" t="s">
        <v>11</v>
      </c>
      <c r="AW10" s="126" t="s">
        <v>12</v>
      </c>
      <c r="AX10" s="126" t="s">
        <v>110</v>
      </c>
      <c r="AY10" s="81" t="s">
        <v>11</v>
      </c>
      <c r="AZ10" s="81" t="s">
        <v>12</v>
      </c>
      <c r="BA10" s="81" t="s">
        <v>110</v>
      </c>
      <c r="BB10" s="126" t="s">
        <v>11</v>
      </c>
      <c r="BC10" s="126" t="s">
        <v>12</v>
      </c>
      <c r="BD10" s="126" t="s">
        <v>110</v>
      </c>
      <c r="BF10" s="139" t="s">
        <v>11</v>
      </c>
      <c r="BG10" s="139" t="s">
        <v>12</v>
      </c>
      <c r="BH10" s="139" t="s">
        <v>110</v>
      </c>
      <c r="BI10" s="147" t="s">
        <v>11</v>
      </c>
      <c r="BJ10" s="147" t="s">
        <v>12</v>
      </c>
      <c r="BK10" s="147" t="s">
        <v>110</v>
      </c>
      <c r="BL10" s="139" t="s">
        <v>11</v>
      </c>
      <c r="BM10" s="139" t="s">
        <v>12</v>
      </c>
      <c r="BN10" s="139" t="s">
        <v>110</v>
      </c>
      <c r="BO10" s="147" t="s">
        <v>11</v>
      </c>
      <c r="BP10" s="147" t="s">
        <v>12</v>
      </c>
      <c r="BQ10" s="147" t="s">
        <v>110</v>
      </c>
    </row>
    <row r="11" spans="1:102" s="110" customFormat="1" ht="21.95" customHeight="1" x14ac:dyDescent="0.25">
      <c r="B11" s="30">
        <v>104.58</v>
      </c>
      <c r="C11" s="30">
        <f>IF((B11^0.8)-(INPUTS!$F$40^0.8)&gt;0,(B11^0.8)-(INPUTS!$F$40^0.8),1E-20)</f>
        <v>24.073669091594212</v>
      </c>
      <c r="D11" s="30">
        <v>1.4</v>
      </c>
      <c r="E11" s="85">
        <v>96.52</v>
      </c>
      <c r="F11" s="85">
        <f>IF((E11^0.8)-(INPUTS!$F$40^0.8)&gt;0,(E11^0.8)-(INPUTS!$F$40^0.8),1E-20)</f>
        <v>21.509323615341827</v>
      </c>
      <c r="G11" s="151">
        <v>1.23</v>
      </c>
      <c r="H11" s="30">
        <v>36.520000000000003</v>
      </c>
      <c r="I11" s="30">
        <f>IF((H11^0.8)-(INPUTS!$F$40^0.8)&gt;0,(H11^0.8)-(INPUTS!$F$40^0.8),1E-20)</f>
        <v>0.59465068102686303</v>
      </c>
      <c r="J11" s="30">
        <v>1.21</v>
      </c>
      <c r="K11" s="85">
        <v>202.45</v>
      </c>
      <c r="L11" s="85">
        <f>IF((K11^0.8)-(INPUTS!$F$40^0.8)&gt;0,(K11^0.8)-(INPUTS!$F$40^0.8),1E-20)</f>
        <v>52.803786844398687</v>
      </c>
      <c r="M11" s="151">
        <v>1.35</v>
      </c>
      <c r="N11" s="30">
        <v>47.83</v>
      </c>
      <c r="O11" s="30">
        <f>IF((N11^0.8)-(INPUTS!$F$40^0.8)&gt;0,(N11^0.8)-(INPUTS!$F$40^0.8),1E-20)</f>
        <v>4.8787129514707743</v>
      </c>
      <c r="P11" s="30">
        <v>1.31</v>
      </c>
      <c r="Q11" s="85">
        <v>17.39</v>
      </c>
      <c r="R11" s="85">
        <f>IF((Q11^0.8)-(INPUTS!$F$40^0.8)&gt;0,(Q11^0.8)-(INPUTS!$F$40^0.8),1E-20)</f>
        <v>9.9999999999999995E-21</v>
      </c>
      <c r="S11" s="151">
        <v>1.1299999999999999</v>
      </c>
      <c r="T11" s="30">
        <v>387.83</v>
      </c>
      <c r="U11" s="30">
        <f>IF((T11^0.8)-(INPUTS!$F$40^0.8)&gt;0,(T11^0.8)-(INPUTS!$F$40^0.8),1E-20)</f>
        <v>100.54789056951806</v>
      </c>
      <c r="V11" s="30">
        <v>2.5499999999999998</v>
      </c>
      <c r="W11" s="140"/>
      <c r="X11" s="85">
        <v>202.45</v>
      </c>
      <c r="Y11" s="85">
        <f>IF((X11^0.8)-(INPUTS!$F$40^0.8)&gt;0,(X11^0.8)-(INPUTS!$F$40^0.8),1E-20)</f>
        <v>52.803786844398687</v>
      </c>
      <c r="Z11" s="85">
        <v>1.35</v>
      </c>
      <c r="AA11" s="30">
        <v>47.83</v>
      </c>
      <c r="AB11" s="30">
        <f>IF((AA11^0.8)-(INPUTS!$F$40^0.8)&gt;0,(AA11^0.8)-(INPUTS!$F$40^0.8),1E-20)</f>
        <v>4.8787129514707743</v>
      </c>
      <c r="AC11" s="152">
        <v>1.31</v>
      </c>
      <c r="AD11" s="85">
        <v>17.39</v>
      </c>
      <c r="AE11" s="85">
        <f>IF((AD11^0.8)-(INPUTS!$F$40^0.8)&gt;0,(AD11^0.8)-(INPUTS!$F$40^0.8),1E-20)</f>
        <v>9.9999999999999995E-21</v>
      </c>
      <c r="AF11" s="85">
        <v>1.1299999999999999</v>
      </c>
      <c r="AG11" s="30">
        <v>202.45</v>
      </c>
      <c r="AH11" s="30">
        <f>IF((AG11^0.8)-(INPUTS!$F$40^0.8)&gt;0,(AG11^0.8)-(INPUTS!$F$40^0.8),1E-20)</f>
        <v>52.803786844398687</v>
      </c>
      <c r="AI11" s="152">
        <v>1.35</v>
      </c>
      <c r="AJ11" s="85">
        <v>104.58</v>
      </c>
      <c r="AK11" s="85">
        <f>IF((AJ11^0.8)-(INPUTS!$F$40^0.8)&gt;0,(AJ11^0.8)-(INPUTS!$F$40^0.8),1E-20)</f>
        <v>24.073669091594212</v>
      </c>
      <c r="AL11" s="85">
        <v>1.4</v>
      </c>
      <c r="AM11" s="30">
        <v>96.52</v>
      </c>
      <c r="AN11" s="30">
        <f>IF((AM11^0.8)-(INPUTS!$F$40^0.8)&gt;0,(AM11^0.8)-(INPUTS!$F$40^0.8),1E-20)</f>
        <v>21.509323615341827</v>
      </c>
      <c r="AO11" s="152">
        <v>1.23</v>
      </c>
      <c r="AP11" s="85">
        <v>202.45</v>
      </c>
      <c r="AQ11" s="85">
        <f>IF((AP11^0.8)-(INPUTS!$F$40^0.8)&gt;0,(AP11^0.8)-(INPUTS!$F$40^0.8),1E-20)</f>
        <v>52.803786844398687</v>
      </c>
      <c r="AR11" s="85">
        <v>1.35</v>
      </c>
      <c r="AS11" s="30">
        <v>36.520000000000003</v>
      </c>
      <c r="AT11" s="30">
        <f>IF((AS11^0.8)-(INPUTS!$F$40^0.8)&gt;0,(AS11^0.8)-(INPUTS!$F$40^0.8),1E-20)</f>
        <v>0.59465068102686303</v>
      </c>
      <c r="AU11" s="30">
        <v>1.21</v>
      </c>
      <c r="AV11" s="85">
        <v>47.83</v>
      </c>
      <c r="AW11" s="85">
        <f>IF((AV11^0.8)-(INPUTS!$F$40^0.8)&gt;0,(AV11^0.8)-(INPUTS!$F$40^0.8),1E-20)</f>
        <v>4.8787129514707743</v>
      </c>
      <c r="AX11" s="151">
        <v>1.31</v>
      </c>
      <c r="AY11" s="30">
        <v>17.39</v>
      </c>
      <c r="AZ11" s="30">
        <f>IF((AY11^0.8)-(INPUTS!$F$40^0.8)&gt;0,(AY11^0.8)-(INPUTS!$F$40^0.8),1E-20)</f>
        <v>9.9999999999999995E-21</v>
      </c>
      <c r="BA11" s="30">
        <v>1.1299999999999999</v>
      </c>
      <c r="BB11" s="85">
        <v>104.58</v>
      </c>
      <c r="BC11" s="85">
        <f>IF((BB11^0.8)-(INPUTS!$F$40^0.8)&gt;0,(BB11^0.8)-(INPUTS!$F$40^0.8),1E-20)</f>
        <v>24.073669091594212</v>
      </c>
      <c r="BD11" s="85">
        <v>1.4</v>
      </c>
      <c r="BE11" s="140"/>
      <c r="BF11" s="30">
        <v>26.15</v>
      </c>
      <c r="BG11" s="30">
        <f>IF((BF11^0.8)-(INPUTS!$F$40^0.8)&gt;0,(BF11^0.8)-(INPUTS!$F$40^0.8),1E-20)</f>
        <v>9.9999999999999995E-21</v>
      </c>
      <c r="BH11" s="152">
        <v>0.96</v>
      </c>
      <c r="BI11" s="85">
        <v>36.26</v>
      </c>
      <c r="BJ11" s="85">
        <f>IF((BI11^0.8)-(INPUTS!$F$40^0.8)&gt;0,(BI11^0.8)-(INPUTS!$F$40^0.8),1E-20)</f>
        <v>0.49329055413922873</v>
      </c>
      <c r="BK11" s="85">
        <v>1</v>
      </c>
      <c r="BL11" s="30">
        <v>61.22</v>
      </c>
      <c r="BM11" s="30">
        <f>IF((BL11^0.8)-(INPUTS!$F$40^0.8)&gt;0,(BL11^0.8)-(INPUTS!$F$40^0.8),1E-20)</f>
        <v>9.6961346180701895</v>
      </c>
      <c r="BN11" s="152">
        <v>1.06</v>
      </c>
      <c r="BO11" s="85">
        <v>26.15</v>
      </c>
      <c r="BP11" s="85">
        <f>IF((BO11^0.8)-(INPUTS!$F$40^0.8)&gt;0,(BO11^0.8)-(INPUTS!$F$40^0.8),1E-20)</f>
        <v>9.9999999999999995E-21</v>
      </c>
      <c r="BQ11" s="85">
        <v>0.96</v>
      </c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</row>
    <row r="12" spans="1:102" s="110" customFormat="1" ht="21.95" customHeight="1" x14ac:dyDescent="0.25">
      <c r="B12" s="30">
        <v>116.47</v>
      </c>
      <c r="C12" s="30">
        <f>IF((B12^0.8)-(INPUTS!$F$40^0.8)&gt;0,(B12^0.8)-(INPUTS!$F$40^0.8),1E-20)</f>
        <v>27.785857803236084</v>
      </c>
      <c r="D12" s="30">
        <v>1.38</v>
      </c>
      <c r="E12" s="85">
        <v>66.959999999999994</v>
      </c>
      <c r="F12" s="85">
        <f>IF((E12^0.8)-(INPUTS!$F$40^0.8)&gt;0,(E12^0.8)-(INPUTS!$F$40^0.8),1E-20)</f>
        <v>11.694517423315318</v>
      </c>
      <c r="G12" s="151">
        <v>1.19</v>
      </c>
      <c r="H12" s="30">
        <v>45.22</v>
      </c>
      <c r="I12" s="30">
        <f>IF((H12^0.8)-(INPUTS!$F$40^0.8)&gt;0,(H12^0.8)-(INPUTS!$F$40^0.8),1E-20)</f>
        <v>3.9099737172392111</v>
      </c>
      <c r="J12" s="30">
        <v>1.1200000000000001</v>
      </c>
      <c r="K12" s="85">
        <v>224.51</v>
      </c>
      <c r="L12" s="85">
        <f>IF((K12^0.8)-(INPUTS!$F$40^0.8)&gt;0,(K12^0.8)-(INPUTS!$F$40^0.8),1E-20)</f>
        <v>58.841472136051635</v>
      </c>
      <c r="M12" s="151">
        <v>1.47</v>
      </c>
      <c r="N12" s="30">
        <v>103.48</v>
      </c>
      <c r="O12" s="30">
        <f>IF((N12^0.8)-(INPUTS!$F$40^0.8)&gt;0,(N12^0.8)-(INPUTS!$F$40^0.8),1E-20)</f>
        <v>23.726091765378754</v>
      </c>
      <c r="P12" s="30">
        <v>1.23</v>
      </c>
      <c r="Q12" s="85">
        <v>67.83</v>
      </c>
      <c r="R12" s="85">
        <f>IF((Q12^0.8)-(INPUTS!$F$40^0.8)&gt;0,(Q12^0.8)-(INPUTS!$F$40^0.8),1E-20)</f>
        <v>11.994353873675774</v>
      </c>
      <c r="S12" s="151">
        <v>1.42</v>
      </c>
      <c r="T12" s="30">
        <v>306.95999999999998</v>
      </c>
      <c r="U12" s="30">
        <f>IF((T12^0.8)-(INPUTS!$F$40^0.8)&gt;0,(T12^0.8)-(INPUTS!$F$40^0.8),1E-20)</f>
        <v>80.459315504050451</v>
      </c>
      <c r="V12" s="30">
        <v>2.59</v>
      </c>
      <c r="W12" s="140"/>
      <c r="X12" s="85">
        <v>215.51</v>
      </c>
      <c r="Y12" s="85">
        <f>IF((X12^0.8)-(INPUTS!$F$40^0.8)&gt;0,(X12^0.8)-(INPUTS!$F$40^0.8),1E-20)</f>
        <v>56.393247404870394</v>
      </c>
      <c r="Z12" s="85">
        <v>1.47</v>
      </c>
      <c r="AA12" s="30">
        <v>103.48</v>
      </c>
      <c r="AB12" s="30">
        <f>IF((AA12^0.8)-(INPUTS!$F$40^0.8)&gt;0,(AA12^0.8)-(INPUTS!$F$40^0.8),1E-20)</f>
        <v>23.726091765378754</v>
      </c>
      <c r="AC12" s="152">
        <v>1.23</v>
      </c>
      <c r="AD12" s="85">
        <v>67.83</v>
      </c>
      <c r="AE12" s="85">
        <f>IF((AD12^0.8)-(INPUTS!$F$40^0.8)&gt;0,(AD12^0.8)-(INPUTS!$F$40^0.8),1E-20)</f>
        <v>11.994353873675774</v>
      </c>
      <c r="AF12" s="85">
        <v>1.42</v>
      </c>
      <c r="AG12" s="30">
        <v>215.51</v>
      </c>
      <c r="AH12" s="30">
        <f>IF((AG12^0.8)-(INPUTS!$F$40^0.8)&gt;0,(AG12^0.8)-(INPUTS!$F$40^0.8),1E-20)</f>
        <v>56.393247404870394</v>
      </c>
      <c r="AI12" s="152">
        <v>1.47</v>
      </c>
      <c r="AJ12" s="85">
        <v>116.47</v>
      </c>
      <c r="AK12" s="85">
        <f>IF((AJ12^0.8)-(INPUTS!$F$40^0.8)&gt;0,(AJ12^0.8)-(INPUTS!$F$40^0.8),1E-20)</f>
        <v>27.785857803236084</v>
      </c>
      <c r="AL12" s="85">
        <v>1.38</v>
      </c>
      <c r="AM12" s="30">
        <v>66.959999999999994</v>
      </c>
      <c r="AN12" s="30">
        <f>IF((AM12^0.8)-(INPUTS!$F$40^0.8)&gt;0,(AM12^0.8)-(INPUTS!$F$40^0.8),1E-20)</f>
        <v>11.694517423315318</v>
      </c>
      <c r="AO12" s="152">
        <v>1.19</v>
      </c>
      <c r="AP12" s="85">
        <v>215.51</v>
      </c>
      <c r="AQ12" s="85">
        <f>IF((AP12^0.8)-(INPUTS!$F$40^0.8)&gt;0,(AP12^0.8)-(INPUTS!$F$40^0.8),1E-20)</f>
        <v>56.393247404870394</v>
      </c>
      <c r="AR12" s="85">
        <v>1.47</v>
      </c>
      <c r="AS12" s="30">
        <v>45.22</v>
      </c>
      <c r="AT12" s="30">
        <f>IF((AS12^0.8)-(INPUTS!$F$40^0.8)&gt;0,(AS12^0.8)-(INPUTS!$F$40^0.8),1E-20)</f>
        <v>3.9099737172392111</v>
      </c>
      <c r="AU12" s="30">
        <v>1.1200000000000001</v>
      </c>
      <c r="AV12" s="85">
        <v>103.48</v>
      </c>
      <c r="AW12" s="85">
        <f>IF((AV12^0.8)-(INPUTS!$F$40^0.8)&gt;0,(AV12^0.8)-(INPUTS!$F$40^0.8),1E-20)</f>
        <v>23.726091765378754</v>
      </c>
      <c r="AX12" s="151">
        <v>1.23</v>
      </c>
      <c r="AY12" s="30">
        <v>67.83</v>
      </c>
      <c r="AZ12" s="30">
        <f>IF((AY12^0.8)-(INPUTS!$F$40^0.8)&gt;0,(AY12^0.8)-(INPUTS!$F$40^0.8),1E-20)</f>
        <v>11.994353873675774</v>
      </c>
      <c r="BA12" s="30">
        <v>1.42</v>
      </c>
      <c r="BB12" s="85">
        <v>116.47</v>
      </c>
      <c r="BC12" s="85">
        <f>IF((BB12^0.8)-(INPUTS!$F$40^0.8)&gt;0,(BB12^0.8)-(INPUTS!$F$40^0.8),1E-20)</f>
        <v>27.785857803236084</v>
      </c>
      <c r="BD12" s="85">
        <v>1.38</v>
      </c>
      <c r="BE12" s="140"/>
      <c r="BF12" s="30">
        <v>30.31</v>
      </c>
      <c r="BG12" s="30">
        <f>IF((BF12^0.8)-(INPUTS!$F$40^0.8)&gt;0,(BF12^0.8)-(INPUTS!$F$40^0.8),1E-20)</f>
        <v>9.9999999999999995E-21</v>
      </c>
      <c r="BH12" s="152">
        <v>0.96</v>
      </c>
      <c r="BI12" s="85">
        <v>46.36</v>
      </c>
      <c r="BJ12" s="85">
        <f>IF((BI12^0.8)-(INPUTS!$F$40^0.8)&gt;0,(BI12^0.8)-(INPUTS!$F$40^0.8),1E-20)</f>
        <v>4.3344401990018682</v>
      </c>
      <c r="BK12" s="85">
        <v>1.0900000000000001</v>
      </c>
      <c r="BL12" s="30">
        <v>71.92</v>
      </c>
      <c r="BM12" s="30">
        <f>IF((BL12^0.8)-(INPUTS!$F$40^0.8)&gt;0,(BL12^0.8)-(INPUTS!$F$40^0.8),1E-20)</f>
        <v>13.393824587276928</v>
      </c>
      <c r="BN12" s="152">
        <v>1.01</v>
      </c>
      <c r="BO12" s="85">
        <v>30.31</v>
      </c>
      <c r="BP12" s="85">
        <f>IF((BO12^0.8)-(INPUTS!$F$40^0.8)&gt;0,(BO12^0.8)-(INPUTS!$F$40^0.8),1E-20)</f>
        <v>9.9999999999999995E-21</v>
      </c>
      <c r="BQ12" s="85">
        <v>0.96</v>
      </c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</row>
    <row r="13" spans="1:102" s="110" customFormat="1" ht="21.95" customHeight="1" x14ac:dyDescent="0.25">
      <c r="B13" s="30">
        <v>125.71</v>
      </c>
      <c r="C13" s="30">
        <f>IF((B13^0.8)-(INPUTS!$F$40^0.8)&gt;0,(B13^0.8)-(INPUTS!$F$40^0.8),1E-20)</f>
        <v>30.618329653497284</v>
      </c>
      <c r="D13" s="30">
        <v>1.54</v>
      </c>
      <c r="E13" s="85">
        <v>103.48</v>
      </c>
      <c r="F13" s="85">
        <f>IF((E13^0.8)-(INPUTS!$F$40^0.8)&gt;0,(E13^0.8)-(INPUTS!$F$40^0.8),1E-20)</f>
        <v>23.726091765378754</v>
      </c>
      <c r="G13" s="151">
        <v>1.38</v>
      </c>
      <c r="H13" s="30">
        <v>47.83</v>
      </c>
      <c r="I13" s="30">
        <f>IF((H13^0.8)-(INPUTS!$F$40^0.8)&gt;0,(H13^0.8)-(INPUTS!$F$40^0.8),1E-20)</f>
        <v>4.8787129514707743</v>
      </c>
      <c r="J13" s="30">
        <v>1.17</v>
      </c>
      <c r="K13" s="85">
        <v>241.63</v>
      </c>
      <c r="L13" s="85">
        <f>IF((K13^0.8)-(INPUTS!$F$40^0.8)&gt;0,(K13^0.8)-(INPUTS!$F$40^0.8),1E-20)</f>
        <v>63.445308883752105</v>
      </c>
      <c r="M13" s="151">
        <v>1.77</v>
      </c>
      <c r="N13" s="30">
        <v>86.96</v>
      </c>
      <c r="O13" s="30">
        <f>IF((N13^0.8)-(INPUTS!$F$40^0.8)&gt;0,(N13^0.8)-(INPUTS!$F$40^0.8),1E-20)</f>
        <v>18.411309903400962</v>
      </c>
      <c r="P13" s="30">
        <v>1.3</v>
      </c>
      <c r="Q13" s="85">
        <v>110.87</v>
      </c>
      <c r="R13" s="85">
        <f>IF((Q13^0.8)-(INPUTS!$F$40^0.8)&gt;0,(Q13^0.8)-(INPUTS!$F$40^0.8),1E-20)</f>
        <v>26.047419089625386</v>
      </c>
      <c r="S13" s="151">
        <v>1.63</v>
      </c>
      <c r="T13" s="30">
        <v>269.57</v>
      </c>
      <c r="U13" s="30">
        <f>IF((T13^0.8)-(INPUTS!$F$40^0.8)&gt;0,(T13^0.8)-(INPUTS!$F$40^0.8),1E-20)</f>
        <v>70.82190769410586</v>
      </c>
      <c r="V13" s="30">
        <v>2.4700000000000002</v>
      </c>
      <c r="W13" s="140"/>
      <c r="X13" s="85">
        <v>241.63</v>
      </c>
      <c r="Y13" s="85">
        <f>IF((X13^0.8)-(INPUTS!$F$40^0.8)&gt;0,(X13^0.8)-(INPUTS!$F$40^0.8),1E-20)</f>
        <v>63.445308883752105</v>
      </c>
      <c r="Z13" s="85">
        <v>1.77</v>
      </c>
      <c r="AA13" s="30">
        <v>86.96</v>
      </c>
      <c r="AB13" s="30">
        <f>IF((AA13^0.8)-(INPUTS!$F$40^0.8)&gt;0,(AA13^0.8)-(INPUTS!$F$40^0.8),1E-20)</f>
        <v>18.411309903400962</v>
      </c>
      <c r="AC13" s="152">
        <v>1.3</v>
      </c>
      <c r="AD13" s="85">
        <v>110.87</v>
      </c>
      <c r="AE13" s="85">
        <f>IF((AD13^0.8)-(INPUTS!$F$40^0.8)&gt;0,(AD13^0.8)-(INPUTS!$F$40^0.8),1E-20)</f>
        <v>26.047419089625386</v>
      </c>
      <c r="AF13" s="85">
        <v>1.63</v>
      </c>
      <c r="AG13" s="30">
        <v>241.63</v>
      </c>
      <c r="AH13" s="30">
        <f>IF((AG13^0.8)-(INPUTS!$F$40^0.8)&gt;0,(AG13^0.8)-(INPUTS!$F$40^0.8),1E-20)</f>
        <v>63.445308883752105</v>
      </c>
      <c r="AI13" s="152">
        <v>1.77</v>
      </c>
      <c r="AJ13" s="85">
        <v>125.71</v>
      </c>
      <c r="AK13" s="85">
        <f>IF((AJ13^0.8)-(INPUTS!$F$40^0.8)&gt;0,(AJ13^0.8)-(INPUTS!$F$40^0.8),1E-20)</f>
        <v>30.618329653497284</v>
      </c>
      <c r="AL13" s="85">
        <v>1.54</v>
      </c>
      <c r="AM13" s="30">
        <v>103.48</v>
      </c>
      <c r="AN13" s="30">
        <f>IF((AM13^0.8)-(INPUTS!$F$40^0.8)&gt;0,(AM13^0.8)-(INPUTS!$F$40^0.8),1E-20)</f>
        <v>23.726091765378754</v>
      </c>
      <c r="AO13" s="152">
        <v>1.38</v>
      </c>
      <c r="AP13" s="85">
        <v>241.63</v>
      </c>
      <c r="AQ13" s="85">
        <f>IF((AP13^0.8)-(INPUTS!$F$40^0.8)&gt;0,(AP13^0.8)-(INPUTS!$F$40^0.8),1E-20)</f>
        <v>63.445308883752105</v>
      </c>
      <c r="AR13" s="85">
        <v>1.77</v>
      </c>
      <c r="AS13" s="30">
        <v>47.83</v>
      </c>
      <c r="AT13" s="30">
        <f>IF((AS13^0.8)-(INPUTS!$F$40^0.8)&gt;0,(AS13^0.8)-(INPUTS!$F$40^0.8),1E-20)</f>
        <v>4.8787129514707743</v>
      </c>
      <c r="AU13" s="30">
        <v>1.17</v>
      </c>
      <c r="AV13" s="85">
        <v>86.96</v>
      </c>
      <c r="AW13" s="85">
        <f>IF((AV13^0.8)-(INPUTS!$F$40^0.8)&gt;0,(AV13^0.8)-(INPUTS!$F$40^0.8),1E-20)</f>
        <v>18.411309903400962</v>
      </c>
      <c r="AX13" s="151">
        <v>1.3</v>
      </c>
      <c r="AY13" s="30">
        <v>110.87</v>
      </c>
      <c r="AZ13" s="30">
        <f>IF((AY13^0.8)-(INPUTS!$F$40^0.8)&gt;0,(AY13^0.8)-(INPUTS!$F$40^0.8),1E-20)</f>
        <v>26.047419089625386</v>
      </c>
      <c r="BA13" s="30">
        <v>1.63</v>
      </c>
      <c r="BB13" s="85">
        <v>125.71</v>
      </c>
      <c r="BC13" s="85">
        <f>IF((BB13^0.8)-(INPUTS!$F$40^0.8)&gt;0,(BB13^0.8)-(INPUTS!$F$40^0.8),1E-20)</f>
        <v>30.618329653497284</v>
      </c>
      <c r="BD13" s="85">
        <v>1.54</v>
      </c>
      <c r="BE13" s="140"/>
      <c r="BF13" s="30">
        <v>52.3</v>
      </c>
      <c r="BG13" s="30">
        <f>IF((BF13^0.8)-(INPUTS!$F$40^0.8)&gt;0,(BF13^0.8)-(INPUTS!$F$40^0.8),1E-20)</f>
        <v>6.5137413839277976</v>
      </c>
      <c r="BH13" s="152">
        <v>0.93</v>
      </c>
      <c r="BI13" s="85">
        <v>51.11</v>
      </c>
      <c r="BJ13" s="85">
        <f>IF((BI13^0.8)-(INPUTS!$F$40^0.8)&gt;0,(BI13^0.8)-(INPUTS!$F$40^0.8),1E-20)</f>
        <v>6.0812945314904603</v>
      </c>
      <c r="BK13" s="85">
        <v>1.0900000000000001</v>
      </c>
      <c r="BL13" s="30">
        <v>76.08</v>
      </c>
      <c r="BM13" s="30">
        <f>IF((BL13^0.8)-(INPUTS!$F$40^0.8)&gt;0,(BL13^0.8)-(INPUTS!$F$40^0.8),1E-20)</f>
        <v>14.801007983539723</v>
      </c>
      <c r="BN13" s="152">
        <v>1.0900000000000001</v>
      </c>
      <c r="BO13" s="85">
        <v>52.3</v>
      </c>
      <c r="BP13" s="85">
        <f>IF((BO13^0.8)-(INPUTS!$F$40^0.8)&gt;0,(BO13^0.8)-(INPUTS!$F$40^0.8),1E-20)</f>
        <v>6.5137413839277976</v>
      </c>
      <c r="BQ13" s="85">
        <v>0.93</v>
      </c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</row>
    <row r="14" spans="1:102" s="110" customFormat="1" ht="21.95" customHeight="1" x14ac:dyDescent="0.25">
      <c r="B14" s="30">
        <v>142.88</v>
      </c>
      <c r="C14" s="30">
        <f>IF((B14^0.8)-(INPUTS!$F$40^0.8)&gt;0,(B14^0.8)-(INPUTS!$F$40^0.8),1E-20)</f>
        <v>35.774406734990897</v>
      </c>
      <c r="D14" s="30">
        <v>1.64</v>
      </c>
      <c r="E14" s="85">
        <v>227.83</v>
      </c>
      <c r="F14" s="85">
        <f>IF((E14^0.8)-(INPUTS!$F$40^0.8)&gt;0,(E14^0.8)-(INPUTS!$F$40^0.8),1E-20)</f>
        <v>59.739607934111135</v>
      </c>
      <c r="G14" s="151">
        <v>1.5</v>
      </c>
      <c r="H14" s="30">
        <v>56.52</v>
      </c>
      <c r="I14" s="30">
        <f>IF((H14^0.8)-(INPUTS!$F$40^0.8)&gt;0,(H14^0.8)-(INPUTS!$F$40^0.8),1E-20)</f>
        <v>8.0318149937218983</v>
      </c>
      <c r="J14" s="30">
        <v>1.24</v>
      </c>
      <c r="K14" s="85">
        <v>286.52999999999997</v>
      </c>
      <c r="L14" s="85">
        <f>IF((K14^0.8)-(INPUTS!$F$40^0.8)&gt;0,(K14^0.8)-(INPUTS!$F$40^0.8),1E-20)</f>
        <v>75.224489334040584</v>
      </c>
      <c r="M14" s="151">
        <v>2.27</v>
      </c>
      <c r="N14" s="30">
        <v>80</v>
      </c>
      <c r="O14" s="30">
        <f>IF((N14^0.8)-(INPUTS!$F$40^0.8)&gt;0,(N14^0.8)-(INPUTS!$F$40^0.8),1E-20)</f>
        <v>16.112976948919126</v>
      </c>
      <c r="P14" s="30">
        <v>1.39</v>
      </c>
      <c r="Q14" s="85">
        <v>103.48</v>
      </c>
      <c r="R14" s="85">
        <f>IF((Q14^0.8)-(INPUTS!$F$40^0.8)&gt;0,(Q14^0.8)-(INPUTS!$F$40^0.8),1E-20)</f>
        <v>23.726091765378754</v>
      </c>
      <c r="S14" s="151">
        <v>1.5</v>
      </c>
      <c r="T14" s="30">
        <v>402.61</v>
      </c>
      <c r="U14" s="30">
        <f>IF((T14^0.8)-(INPUTS!$F$40^0.8)&gt;0,(T14^0.8)-(INPUTS!$F$40^0.8),1E-20)</f>
        <v>104.1239334081737</v>
      </c>
      <c r="V14" s="30">
        <v>1.99</v>
      </c>
      <c r="W14" s="140"/>
      <c r="X14" s="85">
        <v>286.52999999999997</v>
      </c>
      <c r="Y14" s="85">
        <f>IF((X14^0.8)-(INPUTS!$F$40^0.8)&gt;0,(X14^0.8)-(INPUTS!$F$40^0.8),1E-20)</f>
        <v>75.224489334040584</v>
      </c>
      <c r="Z14" s="85">
        <v>2.27</v>
      </c>
      <c r="AA14" s="30">
        <v>80</v>
      </c>
      <c r="AB14" s="30">
        <f>IF((AA14^0.8)-(INPUTS!$F$40^0.8)&gt;0,(AA14^0.8)-(INPUTS!$F$40^0.8),1E-20)</f>
        <v>16.112976948919126</v>
      </c>
      <c r="AC14" s="152">
        <v>1.39</v>
      </c>
      <c r="AD14" s="85">
        <v>103.48</v>
      </c>
      <c r="AE14" s="85">
        <f>IF((AD14^0.8)-(INPUTS!$F$40^0.8)&gt;0,(AD14^0.8)-(INPUTS!$F$40^0.8),1E-20)</f>
        <v>23.726091765378754</v>
      </c>
      <c r="AF14" s="85">
        <v>1.5</v>
      </c>
      <c r="AG14" s="30">
        <v>286.52999999999997</v>
      </c>
      <c r="AH14" s="30">
        <f>IF((AG14^0.8)-(INPUTS!$F$40^0.8)&gt;0,(AG14^0.8)-(INPUTS!$F$40^0.8),1E-20)</f>
        <v>75.224489334040584</v>
      </c>
      <c r="AI14" s="152">
        <v>2.27</v>
      </c>
      <c r="AJ14" s="85">
        <v>142.88</v>
      </c>
      <c r="AK14" s="85">
        <f>IF((AJ14^0.8)-(INPUTS!$F$40^0.8)&gt;0,(AJ14^0.8)-(INPUTS!$F$40^0.8),1E-20)</f>
        <v>35.774406734990897</v>
      </c>
      <c r="AL14" s="85">
        <v>1.64</v>
      </c>
      <c r="AM14" s="30">
        <v>227.83</v>
      </c>
      <c r="AN14" s="30">
        <f>IF((AM14^0.8)-(INPUTS!$F$40^0.8)&gt;0,(AM14^0.8)-(INPUTS!$F$40^0.8),1E-20)</f>
        <v>59.739607934111135</v>
      </c>
      <c r="AO14" s="152">
        <v>1.5</v>
      </c>
      <c r="AP14" s="85">
        <v>286.52999999999997</v>
      </c>
      <c r="AQ14" s="85">
        <f>IF((AP14^0.8)-(INPUTS!$F$40^0.8)&gt;0,(AP14^0.8)-(INPUTS!$F$40^0.8),1E-20)</f>
        <v>75.224489334040584</v>
      </c>
      <c r="AR14" s="85">
        <v>2.27</v>
      </c>
      <c r="AS14" s="30">
        <v>56.52</v>
      </c>
      <c r="AT14" s="30">
        <f>IF((AS14^0.8)-(INPUTS!$F$40^0.8)&gt;0,(AS14^0.8)-(INPUTS!$F$40^0.8),1E-20)</f>
        <v>8.0318149937218983</v>
      </c>
      <c r="AU14" s="30">
        <v>1.24</v>
      </c>
      <c r="AV14" s="85">
        <v>80</v>
      </c>
      <c r="AW14" s="85">
        <f>IF((AV14^0.8)-(INPUTS!$F$40^0.8)&gt;0,(AV14^0.8)-(INPUTS!$F$40^0.8),1E-20)</f>
        <v>16.112976948919126</v>
      </c>
      <c r="AX14" s="151">
        <v>1.39</v>
      </c>
      <c r="AY14" s="30">
        <v>103.48</v>
      </c>
      <c r="AZ14" s="30">
        <f>IF((AY14^0.8)-(INPUTS!$F$40^0.8)&gt;0,(AY14^0.8)-(INPUTS!$F$40^0.8),1E-20)</f>
        <v>23.726091765378754</v>
      </c>
      <c r="BA14" s="30">
        <v>1.5</v>
      </c>
      <c r="BB14" s="85">
        <v>142.88</v>
      </c>
      <c r="BC14" s="85">
        <f>IF((BB14^0.8)-(INPUTS!$F$40^0.8)&gt;0,(BB14^0.8)-(INPUTS!$F$40^0.8),1E-20)</f>
        <v>35.774406734990897</v>
      </c>
      <c r="BD14" s="85">
        <v>1.64</v>
      </c>
      <c r="BE14" s="140"/>
      <c r="BF14" s="30">
        <v>45.77</v>
      </c>
      <c r="BG14" s="30">
        <f>IF((BF14^0.8)-(INPUTS!$F$40^0.8)&gt;0,(BF14^0.8)-(INPUTS!$F$40^0.8),1E-20)</f>
        <v>4.1150240967107443</v>
      </c>
      <c r="BH14" s="152">
        <v>1.02</v>
      </c>
      <c r="BI14" s="85">
        <v>60.62</v>
      </c>
      <c r="BJ14" s="85">
        <f>IF((BI14^0.8)-(INPUTS!$F$40^0.8)&gt;0,(BI14^0.8)-(INPUTS!$F$40^0.8),1E-20)</f>
        <v>9.4851311080870495</v>
      </c>
      <c r="BK14" s="85">
        <v>1.07</v>
      </c>
      <c r="BL14" s="30">
        <v>80.83</v>
      </c>
      <c r="BM14" s="30">
        <f>IF((BL14^0.8)-(INPUTS!$F$40^0.8)&gt;0,(BL14^0.8)-(INPUTS!$F$40^0.8),1E-20)</f>
        <v>16.389099024185754</v>
      </c>
      <c r="BN14" s="152">
        <v>1.2</v>
      </c>
      <c r="BO14" s="85">
        <v>45.77</v>
      </c>
      <c r="BP14" s="85">
        <f>IF((BO14^0.8)-(INPUTS!$F$40^0.8)&gt;0,(BO14^0.8)-(INPUTS!$F$40^0.8),1E-20)</f>
        <v>4.1150240967107443</v>
      </c>
      <c r="BQ14" s="85">
        <v>1.02</v>
      </c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</row>
    <row r="15" spans="1:102" s="110" customFormat="1" ht="21.95" customHeight="1" x14ac:dyDescent="0.25">
      <c r="B15" s="30">
        <v>141.55000000000001</v>
      </c>
      <c r="C15" s="30">
        <f>IF((B15^0.8)-(INPUTS!$F$40^0.8)&gt;0,(B15^0.8)-(INPUTS!$F$40^0.8),1E-20)</f>
        <v>35.379628749393568</v>
      </c>
      <c r="D15" s="30">
        <v>1.41</v>
      </c>
      <c r="E15" s="85">
        <v>224.35</v>
      </c>
      <c r="F15" s="85">
        <f>IF((E15^0.8)-(INPUTS!$F$40^0.8)&gt;0,(E15^0.8)-(INPUTS!$F$40^0.8),1E-20)</f>
        <v>58.798121668091653</v>
      </c>
      <c r="G15" s="151">
        <v>1.41</v>
      </c>
      <c r="H15" s="30">
        <v>66.959999999999994</v>
      </c>
      <c r="I15" s="30">
        <f>IF((H15^0.8)-(INPUTS!$F$40^0.8)&gt;0,(H15^0.8)-(INPUTS!$F$40^0.8),1E-20)</f>
        <v>11.694517423315318</v>
      </c>
      <c r="J15" s="30">
        <v>1.23</v>
      </c>
      <c r="K15" s="85">
        <v>332.24</v>
      </c>
      <c r="L15" s="85">
        <f>IF((K15^0.8)-(INPUTS!$F$40^0.8)&gt;0,(K15^0.8)-(INPUTS!$F$40^0.8),1E-20)</f>
        <v>86.841551937052941</v>
      </c>
      <c r="M15" s="151">
        <v>2.5099999999999998</v>
      </c>
      <c r="N15" s="30">
        <v>145.22</v>
      </c>
      <c r="O15" s="30">
        <f>IF((N15^0.8)-(INPUTS!$F$40^0.8)&gt;0,(N15^0.8)-(INPUTS!$F$40^0.8),1E-20)</f>
        <v>36.467201086153601</v>
      </c>
      <c r="P15" s="30">
        <v>1.59</v>
      </c>
      <c r="Q15" s="85">
        <v>70.430000000000007</v>
      </c>
      <c r="R15" s="85">
        <f>IF((Q15^0.8)-(INPUTS!$F$40^0.8)&gt;0,(Q15^0.8)-(INPUTS!$F$40^0.8),1E-20)</f>
        <v>12.885884296104603</v>
      </c>
      <c r="S15" s="151">
        <v>1.27</v>
      </c>
      <c r="T15" s="30">
        <v>179.13</v>
      </c>
      <c r="U15" s="30">
        <f>IF((T15^0.8)-(INPUTS!$F$40^0.8)&gt;0,(T15^0.8)-(INPUTS!$F$40^0.8),1E-20)</f>
        <v>46.275903647922327</v>
      </c>
      <c r="V15" s="30">
        <v>2.42</v>
      </c>
      <c r="W15" s="140"/>
      <c r="X15" s="85">
        <v>332.24</v>
      </c>
      <c r="Y15" s="85">
        <f>IF((X15^0.8)-(INPUTS!$F$40^0.8)&gt;0,(X15^0.8)-(INPUTS!$F$40^0.8),1E-20)</f>
        <v>86.841551937052941</v>
      </c>
      <c r="Z15" s="85">
        <v>2.5099999999999998</v>
      </c>
      <c r="AA15" s="30">
        <v>145.22</v>
      </c>
      <c r="AB15" s="30">
        <f>IF((AA15^0.8)-(INPUTS!$F$40^0.8)&gt;0,(AA15^0.8)-(INPUTS!$F$40^0.8),1E-20)</f>
        <v>36.467201086153601</v>
      </c>
      <c r="AC15" s="152">
        <v>1.59</v>
      </c>
      <c r="AD15" s="85">
        <v>70.430000000000007</v>
      </c>
      <c r="AE15" s="85">
        <f>IF((AD15^0.8)-(INPUTS!$F$40^0.8)&gt;0,(AD15^0.8)-(INPUTS!$F$40^0.8),1E-20)</f>
        <v>12.885884296104603</v>
      </c>
      <c r="AF15" s="85">
        <v>1.27</v>
      </c>
      <c r="AG15" s="30">
        <v>332.24</v>
      </c>
      <c r="AH15" s="30">
        <f>IF((AG15^0.8)-(INPUTS!$F$40^0.8)&gt;0,(AG15^0.8)-(INPUTS!$F$40^0.8),1E-20)</f>
        <v>86.841551937052941</v>
      </c>
      <c r="AI15" s="152">
        <v>2.5099999999999998</v>
      </c>
      <c r="AJ15" s="85">
        <v>141.55000000000001</v>
      </c>
      <c r="AK15" s="85">
        <f>IF((AJ15^0.8)-(INPUTS!$F$40^0.8)&gt;0,(AJ15^0.8)-(INPUTS!$F$40^0.8),1E-20)</f>
        <v>35.379628749393568</v>
      </c>
      <c r="AL15" s="85">
        <v>1.41</v>
      </c>
      <c r="AM15" s="30">
        <v>224.35</v>
      </c>
      <c r="AN15" s="30">
        <f>IF((AM15^0.8)-(INPUTS!$F$40^0.8)&gt;0,(AM15^0.8)-(INPUTS!$F$40^0.8),1E-20)</f>
        <v>58.798121668091653</v>
      </c>
      <c r="AO15" s="152">
        <v>1.41</v>
      </c>
      <c r="AP15" s="85">
        <v>332.24</v>
      </c>
      <c r="AQ15" s="85">
        <f>IF((AP15^0.8)-(INPUTS!$F$40^0.8)&gt;0,(AP15^0.8)-(INPUTS!$F$40^0.8),1E-20)</f>
        <v>86.841551937052941</v>
      </c>
      <c r="AR15" s="85">
        <v>2.5099999999999998</v>
      </c>
      <c r="AS15" s="30">
        <v>66.959999999999994</v>
      </c>
      <c r="AT15" s="30">
        <f>IF((AS15^0.8)-(INPUTS!$F$40^0.8)&gt;0,(AS15^0.8)-(INPUTS!$F$40^0.8),1E-20)</f>
        <v>11.694517423315318</v>
      </c>
      <c r="AU15" s="30">
        <v>1.23</v>
      </c>
      <c r="AV15" s="85">
        <v>145.22</v>
      </c>
      <c r="AW15" s="85">
        <f>IF((AV15^0.8)-(INPUTS!$F$40^0.8)&gt;0,(AV15^0.8)-(INPUTS!$F$40^0.8),1E-20)</f>
        <v>36.467201086153601</v>
      </c>
      <c r="AX15" s="151">
        <v>1.59</v>
      </c>
      <c r="AY15" s="30">
        <v>70.430000000000007</v>
      </c>
      <c r="AZ15" s="30">
        <f>IF((AY15^0.8)-(INPUTS!$F$40^0.8)&gt;0,(AY15^0.8)-(INPUTS!$F$40^0.8),1E-20)</f>
        <v>12.885884296104603</v>
      </c>
      <c r="BA15" s="30">
        <v>1.27</v>
      </c>
      <c r="BB15" s="85">
        <v>141.55000000000001</v>
      </c>
      <c r="BC15" s="85">
        <f>IF((BB15^0.8)-(INPUTS!$F$40^0.8)&gt;0,(BB15^0.8)-(INPUTS!$F$40^0.8),1E-20)</f>
        <v>35.379628749393568</v>
      </c>
      <c r="BD15" s="85">
        <v>1.41</v>
      </c>
      <c r="BE15" s="140"/>
      <c r="BF15" s="30">
        <v>51.71</v>
      </c>
      <c r="BG15" s="30">
        <f>IF((BF15^0.8)-(INPUTS!$F$40^0.8)&gt;0,(BF15^0.8)-(INPUTS!$F$40^0.8),1E-20)</f>
        <v>6.2995837611054277</v>
      </c>
      <c r="BH15" s="152">
        <v>1.02</v>
      </c>
      <c r="BI15" s="85">
        <v>57.06</v>
      </c>
      <c r="BJ15" s="85">
        <f>IF((BI15^0.8)-(INPUTS!$F$40^0.8)&gt;0,(BI15^0.8)-(INPUTS!$F$40^0.8),1E-20)</f>
        <v>8.2244032343613114</v>
      </c>
      <c r="BK15" s="85">
        <v>1.19</v>
      </c>
      <c r="BL15" s="30">
        <v>81.430000000000007</v>
      </c>
      <c r="BM15" s="30">
        <f>IF((BL15^0.8)-(INPUTS!$F$40^0.8)&gt;0,(BL15^0.8)-(INPUTS!$F$40^0.8),1E-20)</f>
        <v>16.588352166760117</v>
      </c>
      <c r="BN15" s="152">
        <v>1.1399999999999999</v>
      </c>
      <c r="BO15" s="85">
        <v>51.71</v>
      </c>
      <c r="BP15" s="85">
        <f>IF((BO15^0.8)-(INPUTS!$F$40^0.8)&gt;0,(BO15^0.8)-(INPUTS!$F$40^0.8),1E-20)</f>
        <v>6.2995837611054277</v>
      </c>
      <c r="BQ15" s="85">
        <v>1.02</v>
      </c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</row>
    <row r="16" spans="1:102" s="110" customFormat="1" ht="21.95" customHeight="1" x14ac:dyDescent="0.25">
      <c r="B16" s="30">
        <v>169.28</v>
      </c>
      <c r="C16" s="30">
        <f>IF((B16^0.8)-(INPUTS!$F$40^0.8)&gt;0,(B16^0.8)-(INPUTS!$F$40^0.8),1E-20)</f>
        <v>43.46835052382179</v>
      </c>
      <c r="D16" s="30">
        <v>1.73</v>
      </c>
      <c r="E16" s="85">
        <v>228.7</v>
      </c>
      <c r="F16" s="85">
        <f>IF((E16^0.8)-(INPUTS!$F$40^0.8)&gt;0,(E16^0.8)-(INPUTS!$F$40^0.8),1E-20)</f>
        <v>59.974528715925857</v>
      </c>
      <c r="G16" s="151">
        <v>1.36</v>
      </c>
      <c r="H16" s="30">
        <v>73.91</v>
      </c>
      <c r="I16" s="30">
        <f>IF((H16^0.8)-(INPUTS!$F$40^0.8)&gt;0,(H16^0.8)-(INPUTS!$F$40^0.8),1E-20)</f>
        <v>14.068947616373837</v>
      </c>
      <c r="J16" s="30">
        <v>1.29</v>
      </c>
      <c r="K16" s="85">
        <v>379.59</v>
      </c>
      <c r="L16" s="85">
        <f>IF((K16^0.8)-(INPUTS!$F$40^0.8)&gt;0,(K16^0.8)-(INPUTS!$F$40^0.8),1E-20)</f>
        <v>98.542409448542344</v>
      </c>
      <c r="M16" s="151">
        <v>3.19</v>
      </c>
      <c r="N16" s="30">
        <v>162.61000000000001</v>
      </c>
      <c r="O16" s="30">
        <f>IF((N16^0.8)-(INPUTS!$F$40^0.8)&gt;0,(N16^0.8)-(INPUTS!$F$40^0.8),1E-20)</f>
        <v>41.548665380463916</v>
      </c>
      <c r="P16" s="30">
        <v>1.56</v>
      </c>
      <c r="Q16" s="85">
        <v>46.09</v>
      </c>
      <c r="R16" s="85">
        <f>IF((Q16^0.8)-(INPUTS!$F$40^0.8)&gt;0,(Q16^0.8)-(INPUTS!$F$40^0.8),1E-20)</f>
        <v>4.2340991781027384</v>
      </c>
      <c r="S16" s="151">
        <v>1.19</v>
      </c>
      <c r="T16" s="30">
        <v>121.74</v>
      </c>
      <c r="U16" s="30">
        <f>IF((T16^0.8)-(INPUTS!$F$40^0.8)&gt;0,(T16^0.8)-(INPUTS!$F$40^0.8),1E-20)</f>
        <v>29.406634214589289</v>
      </c>
      <c r="V16" s="30">
        <v>1.94</v>
      </c>
      <c r="W16" s="140"/>
      <c r="X16" s="85">
        <v>379.59</v>
      </c>
      <c r="Y16" s="85">
        <f>IF((X16^0.8)-(INPUTS!$F$40^0.8)&gt;0,(X16^0.8)-(INPUTS!$F$40^0.8),1E-20)</f>
        <v>98.542409448542344</v>
      </c>
      <c r="Z16" s="85">
        <v>3.19</v>
      </c>
      <c r="AA16" s="30">
        <v>162.61000000000001</v>
      </c>
      <c r="AB16" s="30">
        <f>IF((AA16^0.8)-(INPUTS!$F$40^0.8)&gt;0,(AA16^0.8)-(INPUTS!$F$40^0.8),1E-20)</f>
        <v>41.548665380463916</v>
      </c>
      <c r="AC16" s="152">
        <v>1.56</v>
      </c>
      <c r="AD16" s="85">
        <v>46.09</v>
      </c>
      <c r="AE16" s="85">
        <f>IF((AD16^0.8)-(INPUTS!$F$40^0.8)&gt;0,(AD16^0.8)-(INPUTS!$F$40^0.8),1E-20)</f>
        <v>4.2340991781027384</v>
      </c>
      <c r="AF16" s="85">
        <v>1.19</v>
      </c>
      <c r="AG16" s="30">
        <v>379.59</v>
      </c>
      <c r="AH16" s="30">
        <f>IF((AG16^0.8)-(INPUTS!$F$40^0.8)&gt;0,(AG16^0.8)-(INPUTS!$F$40^0.8),1E-20)</f>
        <v>98.542409448542344</v>
      </c>
      <c r="AI16" s="152">
        <v>3.19</v>
      </c>
      <c r="AJ16" s="85">
        <v>169.28</v>
      </c>
      <c r="AK16" s="85">
        <f>IF((AJ16^0.8)-(INPUTS!$F$40^0.8)&gt;0,(AJ16^0.8)-(INPUTS!$F$40^0.8),1E-20)</f>
        <v>43.46835052382179</v>
      </c>
      <c r="AL16" s="85">
        <v>1.73</v>
      </c>
      <c r="AM16" s="30">
        <v>228.7</v>
      </c>
      <c r="AN16" s="30">
        <f>IF((AM16^0.8)-(INPUTS!$F$40^0.8)&gt;0,(AM16^0.8)-(INPUTS!$F$40^0.8),1E-20)</f>
        <v>59.974528715925857</v>
      </c>
      <c r="AO16" s="152">
        <v>1.36</v>
      </c>
      <c r="AP16" s="85">
        <v>379.59</v>
      </c>
      <c r="AQ16" s="85">
        <f>IF((AP16^0.8)-(INPUTS!$F$40^0.8)&gt;0,(AP16^0.8)-(INPUTS!$F$40^0.8),1E-20)</f>
        <v>98.542409448542344</v>
      </c>
      <c r="AR16" s="85">
        <v>3.19</v>
      </c>
      <c r="AS16" s="30">
        <v>73.91</v>
      </c>
      <c r="AT16" s="30">
        <f>IF((AS16^0.8)-(INPUTS!$F$40^0.8)&gt;0,(AS16^0.8)-(INPUTS!$F$40^0.8),1E-20)</f>
        <v>14.068947616373837</v>
      </c>
      <c r="AU16" s="30">
        <v>1.29</v>
      </c>
      <c r="AV16" s="85">
        <v>162.61000000000001</v>
      </c>
      <c r="AW16" s="85">
        <f>IF((AV16^0.8)-(INPUTS!$F$40^0.8)&gt;0,(AV16^0.8)-(INPUTS!$F$40^0.8),1E-20)</f>
        <v>41.548665380463916</v>
      </c>
      <c r="AX16" s="151">
        <v>1.56</v>
      </c>
      <c r="AY16" s="30">
        <v>46.09</v>
      </c>
      <c r="AZ16" s="30">
        <f>IF((AY16^0.8)-(INPUTS!$F$40^0.8)&gt;0,(AY16^0.8)-(INPUTS!$F$40^0.8),1E-20)</f>
        <v>4.2340991781027384</v>
      </c>
      <c r="BA16" s="30">
        <v>1.19</v>
      </c>
      <c r="BB16" s="85">
        <v>169.28</v>
      </c>
      <c r="BC16" s="85">
        <f>IF((BB16^0.8)-(INPUTS!$F$40^0.8)&gt;0,(BB16^0.8)-(INPUTS!$F$40^0.8),1E-20)</f>
        <v>43.46835052382179</v>
      </c>
      <c r="BD16" s="85">
        <v>1.73</v>
      </c>
      <c r="BE16" s="140"/>
      <c r="BF16" s="30">
        <v>58.25</v>
      </c>
      <c r="BG16" s="30">
        <f>IF((BF16^0.8)-(INPUTS!$F$40^0.8)&gt;0,(BF16^0.8)-(INPUTS!$F$40^0.8),1E-20)</f>
        <v>8.6475308817495744</v>
      </c>
      <c r="BH16" s="152">
        <v>1.02</v>
      </c>
      <c r="BI16" s="85">
        <v>42.2</v>
      </c>
      <c r="BJ16" s="85">
        <f>IF((BI16^0.8)-(INPUTS!$F$40^0.8)&gt;0,(BI16^0.8)-(INPUTS!$F$40^0.8),1E-20)</f>
        <v>2.7749589587650121</v>
      </c>
      <c r="BK16" s="85">
        <v>0.95</v>
      </c>
      <c r="BL16" s="30">
        <v>73.7</v>
      </c>
      <c r="BM16" s="30">
        <f>IF((BL16^0.8)-(INPUTS!$F$40^0.8)&gt;0,(BL16^0.8)-(INPUTS!$F$40^0.8),1E-20)</f>
        <v>13.997876659941046</v>
      </c>
      <c r="BN16" s="152">
        <v>1.18</v>
      </c>
      <c r="BO16" s="85">
        <v>58.25</v>
      </c>
      <c r="BP16" s="85">
        <f>IF((BO16^0.8)-(INPUTS!$F$40^0.8)&gt;0,(BO16^0.8)-(INPUTS!$F$40^0.8),1E-20)</f>
        <v>8.6475308817495744</v>
      </c>
      <c r="BQ16" s="85">
        <v>1.02</v>
      </c>
      <c r="BR16" s="140"/>
      <c r="BS16" s="140"/>
      <c r="BT16" s="140"/>
      <c r="BU16" s="140"/>
      <c r="BV16" s="140"/>
      <c r="BW16" s="140"/>
      <c r="BX16" s="140"/>
      <c r="BY16" s="140"/>
      <c r="BZ16" s="140"/>
      <c r="CA16" s="140"/>
      <c r="CB16" s="140"/>
      <c r="CC16" s="140"/>
      <c r="CD16" s="140"/>
      <c r="CE16" s="140"/>
      <c r="CF16" s="140"/>
      <c r="CG16" s="140"/>
      <c r="CH16" s="140"/>
      <c r="CI16" s="140"/>
      <c r="CJ16" s="140"/>
      <c r="CK16" s="140"/>
      <c r="CL16" s="140"/>
      <c r="CM16" s="140"/>
      <c r="CN16" s="140"/>
      <c r="CO16" s="140"/>
      <c r="CP16" s="140"/>
      <c r="CQ16" s="140"/>
      <c r="CR16" s="140"/>
      <c r="CS16" s="140"/>
      <c r="CT16" s="140"/>
      <c r="CU16" s="140"/>
      <c r="CV16" s="140"/>
      <c r="CW16" s="140"/>
      <c r="CX16" s="140"/>
    </row>
    <row r="17" spans="1:102" s="110" customFormat="1" ht="21.95" customHeight="1" x14ac:dyDescent="0.25">
      <c r="B17" s="30">
        <v>226.06</v>
      </c>
      <c r="C17" s="30">
        <f>IF((B17^0.8)-(INPUTS!$F$40^0.8)&gt;0,(B17^0.8)-(INPUTS!$F$40^0.8),1E-20)</f>
        <v>59.261110741858971</v>
      </c>
      <c r="D17" s="30">
        <v>1.74</v>
      </c>
      <c r="E17" s="85">
        <v>239.13</v>
      </c>
      <c r="F17" s="85">
        <f>IF((E17^0.8)-(INPUTS!$F$40^0.8)&gt;0,(E17^0.8)-(INPUTS!$F$40^0.8),1E-20)</f>
        <v>62.777194534575742</v>
      </c>
      <c r="G17" s="151">
        <v>1.32</v>
      </c>
      <c r="H17" s="30">
        <v>79.13</v>
      </c>
      <c r="I17" s="30">
        <f>IF((H17^0.8)-(INPUTS!$F$40^0.8)&gt;0,(H17^0.8)-(INPUTS!$F$40^0.8),1E-20)</f>
        <v>15.82293197412961</v>
      </c>
      <c r="J17" s="30">
        <v>1.35</v>
      </c>
      <c r="K17" s="85">
        <v>424.49</v>
      </c>
      <c r="L17" s="85">
        <f>IF((K17^0.8)-(INPUTS!$F$40^0.8)&gt;0,(K17^0.8)-(INPUTS!$F$40^0.8),1E-20)</f>
        <v>109.37012152457291</v>
      </c>
      <c r="M17" s="151">
        <v>3.45</v>
      </c>
      <c r="N17" s="30">
        <v>215.65</v>
      </c>
      <c r="O17" s="30">
        <f>IF((N17^0.8)-(INPUTS!$F$40^0.8)&gt;0,(N17^0.8)-(INPUTS!$F$40^0.8),1E-20)</f>
        <v>56.431485507190885</v>
      </c>
      <c r="P17" s="30">
        <v>1.61</v>
      </c>
      <c r="Q17" s="85">
        <v>141.74</v>
      </c>
      <c r="R17" s="85">
        <f>IF((Q17^0.8)-(INPUTS!$F$40^0.8)&gt;0,(Q17^0.8)-(INPUTS!$F$40^0.8),1E-20)</f>
        <v>35.436070873066278</v>
      </c>
      <c r="S17" s="151">
        <v>1.69</v>
      </c>
      <c r="T17" s="30">
        <v>112.17</v>
      </c>
      <c r="U17" s="30">
        <f>IF((T17^0.8)-(INPUTS!$F$40^0.8)&gt;0,(T17^0.8)-(INPUTS!$F$40^0.8),1E-20)</f>
        <v>26.452520147512978</v>
      </c>
      <c r="V17" s="30">
        <v>1.67</v>
      </c>
      <c r="W17" s="140"/>
      <c r="X17" s="85">
        <v>424.49</v>
      </c>
      <c r="Y17" s="85">
        <f>IF((X17^0.8)-(INPUTS!$F$40^0.8)&gt;0,(X17^0.8)-(INPUTS!$F$40^0.8),1E-20)</f>
        <v>109.37012152457291</v>
      </c>
      <c r="Z17" s="85">
        <v>3.45</v>
      </c>
      <c r="AA17" s="30">
        <v>215.65</v>
      </c>
      <c r="AB17" s="30">
        <f>IF((AA17^0.8)-(INPUTS!$F$40^0.8)&gt;0,(AA17^0.8)-(INPUTS!$F$40^0.8),1E-20)</f>
        <v>56.431485507190885</v>
      </c>
      <c r="AC17" s="152">
        <v>1.61</v>
      </c>
      <c r="AD17" s="85">
        <v>141.74</v>
      </c>
      <c r="AE17" s="85">
        <f>IF((AD17^0.8)-(INPUTS!$F$40^0.8)&gt;0,(AD17^0.8)-(INPUTS!$F$40^0.8),1E-20)</f>
        <v>35.436070873066278</v>
      </c>
      <c r="AF17" s="85">
        <v>1.69</v>
      </c>
      <c r="AG17" s="30">
        <v>424.49</v>
      </c>
      <c r="AH17" s="30">
        <f>IF((AG17^0.8)-(INPUTS!$F$40^0.8)&gt;0,(AG17^0.8)-(INPUTS!$F$40^0.8),1E-20)</f>
        <v>109.37012152457291</v>
      </c>
      <c r="AI17" s="152">
        <v>3.45</v>
      </c>
      <c r="AJ17" s="85">
        <v>226.06</v>
      </c>
      <c r="AK17" s="85">
        <f>IF((AJ17^0.8)-(INPUTS!$F$40^0.8)&gt;0,(AJ17^0.8)-(INPUTS!$F$40^0.8),1E-20)</f>
        <v>59.261110741858971</v>
      </c>
      <c r="AL17" s="85">
        <v>1.74</v>
      </c>
      <c r="AM17" s="30">
        <v>239.13</v>
      </c>
      <c r="AN17" s="30">
        <f>IF((AM17^0.8)-(INPUTS!$F$40^0.8)&gt;0,(AM17^0.8)-(INPUTS!$F$40^0.8),1E-20)</f>
        <v>62.777194534575742</v>
      </c>
      <c r="AO17" s="152">
        <v>1.32</v>
      </c>
      <c r="AP17" s="85">
        <v>424.49</v>
      </c>
      <c r="AQ17" s="85">
        <f>IF((AP17^0.8)-(INPUTS!$F$40^0.8)&gt;0,(AP17^0.8)-(INPUTS!$F$40^0.8),1E-20)</f>
        <v>109.37012152457291</v>
      </c>
      <c r="AR17" s="85">
        <v>3.45</v>
      </c>
      <c r="AS17" s="30">
        <v>79.13</v>
      </c>
      <c r="AT17" s="30">
        <f>IF((AS17^0.8)-(INPUTS!$F$40^0.8)&gt;0,(AS17^0.8)-(INPUTS!$F$40^0.8),1E-20)</f>
        <v>15.82293197412961</v>
      </c>
      <c r="AU17" s="30">
        <v>1.35</v>
      </c>
      <c r="AV17" s="85">
        <v>215.65</v>
      </c>
      <c r="AW17" s="85">
        <f>IF((AV17^0.8)-(INPUTS!$F$40^0.8)&gt;0,(AV17^0.8)-(INPUTS!$F$40^0.8),1E-20)</f>
        <v>56.431485507190885</v>
      </c>
      <c r="AX17" s="151">
        <v>1.61</v>
      </c>
      <c r="AY17" s="30">
        <v>141.74</v>
      </c>
      <c r="AZ17" s="30">
        <f>IF((AY17^0.8)-(INPUTS!$F$40^0.8)&gt;0,(AY17^0.8)-(INPUTS!$F$40^0.8),1E-20)</f>
        <v>35.436070873066278</v>
      </c>
      <c r="BA17" s="30">
        <v>1.69</v>
      </c>
      <c r="BB17" s="85">
        <v>226.06</v>
      </c>
      <c r="BC17" s="85">
        <f>IF((BB17^0.8)-(INPUTS!$F$40^0.8)&gt;0,(BB17^0.8)-(INPUTS!$F$40^0.8),1E-20)</f>
        <v>59.261110741858971</v>
      </c>
      <c r="BD17" s="85">
        <v>1.74</v>
      </c>
      <c r="BE17" s="140"/>
      <c r="BF17" s="30">
        <v>64.19</v>
      </c>
      <c r="BG17" s="30">
        <f>IF((BF17^0.8)-(INPUTS!$F$40^0.8)&gt;0,(BF17^0.8)-(INPUTS!$F$40^0.8),1E-20)</f>
        <v>10.734608902620241</v>
      </c>
      <c r="BH17" s="152">
        <v>1.21</v>
      </c>
      <c r="BI17" s="85">
        <v>54.09</v>
      </c>
      <c r="BJ17" s="85">
        <f>IF((BI17^0.8)-(INPUTS!$F$40^0.8)&gt;0,(BI17^0.8)-(INPUTS!$F$40^0.8),1E-20)</f>
        <v>7.1605469868988614</v>
      </c>
      <c r="BK17" s="85">
        <v>1.02</v>
      </c>
      <c r="BL17" s="30">
        <v>101.04</v>
      </c>
      <c r="BM17" s="30">
        <f>IF((BL17^0.8)-(INPUTS!$F$40^0.8)&gt;0,(BL17^0.8)-(INPUTS!$F$40^0.8),1E-20)</f>
        <v>22.952447824791811</v>
      </c>
      <c r="BN17" s="152">
        <v>1.17</v>
      </c>
      <c r="BO17" s="85">
        <v>64.19</v>
      </c>
      <c r="BP17" s="85">
        <f>IF((BO17^0.8)-(INPUTS!$F$40^0.8)&gt;0,(BO17^0.8)-(INPUTS!$F$40^0.8),1E-20)</f>
        <v>10.734608902620241</v>
      </c>
      <c r="BQ17" s="85">
        <v>1.21</v>
      </c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  <c r="CW17" s="140"/>
      <c r="CX17" s="140"/>
    </row>
    <row r="18" spans="1:102" s="110" customFormat="1" ht="21.95" customHeight="1" x14ac:dyDescent="0.25">
      <c r="B18" s="30">
        <v>247.19</v>
      </c>
      <c r="C18" s="30">
        <f>IF((B18^0.8)-(INPUTS!$F$40^0.8)&gt;0,(B18^0.8)-(INPUTS!$F$40^0.8),1E-20)</f>
        <v>64.926268554156621</v>
      </c>
      <c r="D18" s="30">
        <v>1.54</v>
      </c>
      <c r="E18" s="85">
        <v>246.96</v>
      </c>
      <c r="F18" s="85">
        <f>IF((E18^0.8)-(INPUTS!$F$40^0.8)&gt;0,(E18^0.8)-(INPUTS!$F$40^0.8),1E-20)</f>
        <v>64.865138882094925</v>
      </c>
      <c r="G18" s="151">
        <v>1.4</v>
      </c>
      <c r="H18" s="30">
        <v>146.09</v>
      </c>
      <c r="I18" s="30">
        <f>IF((H18^0.8)-(INPUTS!$F$40^0.8)&gt;0,(H18^0.8)-(INPUTS!$F$40^0.8),1E-20)</f>
        <v>36.724207709096149</v>
      </c>
      <c r="J18" s="30">
        <v>1.46</v>
      </c>
      <c r="K18" s="140"/>
      <c r="L18" s="140"/>
      <c r="M18" s="140"/>
      <c r="N18" s="30">
        <v>260.87</v>
      </c>
      <c r="O18" s="30">
        <f>IF((N18^0.8)-(INPUTS!$F$40^0.8)&gt;0,(N18^0.8)-(INPUTS!$F$40^0.8),1E-20)</f>
        <v>68.542129165671099</v>
      </c>
      <c r="P18" s="30">
        <v>1.84</v>
      </c>
      <c r="Q18" s="140"/>
      <c r="R18" s="140"/>
      <c r="S18" s="140"/>
      <c r="T18" s="30">
        <v>89.57</v>
      </c>
      <c r="U18" s="30">
        <f>IF((T18^0.8)-(INPUTS!$F$40^0.8)&gt;0,(T18^0.8)-(INPUTS!$F$40^0.8),1E-20)</f>
        <v>19.263578697328356</v>
      </c>
      <c r="V18" s="30">
        <v>1.54</v>
      </c>
      <c r="W18" s="140"/>
      <c r="X18" s="85">
        <v>104.58</v>
      </c>
      <c r="Y18" s="85">
        <f>IF((X18^0.8)-(INPUTS!$F$40^0.8)&gt;0,(X18^0.8)-(INPUTS!$F$40^0.8),1E-20)</f>
        <v>24.073669091594212</v>
      </c>
      <c r="Z18" s="85">
        <v>1.4</v>
      </c>
      <c r="AA18" s="30">
        <v>260.87</v>
      </c>
      <c r="AB18" s="30">
        <f>IF((AA18^0.8)-(INPUTS!$F$40^0.8)&gt;0,(AA18^0.8)-(INPUTS!$F$40^0.8),1E-20)</f>
        <v>68.542129165671099</v>
      </c>
      <c r="AC18" s="152">
        <v>1.84</v>
      </c>
      <c r="AD18" s="85">
        <v>387.83</v>
      </c>
      <c r="AE18" s="85">
        <f>IF((AD18^0.8)-(INPUTS!$F$40^0.8)&gt;0,(AD18^0.8)-(INPUTS!$F$40^0.8),1E-20)</f>
        <v>100.54789056951806</v>
      </c>
      <c r="AF18" s="85">
        <v>2.5499999999999998</v>
      </c>
      <c r="AG18" s="30">
        <v>387.83</v>
      </c>
      <c r="AH18" s="30">
        <f>IF((AG18^0.8)-(INPUTS!$F$40^0.8)&gt;0,(AG18^0.8)-(INPUTS!$F$40^0.8),1E-20)</f>
        <v>100.54789056951806</v>
      </c>
      <c r="AI18" s="152">
        <v>2.5499999999999998</v>
      </c>
      <c r="AJ18" s="85">
        <v>247.19</v>
      </c>
      <c r="AK18" s="85">
        <f>IF((AJ18^0.8)-(INPUTS!$F$40^0.8)&gt;0,(AJ18^0.8)-(INPUTS!$F$40^0.8),1E-20)</f>
        <v>64.926268554156621</v>
      </c>
      <c r="AL18" s="85">
        <v>1.54</v>
      </c>
      <c r="AM18" s="30">
        <v>246.96</v>
      </c>
      <c r="AN18" s="30">
        <f>IF((AM18^0.8)-(INPUTS!$F$40^0.8)&gt;0,(AM18^0.8)-(INPUTS!$F$40^0.8),1E-20)</f>
        <v>64.865138882094925</v>
      </c>
      <c r="AO18" s="152">
        <v>1.4</v>
      </c>
      <c r="AP18" s="85">
        <v>104.58</v>
      </c>
      <c r="AQ18" s="85">
        <f>IF((AP18^0.8)-(INPUTS!$F$40^0.8)&gt;0,(AP18^0.8)-(INPUTS!$F$40^0.8),1E-20)</f>
        <v>24.073669091594212</v>
      </c>
      <c r="AR18" s="85">
        <v>1.4</v>
      </c>
      <c r="AS18" s="30">
        <v>146.09</v>
      </c>
      <c r="AT18" s="30">
        <f>IF((AS18^0.8)-(INPUTS!$F$40^0.8)&gt;0,(AS18^0.8)-(INPUTS!$F$40^0.8),1E-20)</f>
        <v>36.724207709096149</v>
      </c>
      <c r="AU18" s="30">
        <v>1.46</v>
      </c>
      <c r="AV18" s="85">
        <v>260.87</v>
      </c>
      <c r="AW18" s="85">
        <f>IF((AV18^0.8)-(INPUTS!$F$40^0.8)&gt;0,(AV18^0.8)-(INPUTS!$F$40^0.8),1E-20)</f>
        <v>68.542129165671099</v>
      </c>
      <c r="AX18" s="151">
        <v>1.84</v>
      </c>
      <c r="AY18" s="30">
        <v>387.83</v>
      </c>
      <c r="AZ18" s="30">
        <f>IF((AY18^0.8)-(INPUTS!$F$40^0.8)&gt;0,(AY18^0.8)-(INPUTS!$F$40^0.8),1E-20)</f>
        <v>100.54789056951806</v>
      </c>
      <c r="BA18" s="30">
        <v>2.5499999999999998</v>
      </c>
      <c r="BB18" s="85">
        <v>247.19</v>
      </c>
      <c r="BC18" s="85">
        <f>IF((BB18^0.8)-(INPUTS!$F$40^0.8)&gt;0,(BB18^0.8)-(INPUTS!$F$40^0.8),1E-20)</f>
        <v>64.926268554156621</v>
      </c>
      <c r="BD18" s="85">
        <v>1.54</v>
      </c>
      <c r="BE18" s="140"/>
      <c r="BF18" s="30">
        <v>68.95</v>
      </c>
      <c r="BG18" s="30">
        <f>IF((BF18^0.8)-(INPUTS!$F$40^0.8)&gt;0,(BF18^0.8)-(INPUTS!$F$40^0.8),1E-20)</f>
        <v>12.379220855165386</v>
      </c>
      <c r="BH18" s="152">
        <v>1.17</v>
      </c>
      <c r="BI18" s="85">
        <v>68.349999999999994</v>
      </c>
      <c r="BJ18" s="85">
        <f>IF((BI18^0.8)-(INPUTS!$F$40^0.8)&gt;0,(BI18^0.8)-(INPUTS!$F$40^0.8),1E-20)</f>
        <v>12.173198920652851</v>
      </c>
      <c r="BK18" s="85">
        <v>0.96</v>
      </c>
      <c r="BL18" s="30">
        <v>111.74</v>
      </c>
      <c r="BM18" s="30">
        <f>IF((BL18^0.8)-(INPUTS!$F$40^0.8)&gt;0,(BL18^0.8)-(INPUTS!$F$40^0.8),1E-20)</f>
        <v>26.318629633827577</v>
      </c>
      <c r="BN18" s="152">
        <v>1.36</v>
      </c>
      <c r="BO18" s="85">
        <v>68.95</v>
      </c>
      <c r="BP18" s="85">
        <f>IF((BO18^0.8)-(INPUTS!$F$40^0.8)&gt;0,(BO18^0.8)-(INPUTS!$F$40^0.8),1E-20)</f>
        <v>12.379220855165386</v>
      </c>
      <c r="BQ18" s="85">
        <v>1.17</v>
      </c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</row>
    <row r="19" spans="1:102" s="110" customFormat="1" ht="21.95" customHeight="1" x14ac:dyDescent="0.25">
      <c r="B19" s="30">
        <v>260.39</v>
      </c>
      <c r="C19" s="30">
        <f>IF((B19^0.8)-(INPUTS!$F$40^0.8)&gt;0,(B19^0.8)-(INPUTS!$F$40^0.8),1E-20)</f>
        <v>68.415909693907579</v>
      </c>
      <c r="D19" s="30">
        <v>1.6</v>
      </c>
      <c r="E19" s="85">
        <v>240</v>
      </c>
      <c r="F19" s="85">
        <f>IF((E19^0.8)-(INPUTS!$F$40^0.8)&gt;0,(E19^0.8)-(INPUTS!$F$40^0.8),1E-20)</f>
        <v>63.009856087836511</v>
      </c>
      <c r="G19" s="151">
        <v>1.45</v>
      </c>
      <c r="H19" s="30">
        <v>150.43</v>
      </c>
      <c r="I19" s="30">
        <f>IF((H19^0.8)-(INPUTS!$F$40^0.8)&gt;0,(H19^0.8)-(INPUTS!$F$40^0.8),1E-20)</f>
        <v>38.001759864727234</v>
      </c>
      <c r="J19" s="30">
        <v>1.51</v>
      </c>
      <c r="K19" s="140"/>
      <c r="L19" s="140"/>
      <c r="M19" s="140"/>
      <c r="N19" s="30">
        <v>312.17</v>
      </c>
      <c r="O19" s="30">
        <f>IF((N19^0.8)-(INPUTS!$F$40^0.8)&gt;0,(N19^0.8)-(INPUTS!$F$40^0.8),1E-20)</f>
        <v>81.782981980509746</v>
      </c>
      <c r="P19" s="30">
        <v>1.92</v>
      </c>
      <c r="Q19" s="140"/>
      <c r="R19" s="140"/>
      <c r="S19" s="140"/>
      <c r="T19" s="30">
        <v>80.87</v>
      </c>
      <c r="U19" s="30">
        <f>IF((T19^0.8)-(INPUTS!$F$40^0.8)&gt;0,(T19^0.8)-(INPUTS!$F$40^0.8),1E-20)</f>
        <v>16.402391747789366</v>
      </c>
      <c r="V19" s="30">
        <v>1.39</v>
      </c>
      <c r="W19" s="140"/>
      <c r="X19" s="85">
        <v>116.47</v>
      </c>
      <c r="Y19" s="85">
        <f>IF((X19^0.8)-(INPUTS!$F$40^0.8)&gt;0,(X19^0.8)-(INPUTS!$F$40^0.8),1E-20)</f>
        <v>27.785857803236084</v>
      </c>
      <c r="Z19" s="85">
        <v>1.38</v>
      </c>
      <c r="AA19" s="30">
        <v>312.17</v>
      </c>
      <c r="AB19" s="30">
        <f>IF((AA19^0.8)-(INPUTS!$F$40^0.8)&gt;0,(AA19^0.8)-(INPUTS!$F$40^0.8),1E-20)</f>
        <v>81.782981980509746</v>
      </c>
      <c r="AC19" s="152">
        <v>1.92</v>
      </c>
      <c r="AD19" s="85">
        <v>306.95999999999998</v>
      </c>
      <c r="AE19" s="85">
        <f>IF((AD19^0.8)-(INPUTS!$F$40^0.8)&gt;0,(AD19^0.8)-(INPUTS!$F$40^0.8),1E-20)</f>
        <v>80.459315504050451</v>
      </c>
      <c r="AF19" s="85">
        <v>2.59</v>
      </c>
      <c r="AG19" s="30">
        <v>306.95999999999998</v>
      </c>
      <c r="AH19" s="30">
        <f>IF((AG19^0.8)-(INPUTS!$F$40^0.8)&gt;0,(AG19^0.8)-(INPUTS!$F$40^0.8),1E-20)</f>
        <v>80.459315504050451</v>
      </c>
      <c r="AI19" s="152">
        <v>2.59</v>
      </c>
      <c r="AJ19" s="85">
        <v>260.39</v>
      </c>
      <c r="AK19" s="85">
        <f>IF((AJ19^0.8)-(INPUTS!$F$40^0.8)&gt;0,(AJ19^0.8)-(INPUTS!$F$40^0.8),1E-20)</f>
        <v>68.415909693907579</v>
      </c>
      <c r="AL19" s="85">
        <v>1.6</v>
      </c>
      <c r="AM19" s="30">
        <v>240</v>
      </c>
      <c r="AN19" s="30">
        <f>IF((AM19^0.8)-(INPUTS!$F$40^0.8)&gt;0,(AM19^0.8)-(INPUTS!$F$40^0.8),1E-20)</f>
        <v>63.009856087836511</v>
      </c>
      <c r="AO19" s="152">
        <v>1.45</v>
      </c>
      <c r="AP19" s="85">
        <v>116.47</v>
      </c>
      <c r="AQ19" s="85">
        <f>IF((AP19^0.8)-(INPUTS!$F$40^0.8)&gt;0,(AP19^0.8)-(INPUTS!$F$40^0.8),1E-20)</f>
        <v>27.785857803236084</v>
      </c>
      <c r="AR19" s="85">
        <v>1.38</v>
      </c>
      <c r="AS19" s="30">
        <v>150.43</v>
      </c>
      <c r="AT19" s="30">
        <f>IF((AS19^0.8)-(INPUTS!$F$40^0.8)&gt;0,(AS19^0.8)-(INPUTS!$F$40^0.8),1E-20)</f>
        <v>38.001759864727234</v>
      </c>
      <c r="AU19" s="30">
        <v>1.51</v>
      </c>
      <c r="AV19" s="85">
        <v>312.17</v>
      </c>
      <c r="AW19" s="85">
        <f>IF((AV19^0.8)-(INPUTS!$F$40^0.8)&gt;0,(AV19^0.8)-(INPUTS!$F$40^0.8),1E-20)</f>
        <v>81.782981980509746</v>
      </c>
      <c r="AX19" s="151">
        <v>1.92</v>
      </c>
      <c r="AY19" s="30">
        <v>306.95999999999998</v>
      </c>
      <c r="AZ19" s="30">
        <f>IF((AY19^0.8)-(INPUTS!$F$40^0.8)&gt;0,(AY19^0.8)-(INPUTS!$F$40^0.8),1E-20)</f>
        <v>80.459315504050451</v>
      </c>
      <c r="BA19" s="30">
        <v>2.59</v>
      </c>
      <c r="BB19" s="85">
        <v>260.39</v>
      </c>
      <c r="BC19" s="85">
        <f>IF((BB19^0.8)-(INPUTS!$F$40^0.8)&gt;0,(BB19^0.8)-(INPUTS!$F$40^0.8),1E-20)</f>
        <v>68.415909693907579</v>
      </c>
      <c r="BD19" s="85">
        <v>1.6</v>
      </c>
      <c r="BE19" s="140"/>
      <c r="BF19" s="30">
        <v>71.92</v>
      </c>
      <c r="BG19" s="30">
        <f>IF((BF19^0.8)-(INPUTS!$F$40^0.8)&gt;0,(BF19^0.8)-(INPUTS!$F$40^0.8),1E-20)</f>
        <v>13.393824587276928</v>
      </c>
      <c r="BH19" s="152">
        <v>1.23</v>
      </c>
      <c r="BI19" s="85">
        <v>71.92</v>
      </c>
      <c r="BJ19" s="85">
        <f>IF((BI19^0.8)-(INPUTS!$F$40^0.8)&gt;0,(BI19^0.8)-(INPUTS!$F$40^0.8),1E-20)</f>
        <v>13.393824587276928</v>
      </c>
      <c r="BK19" s="85">
        <v>1.01</v>
      </c>
      <c r="BL19" s="30">
        <v>152.15</v>
      </c>
      <c r="BM19" s="30">
        <f>IF((BL19^0.8)-(INPUTS!$F$40^0.8)&gt;0,(BL19^0.8)-(INPUTS!$F$40^0.8),1E-20)</f>
        <v>38.506022687584021</v>
      </c>
      <c r="BN19" s="152">
        <v>1.8</v>
      </c>
      <c r="BO19" s="85">
        <v>71.92</v>
      </c>
      <c r="BP19" s="85">
        <f>IF((BO19^0.8)-(INPUTS!$F$40^0.8)&gt;0,(BO19^0.8)-(INPUTS!$F$40^0.8),1E-20)</f>
        <v>13.393824587276928</v>
      </c>
      <c r="BQ19" s="85">
        <v>1.23</v>
      </c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</row>
    <row r="20" spans="1:102" s="110" customFormat="1" ht="21.95" customHeight="1" x14ac:dyDescent="0.25">
      <c r="B20" s="30">
        <v>267</v>
      </c>
      <c r="C20" s="30">
        <f>IF((B20^0.8)-(INPUTS!$F$40^0.8)&gt;0,(B20^0.8)-(INPUTS!$F$40^0.8),1E-20)</f>
        <v>70.150008329294394</v>
      </c>
      <c r="D20" s="30">
        <v>1.9</v>
      </c>
      <c r="E20" s="85">
        <v>286.08999999999997</v>
      </c>
      <c r="F20" s="85">
        <f>IF((E20^0.8)-(INPUTS!$F$40^0.8)&gt;0,(E20^0.8)-(INPUTS!$F$40^0.8),1E-20)</f>
        <v>75.110942410898915</v>
      </c>
      <c r="G20" s="151">
        <v>1.44</v>
      </c>
      <c r="H20" s="30">
        <v>172.17</v>
      </c>
      <c r="I20" s="30">
        <f>IF((H20^0.8)-(INPUTS!$F$40^0.8)&gt;0,(H20^0.8)-(INPUTS!$F$40^0.8),1E-20)</f>
        <v>44.295396494203814</v>
      </c>
      <c r="J20" s="30">
        <v>1.48</v>
      </c>
      <c r="K20" s="140"/>
      <c r="L20" s="140"/>
      <c r="M20" s="140"/>
      <c r="N20" s="30">
        <v>387.83</v>
      </c>
      <c r="O20" s="30">
        <f>IF((N20^0.8)-(INPUTS!$F$40^0.8)&gt;0,(N20^0.8)-(INPUTS!$F$40^0.8),1E-20)</f>
        <v>100.54789056951806</v>
      </c>
      <c r="P20" s="30">
        <v>1.84</v>
      </c>
      <c r="Q20" s="140"/>
      <c r="R20" s="140"/>
      <c r="S20" s="140"/>
      <c r="T20" s="30">
        <v>134.78</v>
      </c>
      <c r="U20" s="30">
        <f>IF((T20^0.8)-(INPUTS!$F$40^0.8)&gt;0,(T20^0.8)-(INPUTS!$F$40^0.8),1E-20)</f>
        <v>33.358427878790138</v>
      </c>
      <c r="V20" s="30">
        <v>1.73</v>
      </c>
      <c r="W20" s="140"/>
      <c r="X20" s="85">
        <v>125.71</v>
      </c>
      <c r="Y20" s="85">
        <f>IF((X20^0.8)-(INPUTS!$F$40^0.8)&gt;0,(X20^0.8)-(INPUTS!$F$40^0.8),1E-20)</f>
        <v>30.618329653497284</v>
      </c>
      <c r="Z20" s="85">
        <v>1.54</v>
      </c>
      <c r="AA20" s="30">
        <v>387.83</v>
      </c>
      <c r="AB20" s="30">
        <f>IF((AA20^0.8)-(INPUTS!$F$40^0.8)&gt;0,(AA20^0.8)-(INPUTS!$F$40^0.8),1E-20)</f>
        <v>100.54789056951806</v>
      </c>
      <c r="AC20" s="152">
        <v>1.84</v>
      </c>
      <c r="AD20" s="85">
        <v>269.57</v>
      </c>
      <c r="AE20" s="85">
        <f>IF((AD20^0.8)-(INPUTS!$F$40^0.8)&gt;0,(AD20^0.8)-(INPUTS!$F$40^0.8),1E-20)</f>
        <v>70.82190769410586</v>
      </c>
      <c r="AF20" s="85">
        <v>2.4700000000000002</v>
      </c>
      <c r="AG20" s="30">
        <v>269.57</v>
      </c>
      <c r="AH20" s="30">
        <f>IF((AG20^0.8)-(INPUTS!$F$40^0.8)&gt;0,(AG20^0.8)-(INPUTS!$F$40^0.8),1E-20)</f>
        <v>70.82190769410586</v>
      </c>
      <c r="AI20" s="152">
        <v>2.4700000000000002</v>
      </c>
      <c r="AJ20" s="85">
        <v>267</v>
      </c>
      <c r="AK20" s="85">
        <f>IF((AJ20^0.8)-(INPUTS!$F$40^0.8)&gt;0,(AJ20^0.8)-(INPUTS!$F$40^0.8),1E-20)</f>
        <v>70.150008329294394</v>
      </c>
      <c r="AL20" s="85">
        <v>1.9</v>
      </c>
      <c r="AM20" s="30">
        <v>286.08999999999997</v>
      </c>
      <c r="AN20" s="30">
        <f>IF((AM20^0.8)-(INPUTS!$F$40^0.8)&gt;0,(AM20^0.8)-(INPUTS!$F$40^0.8),1E-20)</f>
        <v>75.110942410898915</v>
      </c>
      <c r="AO20" s="152">
        <v>1.44</v>
      </c>
      <c r="AP20" s="85">
        <v>125.71</v>
      </c>
      <c r="AQ20" s="85">
        <f>IF((AP20^0.8)-(INPUTS!$F$40^0.8)&gt;0,(AP20^0.8)-(INPUTS!$F$40^0.8),1E-20)</f>
        <v>30.618329653497284</v>
      </c>
      <c r="AR20" s="85">
        <v>1.54</v>
      </c>
      <c r="AS20" s="30">
        <v>172.17</v>
      </c>
      <c r="AT20" s="30">
        <f>IF((AS20^0.8)-(INPUTS!$F$40^0.8)&gt;0,(AS20^0.8)-(INPUTS!$F$40^0.8),1E-20)</f>
        <v>44.295396494203814</v>
      </c>
      <c r="AU20" s="30">
        <v>1.48</v>
      </c>
      <c r="AV20" s="85">
        <v>387.83</v>
      </c>
      <c r="AW20" s="85">
        <f>IF((AV20^0.8)-(INPUTS!$F$40^0.8)&gt;0,(AV20^0.8)-(INPUTS!$F$40^0.8),1E-20)</f>
        <v>100.54789056951806</v>
      </c>
      <c r="AX20" s="151">
        <v>1.84</v>
      </c>
      <c r="AY20" s="30">
        <v>269.57</v>
      </c>
      <c r="AZ20" s="30">
        <f>IF((AY20^0.8)-(INPUTS!$F$40^0.8)&gt;0,(AY20^0.8)-(INPUTS!$F$40^0.8),1E-20)</f>
        <v>70.82190769410586</v>
      </c>
      <c r="BA20" s="30">
        <v>2.4700000000000002</v>
      </c>
      <c r="BB20" s="85">
        <v>267</v>
      </c>
      <c r="BC20" s="85">
        <f>IF((BB20^0.8)-(INPUTS!$F$40^0.8)&gt;0,(BB20^0.8)-(INPUTS!$F$40^0.8),1E-20)</f>
        <v>70.150008329294394</v>
      </c>
      <c r="BD20" s="85">
        <v>1.9</v>
      </c>
      <c r="BE20" s="140"/>
      <c r="BF20" s="30">
        <v>71.92</v>
      </c>
      <c r="BG20" s="30">
        <f>IF((BF20^0.8)-(INPUTS!$F$40^0.8)&gt;0,(BF20^0.8)-(INPUTS!$F$40^0.8),1E-20)</f>
        <v>13.393824587276928</v>
      </c>
      <c r="BH20" s="152">
        <v>1.28</v>
      </c>
      <c r="BI20" s="85">
        <v>77.27</v>
      </c>
      <c r="BJ20" s="85">
        <f>IF((BI20^0.8)-(INPUTS!$F$40^0.8)&gt;0,(BI20^0.8)-(INPUTS!$F$40^0.8),1E-20)</f>
        <v>15.200683217233241</v>
      </c>
      <c r="BK20" s="85">
        <v>0.95</v>
      </c>
      <c r="BL20" s="30">
        <v>162.26</v>
      </c>
      <c r="BM20" s="30">
        <f>IF((BL20^0.8)-(INPUTS!$F$40^0.8)&gt;0,(BL20^0.8)-(INPUTS!$F$40^0.8),1E-20)</f>
        <v>41.447502280525484</v>
      </c>
      <c r="BN20" s="152">
        <v>1.55</v>
      </c>
      <c r="BO20" s="85">
        <v>71.92</v>
      </c>
      <c r="BP20" s="85">
        <f>IF((BO20^0.8)-(INPUTS!$F$40^0.8)&gt;0,(BO20^0.8)-(INPUTS!$F$40^0.8),1E-20)</f>
        <v>13.393824587276928</v>
      </c>
      <c r="BQ20" s="85">
        <v>1.28</v>
      </c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</row>
    <row r="21" spans="1:102" s="110" customFormat="1" ht="21.95" customHeight="1" x14ac:dyDescent="0.25">
      <c r="B21" s="30">
        <v>307.93</v>
      </c>
      <c r="C21" s="30">
        <f>IF((B21^0.8)-(INPUTS!$F$40^0.8)&gt;0,(B21^0.8)-(INPUTS!$F$40^0.8),1E-20)</f>
        <v>80.706094548116269</v>
      </c>
      <c r="D21" s="30">
        <v>2.12</v>
      </c>
      <c r="E21" s="85">
        <v>257.39</v>
      </c>
      <c r="F21" s="85">
        <f>IF((E21^0.8)-(INPUTS!$F$40^0.8)&gt;0,(E21^0.8)-(INPUTS!$F$40^0.8),1E-20)</f>
        <v>67.625979399263045</v>
      </c>
      <c r="G21" s="151">
        <v>1.76</v>
      </c>
      <c r="H21" s="30">
        <v>184.35</v>
      </c>
      <c r="I21" s="30">
        <f>IF((H21^0.8)-(INPUTS!$F$40^0.8)&gt;0,(H21^0.8)-(INPUTS!$F$40^0.8),1E-20)</f>
        <v>47.751181995228052</v>
      </c>
      <c r="J21" s="30">
        <v>1.71</v>
      </c>
      <c r="K21" s="140"/>
      <c r="L21" s="140"/>
      <c r="M21" s="140"/>
      <c r="N21" s="30">
        <v>395.65</v>
      </c>
      <c r="O21" s="30">
        <f>IF((N21^0.8)-(INPUTS!$F$40^0.8)&gt;0,(N21^0.8)-(INPUTS!$F$40^0.8),1E-20)</f>
        <v>102.44328188735069</v>
      </c>
      <c r="P21" s="30">
        <v>1.88</v>
      </c>
      <c r="Q21" s="140"/>
      <c r="R21" s="140"/>
      <c r="S21" s="140"/>
      <c r="T21" s="30">
        <v>120.87</v>
      </c>
      <c r="U21" s="30">
        <f>IF((T21^0.8)-(INPUTS!$F$40^0.8)&gt;0,(T21^0.8)-(INPUTS!$F$40^0.8),1E-20)</f>
        <v>29.140050434059802</v>
      </c>
      <c r="V21" s="30">
        <v>1.61</v>
      </c>
      <c r="W21" s="140"/>
      <c r="X21" s="85">
        <v>142.88</v>
      </c>
      <c r="Y21" s="85">
        <f>IF((X21^0.8)-(INPUTS!$F$40^0.8)&gt;0,(X21^0.8)-(INPUTS!$F$40^0.8),1E-20)</f>
        <v>35.774406734990897</v>
      </c>
      <c r="Z21" s="85">
        <v>1.64</v>
      </c>
      <c r="AA21" s="30">
        <v>395.65</v>
      </c>
      <c r="AB21" s="30">
        <f>IF((AA21^0.8)-(INPUTS!$F$40^0.8)&gt;0,(AA21^0.8)-(INPUTS!$F$40^0.8),1E-20)</f>
        <v>102.44328188735069</v>
      </c>
      <c r="AC21" s="152">
        <v>1.88</v>
      </c>
      <c r="AD21" s="85">
        <v>402.61</v>
      </c>
      <c r="AE21" s="85">
        <f>IF((AD21^0.8)-(INPUTS!$F$40^0.8)&gt;0,(AD21^0.8)-(INPUTS!$F$40^0.8),1E-20)</f>
        <v>104.1239334081737</v>
      </c>
      <c r="AF21" s="85">
        <v>1.99</v>
      </c>
      <c r="AG21" s="30">
        <v>402.61</v>
      </c>
      <c r="AH21" s="30">
        <f>IF((AG21^0.8)-(INPUTS!$F$40^0.8)&gt;0,(AG21^0.8)-(INPUTS!$F$40^0.8),1E-20)</f>
        <v>104.1239334081737</v>
      </c>
      <c r="AI21" s="152">
        <v>1.99</v>
      </c>
      <c r="AJ21" s="85">
        <v>307.93</v>
      </c>
      <c r="AK21" s="85">
        <f>IF((AJ21^0.8)-(INPUTS!$F$40^0.8)&gt;0,(AJ21^0.8)-(INPUTS!$F$40^0.8),1E-20)</f>
        <v>80.706094548116269</v>
      </c>
      <c r="AL21" s="85">
        <v>2.12</v>
      </c>
      <c r="AM21" s="30">
        <v>257.39</v>
      </c>
      <c r="AN21" s="30">
        <f>IF((AM21^0.8)-(INPUTS!$F$40^0.8)&gt;0,(AM21^0.8)-(INPUTS!$F$40^0.8),1E-20)</f>
        <v>67.625979399263045</v>
      </c>
      <c r="AO21" s="152">
        <v>1.76</v>
      </c>
      <c r="AP21" s="85">
        <v>142.88</v>
      </c>
      <c r="AQ21" s="85">
        <f>IF((AP21^0.8)-(INPUTS!$F$40^0.8)&gt;0,(AP21^0.8)-(INPUTS!$F$40^0.8),1E-20)</f>
        <v>35.774406734990897</v>
      </c>
      <c r="AR21" s="85">
        <v>1.64</v>
      </c>
      <c r="AS21" s="30">
        <v>184.35</v>
      </c>
      <c r="AT21" s="30">
        <f>IF((AS21^0.8)-(INPUTS!$F$40^0.8)&gt;0,(AS21^0.8)-(INPUTS!$F$40^0.8),1E-20)</f>
        <v>47.751181995228052</v>
      </c>
      <c r="AU21" s="30">
        <v>1.71</v>
      </c>
      <c r="AV21" s="85">
        <v>395.65</v>
      </c>
      <c r="AW21" s="85">
        <f>IF((AV21^0.8)-(INPUTS!$F$40^0.8)&gt;0,(AV21^0.8)-(INPUTS!$F$40^0.8),1E-20)</f>
        <v>102.44328188735069</v>
      </c>
      <c r="AX21" s="151">
        <v>1.88</v>
      </c>
      <c r="AY21" s="30">
        <v>402.61</v>
      </c>
      <c r="AZ21" s="30">
        <f>IF((AY21^0.8)-(INPUTS!$F$40^0.8)&gt;0,(AY21^0.8)-(INPUTS!$F$40^0.8),1E-20)</f>
        <v>104.1239334081737</v>
      </c>
      <c r="BA21" s="30">
        <v>1.99</v>
      </c>
      <c r="BB21" s="85">
        <v>307.93</v>
      </c>
      <c r="BC21" s="85">
        <f>IF((BB21^0.8)-(INPUTS!$F$40^0.8)&gt;0,(BB21^0.8)-(INPUTS!$F$40^0.8),1E-20)</f>
        <v>80.706094548116269</v>
      </c>
      <c r="BD21" s="85">
        <v>2.12</v>
      </c>
      <c r="BE21" s="140"/>
      <c r="BF21" s="30">
        <v>71.92</v>
      </c>
      <c r="BG21" s="30">
        <f>IF((BF21^0.8)-(INPUTS!$F$40^0.8)&gt;0,(BF21^0.8)-(INPUTS!$F$40^0.8),1E-20)</f>
        <v>13.393824587276928</v>
      </c>
      <c r="BH21" s="152">
        <v>1.33</v>
      </c>
      <c r="BI21" s="85">
        <v>68.349999999999994</v>
      </c>
      <c r="BJ21" s="85">
        <f>IF((BI21^0.8)-(INPUTS!$F$40^0.8)&gt;0,(BI21^0.8)-(INPUTS!$F$40^0.8),1E-20)</f>
        <v>12.173198920652851</v>
      </c>
      <c r="BK21" s="85">
        <v>1.1499999999999999</v>
      </c>
      <c r="BL21" s="30">
        <v>171.77</v>
      </c>
      <c r="BM21" s="30">
        <f>IF((BL21^0.8)-(INPUTS!$F$40^0.8)&gt;0,(BL21^0.8)-(INPUTS!$F$40^0.8),1E-20)</f>
        <v>44.181093011373072</v>
      </c>
      <c r="BN21" s="152">
        <v>1.7</v>
      </c>
      <c r="BO21" s="85">
        <v>71.92</v>
      </c>
      <c r="BP21" s="85">
        <f>IF((BO21^0.8)-(INPUTS!$F$40^0.8)&gt;0,(BO21^0.8)-(INPUTS!$F$40^0.8),1E-20)</f>
        <v>13.393824587276928</v>
      </c>
      <c r="BQ21" s="85">
        <v>1.33</v>
      </c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</row>
    <row r="22" spans="1:102" s="110" customFormat="1" ht="21.95" customHeight="1" x14ac:dyDescent="0.25">
      <c r="B22" s="30">
        <v>327.74</v>
      </c>
      <c r="C22" s="30">
        <f>IF((B22^0.8)-(INPUTS!$F$40^0.8)&gt;0,(B22^0.8)-(INPUTS!$F$40^0.8),1E-20)</f>
        <v>85.712787930121834</v>
      </c>
      <c r="D22" s="30">
        <v>2.17</v>
      </c>
      <c r="E22" s="85">
        <v>280</v>
      </c>
      <c r="F22" s="85">
        <f>IF((E22^0.8)-(INPUTS!$F$40^0.8)&gt;0,(E22^0.8)-(INPUTS!$F$40^0.8),1E-20)</f>
        <v>73.535733381022609</v>
      </c>
      <c r="G22" s="151">
        <v>1.77</v>
      </c>
      <c r="H22" s="30">
        <v>202.61</v>
      </c>
      <c r="I22" s="30">
        <f>IF((H22^0.8)-(INPUTS!$F$40^0.8)&gt;0,(H22^0.8)-(INPUTS!$F$40^0.8),1E-20)</f>
        <v>52.848036724656694</v>
      </c>
      <c r="J22" s="30">
        <v>1.64</v>
      </c>
      <c r="K22" s="140"/>
      <c r="L22" s="140"/>
      <c r="M22" s="140"/>
      <c r="N22" s="140"/>
      <c r="O22" s="140"/>
      <c r="P22" s="140"/>
      <c r="Q22" s="140"/>
      <c r="R22" s="140"/>
      <c r="S22" s="140"/>
      <c r="T22" s="30">
        <v>71.3</v>
      </c>
      <c r="U22" s="30">
        <f>IF((T22^0.8)-(INPUTS!$F$40^0.8)&gt;0,(T22^0.8)-(INPUTS!$F$40^0.8),1E-20)</f>
        <v>13.182725056829785</v>
      </c>
      <c r="V22" s="30">
        <v>1.26</v>
      </c>
      <c r="W22" s="140"/>
      <c r="X22" s="85">
        <v>141.55000000000001</v>
      </c>
      <c r="Y22" s="85">
        <f>IF((X22^0.8)-(INPUTS!$F$40^0.8)&gt;0,(X22^0.8)-(INPUTS!$F$40^0.8),1E-20)</f>
        <v>35.379628749393568</v>
      </c>
      <c r="Z22" s="85">
        <v>1.41</v>
      </c>
      <c r="AA22" s="140"/>
      <c r="AB22" s="140"/>
      <c r="AC22" s="140"/>
      <c r="AD22" s="85">
        <v>179.13</v>
      </c>
      <c r="AE22" s="85">
        <f>IF((AD22^0.8)-(INPUTS!$F$40^0.8)&gt;0,(AD22^0.8)-(INPUTS!$F$40^0.8),1E-20)</f>
        <v>46.275903647922327</v>
      </c>
      <c r="AF22" s="85">
        <v>2.42</v>
      </c>
      <c r="AG22" s="30">
        <v>179.13</v>
      </c>
      <c r="AH22" s="30">
        <f>IF((AG22^0.8)-(INPUTS!$F$40^0.8)&gt;0,(AG22^0.8)-(INPUTS!$F$40^0.8),1E-20)</f>
        <v>46.275903647922327</v>
      </c>
      <c r="AI22" s="152">
        <v>2.42</v>
      </c>
      <c r="AJ22" s="85">
        <v>327.74</v>
      </c>
      <c r="AK22" s="85">
        <f>IF((AJ22^0.8)-(INPUTS!$F$40^0.8)&gt;0,(AJ22^0.8)-(INPUTS!$F$40^0.8),1E-20)</f>
        <v>85.712787930121834</v>
      </c>
      <c r="AL22" s="85">
        <v>2.17</v>
      </c>
      <c r="AM22" s="30">
        <v>280</v>
      </c>
      <c r="AN22" s="30">
        <f>IF((AM22^0.8)-(INPUTS!$F$40^0.8)&gt;0,(AM22^0.8)-(INPUTS!$F$40^0.8),1E-20)</f>
        <v>73.535733381022609</v>
      </c>
      <c r="AO22" s="152">
        <v>1.77</v>
      </c>
      <c r="AP22" s="85">
        <v>141.55000000000001</v>
      </c>
      <c r="AQ22" s="85">
        <f>IF((AP22^0.8)-(INPUTS!$F$40^0.8)&gt;0,(AP22^0.8)-(INPUTS!$F$40^0.8),1E-20)</f>
        <v>35.379628749393568</v>
      </c>
      <c r="AR22" s="85">
        <v>1.41</v>
      </c>
      <c r="AS22" s="30">
        <v>202.61</v>
      </c>
      <c r="AT22" s="30">
        <f>IF((AS22^0.8)-(INPUTS!$F$40^0.8)&gt;0,(AS22^0.8)-(INPUTS!$F$40^0.8),1E-20)</f>
        <v>52.848036724656694</v>
      </c>
      <c r="AU22" s="30">
        <v>1.64</v>
      </c>
      <c r="AV22" s="140"/>
      <c r="AW22" s="140"/>
      <c r="AX22" s="140"/>
      <c r="AY22" s="30">
        <v>179.13</v>
      </c>
      <c r="AZ22" s="30">
        <f>IF((AY22^0.8)-(INPUTS!$F$40^0.8)&gt;0,(AY22^0.8)-(INPUTS!$F$40^0.8),1E-20)</f>
        <v>46.275903647922327</v>
      </c>
      <c r="BA22" s="30">
        <v>2.42</v>
      </c>
      <c r="BB22" s="85">
        <v>327.74</v>
      </c>
      <c r="BC22" s="85">
        <f>IF((BB22^0.8)-(INPUTS!$F$40^0.8)&gt;0,(BB22^0.8)-(INPUTS!$F$40^0.8),1E-20)</f>
        <v>85.712787930121834</v>
      </c>
      <c r="BD22" s="85">
        <v>2.17</v>
      </c>
      <c r="BE22" s="140"/>
      <c r="BF22" s="30">
        <v>71.319999999999993</v>
      </c>
      <c r="BG22" s="30">
        <f>IF((BF22^0.8)-(INPUTS!$F$40^0.8)&gt;0,(BF22^0.8)-(INPUTS!$F$40^0.8),1E-20)</f>
        <v>13.189540434008688</v>
      </c>
      <c r="BH22" s="152">
        <v>1.39</v>
      </c>
      <c r="BI22" s="85">
        <v>80.83</v>
      </c>
      <c r="BJ22" s="85">
        <f>IF((BI22^0.8)-(INPUTS!$F$40^0.8)&gt;0,(BI22^0.8)-(INPUTS!$F$40^0.8),1E-20)</f>
        <v>16.389099024185754</v>
      </c>
      <c r="BK22" s="85">
        <v>1.21</v>
      </c>
      <c r="BL22" s="30">
        <v>172.36</v>
      </c>
      <c r="BM22" s="30">
        <f>IF((BL22^0.8)-(INPUTS!$F$40^0.8)&gt;0,(BL22^0.8)-(INPUTS!$F$40^0.8),1E-20)</f>
        <v>44.349672038013857</v>
      </c>
      <c r="BN22" s="152">
        <v>1.8</v>
      </c>
      <c r="BO22" s="85">
        <v>71.319999999999993</v>
      </c>
      <c r="BP22" s="85">
        <f>IF((BO22^0.8)-(INPUTS!$F$40^0.8)&gt;0,(BO22^0.8)-(INPUTS!$F$40^0.8),1E-20)</f>
        <v>13.189540434008688</v>
      </c>
      <c r="BQ22" s="85">
        <v>1.39</v>
      </c>
      <c r="BR22" s="140"/>
      <c r="BS22" s="140"/>
      <c r="BT22" s="140"/>
      <c r="BU22" s="140"/>
      <c r="BV22" s="140"/>
      <c r="BW22" s="140"/>
      <c r="BX22" s="140"/>
      <c r="BY22" s="140"/>
      <c r="BZ22" s="140"/>
      <c r="CA22" s="140"/>
      <c r="CB22" s="140"/>
      <c r="CC22" s="140"/>
      <c r="CD22" s="140"/>
      <c r="CE22" s="140"/>
      <c r="CF22" s="140"/>
      <c r="CG22" s="140"/>
      <c r="CH22" s="140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0"/>
      <c r="CT22" s="140"/>
      <c r="CU22" s="140"/>
      <c r="CV22" s="140"/>
      <c r="CW22" s="140"/>
      <c r="CX22" s="140"/>
    </row>
    <row r="23" spans="1:102" s="110" customFormat="1" ht="21.95" customHeight="1" x14ac:dyDescent="0.25">
      <c r="B23" s="30">
        <v>297.37</v>
      </c>
      <c r="C23" s="30">
        <f>IF((B23^0.8)-(INPUTS!$F$40^0.8)&gt;0,(B23^0.8)-(INPUTS!$F$40^0.8),1E-20)</f>
        <v>78.011018295420897</v>
      </c>
      <c r="D23" s="30">
        <v>2.19</v>
      </c>
      <c r="E23" s="85">
        <v>105.22</v>
      </c>
      <c r="F23" s="85">
        <f>IF((E23^0.8)-(INPUTS!$F$40^0.8)&gt;0,(E23^0.8)-(INPUTS!$F$40^0.8),1E-20)</f>
        <v>24.27555919245161</v>
      </c>
      <c r="G23" s="151">
        <v>1.53</v>
      </c>
      <c r="H23" s="30">
        <v>161.74</v>
      </c>
      <c r="I23" s="30">
        <f>IF((H23^0.8)-(INPUTS!$F$40^0.8)&gt;0,(H23^0.8)-(INPUTS!$F$40^0.8),1E-20)</f>
        <v>41.297122179425259</v>
      </c>
      <c r="J23" s="30">
        <v>1.85</v>
      </c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85">
        <v>169.28</v>
      </c>
      <c r="Y23" s="85">
        <f>IF((X23^0.8)-(INPUTS!$F$40^0.8)&gt;0,(X23^0.8)-(INPUTS!$F$40^0.8),1E-20)</f>
        <v>43.46835052382179</v>
      </c>
      <c r="Z23" s="85">
        <v>1.73</v>
      </c>
      <c r="AA23" s="140"/>
      <c r="AB23" s="140"/>
      <c r="AC23" s="140"/>
      <c r="AD23" s="85">
        <v>121.74</v>
      </c>
      <c r="AE23" s="85">
        <f>IF((AD23^0.8)-(INPUTS!$F$40^0.8)&gt;0,(AD23^0.8)-(INPUTS!$F$40^0.8),1E-20)</f>
        <v>29.406634214589289</v>
      </c>
      <c r="AF23" s="85">
        <v>1.94</v>
      </c>
      <c r="AG23" s="30">
        <v>121.74</v>
      </c>
      <c r="AH23" s="30">
        <f>IF((AG23^0.8)-(INPUTS!$F$40^0.8)&gt;0,(AG23^0.8)-(INPUTS!$F$40^0.8),1E-20)</f>
        <v>29.406634214589289</v>
      </c>
      <c r="AI23" s="152">
        <v>1.94</v>
      </c>
      <c r="AJ23" s="85">
        <v>297.37</v>
      </c>
      <c r="AK23" s="85">
        <f>IF((AJ23^0.8)-(INPUTS!$F$40^0.8)&gt;0,(AJ23^0.8)-(INPUTS!$F$40^0.8),1E-20)</f>
        <v>78.011018295420897</v>
      </c>
      <c r="AL23" s="85">
        <v>2.19</v>
      </c>
      <c r="AM23" s="30">
        <v>105.22</v>
      </c>
      <c r="AN23" s="30">
        <f>IF((AM23^0.8)-(INPUTS!$F$40^0.8)&gt;0,(AM23^0.8)-(INPUTS!$F$40^0.8),1E-20)</f>
        <v>24.27555919245161</v>
      </c>
      <c r="AO23" s="152">
        <v>1.53</v>
      </c>
      <c r="AP23" s="85">
        <v>169.28</v>
      </c>
      <c r="AQ23" s="85">
        <f>IF((AP23^0.8)-(INPUTS!$F$40^0.8)&gt;0,(AP23^0.8)-(INPUTS!$F$40^0.8),1E-20)</f>
        <v>43.46835052382179</v>
      </c>
      <c r="AR23" s="85">
        <v>1.73</v>
      </c>
      <c r="AS23" s="30">
        <v>161.74</v>
      </c>
      <c r="AT23" s="30">
        <f>IF((AS23^0.8)-(INPUTS!$F$40^0.8)&gt;0,(AS23^0.8)-(INPUTS!$F$40^0.8),1E-20)</f>
        <v>41.297122179425259</v>
      </c>
      <c r="AU23" s="30">
        <v>1.85</v>
      </c>
      <c r="AV23" s="140"/>
      <c r="AW23" s="140"/>
      <c r="AX23" s="140"/>
      <c r="AY23" s="30">
        <v>121.74</v>
      </c>
      <c r="AZ23" s="30">
        <f>IF((AY23^0.8)-(INPUTS!$F$40^0.8)&gt;0,(AY23^0.8)-(INPUTS!$F$40^0.8),1E-20)</f>
        <v>29.406634214589289</v>
      </c>
      <c r="BA23" s="30">
        <v>1.94</v>
      </c>
      <c r="BB23" s="85">
        <v>297.37</v>
      </c>
      <c r="BC23" s="85">
        <f>IF((BB23^0.8)-(INPUTS!$F$40^0.8)&gt;0,(BB23^0.8)-(INPUTS!$F$40^0.8),1E-20)</f>
        <v>78.011018295420897</v>
      </c>
      <c r="BD23" s="85">
        <v>2.19</v>
      </c>
      <c r="BE23" s="140"/>
      <c r="BF23" s="30">
        <v>85.59</v>
      </c>
      <c r="BG23" s="30">
        <f>IF((BF23^0.8)-(INPUTS!$F$40^0.8)&gt;0,(BF23^0.8)-(INPUTS!$F$40^0.8),1E-20)</f>
        <v>17.961908260578653</v>
      </c>
      <c r="BH23" s="152">
        <v>1.51</v>
      </c>
      <c r="BI23" s="85">
        <v>91.53</v>
      </c>
      <c r="BJ23" s="85">
        <f>IF((BI23^0.8)-(INPUTS!$F$40^0.8)&gt;0,(BI23^0.8)-(INPUTS!$F$40^0.8),1E-20)</f>
        <v>19.900330821303015</v>
      </c>
      <c r="BK23" s="85">
        <v>1.27</v>
      </c>
      <c r="BL23" s="30">
        <v>164.64</v>
      </c>
      <c r="BM23" s="30">
        <f>IF((BL23^0.8)-(INPUTS!$F$40^0.8)&gt;0,(BL23^0.8)-(INPUTS!$F$40^0.8),1E-20)</f>
        <v>42.134556292367868</v>
      </c>
      <c r="BN23" s="152">
        <v>1.93</v>
      </c>
      <c r="BO23" s="85">
        <v>85.59</v>
      </c>
      <c r="BP23" s="85">
        <f>IF((BO23^0.8)-(INPUTS!$F$40^0.8)&gt;0,(BO23^0.8)-(INPUTS!$F$40^0.8),1E-20)</f>
        <v>17.961908260578653</v>
      </c>
      <c r="BQ23" s="85">
        <v>1.51</v>
      </c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</row>
    <row r="24" spans="1:102" s="110" customFormat="1" ht="21.95" customHeight="1" x14ac:dyDescent="0.25">
      <c r="B24" s="30">
        <v>288.12</v>
      </c>
      <c r="C24" s="30">
        <f>IF((B24^0.8)-(INPUTS!$F$40^0.8)&gt;0,(B24^0.8)-(INPUTS!$F$40^0.8),1E-20)</f>
        <v>75.634516433714438</v>
      </c>
      <c r="D24" s="30">
        <v>2.23</v>
      </c>
      <c r="E24" s="140"/>
      <c r="F24" s="140"/>
      <c r="G24" s="140"/>
      <c r="H24" s="30">
        <v>129.57</v>
      </c>
      <c r="I24" s="30">
        <f>IF((H24^0.8)-(INPUTS!$F$40^0.8)&gt;0,(H24^0.8)-(INPUTS!$F$40^0.8),1E-20)</f>
        <v>31.789132863956688</v>
      </c>
      <c r="J24" s="30">
        <v>1.92</v>
      </c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85">
        <v>226.06</v>
      </c>
      <c r="Y24" s="85">
        <f>IF((X24^0.8)-(INPUTS!$F$40^0.8)&gt;0,(X24^0.8)-(INPUTS!$F$40^0.8),1E-20)</f>
        <v>59.261110741858971</v>
      </c>
      <c r="Z24" s="85">
        <v>1.74</v>
      </c>
      <c r="AA24" s="140"/>
      <c r="AB24" s="140"/>
      <c r="AC24" s="140"/>
      <c r="AD24" s="85">
        <v>112.17</v>
      </c>
      <c r="AE24" s="85">
        <f>IF((AD24^0.8)-(INPUTS!$F$40^0.8)&gt;0,(AD24^0.8)-(INPUTS!$F$40^0.8),1E-20)</f>
        <v>26.452520147512978</v>
      </c>
      <c r="AF24" s="85">
        <v>1.67</v>
      </c>
      <c r="AG24" s="30">
        <v>112.17</v>
      </c>
      <c r="AH24" s="30">
        <f>IF((AG24^0.8)-(INPUTS!$F$40^0.8)&gt;0,(AG24^0.8)-(INPUTS!$F$40^0.8),1E-20)</f>
        <v>26.452520147512978</v>
      </c>
      <c r="AI24" s="152">
        <v>1.67</v>
      </c>
      <c r="AJ24" s="85">
        <v>288.12</v>
      </c>
      <c r="AK24" s="85">
        <f>IF((AJ24^0.8)-(INPUTS!$F$40^0.8)&gt;0,(AJ24^0.8)-(INPUTS!$F$40^0.8),1E-20)</f>
        <v>75.634516433714438</v>
      </c>
      <c r="AL24" s="85">
        <v>2.23</v>
      </c>
      <c r="AM24" s="140"/>
      <c r="AN24" s="140"/>
      <c r="AO24" s="140"/>
      <c r="AP24" s="85">
        <v>226.06</v>
      </c>
      <c r="AQ24" s="85">
        <f>IF((AP24^0.8)-(INPUTS!$F$40^0.8)&gt;0,(AP24^0.8)-(INPUTS!$F$40^0.8),1E-20)</f>
        <v>59.261110741858971</v>
      </c>
      <c r="AR24" s="85">
        <v>1.74</v>
      </c>
      <c r="AS24" s="30">
        <v>129.57</v>
      </c>
      <c r="AT24" s="30">
        <f>IF((AS24^0.8)-(INPUTS!$F$40^0.8)&gt;0,(AS24^0.8)-(INPUTS!$F$40^0.8),1E-20)</f>
        <v>31.789132863956688</v>
      </c>
      <c r="AU24" s="30">
        <v>1.92</v>
      </c>
      <c r="AV24" s="140"/>
      <c r="AW24" s="140"/>
      <c r="AX24" s="140"/>
      <c r="AY24" s="30">
        <v>112.17</v>
      </c>
      <c r="AZ24" s="30">
        <f>IF((AY24^0.8)-(INPUTS!$F$40^0.8)&gt;0,(AY24^0.8)-(INPUTS!$F$40^0.8),1E-20)</f>
        <v>26.452520147512978</v>
      </c>
      <c r="BA24" s="30">
        <v>1.67</v>
      </c>
      <c r="BB24" s="85">
        <v>288.12</v>
      </c>
      <c r="BC24" s="85">
        <f>IF((BB24^0.8)-(INPUTS!$F$40^0.8)&gt;0,(BB24^0.8)-(INPUTS!$F$40^0.8),1E-20)</f>
        <v>75.634516433714438</v>
      </c>
      <c r="BD24" s="85">
        <v>2.23</v>
      </c>
      <c r="BE24" s="140"/>
      <c r="BF24" s="30">
        <v>85.59</v>
      </c>
      <c r="BG24" s="30">
        <f>IF((BF24^0.8)-(INPUTS!$F$40^0.8)&gt;0,(BF24^0.8)-(INPUTS!$F$40^0.8),1E-20)</f>
        <v>17.961908260578653</v>
      </c>
      <c r="BH24" s="152">
        <v>1.63</v>
      </c>
      <c r="BI24" s="85">
        <v>97.47</v>
      </c>
      <c r="BJ24" s="85">
        <f>IF((BI24^0.8)-(INPUTS!$F$40^0.8)&gt;0,(BI24^0.8)-(INPUTS!$F$40^0.8),1E-20)</f>
        <v>21.813737277251526</v>
      </c>
      <c r="BK24" s="85">
        <v>1.39</v>
      </c>
      <c r="BL24" s="30">
        <v>222.88</v>
      </c>
      <c r="BM24" s="30">
        <f>IF((BL24^0.8)-(INPUTS!$F$40^0.8)&gt;0,(BL24^0.8)-(INPUTS!$F$40^0.8),1E-20)</f>
        <v>58.399549175242868</v>
      </c>
      <c r="BN24" s="152">
        <v>2.2000000000000002</v>
      </c>
      <c r="BO24" s="85">
        <v>85.59</v>
      </c>
      <c r="BP24" s="85">
        <f>IF((BO24^0.8)-(INPUTS!$F$40^0.8)&gt;0,(BO24^0.8)-(INPUTS!$F$40^0.8),1E-20)</f>
        <v>17.961908260578653</v>
      </c>
      <c r="BQ24" s="85">
        <v>1.63</v>
      </c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</row>
    <row r="25" spans="1:102" s="110" customFormat="1" ht="21.95" customHeight="1" x14ac:dyDescent="0.25">
      <c r="A25" s="111"/>
      <c r="B25" s="30">
        <v>281.52</v>
      </c>
      <c r="C25" s="30">
        <f>IF((B25^0.8)-(INPUTS!$F$40^0.8)&gt;0,(B25^0.8)-(INPUTS!$F$40^0.8),1E-20)</f>
        <v>73.929525169216518</v>
      </c>
      <c r="D25" s="30">
        <v>2.15</v>
      </c>
      <c r="E25" s="140"/>
      <c r="F25" s="140"/>
      <c r="G25" s="140"/>
      <c r="H25" s="30">
        <v>160.87</v>
      </c>
      <c r="I25" s="30">
        <f>IF((H25^0.8)-(INPUTS!$F$40^0.8)&gt;0,(H25^0.8)-(INPUTS!$F$40^0.8),1E-20)</f>
        <v>41.045308220992318</v>
      </c>
      <c r="J25" s="30">
        <v>2.16</v>
      </c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85">
        <v>247.19</v>
      </c>
      <c r="Y25" s="85">
        <f>IF((X25^0.8)-(INPUTS!$F$40^0.8)&gt;0,(X25^0.8)-(INPUTS!$F$40^0.8),1E-20)</f>
        <v>64.926268554156621</v>
      </c>
      <c r="Z25" s="85">
        <v>1.54</v>
      </c>
      <c r="AA25" s="140"/>
      <c r="AB25" s="140"/>
      <c r="AC25" s="140"/>
      <c r="AD25" s="85">
        <v>89.57</v>
      </c>
      <c r="AE25" s="85">
        <f>IF((AD25^0.8)-(INPUTS!$F$40^0.8)&gt;0,(AD25^0.8)-(INPUTS!$F$40^0.8),1E-20)</f>
        <v>19.263578697328356</v>
      </c>
      <c r="AF25" s="85">
        <v>1.54</v>
      </c>
      <c r="AG25" s="30">
        <v>89.57</v>
      </c>
      <c r="AH25" s="30">
        <f>IF((AG25^0.8)-(INPUTS!$F$40^0.8)&gt;0,(AG25^0.8)-(INPUTS!$F$40^0.8),1E-20)</f>
        <v>19.263578697328356</v>
      </c>
      <c r="AI25" s="152">
        <v>1.54</v>
      </c>
      <c r="AJ25" s="85">
        <v>281.52</v>
      </c>
      <c r="AK25" s="85">
        <f>IF((AJ25^0.8)-(INPUTS!$F$40^0.8)&gt;0,(AJ25^0.8)-(INPUTS!$F$40^0.8),1E-20)</f>
        <v>73.929525169216518</v>
      </c>
      <c r="AL25" s="85">
        <v>2.15</v>
      </c>
      <c r="AM25" s="140"/>
      <c r="AN25" s="140"/>
      <c r="AO25" s="140"/>
      <c r="AP25" s="85">
        <v>247.19</v>
      </c>
      <c r="AQ25" s="85">
        <f>IF((AP25^0.8)-(INPUTS!$F$40^0.8)&gt;0,(AP25^0.8)-(INPUTS!$F$40^0.8),1E-20)</f>
        <v>64.926268554156621</v>
      </c>
      <c r="AR25" s="85">
        <v>1.54</v>
      </c>
      <c r="AS25" s="30">
        <v>160.87</v>
      </c>
      <c r="AT25" s="30">
        <f>IF((AS25^0.8)-(INPUTS!$F$40^0.8)&gt;0,(AS25^0.8)-(INPUTS!$F$40^0.8),1E-20)</f>
        <v>41.045308220992318</v>
      </c>
      <c r="AU25" s="30">
        <v>2.16</v>
      </c>
      <c r="AV25" s="140"/>
      <c r="AW25" s="140"/>
      <c r="AX25" s="140"/>
      <c r="AY25" s="30">
        <v>89.57</v>
      </c>
      <c r="AZ25" s="30">
        <f>IF((AY25^0.8)-(INPUTS!$F$40^0.8)&gt;0,(AY25^0.8)-(INPUTS!$F$40^0.8),1E-20)</f>
        <v>19.263578697328356</v>
      </c>
      <c r="BA25" s="30">
        <v>1.54</v>
      </c>
      <c r="BB25" s="85">
        <v>281.52</v>
      </c>
      <c r="BC25" s="85">
        <f>IF((BB25^0.8)-(INPUTS!$F$40^0.8)&gt;0,(BB25^0.8)-(INPUTS!$F$40^0.8),1E-20)</f>
        <v>73.929525169216518</v>
      </c>
      <c r="BD25" s="85">
        <v>2.15</v>
      </c>
      <c r="BE25" s="140"/>
      <c r="BF25" s="30">
        <v>69.540000000000006</v>
      </c>
      <c r="BG25" s="30">
        <f>IF((BF25^0.8)-(INPUTS!$F$40^0.8)&gt;0,(BF25^0.8)-(INPUTS!$F$40^0.8),1E-20)</f>
        <v>12.581459725164013</v>
      </c>
      <c r="BH25" s="152">
        <v>1.6</v>
      </c>
      <c r="BI25" s="85">
        <v>97.47</v>
      </c>
      <c r="BJ25" s="85">
        <f>IF((BI25^0.8)-(INPUTS!$F$40^0.8)&gt;0,(BI25^0.8)-(INPUTS!$F$40^0.8),1E-20)</f>
        <v>21.813737277251526</v>
      </c>
      <c r="BK25" s="85">
        <v>1.45</v>
      </c>
      <c r="BL25" s="30">
        <v>232.99</v>
      </c>
      <c r="BM25" s="30">
        <f>IF((BL25^0.8)-(INPUTS!$F$40^0.8)&gt;0,(BL25^0.8)-(INPUTS!$F$40^0.8),1E-20)</f>
        <v>61.130334023960472</v>
      </c>
      <c r="BN25" s="152">
        <v>2.2999999999999998</v>
      </c>
      <c r="BO25" s="85">
        <v>69.540000000000006</v>
      </c>
      <c r="BP25" s="85">
        <f>IF((BO25^0.8)-(INPUTS!$F$40^0.8)&gt;0,(BO25^0.8)-(INPUTS!$F$40^0.8),1E-20)</f>
        <v>12.581459725164013</v>
      </c>
      <c r="BQ25" s="85">
        <v>1.6</v>
      </c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</row>
    <row r="26" spans="1:102" s="110" customFormat="1" ht="21.95" customHeight="1" x14ac:dyDescent="0.25">
      <c r="A26" s="111"/>
      <c r="B26" s="30">
        <v>387.15</v>
      </c>
      <c r="C26" s="30">
        <f>IF((B26^0.8)-(INPUTS!$F$40^0.8)&gt;0,(B26^0.8)-(INPUTS!$F$40^0.8),1E-20)</f>
        <v>100.38271461953862</v>
      </c>
      <c r="D26" s="30">
        <v>2.2599999999999998</v>
      </c>
      <c r="E26" s="140"/>
      <c r="F26" s="140"/>
      <c r="G26" s="140"/>
      <c r="H26" s="30">
        <v>190.43</v>
      </c>
      <c r="I26" s="30">
        <f>IF((H26^0.8)-(INPUTS!$F$40^0.8)&gt;0,(H26^0.8)-(INPUTS!$F$40^0.8),1E-20)</f>
        <v>49.45902858295743</v>
      </c>
      <c r="J26" s="30">
        <v>2.2599999999999998</v>
      </c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85">
        <v>260.39</v>
      </c>
      <c r="Y26" s="85">
        <f>IF((X26^0.8)-(INPUTS!$F$40^0.8)&gt;0,(X26^0.8)-(INPUTS!$F$40^0.8),1E-20)</f>
        <v>68.415909693907579</v>
      </c>
      <c r="Z26" s="85">
        <v>1.6</v>
      </c>
      <c r="AA26" s="140"/>
      <c r="AB26" s="140"/>
      <c r="AC26" s="140"/>
      <c r="AD26" s="85">
        <v>80.87</v>
      </c>
      <c r="AE26" s="85">
        <f>IF((AD26^0.8)-(INPUTS!$F$40^0.8)&gt;0,(AD26^0.8)-(INPUTS!$F$40^0.8),1E-20)</f>
        <v>16.402391747789366</v>
      </c>
      <c r="AF26" s="85">
        <v>1.39</v>
      </c>
      <c r="AG26" s="30">
        <v>80.87</v>
      </c>
      <c r="AH26" s="30">
        <f>IF((AG26^0.8)-(INPUTS!$F$40^0.8)&gt;0,(AG26^0.8)-(INPUTS!$F$40^0.8),1E-20)</f>
        <v>16.402391747789366</v>
      </c>
      <c r="AI26" s="152">
        <v>1.39</v>
      </c>
      <c r="AJ26" s="85">
        <v>387.15</v>
      </c>
      <c r="AK26" s="85">
        <f>IF((AJ26^0.8)-(INPUTS!$F$40^0.8)&gt;0,(AJ26^0.8)-(INPUTS!$F$40^0.8),1E-20)</f>
        <v>100.38271461953862</v>
      </c>
      <c r="AL26" s="85">
        <v>2.2599999999999998</v>
      </c>
      <c r="AM26" s="140"/>
      <c r="AN26" s="140"/>
      <c r="AO26" s="140"/>
      <c r="AP26" s="85">
        <v>260.39</v>
      </c>
      <c r="AQ26" s="85">
        <f>IF((AP26^0.8)-(INPUTS!$F$40^0.8)&gt;0,(AP26^0.8)-(INPUTS!$F$40^0.8),1E-20)</f>
        <v>68.415909693907579</v>
      </c>
      <c r="AR26" s="85">
        <v>1.6</v>
      </c>
      <c r="AS26" s="30">
        <v>190.43</v>
      </c>
      <c r="AT26" s="30">
        <f>IF((AS26^0.8)-(INPUTS!$F$40^0.8)&gt;0,(AS26^0.8)-(INPUTS!$F$40^0.8),1E-20)</f>
        <v>49.45902858295743</v>
      </c>
      <c r="AU26" s="30">
        <v>2.2599999999999998</v>
      </c>
      <c r="AV26" s="140"/>
      <c r="AW26" s="140"/>
      <c r="AX26" s="140"/>
      <c r="AY26" s="30">
        <v>80.87</v>
      </c>
      <c r="AZ26" s="30">
        <f>IF((AY26^0.8)-(INPUTS!$F$40^0.8)&gt;0,(AY26^0.8)-(INPUTS!$F$40^0.8),1E-20)</f>
        <v>16.402391747789366</v>
      </c>
      <c r="BA26" s="30">
        <v>1.39</v>
      </c>
      <c r="BB26" s="85">
        <v>387.15</v>
      </c>
      <c r="BC26" s="85">
        <f>IF((BB26^0.8)-(INPUTS!$F$40^0.8)&gt;0,(BB26^0.8)-(INPUTS!$F$40^0.8),1E-20)</f>
        <v>100.38271461953862</v>
      </c>
      <c r="BD26" s="85">
        <v>2.2599999999999998</v>
      </c>
      <c r="BE26" s="140"/>
      <c r="BF26" s="140"/>
      <c r="BG26" s="140"/>
      <c r="BH26" s="140"/>
      <c r="BI26" s="85">
        <v>109.36</v>
      </c>
      <c r="BJ26" s="85">
        <f>IF((BI26^0.8)-(INPUTS!$F$40^0.8)&gt;0,(BI26^0.8)-(INPUTS!$F$40^0.8),1E-20)</f>
        <v>25.575683704272727</v>
      </c>
      <c r="BK26" s="85">
        <v>1.45</v>
      </c>
      <c r="BL26" s="30">
        <v>263.3</v>
      </c>
      <c r="BM26" s="30">
        <f>IF((BL26^0.8)-(INPUTS!$F$40^0.8)&gt;0,(BL26^0.8)-(INPUTS!$F$40^0.8),1E-20)</f>
        <v>69.180404704378844</v>
      </c>
      <c r="BN26" s="152">
        <v>2.2999999999999998</v>
      </c>
      <c r="BO26" s="85">
        <v>36.26</v>
      </c>
      <c r="BP26" s="85">
        <f>IF((BO26^0.8)-(INPUTS!$F$40^0.8)&gt;0,(BO26^0.8)-(INPUTS!$F$40^0.8),1E-20)</f>
        <v>0.49329055413922873</v>
      </c>
      <c r="BQ26" s="85">
        <v>1</v>
      </c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</row>
    <row r="27" spans="1:102" s="110" customFormat="1" ht="21.95" customHeight="1" x14ac:dyDescent="0.25">
      <c r="A27" s="111"/>
      <c r="B27" s="30">
        <v>410.92</v>
      </c>
      <c r="C27" s="30">
        <f>IF((B27^0.8)-(INPUTS!$F$40^0.8)&gt;0,(B27^0.8)-(INPUTS!$F$40^0.8),1E-20)</f>
        <v>106.12298548519477</v>
      </c>
      <c r="D27" s="30">
        <v>2.74</v>
      </c>
      <c r="E27" s="140"/>
      <c r="F27" s="140"/>
      <c r="G27" s="140"/>
      <c r="H27" s="30">
        <v>141.74</v>
      </c>
      <c r="I27" s="30">
        <f>IF((H27^0.8)-(INPUTS!$F$40^0.8)&gt;0,(H27^0.8)-(INPUTS!$F$40^0.8),1E-20)</f>
        <v>35.436070873066278</v>
      </c>
      <c r="J27" s="30">
        <v>1.72</v>
      </c>
      <c r="K27" s="140"/>
      <c r="L27" s="140"/>
      <c r="M27" s="132"/>
      <c r="N27" s="132"/>
      <c r="O27" s="132"/>
      <c r="P27" s="132"/>
      <c r="Q27" s="132"/>
      <c r="R27" s="132"/>
      <c r="S27" s="132"/>
      <c r="T27" s="132"/>
      <c r="U27" s="132"/>
      <c r="V27" s="140"/>
      <c r="W27" s="140"/>
      <c r="X27" s="85">
        <v>267</v>
      </c>
      <c r="Y27" s="85">
        <f>IF((X27^0.8)-(INPUTS!$F$40^0.8)&gt;0,(X27^0.8)-(INPUTS!$F$40^0.8),1E-20)</f>
        <v>70.150008329294394</v>
      </c>
      <c r="Z27" s="85">
        <v>1.9</v>
      </c>
      <c r="AA27" s="140"/>
      <c r="AB27" s="140"/>
      <c r="AC27" s="140"/>
      <c r="AD27" s="85">
        <v>134.78</v>
      </c>
      <c r="AE27" s="85">
        <f>IF((AD27^0.8)-(INPUTS!$F$40^0.8)&gt;0,(AD27^0.8)-(INPUTS!$F$40^0.8),1E-20)</f>
        <v>33.358427878790138</v>
      </c>
      <c r="AF27" s="85">
        <v>1.73</v>
      </c>
      <c r="AG27" s="30">
        <v>134.78</v>
      </c>
      <c r="AH27" s="30">
        <f>IF((AG27^0.8)-(INPUTS!$F$40^0.8)&gt;0,(AG27^0.8)-(INPUTS!$F$40^0.8),1E-20)</f>
        <v>33.358427878790138</v>
      </c>
      <c r="AI27" s="152">
        <v>1.73</v>
      </c>
      <c r="AJ27" s="85">
        <v>410.92</v>
      </c>
      <c r="AK27" s="85">
        <f>IF((AJ27^0.8)-(INPUTS!$F$40^0.8)&gt;0,(AJ27^0.8)-(INPUTS!$F$40^0.8),1E-20)</f>
        <v>106.12298548519477</v>
      </c>
      <c r="AL27" s="85">
        <v>2.74</v>
      </c>
      <c r="AM27" s="140"/>
      <c r="AN27" s="140"/>
      <c r="AO27" s="140"/>
      <c r="AP27" s="85">
        <v>267</v>
      </c>
      <c r="AQ27" s="85">
        <f>IF((AP27^0.8)-(INPUTS!$F$40^0.8)&gt;0,(AP27^0.8)-(INPUTS!$F$40^0.8),1E-20)</f>
        <v>70.150008329294394</v>
      </c>
      <c r="AR27" s="85">
        <v>1.9</v>
      </c>
      <c r="AS27" s="30">
        <v>141.74</v>
      </c>
      <c r="AT27" s="30">
        <f>IF((AS27^0.8)-(INPUTS!$F$40^0.8)&gt;0,(AS27^0.8)-(INPUTS!$F$40^0.8),1E-20)</f>
        <v>35.436070873066278</v>
      </c>
      <c r="AU27" s="30">
        <v>1.72</v>
      </c>
      <c r="AV27" s="140"/>
      <c r="AW27" s="140"/>
      <c r="AX27" s="140"/>
      <c r="AY27" s="30">
        <v>134.78</v>
      </c>
      <c r="AZ27" s="30">
        <f>IF((AY27^0.8)-(INPUTS!$F$40^0.8)&gt;0,(AY27^0.8)-(INPUTS!$F$40^0.8),1E-20)</f>
        <v>33.358427878790138</v>
      </c>
      <c r="BA27" s="30">
        <v>1.73</v>
      </c>
      <c r="BB27" s="85">
        <v>410.92</v>
      </c>
      <c r="BC27" s="85">
        <f>IF((BB27^0.8)-(INPUTS!$F$40^0.8)&gt;0,(BB27^0.8)-(INPUTS!$F$40^0.8),1E-20)</f>
        <v>106.12298548519477</v>
      </c>
      <c r="BD27" s="85">
        <v>2.74</v>
      </c>
      <c r="BE27" s="140"/>
      <c r="BF27" s="140"/>
      <c r="BG27" s="140"/>
      <c r="BH27" s="140"/>
      <c r="BI27" s="85">
        <v>114.12</v>
      </c>
      <c r="BJ27" s="85">
        <f>IF((BI27^0.8)-(INPUTS!$F$40^0.8)&gt;0,(BI27^0.8)-(INPUTS!$F$40^0.8),1E-20)</f>
        <v>27.058417165437227</v>
      </c>
      <c r="BK27" s="85">
        <v>1.56</v>
      </c>
      <c r="BL27" s="30">
        <v>253.19</v>
      </c>
      <c r="BM27" s="30">
        <f>IF((BL27^0.8)-(INPUTS!$F$40^0.8)&gt;0,(BL27^0.8)-(INPUTS!$F$40^0.8),1E-20)</f>
        <v>66.516973919086666</v>
      </c>
      <c r="BN27" s="152">
        <v>2.5099999999999998</v>
      </c>
      <c r="BO27" s="85">
        <v>46.36</v>
      </c>
      <c r="BP27" s="85">
        <f>IF((BO27^0.8)-(INPUTS!$F$40^0.8)&gt;0,(BO27^0.8)-(INPUTS!$F$40^0.8),1E-20)</f>
        <v>4.3344401990018682</v>
      </c>
      <c r="BQ27" s="85">
        <v>1.0900000000000001</v>
      </c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0"/>
      <c r="CX27" s="140"/>
    </row>
    <row r="28" spans="1:102" s="110" customFormat="1" ht="21.95" customHeight="1" x14ac:dyDescent="0.25">
      <c r="A28" s="111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32"/>
      <c r="N28" s="132"/>
      <c r="O28" s="257"/>
      <c r="P28" s="257"/>
      <c r="Q28" s="132"/>
      <c r="R28" s="132"/>
      <c r="S28" s="257"/>
      <c r="T28" s="257"/>
      <c r="U28" s="132"/>
      <c r="V28" s="140"/>
      <c r="W28" s="140"/>
      <c r="X28" s="85">
        <v>307.93</v>
      </c>
      <c r="Y28" s="85">
        <f>IF((X28^0.8)-(INPUTS!$F$40^0.8)&gt;0,(X28^0.8)-(INPUTS!$F$40^0.8),1E-20)</f>
        <v>80.706094548116269</v>
      </c>
      <c r="Z28" s="85">
        <v>2.12</v>
      </c>
      <c r="AA28" s="140"/>
      <c r="AB28" s="140"/>
      <c r="AC28" s="140"/>
      <c r="AD28" s="85">
        <v>120.87</v>
      </c>
      <c r="AE28" s="85">
        <f>IF((AD28^0.8)-(INPUTS!$F$40^0.8)&gt;0,(AD28^0.8)-(INPUTS!$F$40^0.8),1E-20)</f>
        <v>29.140050434059802</v>
      </c>
      <c r="AF28" s="85">
        <v>1.61</v>
      </c>
      <c r="AG28" s="30">
        <v>120.87</v>
      </c>
      <c r="AH28" s="30">
        <f>IF((AG28^0.8)-(INPUTS!$F$40^0.8)&gt;0,(AG28^0.8)-(INPUTS!$F$40^0.8),1E-20)</f>
        <v>29.140050434059802</v>
      </c>
      <c r="AI28" s="152">
        <v>1.61</v>
      </c>
      <c r="AJ28" s="85">
        <v>36.520000000000003</v>
      </c>
      <c r="AK28" s="85">
        <f>IF((AJ28^0.8)-(INPUTS!$F$40^0.8)&gt;0,(AJ28^0.8)-(INPUTS!$F$40^0.8),1E-20)</f>
        <v>0.59465068102686303</v>
      </c>
      <c r="AL28" s="85">
        <v>1.21</v>
      </c>
      <c r="AM28" s="140"/>
      <c r="AN28" s="140"/>
      <c r="AO28" s="140"/>
      <c r="AP28" s="85">
        <v>307.93</v>
      </c>
      <c r="AQ28" s="85">
        <f>IF((AP28^0.8)-(INPUTS!$F$40^0.8)&gt;0,(AP28^0.8)-(INPUTS!$F$40^0.8),1E-20)</f>
        <v>80.706094548116269</v>
      </c>
      <c r="AR28" s="85">
        <v>2.12</v>
      </c>
      <c r="AS28" s="140"/>
      <c r="AT28" s="140"/>
      <c r="AU28" s="140"/>
      <c r="AV28" s="140"/>
      <c r="AW28" s="140"/>
      <c r="AX28" s="140"/>
      <c r="AY28" s="30">
        <v>120.87</v>
      </c>
      <c r="AZ28" s="30">
        <f>IF((AY28^0.8)-(INPUTS!$F$40^0.8)&gt;0,(AY28^0.8)-(INPUTS!$F$40^0.8),1E-20)</f>
        <v>29.140050434059802</v>
      </c>
      <c r="BA28" s="30">
        <v>1.61</v>
      </c>
      <c r="BB28" s="85">
        <v>204.45</v>
      </c>
      <c r="BC28" s="85">
        <f>IF((BB28^0.8)-(INPUTS!$F$40^0.8)&gt;0,(BB28^0.8)-(INPUTS!$F$40^0.8),1E-20)</f>
        <v>53.356409726507351</v>
      </c>
      <c r="BD28" s="85">
        <v>1.35</v>
      </c>
      <c r="BE28" s="140"/>
      <c r="BF28" s="140"/>
      <c r="BG28" s="140"/>
      <c r="BH28" s="140"/>
      <c r="BI28" s="85">
        <v>125.41</v>
      </c>
      <c r="BJ28" s="85">
        <f>IF((BI28^0.8)-(INPUTS!$F$40^0.8)&gt;0,(BI28^0.8)-(INPUTS!$F$40^0.8),1E-20)</f>
        <v>30.527035912223361</v>
      </c>
      <c r="BK28" s="85">
        <v>1.49</v>
      </c>
      <c r="BL28" s="30">
        <v>323.92</v>
      </c>
      <c r="BM28" s="30">
        <f>IF((BL28^0.8)-(INPUTS!$F$40^0.8)&gt;0,(BL28^0.8)-(INPUTS!$F$40^0.8),1E-20)</f>
        <v>84.752158841773152</v>
      </c>
      <c r="BN28" s="152">
        <v>2.4</v>
      </c>
      <c r="BO28" s="85">
        <v>51.11</v>
      </c>
      <c r="BP28" s="85">
        <f>IF((BO28^0.8)-(INPUTS!$F$40^0.8)&gt;0,(BO28^0.8)-(INPUTS!$F$40^0.8),1E-20)</f>
        <v>6.0812945314904603</v>
      </c>
      <c r="BQ28" s="85">
        <v>1.0900000000000001</v>
      </c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</row>
    <row r="29" spans="1:102" s="110" customFormat="1" ht="21.95" customHeight="1" x14ac:dyDescent="0.25">
      <c r="A29" s="111"/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32"/>
      <c r="N29" s="258"/>
      <c r="O29" s="259"/>
      <c r="P29" s="259"/>
      <c r="Q29" s="132"/>
      <c r="R29" s="132"/>
      <c r="S29" s="259"/>
      <c r="T29" s="259"/>
      <c r="U29" s="132"/>
      <c r="V29" s="140"/>
      <c r="W29" s="140"/>
      <c r="X29" s="85">
        <v>327.74</v>
      </c>
      <c r="Y29" s="85">
        <f>IF((X29^0.8)-(INPUTS!$F$40^0.8)&gt;0,(X29^0.8)-(INPUTS!$F$40^0.8),1E-20)</f>
        <v>85.712787930121834</v>
      </c>
      <c r="Z29" s="85">
        <v>2.17</v>
      </c>
      <c r="AA29" s="140"/>
      <c r="AB29" s="140"/>
      <c r="AC29" s="140"/>
      <c r="AD29" s="85">
        <v>71.3</v>
      </c>
      <c r="AE29" s="85">
        <f>IF((AD29^0.8)-(INPUTS!$F$40^0.8)&gt;0,(AD29^0.8)-(INPUTS!$F$40^0.8),1E-20)</f>
        <v>13.182725056829785</v>
      </c>
      <c r="AF29" s="85">
        <v>1.26</v>
      </c>
      <c r="AG29" s="30">
        <v>71.3</v>
      </c>
      <c r="AH29" s="30">
        <f>IF((AG29^0.8)-(INPUTS!$F$40^0.8)&gt;0,(AG29^0.8)-(INPUTS!$F$40^0.8),1E-20)</f>
        <v>13.182725056829785</v>
      </c>
      <c r="AI29" s="152">
        <v>1.26</v>
      </c>
      <c r="AJ29" s="85">
        <v>45.22</v>
      </c>
      <c r="AK29" s="85">
        <f>IF((AJ29^0.8)-(INPUTS!$F$40^0.8)&gt;0,(AJ29^0.8)-(INPUTS!$F$40^0.8),1E-20)</f>
        <v>3.9099737172392111</v>
      </c>
      <c r="AL29" s="85">
        <v>1.1200000000000001</v>
      </c>
      <c r="AM29" s="140"/>
      <c r="AN29" s="140"/>
      <c r="AO29" s="140"/>
      <c r="AP29" s="85">
        <v>327.74</v>
      </c>
      <c r="AQ29" s="85">
        <f>IF((AP29^0.8)-(INPUTS!$F$40^0.8)&gt;0,(AP29^0.8)-(INPUTS!$F$40^0.8),1E-20)</f>
        <v>85.712787930121834</v>
      </c>
      <c r="AR29" s="85">
        <v>2.17</v>
      </c>
      <c r="AS29" s="140"/>
      <c r="AT29" s="140"/>
      <c r="AU29" s="140"/>
      <c r="AV29" s="140"/>
      <c r="AW29" s="140"/>
      <c r="AX29" s="140"/>
      <c r="AY29" s="30">
        <v>71.3</v>
      </c>
      <c r="AZ29" s="30">
        <f>IF((AY29^0.8)-(INPUTS!$F$40^0.8)&gt;0,(AY29^0.8)-(INPUTS!$F$40^0.8),1E-20)</f>
        <v>13.182725056829785</v>
      </c>
      <c r="BA29" s="30">
        <v>1.26</v>
      </c>
      <c r="BB29" s="85">
        <v>213.51</v>
      </c>
      <c r="BC29" s="85">
        <f>IF((BB29^0.8)-(INPUTS!$F$40^0.8)&gt;0,(BB29^0.8)-(INPUTS!$F$40^0.8),1E-20)</f>
        <v>55.846444451481247</v>
      </c>
      <c r="BD29" s="85">
        <v>1.47</v>
      </c>
      <c r="BE29" s="140"/>
      <c r="BF29" s="140"/>
      <c r="BG29" s="140"/>
      <c r="BH29" s="140"/>
      <c r="BI29" s="85">
        <v>86.18</v>
      </c>
      <c r="BJ29" s="85">
        <f>IF((BI29^0.8)-(INPUTS!$F$40^0.8)&gt;0,(BI29^0.8)-(INPUTS!$F$40^0.8),1E-20)</f>
        <v>18.155621248342932</v>
      </c>
      <c r="BK29" s="85">
        <v>1.59</v>
      </c>
      <c r="BL29" s="30">
        <v>338.78</v>
      </c>
      <c r="BM29" s="30">
        <f>IF((BL29^0.8)-(INPUTS!$F$40^0.8)&gt;0,(BL29^0.8)-(INPUTS!$F$40^0.8),1E-20)</f>
        <v>88.47659159795559</v>
      </c>
      <c r="BN29" s="152">
        <v>2.4</v>
      </c>
      <c r="BO29" s="85">
        <v>60.62</v>
      </c>
      <c r="BP29" s="85">
        <f>IF((BO29^0.8)-(INPUTS!$F$40^0.8)&gt;0,(BO29^0.8)-(INPUTS!$F$40^0.8),1E-20)</f>
        <v>9.4851311080870495</v>
      </c>
      <c r="BQ29" s="85">
        <v>1.07</v>
      </c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0"/>
      <c r="CP29" s="140"/>
      <c r="CQ29" s="140"/>
      <c r="CR29" s="140"/>
      <c r="CS29" s="140"/>
      <c r="CT29" s="140"/>
      <c r="CU29" s="140"/>
      <c r="CV29" s="140"/>
      <c r="CW29" s="140"/>
      <c r="CX29" s="140"/>
    </row>
    <row r="30" spans="1:102" s="110" customFormat="1" ht="21.95" customHeight="1" x14ac:dyDescent="0.25">
      <c r="A30" s="111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32"/>
      <c r="N30" s="258"/>
      <c r="O30" s="259"/>
      <c r="P30" s="259"/>
      <c r="Q30" s="132"/>
      <c r="R30" s="132"/>
      <c r="S30" s="259"/>
      <c r="T30" s="259"/>
      <c r="U30" s="132"/>
      <c r="V30" s="140"/>
      <c r="W30" s="140"/>
      <c r="X30" s="85">
        <v>297.37</v>
      </c>
      <c r="Y30" s="85">
        <f>IF((X30^0.8)-(INPUTS!$F$40^0.8)&gt;0,(X30^0.8)-(INPUTS!$F$40^0.8),1E-20)</f>
        <v>78.011018295420897</v>
      </c>
      <c r="Z30" s="85">
        <v>2.19</v>
      </c>
      <c r="AA30" s="140"/>
      <c r="AB30" s="140"/>
      <c r="AC30" s="140"/>
      <c r="AD30" s="140"/>
      <c r="AE30" s="140"/>
      <c r="AF30" s="140"/>
      <c r="AG30" s="140"/>
      <c r="AH30" s="140"/>
      <c r="AI30" s="140"/>
      <c r="AJ30" s="85">
        <v>47.83</v>
      </c>
      <c r="AK30" s="85">
        <f>IF((AJ30^0.8)-(INPUTS!$F$40^0.8)&gt;0,(AJ30^0.8)-(INPUTS!$F$40^0.8),1E-20)</f>
        <v>4.8787129514707743</v>
      </c>
      <c r="AL30" s="85">
        <v>1.17</v>
      </c>
      <c r="AM30" s="140"/>
      <c r="AN30" s="140"/>
      <c r="AO30" s="140"/>
      <c r="AP30" s="85">
        <v>297.37</v>
      </c>
      <c r="AQ30" s="85">
        <f>IF((AP30^0.8)-(INPUTS!$F$40^0.8)&gt;0,(AP30^0.8)-(INPUTS!$F$40^0.8),1E-20)</f>
        <v>78.011018295420897</v>
      </c>
      <c r="AR30" s="85">
        <v>2.19</v>
      </c>
      <c r="AS30" s="140"/>
      <c r="AT30" s="140"/>
      <c r="AU30" s="140"/>
      <c r="AV30" s="140"/>
      <c r="AW30" s="140"/>
      <c r="AX30" s="140"/>
      <c r="AY30" s="140"/>
      <c r="AZ30" s="140"/>
      <c r="BA30" s="140"/>
      <c r="BB30" s="85">
        <v>245.63</v>
      </c>
      <c r="BC30" s="85">
        <f>IF((BB30^0.8)-(INPUTS!$F$40^0.8)&gt;0,(BB30^0.8)-(INPUTS!$F$40^0.8),1E-20)</f>
        <v>64.511426196629429</v>
      </c>
      <c r="BD30" s="85">
        <v>1.77</v>
      </c>
      <c r="BE30" s="140"/>
      <c r="BF30" s="140"/>
      <c r="BG30" s="140"/>
      <c r="BH30" s="140"/>
      <c r="BI30" s="85">
        <v>99.85</v>
      </c>
      <c r="BJ30" s="85">
        <f>IF((BI30^0.8)-(INPUTS!$F$40^0.8)&gt;0,(BI30^0.8)-(INPUTS!$F$40^0.8),1E-20)</f>
        <v>22.573785677495337</v>
      </c>
      <c r="BK30" s="85">
        <v>1.56</v>
      </c>
      <c r="BL30" s="30">
        <v>349.48</v>
      </c>
      <c r="BM30" s="30">
        <f>IF((BL30^0.8)-(INPUTS!$F$40^0.8)&gt;0,(BL30^0.8)-(INPUTS!$F$40^0.8),1E-20)</f>
        <v>91.138134412230741</v>
      </c>
      <c r="BN30" s="152">
        <v>2.7</v>
      </c>
      <c r="BO30" s="85">
        <v>57.06</v>
      </c>
      <c r="BP30" s="85">
        <f>IF((BO30^0.8)-(INPUTS!$F$40^0.8)&gt;0,(BO30^0.8)-(INPUTS!$F$40^0.8),1E-20)</f>
        <v>8.2244032343613114</v>
      </c>
      <c r="BQ30" s="85">
        <v>1.19</v>
      </c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0"/>
      <c r="CP30" s="140"/>
      <c r="CQ30" s="140"/>
      <c r="CR30" s="140"/>
      <c r="CS30" s="140"/>
      <c r="CT30" s="140"/>
      <c r="CU30" s="140"/>
      <c r="CV30" s="140"/>
      <c r="CW30" s="140"/>
      <c r="CX30" s="140"/>
    </row>
    <row r="31" spans="1:102" s="110" customFormat="1" ht="21.95" customHeight="1" x14ac:dyDescent="0.25">
      <c r="A31" s="111"/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32"/>
      <c r="N31" s="260"/>
      <c r="O31" s="255"/>
      <c r="P31" s="255"/>
      <c r="Q31" s="132"/>
      <c r="R31" s="132"/>
      <c r="S31" s="256"/>
      <c r="T31" s="256"/>
      <c r="U31" s="132"/>
      <c r="V31" s="140"/>
      <c r="W31" s="140"/>
      <c r="X31" s="85">
        <v>288.12</v>
      </c>
      <c r="Y31" s="85">
        <f>IF((X31^0.8)-(INPUTS!$F$40^0.8)&gt;0,(X31^0.8)-(INPUTS!$F$40^0.8),1E-20)</f>
        <v>75.634516433714438</v>
      </c>
      <c r="Z31" s="85">
        <v>2.23</v>
      </c>
      <c r="AA31" s="140"/>
      <c r="AB31" s="140"/>
      <c r="AC31" s="140"/>
      <c r="AD31" s="140"/>
      <c r="AE31" s="140"/>
      <c r="AF31" s="140"/>
      <c r="AG31" s="140"/>
      <c r="AH31" s="140"/>
      <c r="AI31" s="140"/>
      <c r="AJ31" s="85">
        <v>56.52</v>
      </c>
      <c r="AK31" s="85">
        <f>IF((AJ31^0.8)-(INPUTS!$F$40^0.8)&gt;0,(AJ31^0.8)-(INPUTS!$F$40^0.8),1E-20)</f>
        <v>8.0318149937218983</v>
      </c>
      <c r="AL31" s="85">
        <v>1.24</v>
      </c>
      <c r="AM31" s="140"/>
      <c r="AN31" s="140"/>
      <c r="AO31" s="140"/>
      <c r="AP31" s="85">
        <v>288.12</v>
      </c>
      <c r="AQ31" s="85">
        <f>IF((AP31^0.8)-(INPUTS!$F$40^0.8)&gt;0,(AP31^0.8)-(INPUTS!$F$40^0.8),1E-20)</f>
        <v>75.634516433714438</v>
      </c>
      <c r="AR31" s="85">
        <v>2.23</v>
      </c>
      <c r="AS31" s="140"/>
      <c r="AT31" s="140"/>
      <c r="AU31" s="140"/>
      <c r="AV31" s="140"/>
      <c r="AW31" s="140"/>
      <c r="AX31" s="140"/>
      <c r="AY31" s="140"/>
      <c r="AZ31" s="140"/>
      <c r="BA31" s="140"/>
      <c r="BB31" s="85">
        <v>282.52999999999997</v>
      </c>
      <c r="BC31" s="85">
        <f>IF((BB31^0.8)-(INPUTS!$F$40^0.8)&gt;0,(BB31^0.8)-(INPUTS!$F$40^0.8),1E-20)</f>
        <v>74.19095424941068</v>
      </c>
      <c r="BD31" s="85">
        <v>2.27</v>
      </c>
      <c r="BE31" s="140"/>
      <c r="BF31" s="140"/>
      <c r="BG31" s="140"/>
      <c r="BH31" s="140"/>
      <c r="BI31" s="85">
        <v>96.88</v>
      </c>
      <c r="BJ31" s="85">
        <f>IF((BI31^0.8)-(INPUTS!$F$40^0.8)&gt;0,(BI31^0.8)-(INPUTS!$F$40^0.8),1E-20)</f>
        <v>21.624750574103118</v>
      </c>
      <c r="BK31" s="85">
        <v>1.59</v>
      </c>
      <c r="BL31" s="30">
        <v>364.93</v>
      </c>
      <c r="BM31" s="30">
        <f>IF((BL31^0.8)-(INPUTS!$F$40^0.8)&gt;0,(BL31^0.8)-(INPUTS!$F$40^0.8),1E-20)</f>
        <v>94.952682470729073</v>
      </c>
      <c r="BN31" s="152">
        <v>2.75</v>
      </c>
      <c r="BO31" s="85">
        <v>42.2</v>
      </c>
      <c r="BP31" s="85">
        <f>IF((BO31^0.8)-(INPUTS!$F$40^0.8)&gt;0,(BO31^0.8)-(INPUTS!$F$40^0.8),1E-20)</f>
        <v>2.7749589587650121</v>
      </c>
      <c r="BQ31" s="85">
        <v>0.95</v>
      </c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0"/>
      <c r="CP31" s="140"/>
      <c r="CQ31" s="140"/>
      <c r="CR31" s="140"/>
      <c r="CS31" s="140"/>
      <c r="CT31" s="140"/>
      <c r="CU31" s="140"/>
      <c r="CV31" s="140"/>
      <c r="CW31" s="140"/>
      <c r="CX31" s="140"/>
    </row>
    <row r="32" spans="1:102" s="110" customFormat="1" ht="21.95" customHeight="1" x14ac:dyDescent="0.25">
      <c r="A32" s="111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32"/>
      <c r="N32" s="260"/>
      <c r="O32" s="255"/>
      <c r="P32" s="255"/>
      <c r="Q32" s="132"/>
      <c r="R32" s="132"/>
      <c r="S32" s="256"/>
      <c r="T32" s="256"/>
      <c r="U32" s="132"/>
      <c r="V32" s="140"/>
      <c r="W32" s="140"/>
      <c r="X32" s="85">
        <v>281.52</v>
      </c>
      <c r="Y32" s="85">
        <f>IF((X32^0.8)-(INPUTS!$F$40^0.8)&gt;0,(X32^0.8)-(INPUTS!$F$40^0.8),1E-20)</f>
        <v>73.929525169216518</v>
      </c>
      <c r="Z32" s="85">
        <v>2.15</v>
      </c>
      <c r="AA32" s="140"/>
      <c r="AB32" s="140"/>
      <c r="AC32" s="140"/>
      <c r="AD32" s="140"/>
      <c r="AE32" s="140"/>
      <c r="AF32" s="140"/>
      <c r="AG32" s="140"/>
      <c r="AH32" s="140"/>
      <c r="AI32" s="140"/>
      <c r="AJ32" s="85">
        <v>66.959999999999994</v>
      </c>
      <c r="AK32" s="85">
        <f>IF((AJ32^0.8)-(INPUTS!$F$40^0.8)&gt;0,(AJ32^0.8)-(INPUTS!$F$40^0.8),1E-20)</f>
        <v>11.694517423315318</v>
      </c>
      <c r="AL32" s="85">
        <v>1.23</v>
      </c>
      <c r="AM32" s="140"/>
      <c r="AN32" s="140"/>
      <c r="AO32" s="140"/>
      <c r="AP32" s="85">
        <v>281.52</v>
      </c>
      <c r="AQ32" s="85">
        <f>IF((AP32^0.8)-(INPUTS!$F$40^0.8)&gt;0,(AP32^0.8)-(INPUTS!$F$40^0.8),1E-20)</f>
        <v>73.929525169216518</v>
      </c>
      <c r="AR32" s="85">
        <v>2.15</v>
      </c>
      <c r="AS32" s="140"/>
      <c r="AT32" s="140"/>
      <c r="AU32" s="140"/>
      <c r="AV32" s="140"/>
      <c r="AW32" s="140"/>
      <c r="AX32" s="140"/>
      <c r="AY32" s="140"/>
      <c r="AZ32" s="140"/>
      <c r="BA32" s="140"/>
      <c r="BB32" s="85">
        <v>332.24</v>
      </c>
      <c r="BC32" s="85">
        <f>IF((BB32^0.8)-(INPUTS!$F$40^0.8)&gt;0,(BB32^0.8)-(INPUTS!$F$40^0.8),1E-20)</f>
        <v>86.841551937052941</v>
      </c>
      <c r="BD32" s="85">
        <v>2.5099999999999998</v>
      </c>
      <c r="BE32" s="140"/>
      <c r="BF32" s="140"/>
      <c r="BG32" s="140"/>
      <c r="BH32" s="140"/>
      <c r="BI32" s="85">
        <v>102.82</v>
      </c>
      <c r="BJ32" s="85">
        <f>IF((BI32^0.8)-(INPUTS!$F$40^0.8)&gt;0,(BI32^0.8)-(INPUTS!$F$40^0.8),1E-20)</f>
        <v>23.517190892876179</v>
      </c>
      <c r="BK32" s="85">
        <v>1.65</v>
      </c>
      <c r="BL32" s="140"/>
      <c r="BM32" s="140"/>
      <c r="BN32" s="140"/>
      <c r="BO32" s="85">
        <v>54.09</v>
      </c>
      <c r="BP32" s="85">
        <f>IF((BO32^0.8)-(INPUTS!$F$40^0.8)&gt;0,(BO32^0.8)-(INPUTS!$F$40^0.8),1E-20)</f>
        <v>7.1605469868988614</v>
      </c>
      <c r="BQ32" s="85">
        <v>1.02</v>
      </c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0"/>
      <c r="CX32" s="140"/>
    </row>
    <row r="33" spans="1:102" s="110" customFormat="1" ht="21.95" customHeight="1" x14ac:dyDescent="0.25">
      <c r="A33" s="111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32"/>
      <c r="N33" s="260"/>
      <c r="O33" s="255"/>
      <c r="P33" s="255"/>
      <c r="Q33" s="132"/>
      <c r="R33" s="132"/>
      <c r="S33" s="256"/>
      <c r="T33" s="256"/>
      <c r="U33" s="132"/>
      <c r="V33" s="140"/>
      <c r="W33" s="140"/>
      <c r="X33" s="85">
        <v>387.15</v>
      </c>
      <c r="Y33" s="85">
        <f>IF((X33^0.8)-(INPUTS!$F$40^0.8)&gt;0,(X33^0.8)-(INPUTS!$F$40^0.8),1E-20)</f>
        <v>100.38271461953862</v>
      </c>
      <c r="Z33" s="85">
        <v>2.2599999999999998</v>
      </c>
      <c r="AA33" s="140"/>
      <c r="AB33" s="140"/>
      <c r="AC33" s="140"/>
      <c r="AD33" s="140"/>
      <c r="AE33" s="140"/>
      <c r="AF33" s="140"/>
      <c r="AG33" s="140"/>
      <c r="AH33" s="140"/>
      <c r="AI33" s="140"/>
      <c r="AJ33" s="85">
        <v>73.91</v>
      </c>
      <c r="AK33" s="85">
        <f>IF((AJ33^0.8)-(INPUTS!$F$40^0.8)&gt;0,(AJ33^0.8)-(INPUTS!$F$40^0.8),1E-20)</f>
        <v>14.068947616373837</v>
      </c>
      <c r="AL33" s="85">
        <v>1.29</v>
      </c>
      <c r="AM33" s="140"/>
      <c r="AN33" s="140"/>
      <c r="AO33" s="140"/>
      <c r="AP33" s="85">
        <v>387.15</v>
      </c>
      <c r="AQ33" s="85">
        <f>IF((AP33^0.8)-(INPUTS!$F$40^0.8)&gt;0,(AP33^0.8)-(INPUTS!$F$40^0.8),1E-20)</f>
        <v>100.38271461953862</v>
      </c>
      <c r="AR33" s="85">
        <v>2.2599999999999998</v>
      </c>
      <c r="AS33" s="140"/>
      <c r="AT33" s="140"/>
      <c r="AU33" s="140"/>
      <c r="AV33" s="140"/>
      <c r="AW33" s="140"/>
      <c r="AX33" s="140"/>
      <c r="AY33" s="140"/>
      <c r="AZ33" s="140"/>
      <c r="BA33" s="140"/>
      <c r="BB33" s="85">
        <v>379.59</v>
      </c>
      <c r="BC33" s="85">
        <f>IF((BB33^0.8)-(INPUTS!$F$40^0.8)&gt;0,(BB33^0.8)-(INPUTS!$F$40^0.8),1E-20)</f>
        <v>98.542409448542344</v>
      </c>
      <c r="BD33" s="85">
        <v>3.19</v>
      </c>
      <c r="BE33" s="140"/>
      <c r="BF33" s="140"/>
      <c r="BG33" s="140"/>
      <c r="BH33" s="140"/>
      <c r="BI33" s="85">
        <v>123.03</v>
      </c>
      <c r="BJ33" s="85">
        <f>IF((BI33^0.8)-(INPUTS!$F$40^0.8)&gt;0,(BI33^0.8)-(INPUTS!$F$40^0.8),1E-20)</f>
        <v>29.801213735687085</v>
      </c>
      <c r="BK33" s="85">
        <v>1.85</v>
      </c>
      <c r="BL33" s="140"/>
      <c r="BM33" s="140"/>
      <c r="BN33" s="140"/>
      <c r="BO33" s="85">
        <v>68.349999999999994</v>
      </c>
      <c r="BP33" s="85">
        <f>IF((BO33^0.8)-(INPUTS!$F$40^0.8)&gt;0,(BO33^0.8)-(INPUTS!$F$40^0.8),1E-20)</f>
        <v>12.173198920652851</v>
      </c>
      <c r="BQ33" s="85">
        <v>0.96</v>
      </c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</row>
    <row r="34" spans="1:102" s="110" customFormat="1" ht="21.95" customHeight="1" x14ac:dyDescent="0.25">
      <c r="A34" s="111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32"/>
      <c r="N34" s="260"/>
      <c r="O34" s="255"/>
      <c r="P34" s="255"/>
      <c r="Q34" s="132"/>
      <c r="R34" s="132"/>
      <c r="S34" s="256"/>
      <c r="T34" s="256"/>
      <c r="U34" s="132"/>
      <c r="V34" s="140"/>
      <c r="W34" s="140"/>
      <c r="X34" s="85">
        <v>410.92</v>
      </c>
      <c r="Y34" s="85">
        <f>IF((X34^0.8)-(INPUTS!$F$40^0.8)&gt;0,(X34^0.8)-(INPUTS!$F$40^0.8),1E-20)</f>
        <v>106.12298548519477</v>
      </c>
      <c r="Z34" s="85">
        <v>2.74</v>
      </c>
      <c r="AA34" s="140"/>
      <c r="AB34" s="140"/>
      <c r="AC34" s="140"/>
      <c r="AD34" s="140"/>
      <c r="AE34" s="140"/>
      <c r="AF34" s="140"/>
      <c r="AG34" s="140"/>
      <c r="AH34" s="140"/>
      <c r="AI34" s="140"/>
      <c r="AJ34" s="85">
        <v>79.13</v>
      </c>
      <c r="AK34" s="85">
        <f>IF((AJ34^0.8)-(INPUTS!$F$40^0.8)&gt;0,(AJ34^0.8)-(INPUTS!$F$40^0.8),1E-20)</f>
        <v>15.82293197412961</v>
      </c>
      <c r="AL34" s="85">
        <v>1.35</v>
      </c>
      <c r="AM34" s="140"/>
      <c r="AN34" s="140"/>
      <c r="AO34" s="140"/>
      <c r="AP34" s="85">
        <v>410.92</v>
      </c>
      <c r="AQ34" s="85">
        <f>IF((AP34^0.8)-(INPUTS!$F$40^0.8)&gt;0,(AP34^0.8)-(INPUTS!$F$40^0.8),1E-20)</f>
        <v>106.12298548519477</v>
      </c>
      <c r="AR34" s="85">
        <v>2.74</v>
      </c>
      <c r="AS34" s="140"/>
      <c r="AT34" s="140"/>
      <c r="AU34" s="140"/>
      <c r="AV34" s="140"/>
      <c r="AW34" s="140"/>
      <c r="AX34" s="140"/>
      <c r="AY34" s="140"/>
      <c r="AZ34" s="140"/>
      <c r="BA34" s="140"/>
      <c r="BB34" s="85">
        <v>424.49</v>
      </c>
      <c r="BC34" s="85">
        <f>IF((BB34^0.8)-(INPUTS!$F$40^0.8)&gt;0,(BB34^0.8)-(INPUTS!$F$40^0.8),1E-20)</f>
        <v>109.37012152457291</v>
      </c>
      <c r="BD34" s="85">
        <v>3.45</v>
      </c>
      <c r="BE34" s="140"/>
      <c r="BF34" s="140"/>
      <c r="BG34" s="140"/>
      <c r="BH34" s="140"/>
      <c r="BI34" s="85">
        <v>128.38</v>
      </c>
      <c r="BJ34" s="85">
        <f>IF((BI34^0.8)-(INPUTS!$F$40^0.8)&gt;0,(BI34^0.8)-(INPUTS!$F$40^0.8),1E-20)</f>
        <v>31.428939082421074</v>
      </c>
      <c r="BK34" s="85">
        <v>1.64</v>
      </c>
      <c r="BL34" s="140"/>
      <c r="BM34" s="140"/>
      <c r="BN34" s="140"/>
      <c r="BO34" s="85">
        <v>71.92</v>
      </c>
      <c r="BP34" s="85">
        <f>IF((BO34^0.8)-(INPUTS!$F$40^0.8)&gt;0,(BO34^0.8)-(INPUTS!$F$40^0.8),1E-20)</f>
        <v>13.393824587276928</v>
      </c>
      <c r="BQ34" s="85">
        <v>1.01</v>
      </c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0"/>
      <c r="CP34" s="140"/>
      <c r="CQ34" s="140"/>
      <c r="CR34" s="140"/>
      <c r="CS34" s="140"/>
      <c r="CT34" s="140"/>
      <c r="CU34" s="140"/>
      <c r="CV34" s="140"/>
      <c r="CW34" s="140"/>
      <c r="CX34" s="140"/>
    </row>
    <row r="35" spans="1:102" s="110" customFormat="1" ht="21.95" customHeight="1" x14ac:dyDescent="0.25">
      <c r="A35" s="111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32"/>
      <c r="N35" s="260"/>
      <c r="O35" s="255"/>
      <c r="P35" s="255"/>
      <c r="Q35" s="132"/>
      <c r="R35" s="132"/>
      <c r="S35" s="256"/>
      <c r="T35" s="256"/>
      <c r="U35" s="132"/>
      <c r="V35" s="140"/>
      <c r="W35" s="140"/>
      <c r="X35" s="85">
        <v>96.52</v>
      </c>
      <c r="Y35" s="85">
        <f>IF((X35^0.8)-(INPUTS!$F$40^0.8)&gt;0,(X35^0.8)-(INPUTS!$F$40^0.8),1E-20)</f>
        <v>21.509323615341827</v>
      </c>
      <c r="Z35" s="85">
        <v>1.23</v>
      </c>
      <c r="AA35" s="140"/>
      <c r="AB35" s="140"/>
      <c r="AC35" s="140"/>
      <c r="AD35" s="140"/>
      <c r="AE35" s="140"/>
      <c r="AF35" s="140"/>
      <c r="AG35" s="140"/>
      <c r="AH35" s="140"/>
      <c r="AI35" s="140"/>
      <c r="AJ35" s="85">
        <v>146.09</v>
      </c>
      <c r="AK35" s="85">
        <f>IF((AJ35^0.8)-(INPUTS!$F$40^0.8)&gt;0,(AJ35^0.8)-(INPUTS!$F$40^0.8),1E-20)</f>
        <v>36.724207709096149</v>
      </c>
      <c r="AL35" s="85">
        <v>1.46</v>
      </c>
      <c r="AM35" s="140"/>
      <c r="AN35" s="140"/>
      <c r="AO35" s="140"/>
      <c r="AP35" s="85">
        <v>96.52</v>
      </c>
      <c r="AQ35" s="85">
        <f>IF((AP35^0.8)-(INPUTS!$F$40^0.8)&gt;0,(AP35^0.8)-(INPUTS!$F$40^0.8),1E-20)</f>
        <v>21.509323615341827</v>
      </c>
      <c r="AR35" s="85">
        <v>1.23</v>
      </c>
      <c r="AS35" s="140"/>
      <c r="AT35" s="140"/>
      <c r="AU35" s="140"/>
      <c r="AV35" s="140"/>
      <c r="AW35" s="140"/>
      <c r="AX35" s="140"/>
      <c r="AY35" s="140"/>
      <c r="AZ35" s="140"/>
      <c r="BA35" s="140"/>
      <c r="BB35" s="85">
        <v>96.52</v>
      </c>
      <c r="BC35" s="85">
        <f>IF((BB35^0.8)-(INPUTS!$F$40^0.8)&gt;0,(BB35^0.8)-(INPUTS!$F$40^0.8),1E-20)</f>
        <v>21.509323615341827</v>
      </c>
      <c r="BD35" s="85">
        <v>1.23</v>
      </c>
      <c r="BE35" s="140"/>
      <c r="BF35" s="140"/>
      <c r="BG35" s="140"/>
      <c r="BH35" s="140"/>
      <c r="BI35" s="85">
        <v>142.63999999999999</v>
      </c>
      <c r="BJ35" s="85">
        <f>IF((BI35^0.8)-(INPUTS!$F$40^0.8)&gt;0,(BI35^0.8)-(INPUTS!$F$40^0.8),1E-20)</f>
        <v>35.703223137428353</v>
      </c>
      <c r="BK35" s="85">
        <v>1.93</v>
      </c>
      <c r="BL35" s="140"/>
      <c r="BM35" s="140"/>
      <c r="BN35" s="140"/>
      <c r="BO35" s="85">
        <v>77.27</v>
      </c>
      <c r="BP35" s="85">
        <f>IF((BO35^0.8)-(INPUTS!$F$40^0.8)&gt;0,(BO35^0.8)-(INPUTS!$F$40^0.8),1E-20)</f>
        <v>15.200683217233241</v>
      </c>
      <c r="BQ35" s="85">
        <v>0.95</v>
      </c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0"/>
      <c r="CX35" s="140"/>
    </row>
    <row r="36" spans="1:102" s="110" customFormat="1" ht="21.95" customHeight="1" x14ac:dyDescent="0.25">
      <c r="A36" s="111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32"/>
      <c r="N36" s="260"/>
      <c r="O36" s="255"/>
      <c r="P36" s="255"/>
      <c r="Q36" s="132"/>
      <c r="R36" s="132"/>
      <c r="S36" s="256"/>
      <c r="T36" s="256"/>
      <c r="U36" s="132"/>
      <c r="V36" s="140"/>
      <c r="W36" s="140"/>
      <c r="X36" s="85">
        <v>66.959999999999994</v>
      </c>
      <c r="Y36" s="85">
        <f>IF((X36^0.8)-(INPUTS!$F$40^0.8)&gt;0,(X36^0.8)-(INPUTS!$F$40^0.8),1E-20)</f>
        <v>11.694517423315318</v>
      </c>
      <c r="Z36" s="85">
        <v>1.19</v>
      </c>
      <c r="AA36" s="140"/>
      <c r="AB36" s="140"/>
      <c r="AC36" s="140"/>
      <c r="AD36" s="140"/>
      <c r="AE36" s="140"/>
      <c r="AF36" s="140"/>
      <c r="AG36" s="140"/>
      <c r="AH36" s="140"/>
      <c r="AI36" s="140"/>
      <c r="AJ36" s="85">
        <v>150.43</v>
      </c>
      <c r="AK36" s="85">
        <f>IF((AJ36^0.8)-(INPUTS!$F$40^0.8)&gt;0,(AJ36^0.8)-(INPUTS!$F$40^0.8),1E-20)</f>
        <v>38.001759864727234</v>
      </c>
      <c r="AL36" s="85">
        <v>1.51</v>
      </c>
      <c r="AM36" s="140"/>
      <c r="AN36" s="140"/>
      <c r="AO36" s="140"/>
      <c r="AP36" s="85">
        <v>66.959999999999994</v>
      </c>
      <c r="AQ36" s="85">
        <f>IF((AP36^0.8)-(INPUTS!$F$40^0.8)&gt;0,(AP36^0.8)-(INPUTS!$F$40^0.8),1E-20)</f>
        <v>11.694517423315318</v>
      </c>
      <c r="AR36" s="85">
        <v>1.19</v>
      </c>
      <c r="AS36" s="140"/>
      <c r="AT36" s="140"/>
      <c r="AU36" s="140"/>
      <c r="AV36" s="140"/>
      <c r="AW36" s="140"/>
      <c r="AX36" s="140"/>
      <c r="AY36" s="140"/>
      <c r="AZ36" s="140"/>
      <c r="BA36" s="140"/>
      <c r="BB36" s="85">
        <v>66.959999999999994</v>
      </c>
      <c r="BC36" s="85">
        <f>IF((BB36^0.8)-(INPUTS!$F$40^0.8)&gt;0,(BB36^0.8)-(INPUTS!$F$40^0.8),1E-20)</f>
        <v>11.694517423315318</v>
      </c>
      <c r="BD36" s="85">
        <v>1.19</v>
      </c>
      <c r="BE36" s="140"/>
      <c r="BF36" s="140"/>
      <c r="BG36" s="140"/>
      <c r="BH36" s="140"/>
      <c r="BI36" s="85">
        <v>160.47999999999999</v>
      </c>
      <c r="BJ36" s="85">
        <f>IF((BI36^0.8)-(INPUTS!$F$40^0.8)&gt;0,(BI36^0.8)-(INPUTS!$F$40^0.8),1E-20)</f>
        <v>40.932337745191646</v>
      </c>
      <c r="BK36" s="85">
        <v>2.1</v>
      </c>
      <c r="BL36" s="140"/>
      <c r="BM36" s="140"/>
      <c r="BN36" s="140"/>
      <c r="BO36" s="85">
        <v>68.349999999999994</v>
      </c>
      <c r="BP36" s="85">
        <f>IF((BO36^0.8)-(INPUTS!$F$40^0.8)&gt;0,(BO36^0.8)-(INPUTS!$F$40^0.8),1E-20)</f>
        <v>12.173198920652851</v>
      </c>
      <c r="BQ36" s="85">
        <v>1.1499999999999999</v>
      </c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  <c r="CR36" s="140"/>
      <c r="CS36" s="140"/>
      <c r="CT36" s="140"/>
      <c r="CU36" s="140"/>
      <c r="CV36" s="140"/>
      <c r="CW36" s="140"/>
      <c r="CX36" s="140"/>
    </row>
    <row r="37" spans="1:102" s="110" customFormat="1" ht="21.95" customHeight="1" x14ac:dyDescent="0.25">
      <c r="A37" s="111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32"/>
      <c r="N37" s="260"/>
      <c r="O37" s="255"/>
      <c r="P37" s="255"/>
      <c r="Q37" s="132"/>
      <c r="R37" s="132"/>
      <c r="S37" s="256"/>
      <c r="T37" s="256"/>
      <c r="U37" s="132"/>
      <c r="V37" s="140"/>
      <c r="W37" s="140"/>
      <c r="X37" s="85">
        <v>103.48</v>
      </c>
      <c r="Y37" s="85">
        <f>IF((X37^0.8)-(INPUTS!$F$40^0.8)&gt;0,(X37^0.8)-(INPUTS!$F$40^0.8),1E-20)</f>
        <v>23.726091765378754</v>
      </c>
      <c r="Z37" s="85">
        <v>1.38</v>
      </c>
      <c r="AA37" s="140"/>
      <c r="AB37" s="140"/>
      <c r="AC37" s="140"/>
      <c r="AD37" s="140"/>
      <c r="AE37" s="140"/>
      <c r="AF37" s="140"/>
      <c r="AG37" s="140"/>
      <c r="AH37" s="140"/>
      <c r="AI37" s="140"/>
      <c r="AJ37" s="85">
        <v>172.17</v>
      </c>
      <c r="AK37" s="85">
        <f>IF((AJ37^0.8)-(INPUTS!$F$40^0.8)&gt;0,(AJ37^0.8)-(INPUTS!$F$40^0.8),1E-20)</f>
        <v>44.295396494203814</v>
      </c>
      <c r="AL37" s="85">
        <v>1.48</v>
      </c>
      <c r="AM37" s="140"/>
      <c r="AN37" s="140"/>
      <c r="AO37" s="140"/>
      <c r="AP37" s="85">
        <v>103.48</v>
      </c>
      <c r="AQ37" s="85">
        <f>IF((AP37^0.8)-(INPUTS!$F$40^0.8)&gt;0,(AP37^0.8)-(INPUTS!$F$40^0.8),1E-20)</f>
        <v>23.726091765378754</v>
      </c>
      <c r="AR37" s="85">
        <v>1.38</v>
      </c>
      <c r="AS37" s="140"/>
      <c r="AT37" s="140"/>
      <c r="AU37" s="140"/>
      <c r="AV37" s="140"/>
      <c r="AW37" s="140"/>
      <c r="AX37" s="140"/>
      <c r="AY37" s="140"/>
      <c r="AZ37" s="140"/>
      <c r="BA37" s="140"/>
      <c r="BB37" s="85">
        <v>103.48</v>
      </c>
      <c r="BC37" s="85">
        <f>IF((BB37^0.8)-(INPUTS!$F$40^0.8)&gt;0,(BB37^0.8)-(INPUTS!$F$40^0.8),1E-20)</f>
        <v>23.726091765378754</v>
      </c>
      <c r="BD37" s="85">
        <v>1.38</v>
      </c>
      <c r="BE37" s="140"/>
      <c r="BF37" s="140"/>
      <c r="BG37" s="140"/>
      <c r="BH37" s="140"/>
      <c r="BI37" s="85">
        <v>165.82</v>
      </c>
      <c r="BJ37" s="85">
        <f>IF((BI37^0.8)-(INPUTS!$F$40^0.8)&gt;0,(BI37^0.8)-(INPUTS!$F$40^0.8),1E-20)</f>
        <v>42.47445885214124</v>
      </c>
      <c r="BK37" s="85">
        <v>2.13</v>
      </c>
      <c r="BL37" s="140"/>
      <c r="BM37" s="140"/>
      <c r="BN37" s="140"/>
      <c r="BO37" s="85">
        <v>80.83</v>
      </c>
      <c r="BP37" s="85">
        <f>IF((BO37^0.8)-(INPUTS!$F$40^0.8)&gt;0,(BO37^0.8)-(INPUTS!$F$40^0.8),1E-20)</f>
        <v>16.389099024185754</v>
      </c>
      <c r="BQ37" s="85">
        <v>1.21</v>
      </c>
      <c r="BR37" s="140"/>
      <c r="BS37" s="140"/>
      <c r="BT37" s="140"/>
      <c r="BU37" s="140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  <c r="CR37" s="140"/>
      <c r="CS37" s="140"/>
      <c r="CT37" s="140"/>
      <c r="CU37" s="140"/>
      <c r="CV37" s="140"/>
      <c r="CW37" s="140"/>
      <c r="CX37" s="140"/>
    </row>
    <row r="38" spans="1:102" s="110" customFormat="1" ht="21.95" customHeight="1" x14ac:dyDescent="0.25">
      <c r="A38" s="111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32"/>
      <c r="N38" s="260"/>
      <c r="O38" s="255"/>
      <c r="P38" s="255"/>
      <c r="Q38" s="132"/>
      <c r="R38" s="132"/>
      <c r="S38" s="256"/>
      <c r="T38" s="256"/>
      <c r="U38" s="132"/>
      <c r="V38" s="140"/>
      <c r="W38" s="140"/>
      <c r="X38" s="85">
        <v>227.83</v>
      </c>
      <c r="Y38" s="85">
        <f>IF((X38^0.8)-(INPUTS!$F$40^0.8)&gt;0,(X38^0.8)-(INPUTS!$F$40^0.8),1E-20)</f>
        <v>59.739607934111135</v>
      </c>
      <c r="Z38" s="85">
        <v>1.5</v>
      </c>
      <c r="AA38" s="140"/>
      <c r="AB38" s="140"/>
      <c r="AC38" s="140"/>
      <c r="AD38" s="140"/>
      <c r="AE38" s="140"/>
      <c r="AF38" s="140"/>
      <c r="AG38" s="140"/>
      <c r="AH38" s="140"/>
      <c r="AI38" s="140"/>
      <c r="AJ38" s="85">
        <v>184.35</v>
      </c>
      <c r="AK38" s="85">
        <f>IF((AJ38^0.8)-(INPUTS!$F$40^0.8)&gt;0,(AJ38^0.8)-(INPUTS!$F$40^0.8),1E-20)</f>
        <v>47.751181995228052</v>
      </c>
      <c r="AL38" s="85">
        <v>1.71</v>
      </c>
      <c r="AM38" s="140"/>
      <c r="AN38" s="140"/>
      <c r="AO38" s="140"/>
      <c r="AP38" s="85">
        <v>227.83</v>
      </c>
      <c r="AQ38" s="85">
        <f>IF((AP38^0.8)-(INPUTS!$F$40^0.8)&gt;0,(AP38^0.8)-(INPUTS!$F$40^0.8),1E-20)</f>
        <v>59.739607934111135</v>
      </c>
      <c r="AR38" s="85">
        <v>1.5</v>
      </c>
      <c r="AS38" s="140"/>
      <c r="AT38" s="140"/>
      <c r="AU38" s="140"/>
      <c r="AV38" s="140"/>
      <c r="AW38" s="140"/>
      <c r="AX38" s="140"/>
      <c r="AY38" s="140"/>
      <c r="AZ38" s="140"/>
      <c r="BA38" s="140"/>
      <c r="BB38" s="85">
        <v>227.83</v>
      </c>
      <c r="BC38" s="85">
        <f>IF((BB38^0.8)-(INPUTS!$F$40^0.8)&gt;0,(BB38^0.8)-(INPUTS!$F$40^0.8),1E-20)</f>
        <v>59.739607934111135</v>
      </c>
      <c r="BD38" s="85">
        <v>1.5</v>
      </c>
      <c r="BE38" s="140"/>
      <c r="BF38" s="140"/>
      <c r="BG38" s="140"/>
      <c r="BH38" s="140"/>
      <c r="BI38" s="85">
        <v>188.41</v>
      </c>
      <c r="BJ38" s="85">
        <f>IF((BI38^0.8)-(INPUTS!$F$40^0.8)&gt;0,(BI38^0.8)-(INPUTS!$F$40^0.8),1E-20)</f>
        <v>48.89284576726773</v>
      </c>
      <c r="BK38" s="85">
        <v>2.25</v>
      </c>
      <c r="BL38" s="140"/>
      <c r="BM38" s="140"/>
      <c r="BN38" s="140"/>
      <c r="BO38" s="85">
        <v>91.53</v>
      </c>
      <c r="BP38" s="85">
        <f>IF((BO38^0.8)-(INPUTS!$F$40^0.8)&gt;0,(BO38^0.8)-(INPUTS!$F$40^0.8),1E-20)</f>
        <v>19.900330821303015</v>
      </c>
      <c r="BQ38" s="85">
        <v>1.27</v>
      </c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</row>
    <row r="39" spans="1:102" s="110" customFormat="1" ht="21.95" customHeight="1" x14ac:dyDescent="0.25">
      <c r="A39" s="111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32"/>
      <c r="N39" s="260"/>
      <c r="O39" s="255"/>
      <c r="P39" s="255"/>
      <c r="Q39" s="132"/>
      <c r="R39" s="132"/>
      <c r="S39" s="256"/>
      <c r="T39" s="256"/>
      <c r="U39" s="132"/>
      <c r="V39" s="140"/>
      <c r="W39" s="140"/>
      <c r="X39" s="85">
        <v>224.35</v>
      </c>
      <c r="Y39" s="85">
        <f>IF((X39^0.8)-(INPUTS!$F$40^0.8)&gt;0,(X39^0.8)-(INPUTS!$F$40^0.8),1E-20)</f>
        <v>58.798121668091653</v>
      </c>
      <c r="Z39" s="85">
        <v>1.41</v>
      </c>
      <c r="AA39" s="140"/>
      <c r="AB39" s="140"/>
      <c r="AC39" s="140"/>
      <c r="AD39" s="140"/>
      <c r="AE39" s="140"/>
      <c r="AF39" s="140"/>
      <c r="AG39" s="140"/>
      <c r="AH39" s="140"/>
      <c r="AI39" s="140"/>
      <c r="AJ39" s="85">
        <v>202.61</v>
      </c>
      <c r="AK39" s="85">
        <f>IF((AJ39^0.8)-(INPUTS!$F$40^0.8)&gt;0,(AJ39^0.8)-(INPUTS!$F$40^0.8),1E-20)</f>
        <v>52.848036724656694</v>
      </c>
      <c r="AL39" s="85">
        <v>1.64</v>
      </c>
      <c r="AM39" s="140"/>
      <c r="AN39" s="140"/>
      <c r="AO39" s="140"/>
      <c r="AP39" s="85">
        <v>224.35</v>
      </c>
      <c r="AQ39" s="85">
        <f>IF((AP39^0.8)-(INPUTS!$F$40^0.8)&gt;0,(AP39^0.8)-(INPUTS!$F$40^0.8),1E-20)</f>
        <v>58.798121668091653</v>
      </c>
      <c r="AR39" s="85">
        <v>1.41</v>
      </c>
      <c r="AS39" s="140"/>
      <c r="AT39" s="140"/>
      <c r="AU39" s="140"/>
      <c r="AV39" s="140"/>
      <c r="AW39" s="140"/>
      <c r="AX39" s="140"/>
      <c r="AY39" s="140"/>
      <c r="AZ39" s="140"/>
      <c r="BA39" s="140"/>
      <c r="BB39" s="85">
        <v>224.35</v>
      </c>
      <c r="BC39" s="85">
        <f>IF((BB39^0.8)-(INPUTS!$F$40^0.8)&gt;0,(BB39^0.8)-(INPUTS!$F$40^0.8),1E-20)</f>
        <v>58.798121668091653</v>
      </c>
      <c r="BD39" s="85">
        <v>1.41</v>
      </c>
      <c r="BE39" s="140"/>
      <c r="BF39" s="140"/>
      <c r="BG39" s="140"/>
      <c r="BH39" s="140"/>
      <c r="BI39" s="85">
        <v>211.59</v>
      </c>
      <c r="BJ39" s="85">
        <f>IF((BI39^0.8)-(INPUTS!$F$40^0.8)&gt;0,(BI39^0.8)-(INPUTS!$F$40^0.8),1E-20)</f>
        <v>55.320549080359953</v>
      </c>
      <c r="BK39" s="85">
        <v>2.0699999999999998</v>
      </c>
      <c r="BL39" s="140"/>
      <c r="BM39" s="140"/>
      <c r="BN39" s="140"/>
      <c r="BO39" s="85">
        <v>97.47</v>
      </c>
      <c r="BP39" s="85">
        <f>IF((BO39^0.8)-(INPUTS!$F$40^0.8)&gt;0,(BO39^0.8)-(INPUTS!$F$40^0.8),1E-20)</f>
        <v>21.813737277251526</v>
      </c>
      <c r="BQ39" s="85">
        <v>1.39</v>
      </c>
      <c r="BR39" s="140"/>
      <c r="BS39" s="140"/>
      <c r="BT39" s="140"/>
      <c r="BU39" s="140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  <c r="CR39" s="140"/>
      <c r="CS39" s="140"/>
      <c r="CT39" s="140"/>
      <c r="CU39" s="140"/>
      <c r="CV39" s="140"/>
      <c r="CW39" s="140"/>
      <c r="CX39" s="140"/>
    </row>
    <row r="40" spans="1:102" s="110" customFormat="1" ht="21.95" customHeight="1" x14ac:dyDescent="0.25">
      <c r="A40" s="111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32"/>
      <c r="N40" s="260"/>
      <c r="O40" s="255"/>
      <c r="P40" s="255"/>
      <c r="Q40" s="132"/>
      <c r="R40" s="132"/>
      <c r="S40" s="256"/>
      <c r="T40" s="256"/>
      <c r="U40" s="132"/>
      <c r="V40" s="140"/>
      <c r="W40" s="140"/>
      <c r="X40" s="85">
        <v>228.7</v>
      </c>
      <c r="Y40" s="85">
        <f>IF((X40^0.8)-(INPUTS!$F$40^0.8)&gt;0,(X40^0.8)-(INPUTS!$F$40^0.8),1E-20)</f>
        <v>59.974528715925857</v>
      </c>
      <c r="Z40" s="85">
        <v>1.36</v>
      </c>
      <c r="AA40" s="140"/>
      <c r="AB40" s="140"/>
      <c r="AC40" s="140"/>
      <c r="AD40" s="140"/>
      <c r="AE40" s="140"/>
      <c r="AF40" s="140"/>
      <c r="AG40" s="140"/>
      <c r="AH40" s="140"/>
      <c r="AI40" s="140"/>
      <c r="AJ40" s="85">
        <v>161.74</v>
      </c>
      <c r="AK40" s="85">
        <f>IF((AJ40^0.8)-(INPUTS!$F$40^0.8)&gt;0,(AJ40^0.8)-(INPUTS!$F$40^0.8),1E-20)</f>
        <v>41.297122179425259</v>
      </c>
      <c r="AL40" s="85">
        <v>1.85</v>
      </c>
      <c r="AM40" s="140"/>
      <c r="AN40" s="140"/>
      <c r="AO40" s="140"/>
      <c r="AP40" s="85">
        <v>228.7</v>
      </c>
      <c r="AQ40" s="85">
        <f>IF((AP40^0.8)-(INPUTS!$F$40^0.8)&gt;0,(AP40^0.8)-(INPUTS!$F$40^0.8),1E-20)</f>
        <v>59.974528715925857</v>
      </c>
      <c r="AR40" s="85">
        <v>1.36</v>
      </c>
      <c r="AS40" s="140"/>
      <c r="AT40" s="140"/>
      <c r="AU40" s="140"/>
      <c r="AV40" s="140"/>
      <c r="AW40" s="140"/>
      <c r="AX40" s="140"/>
      <c r="AY40" s="140"/>
      <c r="AZ40" s="140"/>
      <c r="BA40" s="140"/>
      <c r="BB40" s="85">
        <v>228.7</v>
      </c>
      <c r="BC40" s="85">
        <f>IF((BB40^0.8)-(INPUTS!$F$40^0.8)&gt;0,(BB40^0.8)-(INPUTS!$F$40^0.8),1E-20)</f>
        <v>59.974528715925857</v>
      </c>
      <c r="BD40" s="85">
        <v>1.36</v>
      </c>
      <c r="BE40" s="140"/>
      <c r="BF40" s="140"/>
      <c r="BG40" s="140"/>
      <c r="BH40" s="140"/>
      <c r="BI40" s="85">
        <v>205.05</v>
      </c>
      <c r="BJ40" s="85">
        <f>IF((BI40^0.8)-(INPUTS!$F$40^0.8)&gt;0,(BI40^0.8)-(INPUTS!$F$40^0.8),1E-20)</f>
        <v>53.521985385639056</v>
      </c>
      <c r="BK40" s="85">
        <v>1.99</v>
      </c>
      <c r="BL40" s="140"/>
      <c r="BM40" s="140"/>
      <c r="BN40" s="140"/>
      <c r="BO40" s="85">
        <v>97.47</v>
      </c>
      <c r="BP40" s="85">
        <f>IF((BO40^0.8)-(INPUTS!$F$40^0.8)&gt;0,(BO40^0.8)-(INPUTS!$F$40^0.8),1E-20)</f>
        <v>21.813737277251526</v>
      </c>
      <c r="BQ40" s="85">
        <v>1.45</v>
      </c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</row>
    <row r="41" spans="1:102" s="110" customFormat="1" ht="21.95" customHeight="1" x14ac:dyDescent="0.25">
      <c r="A41" s="111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32"/>
      <c r="N41" s="260"/>
      <c r="O41" s="255"/>
      <c r="P41" s="255"/>
      <c r="Q41" s="132"/>
      <c r="R41" s="132"/>
      <c r="S41" s="256"/>
      <c r="T41" s="256"/>
      <c r="U41" s="132"/>
      <c r="V41" s="140"/>
      <c r="W41" s="140"/>
      <c r="X41" s="85">
        <v>239.13</v>
      </c>
      <c r="Y41" s="85">
        <f>IF((X41^0.8)-(INPUTS!$F$40^0.8)&gt;0,(X41^0.8)-(INPUTS!$F$40^0.8),1E-20)</f>
        <v>62.777194534575742</v>
      </c>
      <c r="Z41" s="85">
        <v>1.32</v>
      </c>
      <c r="AA41" s="140"/>
      <c r="AB41" s="140"/>
      <c r="AC41" s="140"/>
      <c r="AD41" s="140"/>
      <c r="AE41" s="140"/>
      <c r="AF41" s="140"/>
      <c r="AG41" s="140"/>
      <c r="AH41" s="140"/>
      <c r="AI41" s="140"/>
      <c r="AJ41" s="85">
        <v>129.57</v>
      </c>
      <c r="AK41" s="85">
        <f>IF((AJ41^0.8)-(INPUTS!$F$40^0.8)&gt;0,(AJ41^0.8)-(INPUTS!$F$40^0.8),1E-20)</f>
        <v>31.789132863956688</v>
      </c>
      <c r="AL41" s="85">
        <v>1.92</v>
      </c>
      <c r="AM41" s="140"/>
      <c r="AN41" s="140"/>
      <c r="AO41" s="140"/>
      <c r="AP41" s="85">
        <v>239.13</v>
      </c>
      <c r="AQ41" s="85">
        <f>IF((AP41^0.8)-(INPUTS!$F$40^0.8)&gt;0,(AP41^0.8)-(INPUTS!$F$40^0.8),1E-20)</f>
        <v>62.777194534575742</v>
      </c>
      <c r="AR41" s="85">
        <v>1.32</v>
      </c>
      <c r="AS41" s="140"/>
      <c r="AT41" s="140"/>
      <c r="AU41" s="140"/>
      <c r="AV41" s="140"/>
      <c r="AW41" s="140"/>
      <c r="AX41" s="140"/>
      <c r="AY41" s="140"/>
      <c r="AZ41" s="140"/>
      <c r="BA41" s="140"/>
      <c r="BB41" s="85">
        <v>239.13</v>
      </c>
      <c r="BC41" s="85">
        <f>IF((BB41^0.8)-(INPUTS!$F$40^0.8)&gt;0,(BB41^0.8)-(INPUTS!$F$40^0.8),1E-20)</f>
        <v>62.777194534575742</v>
      </c>
      <c r="BD41" s="85">
        <v>1.32</v>
      </c>
      <c r="BE41" s="140"/>
      <c r="BF41" s="140"/>
      <c r="BG41" s="140"/>
      <c r="BH41" s="140"/>
      <c r="BI41" s="85">
        <v>193.76</v>
      </c>
      <c r="BJ41" s="85">
        <f>IF((BI41^0.8)-(INPUTS!$F$40^0.8)&gt;0,(BI41^0.8)-(INPUTS!$F$40^0.8),1E-20)</f>
        <v>50.3897770153891</v>
      </c>
      <c r="BK41" s="85">
        <v>1.92</v>
      </c>
      <c r="BL41" s="140"/>
      <c r="BM41" s="140"/>
      <c r="BN41" s="140"/>
      <c r="BO41" s="85">
        <v>109.36</v>
      </c>
      <c r="BP41" s="85">
        <f>IF((BO41^0.8)-(INPUTS!$F$40^0.8)&gt;0,(BO41^0.8)-(INPUTS!$F$40^0.8),1E-20)</f>
        <v>25.575683704272727</v>
      </c>
      <c r="BQ41" s="85">
        <v>1.45</v>
      </c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</row>
    <row r="42" spans="1:102" s="110" customFormat="1" ht="21.95" customHeight="1" x14ac:dyDescent="0.25">
      <c r="A42" s="111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32"/>
      <c r="N42" s="260"/>
      <c r="O42" s="255"/>
      <c r="P42" s="255"/>
      <c r="Q42" s="132"/>
      <c r="R42" s="132"/>
      <c r="S42" s="256"/>
      <c r="T42" s="256"/>
      <c r="U42" s="132"/>
      <c r="V42" s="140"/>
      <c r="W42" s="140"/>
      <c r="X42" s="85">
        <v>246.96</v>
      </c>
      <c r="Y42" s="85">
        <f>IF((X42^0.8)-(INPUTS!$F$40^0.8)&gt;0,(X42^0.8)-(INPUTS!$F$40^0.8),1E-20)</f>
        <v>64.865138882094925</v>
      </c>
      <c r="Z42" s="85">
        <v>1.4</v>
      </c>
      <c r="AA42" s="140"/>
      <c r="AB42" s="140"/>
      <c r="AC42" s="140"/>
      <c r="AD42" s="140"/>
      <c r="AE42" s="140"/>
      <c r="AF42" s="140"/>
      <c r="AG42" s="140"/>
      <c r="AH42" s="140"/>
      <c r="AI42" s="140"/>
      <c r="AJ42" s="85">
        <v>160.87</v>
      </c>
      <c r="AK42" s="85">
        <f>IF((AJ42^0.8)-(INPUTS!$F$40^0.8)&gt;0,(AJ42^0.8)-(INPUTS!$F$40^0.8),1E-20)</f>
        <v>41.045308220992318</v>
      </c>
      <c r="AL42" s="85">
        <v>2.16</v>
      </c>
      <c r="AM42" s="140"/>
      <c r="AN42" s="140"/>
      <c r="AO42" s="140"/>
      <c r="AP42" s="85">
        <v>246.96</v>
      </c>
      <c r="AQ42" s="85">
        <f>IF((AP42^0.8)-(INPUTS!$F$40^0.8)&gt;0,(AP42^0.8)-(INPUTS!$F$40^0.8),1E-20)</f>
        <v>64.865138882094925</v>
      </c>
      <c r="AR42" s="85">
        <v>1.4</v>
      </c>
      <c r="AS42" s="140"/>
      <c r="AT42" s="140"/>
      <c r="AU42" s="140"/>
      <c r="AV42" s="140"/>
      <c r="AW42" s="140"/>
      <c r="AX42" s="140"/>
      <c r="AY42" s="140"/>
      <c r="AZ42" s="140"/>
      <c r="BA42" s="140"/>
      <c r="BB42" s="85">
        <v>246.96</v>
      </c>
      <c r="BC42" s="85">
        <f>IF((BB42^0.8)-(INPUTS!$F$40^0.8)&gt;0,(BB42^0.8)-(INPUTS!$F$40^0.8),1E-20)</f>
        <v>64.865138882094925</v>
      </c>
      <c r="BD42" s="85">
        <v>1.4</v>
      </c>
      <c r="BE42" s="140"/>
      <c r="BF42" s="140"/>
      <c r="BG42" s="140"/>
      <c r="BH42" s="140"/>
      <c r="BI42" s="85">
        <v>187.82</v>
      </c>
      <c r="BJ42" s="85">
        <f>IF((BI42^0.8)-(INPUTS!$F$40^0.8)&gt;0,(BI42^0.8)-(INPUTS!$F$40^0.8),1E-20)</f>
        <v>48.727246902217658</v>
      </c>
      <c r="BK42" s="85">
        <v>1.92</v>
      </c>
      <c r="BL42" s="140"/>
      <c r="BM42" s="140"/>
      <c r="BN42" s="140"/>
      <c r="BO42" s="85">
        <v>114.12</v>
      </c>
      <c r="BP42" s="85">
        <f>IF((BO42^0.8)-(INPUTS!$F$40^0.8)&gt;0,(BO42^0.8)-(INPUTS!$F$40^0.8),1E-20)</f>
        <v>27.058417165437227</v>
      </c>
      <c r="BQ42" s="85">
        <v>1.56</v>
      </c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0"/>
      <c r="CT42" s="140"/>
      <c r="CU42" s="140"/>
      <c r="CV42" s="140"/>
      <c r="CW42" s="140"/>
      <c r="CX42" s="140"/>
    </row>
    <row r="43" spans="1:102" s="110" customFormat="1" ht="21.95" customHeight="1" x14ac:dyDescent="0.25">
      <c r="A43" s="111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32"/>
      <c r="N43" s="260"/>
      <c r="O43" s="255"/>
      <c r="P43" s="255"/>
      <c r="Q43" s="132"/>
      <c r="R43" s="132"/>
      <c r="S43" s="256"/>
      <c r="T43" s="256"/>
      <c r="U43" s="132"/>
      <c r="V43" s="140"/>
      <c r="W43" s="140"/>
      <c r="X43" s="85">
        <v>240</v>
      </c>
      <c r="Y43" s="85">
        <f>IF((X43^0.8)-(INPUTS!$F$40^0.8)&gt;0,(X43^0.8)-(INPUTS!$F$40^0.8),1E-20)</f>
        <v>63.009856087836511</v>
      </c>
      <c r="Z43" s="85">
        <v>1.45</v>
      </c>
      <c r="AA43" s="140"/>
      <c r="AB43" s="140"/>
      <c r="AC43" s="140"/>
      <c r="AD43" s="140"/>
      <c r="AE43" s="140"/>
      <c r="AF43" s="140"/>
      <c r="AG43" s="140"/>
      <c r="AH43" s="140"/>
      <c r="AI43" s="140"/>
      <c r="AJ43" s="85">
        <v>190.43</v>
      </c>
      <c r="AK43" s="85">
        <f>IF((AJ43^0.8)-(INPUTS!$F$40^0.8)&gt;0,(AJ43^0.8)-(INPUTS!$F$40^0.8),1E-20)</f>
        <v>49.45902858295743</v>
      </c>
      <c r="AL43" s="85">
        <v>2.2599999999999998</v>
      </c>
      <c r="AM43" s="140"/>
      <c r="AN43" s="140"/>
      <c r="AO43" s="140"/>
      <c r="AP43" s="85">
        <v>240</v>
      </c>
      <c r="AQ43" s="85">
        <f>IF((AP43^0.8)-(INPUTS!$F$40^0.8)&gt;0,(AP43^0.8)-(INPUTS!$F$40^0.8),1E-20)</f>
        <v>63.009856087836511</v>
      </c>
      <c r="AR43" s="85">
        <v>1.45</v>
      </c>
      <c r="AS43" s="140"/>
      <c r="AT43" s="140"/>
      <c r="AU43" s="140"/>
      <c r="AV43" s="140"/>
      <c r="AW43" s="140"/>
      <c r="AX43" s="140"/>
      <c r="AY43" s="140"/>
      <c r="AZ43" s="140"/>
      <c r="BA43" s="140"/>
      <c r="BB43" s="85">
        <v>240</v>
      </c>
      <c r="BC43" s="85">
        <f>IF((BB43^0.8)-(INPUTS!$F$40^0.8)&gt;0,(BB43^0.8)-(INPUTS!$F$40^0.8),1E-20)</f>
        <v>63.009856087836511</v>
      </c>
      <c r="BD43" s="85">
        <v>1.45</v>
      </c>
      <c r="BE43" s="140"/>
      <c r="BF43" s="140"/>
      <c r="BG43" s="140"/>
      <c r="BH43" s="140"/>
      <c r="BI43" s="85">
        <v>170.58</v>
      </c>
      <c r="BJ43" s="85">
        <f>IF((BI43^0.8)-(INPUTS!$F$40^0.8)&gt;0,(BI43^0.8)-(INPUTS!$F$40^0.8),1E-20)</f>
        <v>43.840724722789147</v>
      </c>
      <c r="BK43" s="85">
        <v>1.86</v>
      </c>
      <c r="BL43" s="140"/>
      <c r="BM43" s="140"/>
      <c r="BN43" s="140"/>
      <c r="BO43" s="85">
        <v>125.41</v>
      </c>
      <c r="BP43" s="85">
        <f>IF((BO43^0.8)-(INPUTS!$F$40^0.8)&gt;0,(BO43^0.8)-(INPUTS!$F$40^0.8),1E-20)</f>
        <v>30.527035912223361</v>
      </c>
      <c r="BQ43" s="85">
        <v>1.49</v>
      </c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  <c r="CX43" s="140"/>
    </row>
    <row r="44" spans="1:102" s="110" customFormat="1" ht="21.95" customHeight="1" x14ac:dyDescent="0.25">
      <c r="A44" s="111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32"/>
      <c r="N44" s="260"/>
      <c r="O44" s="255"/>
      <c r="P44" s="255"/>
      <c r="Q44" s="132"/>
      <c r="R44" s="132"/>
      <c r="S44" s="256"/>
      <c r="T44" s="256"/>
      <c r="U44" s="132"/>
      <c r="V44" s="140"/>
      <c r="W44" s="140"/>
      <c r="X44" s="85">
        <v>286.08999999999997</v>
      </c>
      <c r="Y44" s="85">
        <f>IF((X44^0.8)-(INPUTS!$F$40^0.8)&gt;0,(X44^0.8)-(INPUTS!$F$40^0.8),1E-20)</f>
        <v>75.110942410898915</v>
      </c>
      <c r="Z44" s="85">
        <v>1.44</v>
      </c>
      <c r="AA44" s="140"/>
      <c r="AB44" s="140"/>
      <c r="AC44" s="140"/>
      <c r="AD44" s="140"/>
      <c r="AE44" s="140"/>
      <c r="AF44" s="140"/>
      <c r="AG44" s="140"/>
      <c r="AH44" s="140"/>
      <c r="AI44" s="140"/>
      <c r="AJ44" s="85">
        <v>141.74</v>
      </c>
      <c r="AK44" s="85">
        <f>IF((AJ44^0.8)-(INPUTS!$F$40^0.8)&gt;0,(AJ44^0.8)-(INPUTS!$F$40^0.8),1E-20)</f>
        <v>35.436070873066278</v>
      </c>
      <c r="AL44" s="85">
        <v>1.72</v>
      </c>
      <c r="AM44" s="140"/>
      <c r="AN44" s="140"/>
      <c r="AO44" s="140"/>
      <c r="AP44" s="85">
        <v>286.08999999999997</v>
      </c>
      <c r="AQ44" s="85">
        <f>IF((AP44^0.8)-(INPUTS!$F$40^0.8)&gt;0,(AP44^0.8)-(INPUTS!$F$40^0.8),1E-20)</f>
        <v>75.110942410898915</v>
      </c>
      <c r="AR44" s="85">
        <v>1.44</v>
      </c>
      <c r="AS44" s="140"/>
      <c r="AT44" s="140"/>
      <c r="AU44" s="140"/>
      <c r="AV44" s="140"/>
      <c r="AW44" s="140"/>
      <c r="AX44" s="140"/>
      <c r="AY44" s="140"/>
      <c r="AZ44" s="140"/>
      <c r="BA44" s="140"/>
      <c r="BB44" s="85">
        <v>286.08999999999997</v>
      </c>
      <c r="BC44" s="85">
        <f>IF((BB44^0.8)-(INPUTS!$F$40^0.8)&gt;0,(BB44^0.8)-(INPUTS!$F$40^0.8),1E-20)</f>
        <v>75.110942410898915</v>
      </c>
      <c r="BD44" s="85">
        <v>1.44</v>
      </c>
      <c r="BE44" s="140"/>
      <c r="BF44" s="140"/>
      <c r="BG44" s="140"/>
      <c r="BH44" s="140"/>
      <c r="BI44" s="85">
        <v>250.82</v>
      </c>
      <c r="BJ44" s="85">
        <f>IF((BI44^0.8)-(INPUTS!$F$40^0.8)&gt;0,(BI44^0.8)-(INPUTS!$F$40^0.8),1E-20)</f>
        <v>65.889556046835935</v>
      </c>
      <c r="BK44" s="85">
        <v>2.2799999999999998</v>
      </c>
      <c r="BL44" s="140"/>
      <c r="BM44" s="140"/>
      <c r="BN44" s="140"/>
      <c r="BO44" s="85">
        <v>86.18</v>
      </c>
      <c r="BP44" s="85">
        <f>IF((BO44^0.8)-(INPUTS!$F$40^0.8)&gt;0,(BO44^0.8)-(INPUTS!$F$40^0.8),1E-20)</f>
        <v>18.155621248342932</v>
      </c>
      <c r="BQ44" s="85">
        <v>1.59</v>
      </c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  <c r="CW44" s="140"/>
      <c r="CX44" s="140"/>
    </row>
    <row r="45" spans="1:102" s="110" customFormat="1" ht="21.95" customHeight="1" x14ac:dyDescent="0.25">
      <c r="A45" s="111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32"/>
      <c r="N45" s="260"/>
      <c r="O45" s="255"/>
      <c r="P45" s="255"/>
      <c r="Q45" s="132"/>
      <c r="R45" s="132"/>
      <c r="S45" s="256"/>
      <c r="T45" s="256"/>
      <c r="U45" s="132"/>
      <c r="V45" s="140"/>
      <c r="W45" s="140"/>
      <c r="X45" s="85">
        <v>257.39</v>
      </c>
      <c r="Y45" s="85">
        <f>IF((X45^0.8)-(INPUTS!$F$40^0.8)&gt;0,(X45^0.8)-(INPUTS!$F$40^0.8),1E-20)</f>
        <v>67.625979399263045</v>
      </c>
      <c r="Z45" s="85">
        <v>1.76</v>
      </c>
      <c r="AA45" s="140"/>
      <c r="AB45" s="140"/>
      <c r="AC45" s="140"/>
      <c r="AD45" s="140"/>
      <c r="AE45" s="140"/>
      <c r="AF45" s="140"/>
      <c r="AG45" s="140"/>
      <c r="AH45" s="140"/>
      <c r="AI45" s="140"/>
      <c r="AJ45" s="85">
        <v>47.83</v>
      </c>
      <c r="AK45" s="85">
        <f>IF((AJ45^0.8)-(INPUTS!$F$40^0.8)&gt;0,(AJ45^0.8)-(INPUTS!$F$40^0.8),1E-20)</f>
        <v>4.8787129514707743</v>
      </c>
      <c r="AL45" s="85">
        <v>1.31</v>
      </c>
      <c r="AM45" s="140"/>
      <c r="AN45" s="140"/>
      <c r="AO45" s="140"/>
      <c r="AP45" s="85">
        <v>257.39</v>
      </c>
      <c r="AQ45" s="85">
        <f>IF((AP45^0.8)-(INPUTS!$F$40^0.8)&gt;0,(AP45^0.8)-(INPUTS!$F$40^0.8),1E-20)</f>
        <v>67.625979399263045</v>
      </c>
      <c r="AR45" s="85">
        <v>1.76</v>
      </c>
      <c r="AS45" s="140"/>
      <c r="AT45" s="140"/>
      <c r="AU45" s="140"/>
      <c r="AV45" s="140"/>
      <c r="AW45" s="140"/>
      <c r="AX45" s="140"/>
      <c r="AY45" s="140"/>
      <c r="AZ45" s="140"/>
      <c r="BA45" s="140"/>
      <c r="BB45" s="85">
        <v>257.39</v>
      </c>
      <c r="BC45" s="85">
        <f>IF((BB45^0.8)-(INPUTS!$F$40^0.8)&gt;0,(BB45^0.8)-(INPUTS!$F$40^0.8),1E-20)</f>
        <v>67.625979399263045</v>
      </c>
      <c r="BD45" s="85">
        <v>1.76</v>
      </c>
      <c r="BE45" s="140"/>
      <c r="BF45" s="140"/>
      <c r="BG45" s="140"/>
      <c r="BH45" s="140"/>
      <c r="BI45" s="85">
        <v>54.09</v>
      </c>
      <c r="BJ45" s="85">
        <f>IF((BI45^0.8)-(INPUTS!$F$40^0.8)&gt;0,(BI45^0.8)-(INPUTS!$F$40^0.8),1E-20)</f>
        <v>7.1605469868988614</v>
      </c>
      <c r="BK45" s="85">
        <v>1.18</v>
      </c>
      <c r="BL45" s="140"/>
      <c r="BM45" s="140"/>
      <c r="BN45" s="140"/>
      <c r="BO45" s="85">
        <v>99.85</v>
      </c>
      <c r="BP45" s="85">
        <f>IF((BO45^0.8)-(INPUTS!$F$40^0.8)&gt;0,(BO45^0.8)-(INPUTS!$F$40^0.8),1E-20)</f>
        <v>22.573785677495337</v>
      </c>
      <c r="BQ45" s="85">
        <v>1.56</v>
      </c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0"/>
      <c r="CP45" s="140"/>
      <c r="CQ45" s="140"/>
      <c r="CR45" s="140"/>
      <c r="CS45" s="140"/>
      <c r="CT45" s="140"/>
      <c r="CU45" s="140"/>
      <c r="CV45" s="140"/>
      <c r="CW45" s="140"/>
      <c r="CX45" s="140"/>
    </row>
    <row r="46" spans="1:102" s="110" customFormat="1" ht="21.95" customHeight="1" x14ac:dyDescent="0.25">
      <c r="A46" s="111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32"/>
      <c r="N46" s="260"/>
      <c r="O46" s="255"/>
      <c r="P46" s="255"/>
      <c r="Q46" s="132"/>
      <c r="R46" s="132"/>
      <c r="S46" s="256"/>
      <c r="T46" s="256"/>
      <c r="U46" s="132"/>
      <c r="V46" s="140"/>
      <c r="W46" s="140"/>
      <c r="X46" s="85">
        <v>280</v>
      </c>
      <c r="Y46" s="85">
        <f>IF((X46^0.8)-(INPUTS!$F$40^0.8)&gt;0,(X46^0.8)-(INPUTS!$F$40^0.8),1E-20)</f>
        <v>73.535733381022609</v>
      </c>
      <c r="Z46" s="85">
        <v>1.77</v>
      </c>
      <c r="AA46" s="140"/>
      <c r="AB46" s="140"/>
      <c r="AC46" s="140"/>
      <c r="AD46" s="140"/>
      <c r="AE46" s="140"/>
      <c r="AF46" s="140"/>
      <c r="AG46" s="140"/>
      <c r="AH46" s="140"/>
      <c r="AI46" s="140"/>
      <c r="AJ46" s="85">
        <v>103.48</v>
      </c>
      <c r="AK46" s="85">
        <f>IF((AJ46^0.8)-(INPUTS!$F$40^0.8)&gt;0,(AJ46^0.8)-(INPUTS!$F$40^0.8),1E-20)</f>
        <v>23.726091765378754</v>
      </c>
      <c r="AL46" s="85">
        <v>1.23</v>
      </c>
      <c r="AM46" s="140"/>
      <c r="AN46" s="140"/>
      <c r="AO46" s="140"/>
      <c r="AP46" s="85">
        <v>280</v>
      </c>
      <c r="AQ46" s="85">
        <f>IF((AP46^0.8)-(INPUTS!$F$40^0.8)&gt;0,(AP46^0.8)-(INPUTS!$F$40^0.8),1E-20)</f>
        <v>73.535733381022609</v>
      </c>
      <c r="AR46" s="85">
        <v>1.77</v>
      </c>
      <c r="AS46" s="140"/>
      <c r="AT46" s="140"/>
      <c r="AU46" s="140"/>
      <c r="AV46" s="140"/>
      <c r="AW46" s="140"/>
      <c r="AX46" s="140"/>
      <c r="AY46" s="140"/>
      <c r="AZ46" s="140"/>
      <c r="BA46" s="140"/>
      <c r="BB46" s="85">
        <v>280</v>
      </c>
      <c r="BC46" s="85">
        <f>IF((BB46^0.8)-(INPUTS!$F$40^0.8)&gt;0,(BB46^0.8)-(INPUTS!$F$40^0.8),1E-20)</f>
        <v>73.535733381022609</v>
      </c>
      <c r="BD46" s="85">
        <v>1.77</v>
      </c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85">
        <v>96.88</v>
      </c>
      <c r="BP46" s="85">
        <f>IF((BO46^0.8)-(INPUTS!$F$40^0.8)&gt;0,(BO46^0.8)-(INPUTS!$F$40^0.8),1E-20)</f>
        <v>21.624750574103118</v>
      </c>
      <c r="BQ46" s="85">
        <v>1.59</v>
      </c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</row>
    <row r="47" spans="1:102" s="110" customFormat="1" ht="21.95" customHeight="1" x14ac:dyDescent="0.25">
      <c r="A47" s="111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32"/>
      <c r="N47" s="260"/>
      <c r="O47" s="255"/>
      <c r="P47" s="255"/>
      <c r="Q47" s="132"/>
      <c r="R47" s="132"/>
      <c r="S47" s="256"/>
      <c r="T47" s="256"/>
      <c r="U47" s="132"/>
      <c r="V47" s="140"/>
      <c r="W47" s="140"/>
      <c r="X47" s="85">
        <v>105.22</v>
      </c>
      <c r="Y47" s="85">
        <f>IF((X47^0.8)-(INPUTS!$F$40^0.8)&gt;0,(X47^0.8)-(INPUTS!$F$40^0.8),1E-20)</f>
        <v>24.27555919245161</v>
      </c>
      <c r="Z47" s="85">
        <v>1.53</v>
      </c>
      <c r="AA47" s="140"/>
      <c r="AB47" s="140"/>
      <c r="AC47" s="140"/>
      <c r="AD47" s="140"/>
      <c r="AE47" s="140"/>
      <c r="AF47" s="140"/>
      <c r="AG47" s="140"/>
      <c r="AH47" s="140"/>
      <c r="AI47" s="140"/>
      <c r="AJ47" s="85">
        <v>86.96</v>
      </c>
      <c r="AK47" s="85">
        <f>IF((AJ47^0.8)-(INPUTS!$F$40^0.8)&gt;0,(AJ47^0.8)-(INPUTS!$F$40^0.8),1E-20)</f>
        <v>18.411309903400962</v>
      </c>
      <c r="AL47" s="85">
        <v>1.3</v>
      </c>
      <c r="AM47" s="140"/>
      <c r="AN47" s="140"/>
      <c r="AO47" s="140"/>
      <c r="AP47" s="85">
        <v>105.22</v>
      </c>
      <c r="AQ47" s="85">
        <f>IF((AP47^0.8)-(INPUTS!$F$40^0.8)&gt;0,(AP47^0.8)-(INPUTS!$F$40^0.8),1E-20)</f>
        <v>24.27555919245161</v>
      </c>
      <c r="AR47" s="85">
        <v>1.53</v>
      </c>
      <c r="AS47" s="140"/>
      <c r="AT47" s="140"/>
      <c r="AU47" s="140"/>
      <c r="AV47" s="140"/>
      <c r="AW47" s="140"/>
      <c r="AX47" s="140"/>
      <c r="AY47" s="140"/>
      <c r="AZ47" s="140"/>
      <c r="BA47" s="140"/>
      <c r="BB47" s="85">
        <v>105.22</v>
      </c>
      <c r="BC47" s="85">
        <f>IF((BB47^0.8)-(INPUTS!$F$40^0.8)&gt;0,(BB47^0.8)-(INPUTS!$F$40^0.8),1E-20)</f>
        <v>24.27555919245161</v>
      </c>
      <c r="BD47" s="85">
        <v>1.53</v>
      </c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85">
        <v>102.82</v>
      </c>
      <c r="BP47" s="85">
        <f>IF((BO47^0.8)-(INPUTS!$F$40^0.8)&gt;0,(BO47^0.8)-(INPUTS!$F$40^0.8),1E-20)</f>
        <v>23.517190892876179</v>
      </c>
      <c r="BQ47" s="85">
        <v>1.65</v>
      </c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0"/>
      <c r="CP47" s="140"/>
      <c r="CQ47" s="140"/>
      <c r="CR47" s="140"/>
      <c r="CS47" s="140"/>
      <c r="CT47" s="140"/>
      <c r="CU47" s="140"/>
      <c r="CV47" s="140"/>
      <c r="CW47" s="140"/>
      <c r="CX47" s="140"/>
    </row>
    <row r="48" spans="1:102" s="110" customFormat="1" ht="21.95" customHeight="1" x14ac:dyDescent="0.25">
      <c r="A48" s="111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32"/>
      <c r="N48" s="260"/>
      <c r="O48" s="255"/>
      <c r="P48" s="255"/>
      <c r="Q48" s="132"/>
      <c r="R48" s="132"/>
      <c r="S48" s="256"/>
      <c r="T48" s="256"/>
      <c r="U48" s="132"/>
      <c r="V48" s="140"/>
      <c r="W48" s="140"/>
      <c r="X48" s="85">
        <v>36.520000000000003</v>
      </c>
      <c r="Y48" s="85">
        <f>IF((X48^0.8)-(INPUTS!$F$40^0.8)&gt;0,(X48^0.8)-(INPUTS!$F$40^0.8),1E-20)</f>
        <v>0.59465068102686303</v>
      </c>
      <c r="Z48" s="85">
        <v>1.21</v>
      </c>
      <c r="AA48" s="140"/>
      <c r="AB48" s="140"/>
      <c r="AC48" s="140"/>
      <c r="AD48" s="140"/>
      <c r="AE48" s="140"/>
      <c r="AF48" s="140"/>
      <c r="AG48" s="140"/>
      <c r="AH48" s="140"/>
      <c r="AI48" s="140"/>
      <c r="AJ48" s="85">
        <v>80</v>
      </c>
      <c r="AK48" s="85">
        <f>IF((AJ48^0.8)-(INPUTS!$F$40^0.8)&gt;0,(AJ48^0.8)-(INPUTS!$F$40^0.8),1E-20)</f>
        <v>16.112976948919126</v>
      </c>
      <c r="AL48" s="85">
        <v>1.39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85">
        <v>36.520000000000003</v>
      </c>
      <c r="BC48" s="85">
        <f>IF((BB48^0.8)-(INPUTS!$F$40^0.8)&gt;0,(BB48^0.8)-(INPUTS!$F$40^0.8),1E-20)</f>
        <v>0.59465068102686303</v>
      </c>
      <c r="BD48" s="85">
        <v>1.21</v>
      </c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85">
        <v>123.03</v>
      </c>
      <c r="BP48" s="85">
        <f>IF((BO48^0.8)-(INPUTS!$F$40^0.8)&gt;0,(BO48^0.8)-(INPUTS!$F$40^0.8),1E-20)</f>
        <v>29.801213735687085</v>
      </c>
      <c r="BQ48" s="85">
        <v>1.85</v>
      </c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  <c r="CR48" s="140"/>
      <c r="CS48" s="140"/>
      <c r="CT48" s="140"/>
      <c r="CU48" s="140"/>
      <c r="CV48" s="140"/>
      <c r="CW48" s="140"/>
      <c r="CX48" s="140"/>
    </row>
    <row r="49" spans="1:102" s="110" customFormat="1" ht="21.95" customHeight="1" x14ac:dyDescent="0.25">
      <c r="A49" s="111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32"/>
      <c r="N49" s="132"/>
      <c r="O49" s="91"/>
      <c r="P49" s="91"/>
      <c r="Q49" s="132"/>
      <c r="R49" s="132"/>
      <c r="S49" s="132"/>
      <c r="T49" s="132"/>
      <c r="U49" s="132"/>
      <c r="V49" s="140"/>
      <c r="W49" s="140"/>
      <c r="X49" s="85">
        <v>45.22</v>
      </c>
      <c r="Y49" s="85">
        <f>IF((X49^0.8)-(INPUTS!$F$40^0.8)&gt;0,(X49^0.8)-(INPUTS!$F$40^0.8),1E-20)</f>
        <v>3.9099737172392111</v>
      </c>
      <c r="Z49" s="85">
        <v>1.1200000000000001</v>
      </c>
      <c r="AA49" s="140"/>
      <c r="AB49" s="140"/>
      <c r="AC49" s="140"/>
      <c r="AD49" s="140"/>
      <c r="AE49" s="140"/>
      <c r="AF49" s="140"/>
      <c r="AG49" s="140"/>
      <c r="AH49" s="140"/>
      <c r="AI49" s="140"/>
      <c r="AJ49" s="85">
        <v>145.22</v>
      </c>
      <c r="AK49" s="85">
        <f>IF((AJ49^0.8)-(INPUTS!$F$40^0.8)&gt;0,(AJ49^0.8)-(INPUTS!$F$40^0.8),1E-20)</f>
        <v>36.467201086153601</v>
      </c>
      <c r="AL49" s="85">
        <v>1.59</v>
      </c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85">
        <v>45.22</v>
      </c>
      <c r="BC49" s="85">
        <f>IF((BB49^0.8)-(INPUTS!$F$40^0.8)&gt;0,(BB49^0.8)-(INPUTS!$F$40^0.8),1E-20)</f>
        <v>3.9099737172392111</v>
      </c>
      <c r="BD49" s="85">
        <v>1.1200000000000001</v>
      </c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85">
        <v>128.38</v>
      </c>
      <c r="BP49" s="85">
        <f>IF((BO49^0.8)-(INPUTS!$F$40^0.8)&gt;0,(BO49^0.8)-(INPUTS!$F$40^0.8),1E-20)</f>
        <v>31.428939082421074</v>
      </c>
      <c r="BQ49" s="85">
        <v>1.64</v>
      </c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</row>
    <row r="50" spans="1:102" s="110" customFormat="1" ht="21.95" customHeight="1" x14ac:dyDescent="0.25">
      <c r="A50" s="111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32"/>
      <c r="N50" s="91"/>
      <c r="O50" s="91"/>
      <c r="P50" s="132"/>
      <c r="Q50" s="132"/>
      <c r="R50" s="132"/>
      <c r="S50" s="132"/>
      <c r="T50" s="132"/>
      <c r="U50" s="132"/>
      <c r="V50" s="140"/>
      <c r="W50" s="140"/>
      <c r="X50" s="85">
        <v>47.83</v>
      </c>
      <c r="Y50" s="85">
        <f>IF((X50^0.8)-(INPUTS!$F$40^0.8)&gt;0,(X50^0.8)-(INPUTS!$F$40^0.8),1E-20)</f>
        <v>4.8787129514707743</v>
      </c>
      <c r="Z50" s="85">
        <v>1.17</v>
      </c>
      <c r="AA50" s="140"/>
      <c r="AB50" s="140"/>
      <c r="AC50" s="140"/>
      <c r="AD50" s="140"/>
      <c r="AE50" s="140"/>
      <c r="AF50" s="140"/>
      <c r="AG50" s="140"/>
      <c r="AH50" s="140"/>
      <c r="AI50" s="140"/>
      <c r="AJ50" s="85">
        <v>162.61000000000001</v>
      </c>
      <c r="AK50" s="85">
        <f>IF((AJ50^0.8)-(INPUTS!$F$40^0.8)&gt;0,(AJ50^0.8)-(INPUTS!$F$40^0.8),1E-20)</f>
        <v>41.548665380463916</v>
      </c>
      <c r="AL50" s="85">
        <v>1.56</v>
      </c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85">
        <v>47.83</v>
      </c>
      <c r="BC50" s="85">
        <f>IF((BB50^0.8)-(INPUTS!$F$40^0.8)&gt;0,(BB50^0.8)-(INPUTS!$F$40^0.8),1E-20)</f>
        <v>4.8787129514707743</v>
      </c>
      <c r="BD50" s="85">
        <v>1.17</v>
      </c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85">
        <v>142.63999999999999</v>
      </c>
      <c r="BP50" s="85">
        <f>IF((BO50^0.8)-(INPUTS!$F$40^0.8)&gt;0,(BO50^0.8)-(INPUTS!$F$40^0.8),1E-20)</f>
        <v>35.703223137428353</v>
      </c>
      <c r="BQ50" s="85">
        <v>1.93</v>
      </c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</row>
    <row r="51" spans="1:102" s="110" customFormat="1" ht="21.95" customHeight="1" x14ac:dyDescent="0.25">
      <c r="A51" s="111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32"/>
      <c r="N51" s="91"/>
      <c r="O51" s="257"/>
      <c r="P51" s="257"/>
      <c r="Q51" s="132"/>
      <c r="R51" s="132"/>
      <c r="S51" s="132"/>
      <c r="T51" s="132"/>
      <c r="U51" s="132"/>
      <c r="V51" s="140"/>
      <c r="W51" s="140"/>
      <c r="X51" s="85">
        <v>56.52</v>
      </c>
      <c r="Y51" s="85">
        <f>IF((X51^0.8)-(INPUTS!$F$40^0.8)&gt;0,(X51^0.8)-(INPUTS!$F$40^0.8),1E-20)</f>
        <v>8.0318149937218983</v>
      </c>
      <c r="Z51" s="85">
        <v>1.24</v>
      </c>
      <c r="AA51" s="140"/>
      <c r="AB51" s="140"/>
      <c r="AC51" s="140"/>
      <c r="AD51" s="140"/>
      <c r="AE51" s="140"/>
      <c r="AF51" s="140"/>
      <c r="AG51" s="140"/>
      <c r="AH51" s="140"/>
      <c r="AI51" s="140"/>
      <c r="AJ51" s="85">
        <v>215.65</v>
      </c>
      <c r="AK51" s="85">
        <f>IF((AJ51^0.8)-(INPUTS!$F$40^0.8)&gt;0,(AJ51^0.8)-(INPUTS!$F$40^0.8),1E-20)</f>
        <v>56.431485507190885</v>
      </c>
      <c r="AL51" s="85">
        <v>1.61</v>
      </c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85">
        <v>56.52</v>
      </c>
      <c r="BC51" s="85">
        <f>IF((BB51^0.8)-(INPUTS!$F$40^0.8)&gt;0,(BB51^0.8)-(INPUTS!$F$40^0.8),1E-20)</f>
        <v>8.0318149937218983</v>
      </c>
      <c r="BD51" s="85">
        <v>1.24</v>
      </c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85">
        <v>160.47999999999999</v>
      </c>
      <c r="BP51" s="85">
        <f>IF((BO51^0.8)-(INPUTS!$F$40^0.8)&gt;0,(BO51^0.8)-(INPUTS!$F$40^0.8),1E-20)</f>
        <v>40.932337745191646</v>
      </c>
      <c r="BQ51" s="85">
        <v>2.1</v>
      </c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</row>
    <row r="52" spans="1:102" s="110" customFormat="1" ht="21.95" customHeight="1" x14ac:dyDescent="0.25">
      <c r="A52" s="111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32"/>
      <c r="N52" s="258"/>
      <c r="O52" s="259"/>
      <c r="P52" s="259"/>
      <c r="Q52" s="132"/>
      <c r="R52" s="132"/>
      <c r="S52" s="132"/>
      <c r="T52" s="132"/>
      <c r="U52" s="132"/>
      <c r="V52" s="140"/>
      <c r="W52" s="140"/>
      <c r="X52" s="85">
        <v>66.959999999999994</v>
      </c>
      <c r="Y52" s="85">
        <f>IF((X52^0.8)-(INPUTS!$F$40^0.8)&gt;0,(X52^0.8)-(INPUTS!$F$40^0.8),1E-20)</f>
        <v>11.694517423315318</v>
      </c>
      <c r="Z52" s="85">
        <v>1.23</v>
      </c>
      <c r="AA52" s="140"/>
      <c r="AB52" s="140"/>
      <c r="AC52" s="140"/>
      <c r="AD52" s="140"/>
      <c r="AE52" s="140"/>
      <c r="AF52" s="140"/>
      <c r="AG52" s="140"/>
      <c r="AH52" s="140"/>
      <c r="AI52" s="140"/>
      <c r="AJ52" s="85">
        <v>260.87</v>
      </c>
      <c r="AK52" s="85">
        <f>IF((AJ52^0.8)-(INPUTS!$F$40^0.8)&gt;0,(AJ52^0.8)-(INPUTS!$F$40^0.8),1E-20)</f>
        <v>68.542129165671099</v>
      </c>
      <c r="AL52" s="85">
        <v>1.84</v>
      </c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85">
        <v>66.959999999999994</v>
      </c>
      <c r="BC52" s="85">
        <f>IF((BB52^0.8)-(INPUTS!$F$40^0.8)&gt;0,(BB52^0.8)-(INPUTS!$F$40^0.8),1E-20)</f>
        <v>11.694517423315318</v>
      </c>
      <c r="BD52" s="85">
        <v>1.23</v>
      </c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85">
        <v>165.82</v>
      </c>
      <c r="BP52" s="85">
        <f>IF((BO52^0.8)-(INPUTS!$F$40^0.8)&gt;0,(BO52^0.8)-(INPUTS!$F$40^0.8),1E-20)</f>
        <v>42.47445885214124</v>
      </c>
      <c r="BQ52" s="85">
        <v>2.13</v>
      </c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</row>
    <row r="53" spans="1:102" s="110" customFormat="1" ht="21.95" customHeight="1" x14ac:dyDescent="0.25">
      <c r="A53" s="111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32"/>
      <c r="N53" s="258"/>
      <c r="O53" s="259"/>
      <c r="P53" s="259"/>
      <c r="Q53" s="132"/>
      <c r="R53" s="132"/>
      <c r="S53" s="132"/>
      <c r="T53" s="132"/>
      <c r="U53" s="132"/>
      <c r="V53" s="140"/>
      <c r="W53" s="140"/>
      <c r="X53" s="85">
        <v>73.91</v>
      </c>
      <c r="Y53" s="85">
        <f>IF((X53^0.8)-(INPUTS!$F$40^0.8)&gt;0,(X53^0.8)-(INPUTS!$F$40^0.8),1E-20)</f>
        <v>14.068947616373837</v>
      </c>
      <c r="Z53" s="85">
        <v>1.29</v>
      </c>
      <c r="AA53" s="140"/>
      <c r="AB53" s="140"/>
      <c r="AC53" s="140"/>
      <c r="AD53" s="140"/>
      <c r="AE53" s="140"/>
      <c r="AF53" s="140"/>
      <c r="AG53" s="140"/>
      <c r="AH53" s="140"/>
      <c r="AI53" s="140"/>
      <c r="AJ53" s="85">
        <v>312.17</v>
      </c>
      <c r="AK53" s="85">
        <f>IF((AJ53^0.8)-(INPUTS!$F$40^0.8)&gt;0,(AJ53^0.8)-(INPUTS!$F$40^0.8),1E-20)</f>
        <v>81.782981980509746</v>
      </c>
      <c r="AL53" s="85">
        <v>1.92</v>
      </c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85">
        <v>73.91</v>
      </c>
      <c r="BC53" s="85">
        <f>IF((BB53^0.8)-(INPUTS!$F$40^0.8)&gt;0,(BB53^0.8)-(INPUTS!$F$40^0.8),1E-20)</f>
        <v>14.068947616373837</v>
      </c>
      <c r="BD53" s="85">
        <v>1.29</v>
      </c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85">
        <v>188.41</v>
      </c>
      <c r="BP53" s="85">
        <f>IF((BO53^0.8)-(INPUTS!$F$40^0.8)&gt;0,(BO53^0.8)-(INPUTS!$F$40^0.8),1E-20)</f>
        <v>48.89284576726773</v>
      </c>
      <c r="BQ53" s="85">
        <v>2.25</v>
      </c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0"/>
      <c r="CX53" s="140"/>
    </row>
    <row r="54" spans="1:102" s="110" customFormat="1" ht="21.95" customHeight="1" x14ac:dyDescent="0.25">
      <c r="A54" s="111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32"/>
      <c r="N54" s="260"/>
      <c r="O54" s="255"/>
      <c r="P54" s="255"/>
      <c r="Q54" s="132"/>
      <c r="R54" s="132"/>
      <c r="S54" s="132"/>
      <c r="T54" s="132"/>
      <c r="U54" s="132"/>
      <c r="V54" s="140"/>
      <c r="W54" s="140"/>
      <c r="X54" s="85">
        <v>79.13</v>
      </c>
      <c r="Y54" s="85">
        <f>IF((X54^0.8)-(INPUTS!$F$40^0.8)&gt;0,(X54^0.8)-(INPUTS!$F$40^0.8),1E-20)</f>
        <v>15.82293197412961</v>
      </c>
      <c r="Z54" s="85">
        <v>1.35</v>
      </c>
      <c r="AA54" s="140"/>
      <c r="AB54" s="140"/>
      <c r="AC54" s="140"/>
      <c r="AD54" s="140"/>
      <c r="AE54" s="140"/>
      <c r="AF54" s="140"/>
      <c r="AG54" s="140"/>
      <c r="AH54" s="140"/>
      <c r="AI54" s="140"/>
      <c r="AJ54" s="85">
        <v>387.83</v>
      </c>
      <c r="AK54" s="85">
        <f>IF((AJ54^0.8)-(INPUTS!$F$40^0.8)&gt;0,(AJ54^0.8)-(INPUTS!$F$40^0.8),1E-20)</f>
        <v>100.54789056951806</v>
      </c>
      <c r="AL54" s="85">
        <v>1.84</v>
      </c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85">
        <v>79.13</v>
      </c>
      <c r="BC54" s="85">
        <f>IF((BB54^0.8)-(INPUTS!$F$40^0.8)&gt;0,(BB54^0.8)-(INPUTS!$F$40^0.8),1E-20)</f>
        <v>15.82293197412961</v>
      </c>
      <c r="BD54" s="85">
        <v>1.35</v>
      </c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85">
        <v>211.59</v>
      </c>
      <c r="BP54" s="85">
        <f>IF((BO54^0.8)-(INPUTS!$F$40^0.8)&gt;0,(BO54^0.8)-(INPUTS!$F$40^0.8),1E-20)</f>
        <v>55.320549080359953</v>
      </c>
      <c r="BQ54" s="85">
        <v>2.0699999999999998</v>
      </c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</row>
    <row r="55" spans="1:102" s="110" customFormat="1" ht="21.95" customHeight="1" x14ac:dyDescent="0.25">
      <c r="A55" s="111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32"/>
      <c r="N55" s="260"/>
      <c r="O55" s="255"/>
      <c r="P55" s="255"/>
      <c r="Q55" s="132"/>
      <c r="R55" s="132"/>
      <c r="S55" s="132"/>
      <c r="T55" s="132"/>
      <c r="U55" s="132"/>
      <c r="V55" s="140"/>
      <c r="W55" s="140"/>
      <c r="X55" s="85">
        <v>146.09</v>
      </c>
      <c r="Y55" s="85">
        <f>IF((X55^0.8)-(INPUTS!$F$40^0.8)&gt;0,(X55^0.8)-(INPUTS!$F$40^0.8),1E-20)</f>
        <v>36.724207709096149</v>
      </c>
      <c r="Z55" s="85">
        <v>1.46</v>
      </c>
      <c r="AA55" s="140"/>
      <c r="AB55" s="140"/>
      <c r="AC55" s="140"/>
      <c r="AD55" s="140"/>
      <c r="AE55" s="140"/>
      <c r="AF55" s="140"/>
      <c r="AG55" s="140"/>
      <c r="AH55" s="140"/>
      <c r="AI55" s="140"/>
      <c r="AJ55" s="85">
        <v>395.65</v>
      </c>
      <c r="AK55" s="85">
        <f>IF((AJ55^0.8)-(INPUTS!$F$40^0.8)&gt;0,(AJ55^0.8)-(INPUTS!$F$40^0.8),1E-20)</f>
        <v>102.44328188735069</v>
      </c>
      <c r="AL55" s="85">
        <v>1.88</v>
      </c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85">
        <v>146.09</v>
      </c>
      <c r="BC55" s="85">
        <f>IF((BB55^0.8)-(INPUTS!$F$40^0.8)&gt;0,(BB55^0.8)-(INPUTS!$F$40^0.8),1E-20)</f>
        <v>36.724207709096149</v>
      </c>
      <c r="BD55" s="85">
        <v>1.46</v>
      </c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85">
        <v>205.05</v>
      </c>
      <c r="BP55" s="85">
        <f>IF((BO55^0.8)-(INPUTS!$F$40^0.8)&gt;0,(BO55^0.8)-(INPUTS!$F$40^0.8),1E-20)</f>
        <v>53.521985385639056</v>
      </c>
      <c r="BQ55" s="85">
        <v>1.99</v>
      </c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</row>
    <row r="56" spans="1:102" s="110" customFormat="1" ht="21.95" customHeight="1" x14ac:dyDescent="0.25">
      <c r="A56" s="111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32"/>
      <c r="N56" s="260"/>
      <c r="O56" s="255"/>
      <c r="P56" s="255"/>
      <c r="Q56" s="132"/>
      <c r="R56" s="132"/>
      <c r="S56" s="132"/>
      <c r="T56" s="132"/>
      <c r="U56" s="132"/>
      <c r="V56" s="140"/>
      <c r="W56" s="140"/>
      <c r="X56" s="85">
        <v>150.43</v>
      </c>
      <c r="Y56" s="85">
        <f>IF((X56^0.8)-(INPUTS!$F$40^0.8)&gt;0,(X56^0.8)-(INPUTS!$F$40^0.8),1E-20)</f>
        <v>38.001759864727234</v>
      </c>
      <c r="Z56" s="85">
        <v>1.51</v>
      </c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85">
        <v>150.43</v>
      </c>
      <c r="BC56" s="85">
        <f>IF((BB56^0.8)-(INPUTS!$F$40^0.8)&gt;0,(BB56^0.8)-(INPUTS!$F$40^0.8),1E-20)</f>
        <v>38.001759864727234</v>
      </c>
      <c r="BD56" s="85">
        <v>1.51</v>
      </c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85">
        <v>193.76</v>
      </c>
      <c r="BP56" s="85">
        <f>IF((BO56^0.8)-(INPUTS!$F$40^0.8)&gt;0,(BO56^0.8)-(INPUTS!$F$40^0.8),1E-20)</f>
        <v>50.3897770153891</v>
      </c>
      <c r="BQ56" s="85">
        <v>1.92</v>
      </c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</row>
    <row r="57" spans="1:102" s="110" customFormat="1" ht="21.95" customHeight="1" x14ac:dyDescent="0.25">
      <c r="A57" s="111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32"/>
      <c r="N57" s="260"/>
      <c r="O57" s="255"/>
      <c r="P57" s="255"/>
      <c r="Q57" s="132"/>
      <c r="R57" s="132"/>
      <c r="S57" s="132"/>
      <c r="T57" s="132"/>
      <c r="U57" s="132"/>
      <c r="V57" s="140"/>
      <c r="W57" s="140"/>
      <c r="X57" s="85">
        <v>172.17</v>
      </c>
      <c r="Y57" s="85">
        <f>IF((X57^0.8)-(INPUTS!$F$40^0.8)&gt;0,(X57^0.8)-(INPUTS!$F$40^0.8),1E-20)</f>
        <v>44.295396494203814</v>
      </c>
      <c r="Z57" s="85">
        <v>1.48</v>
      </c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85">
        <v>172.17</v>
      </c>
      <c r="BC57" s="85">
        <f>IF((BB57^0.8)-(INPUTS!$F$40^0.8)&gt;0,(BB57^0.8)-(INPUTS!$F$40^0.8),1E-20)</f>
        <v>44.295396494203814</v>
      </c>
      <c r="BD57" s="85">
        <v>1.48</v>
      </c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85">
        <v>187.82</v>
      </c>
      <c r="BP57" s="85">
        <f>IF((BO57^0.8)-(INPUTS!$F$40^0.8)&gt;0,(BO57^0.8)-(INPUTS!$F$40^0.8),1E-20)</f>
        <v>48.727246902217658</v>
      </c>
      <c r="BQ57" s="85">
        <v>1.92</v>
      </c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</row>
    <row r="58" spans="1:102" s="110" customFormat="1" ht="21.95" customHeight="1" x14ac:dyDescent="0.25">
      <c r="A58" s="111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32"/>
      <c r="N58" s="132"/>
      <c r="O58" s="132"/>
      <c r="P58" s="132"/>
      <c r="Q58" s="132"/>
      <c r="R58" s="132"/>
      <c r="S58" s="132"/>
      <c r="T58" s="132"/>
      <c r="U58" s="132"/>
      <c r="V58" s="140"/>
      <c r="W58" s="140"/>
      <c r="X58" s="85">
        <v>184.35</v>
      </c>
      <c r="Y58" s="85">
        <f>IF((X58^0.8)-(INPUTS!$F$40^0.8)&gt;0,(X58^0.8)-(INPUTS!$F$40^0.8),1E-20)</f>
        <v>47.751181995228052</v>
      </c>
      <c r="Z58" s="85">
        <v>1.71</v>
      </c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85">
        <v>184.35</v>
      </c>
      <c r="BC58" s="85">
        <f>IF((BB58^0.8)-(INPUTS!$F$40^0.8)&gt;0,(BB58^0.8)-(INPUTS!$F$40^0.8),1E-20)</f>
        <v>47.751181995228052</v>
      </c>
      <c r="BD58" s="85">
        <v>1.71</v>
      </c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85">
        <v>170.58</v>
      </c>
      <c r="BP58" s="85">
        <f>IF((BO58^0.8)-(INPUTS!$F$40^0.8)&gt;0,(BO58^0.8)-(INPUTS!$F$40^0.8),1E-20)</f>
        <v>43.840724722789147</v>
      </c>
      <c r="BQ58" s="85">
        <v>1.86</v>
      </c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</row>
    <row r="59" spans="1:102" s="110" customFormat="1" ht="21.95" customHeight="1" x14ac:dyDescent="0.25">
      <c r="A59" s="111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32"/>
      <c r="N59" s="132"/>
      <c r="O59" s="132"/>
      <c r="P59" s="132"/>
      <c r="Q59" s="132"/>
      <c r="R59" s="132"/>
      <c r="S59" s="132"/>
      <c r="T59" s="132"/>
      <c r="U59" s="132"/>
      <c r="V59" s="140"/>
      <c r="W59" s="140"/>
      <c r="X59" s="85">
        <v>202.61</v>
      </c>
      <c r="Y59" s="85">
        <f>IF((X59^0.8)-(INPUTS!$F$40^0.8)&gt;0,(X59^0.8)-(INPUTS!$F$40^0.8),1E-20)</f>
        <v>52.848036724656694</v>
      </c>
      <c r="Z59" s="85">
        <v>1.64</v>
      </c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85">
        <v>202.61</v>
      </c>
      <c r="BC59" s="85">
        <f>IF((BB59^0.8)-(INPUTS!$F$40^0.8)&gt;0,(BB59^0.8)-(INPUTS!$F$40^0.8),1E-20)</f>
        <v>52.848036724656694</v>
      </c>
      <c r="BD59" s="85">
        <v>1.64</v>
      </c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85">
        <v>250.82</v>
      </c>
      <c r="BP59" s="85">
        <f>IF((BO59^0.8)-(INPUTS!$F$40^0.8)&gt;0,(BO59^0.8)-(INPUTS!$F$40^0.8),1E-20)</f>
        <v>65.889556046835935</v>
      </c>
      <c r="BQ59" s="85">
        <v>2.2799999999999998</v>
      </c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</row>
    <row r="60" spans="1:102" s="110" customFormat="1" ht="21.95" customHeight="1" x14ac:dyDescent="0.25">
      <c r="A60" s="111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85">
        <v>161.74</v>
      </c>
      <c r="Y60" s="85">
        <f>IF((X60^0.8)-(INPUTS!$F$40^0.8)&gt;0,(X60^0.8)-(INPUTS!$F$40^0.8),1E-20)</f>
        <v>41.297122179425259</v>
      </c>
      <c r="Z60" s="85">
        <v>1.85</v>
      </c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85">
        <v>161.74</v>
      </c>
      <c r="BC60" s="85">
        <f>IF((BB60^0.8)-(INPUTS!$F$40^0.8)&gt;0,(BB60^0.8)-(INPUTS!$F$40^0.8),1E-20)</f>
        <v>41.297122179425259</v>
      </c>
      <c r="BD60" s="85">
        <v>1.85</v>
      </c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85">
        <v>54.09</v>
      </c>
      <c r="BP60" s="85">
        <f>IF((BO60^0.8)-(INPUTS!$F$40^0.8)&gt;0,(BO60^0.8)-(INPUTS!$F$40^0.8),1E-20)</f>
        <v>7.1605469868988614</v>
      </c>
      <c r="BQ60" s="85">
        <v>1.18</v>
      </c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</row>
    <row r="61" spans="1:102" s="110" customFormat="1" ht="21.95" customHeight="1" x14ac:dyDescent="0.25">
      <c r="A61" s="34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40"/>
      <c r="U61" s="140"/>
      <c r="V61" s="140"/>
      <c r="W61" s="140"/>
      <c r="X61" s="85">
        <v>129.57</v>
      </c>
      <c r="Y61" s="85">
        <f>IF((X61^0.8)-(INPUTS!$F$40^0.8)&gt;0,(X61^0.8)-(INPUTS!$F$40^0.8),1E-20)</f>
        <v>31.789132863956688</v>
      </c>
      <c r="Z61" s="85">
        <v>1.92</v>
      </c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85">
        <v>129.57</v>
      </c>
      <c r="BC61" s="85">
        <f>IF((BB61^0.8)-(INPUTS!$F$40^0.8)&gt;0,(BB61^0.8)-(INPUTS!$F$40^0.8),1E-20)</f>
        <v>31.789132863956688</v>
      </c>
      <c r="BD61" s="85">
        <v>1.92</v>
      </c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85">
        <v>61.22</v>
      </c>
      <c r="BP61" s="85">
        <f>IF((BO61^0.8)-(INPUTS!$F$40^0.8)&gt;0,(BO61^0.8)-(INPUTS!$F$40^0.8),1E-20)</f>
        <v>9.6961346180701895</v>
      </c>
      <c r="BQ61" s="85">
        <v>1.06</v>
      </c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</row>
    <row r="62" spans="1:102" s="110" customFormat="1" ht="21.95" customHeight="1" x14ac:dyDescent="0.25">
      <c r="A62" s="34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257"/>
      <c r="P62" s="257"/>
      <c r="Q62" s="132"/>
      <c r="R62" s="132"/>
      <c r="S62" s="132"/>
      <c r="T62" s="140"/>
      <c r="U62" s="140"/>
      <c r="V62" s="140"/>
      <c r="W62" s="140"/>
      <c r="X62" s="85">
        <v>160.87</v>
      </c>
      <c r="Y62" s="85">
        <f>IF((X62^0.8)-(INPUTS!$F$40^0.8)&gt;0,(X62^0.8)-(INPUTS!$F$40^0.8),1E-20)</f>
        <v>41.045308220992318</v>
      </c>
      <c r="Z62" s="85">
        <v>2.16</v>
      </c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85">
        <v>160.87</v>
      </c>
      <c r="BC62" s="85">
        <f>IF((BB62^0.8)-(INPUTS!$F$40^0.8)&gt;0,(BB62^0.8)-(INPUTS!$F$40^0.8),1E-20)</f>
        <v>41.045308220992318</v>
      </c>
      <c r="BD62" s="85">
        <v>2.16</v>
      </c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85">
        <v>71.92</v>
      </c>
      <c r="BP62" s="85">
        <f>IF((BO62^0.8)-(INPUTS!$F$40^0.8)&gt;0,(BO62^0.8)-(INPUTS!$F$40^0.8),1E-20)</f>
        <v>13.393824587276928</v>
      </c>
      <c r="BQ62" s="85">
        <v>1.01</v>
      </c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</row>
    <row r="63" spans="1:102" s="110" customFormat="1" ht="21.95" customHeight="1" x14ac:dyDescent="0.25">
      <c r="A63" s="34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259"/>
      <c r="P63" s="259"/>
      <c r="Q63" s="132"/>
      <c r="R63" s="132"/>
      <c r="S63" s="132"/>
      <c r="T63" s="140"/>
      <c r="U63" s="140"/>
      <c r="V63" s="140"/>
      <c r="W63" s="140"/>
      <c r="X63" s="85">
        <v>190.43</v>
      </c>
      <c r="Y63" s="85">
        <f>IF((X63^0.8)-(INPUTS!$F$40^0.8)&gt;0,(X63^0.8)-(INPUTS!$F$40^0.8),1E-20)</f>
        <v>49.45902858295743</v>
      </c>
      <c r="Z63" s="85">
        <v>2.2599999999999998</v>
      </c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85">
        <v>190.43</v>
      </c>
      <c r="BC63" s="85">
        <f>IF((BB63^0.8)-(INPUTS!$F$40^0.8)&gt;0,(BB63^0.8)-(INPUTS!$F$40^0.8),1E-20)</f>
        <v>49.45902858295743</v>
      </c>
      <c r="BD63" s="85">
        <v>2.2599999999999998</v>
      </c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85">
        <v>76.08</v>
      </c>
      <c r="BP63" s="85">
        <f>IF((BO63^0.8)-(INPUTS!$F$40^0.8)&gt;0,(BO63^0.8)-(INPUTS!$F$40^0.8),1E-20)</f>
        <v>14.801007983539723</v>
      </c>
      <c r="BQ63" s="85">
        <v>1.0900000000000001</v>
      </c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</row>
    <row r="64" spans="1:102" s="110" customFormat="1" ht="21.95" customHeight="1" x14ac:dyDescent="0.25">
      <c r="A64" s="34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259"/>
      <c r="P64" s="259"/>
      <c r="Q64" s="132"/>
      <c r="R64" s="255"/>
      <c r="S64" s="261"/>
      <c r="T64" s="140"/>
      <c r="U64" s="140"/>
      <c r="V64" s="140"/>
      <c r="W64" s="140"/>
      <c r="X64" s="85">
        <v>141.74</v>
      </c>
      <c r="Y64" s="85">
        <f>IF((X64^0.8)-(INPUTS!$F$40^0.8)&gt;0,(X64^0.8)-(INPUTS!$F$40^0.8),1E-20)</f>
        <v>35.436070873066278</v>
      </c>
      <c r="Z64" s="85">
        <v>1.72</v>
      </c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85">
        <v>141.74</v>
      </c>
      <c r="BC64" s="85">
        <f>IF((BB64^0.8)-(INPUTS!$F$40^0.8)&gt;0,(BB64^0.8)-(INPUTS!$F$40^0.8),1E-20)</f>
        <v>35.436070873066278</v>
      </c>
      <c r="BD64" s="85">
        <v>1.72</v>
      </c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85">
        <v>80.83</v>
      </c>
      <c r="BP64" s="85">
        <f>IF((BO64^0.8)-(INPUTS!$F$40^0.8)&gt;0,(BO64^0.8)-(INPUTS!$F$40^0.8),1E-20)</f>
        <v>16.389099024185754</v>
      </c>
      <c r="BQ64" s="85">
        <v>1.2</v>
      </c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</row>
    <row r="65" spans="1:102" s="110" customFormat="1" ht="21.95" customHeight="1" x14ac:dyDescent="0.25">
      <c r="A65" s="34"/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255"/>
      <c r="P65" s="255"/>
      <c r="Q65" s="132"/>
      <c r="R65" s="255"/>
      <c r="S65" s="261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85">
        <v>47.83</v>
      </c>
      <c r="BC65" s="85">
        <f>IF((BB65^0.8)-(INPUTS!$F$40^0.8)&gt;0,(BB65^0.8)-(INPUTS!$F$40^0.8),1E-20)</f>
        <v>4.8787129514707743</v>
      </c>
      <c r="BD65" s="85">
        <v>1.31</v>
      </c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85">
        <v>81.430000000000007</v>
      </c>
      <c r="BP65" s="85">
        <f>IF((BO65^0.8)-(INPUTS!$F$40^0.8)&gt;0,(BO65^0.8)-(INPUTS!$F$40^0.8),1E-20)</f>
        <v>16.588352166760117</v>
      </c>
      <c r="BQ65" s="85">
        <v>1.1399999999999999</v>
      </c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</row>
    <row r="66" spans="1:102" s="110" customFormat="1" ht="21.95" customHeight="1" x14ac:dyDescent="0.25">
      <c r="A66" s="34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255"/>
      <c r="P66" s="255"/>
      <c r="Q66" s="132"/>
      <c r="R66" s="255"/>
      <c r="S66" s="132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85">
        <v>103.48</v>
      </c>
      <c r="BC66" s="85">
        <f>IF((BB66^0.8)-(INPUTS!$F$40^0.8)&gt;0,(BB66^0.8)-(INPUTS!$F$40^0.8),1E-20)</f>
        <v>23.726091765378754</v>
      </c>
      <c r="BD66" s="85">
        <v>1.23</v>
      </c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85">
        <v>73.7</v>
      </c>
      <c r="BP66" s="85">
        <f>IF((BO66^0.8)-(INPUTS!$F$40^0.8)&gt;0,(BO66^0.8)-(INPUTS!$F$40^0.8),1E-20)</f>
        <v>13.997876659941046</v>
      </c>
      <c r="BQ66" s="85">
        <v>1.18</v>
      </c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</row>
    <row r="67" spans="1:102" s="110" customFormat="1" ht="21.95" customHeight="1" x14ac:dyDescent="0.25">
      <c r="A67" s="34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255"/>
      <c r="P67" s="255"/>
      <c r="Q67" s="132"/>
      <c r="R67" s="132"/>
      <c r="S67" s="256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85">
        <v>86.96</v>
      </c>
      <c r="BC67" s="85">
        <f>IF((BB67^0.8)-(INPUTS!$F$40^0.8)&gt;0,(BB67^0.8)-(INPUTS!$F$40^0.8),1E-20)</f>
        <v>18.411309903400962</v>
      </c>
      <c r="BD67" s="85">
        <v>1.3</v>
      </c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85">
        <v>101.04</v>
      </c>
      <c r="BP67" s="85">
        <f>IF((BO67^0.8)-(INPUTS!$F$40^0.8)&gt;0,(BO67^0.8)-(INPUTS!$F$40^0.8),1E-20)</f>
        <v>22.952447824791811</v>
      </c>
      <c r="BQ67" s="85">
        <v>1.17</v>
      </c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</row>
    <row r="68" spans="1:102" s="110" customFormat="1" ht="21.95" customHeight="1" x14ac:dyDescent="0.25">
      <c r="A68" s="34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255"/>
      <c r="P68" s="255"/>
      <c r="Q68" s="132"/>
      <c r="R68" s="132"/>
      <c r="S68" s="132"/>
      <c r="T68" s="178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85">
        <v>80</v>
      </c>
      <c r="BC68" s="85">
        <f>IF((BB68^0.8)-(INPUTS!$F$40^0.8)&gt;0,(BB68^0.8)-(INPUTS!$F$40^0.8),1E-20)</f>
        <v>16.112976948919126</v>
      </c>
      <c r="BD68" s="85">
        <v>1.39</v>
      </c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85">
        <v>111.74</v>
      </c>
      <c r="BP68" s="85">
        <f>IF((BO68^0.8)-(INPUTS!$F$40^0.8)&gt;0,(BO68^0.8)-(INPUTS!$F$40^0.8),1E-20)</f>
        <v>26.318629633827577</v>
      </c>
      <c r="BQ68" s="85">
        <v>1.36</v>
      </c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</row>
    <row r="69" spans="1:102" s="110" customFormat="1" ht="21.95" customHeight="1" x14ac:dyDescent="0.25">
      <c r="A69" s="34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255"/>
      <c r="P69" s="255"/>
      <c r="Q69" s="132"/>
      <c r="R69" s="132"/>
      <c r="S69" s="132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85">
        <v>145.22</v>
      </c>
      <c r="BC69" s="85">
        <f>IF((BB69^0.8)-(INPUTS!$F$40^0.8)&gt;0,(BB69^0.8)-(INPUTS!$F$40^0.8),1E-20)</f>
        <v>36.467201086153601</v>
      </c>
      <c r="BD69" s="85">
        <v>1.59</v>
      </c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85">
        <v>152.15</v>
      </c>
      <c r="BP69" s="85">
        <f>IF((BO69^0.8)-(INPUTS!$F$40^0.8)&gt;0,(BO69^0.8)-(INPUTS!$F$40^0.8),1E-20)</f>
        <v>38.506022687584021</v>
      </c>
      <c r="BQ69" s="85">
        <v>1.8</v>
      </c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</row>
    <row r="70" spans="1:102" s="110" customFormat="1" ht="21.95" customHeight="1" x14ac:dyDescent="0.25">
      <c r="A70" s="34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255"/>
      <c r="P70" s="255"/>
      <c r="Q70" s="132"/>
      <c r="R70" s="262"/>
      <c r="S70" s="256"/>
      <c r="T70" s="178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85">
        <v>162.61000000000001</v>
      </c>
      <c r="BC70" s="85">
        <f>IF((BB70^0.8)-(INPUTS!$F$40^0.8)&gt;0,(BB70^0.8)-(INPUTS!$F$40^0.8),1E-20)</f>
        <v>41.548665380463916</v>
      </c>
      <c r="BD70" s="85">
        <v>1.56</v>
      </c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85">
        <v>162.26</v>
      </c>
      <c r="BP70" s="85">
        <f>IF((BO70^0.8)-(INPUTS!$F$40^0.8)&gt;0,(BO70^0.8)-(INPUTS!$F$40^0.8),1E-20)</f>
        <v>41.447502280525484</v>
      </c>
      <c r="BQ70" s="85">
        <v>1.55</v>
      </c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140"/>
      <c r="CX70" s="140"/>
    </row>
    <row r="71" spans="1:102" s="110" customFormat="1" ht="21.95" customHeight="1" x14ac:dyDescent="0.25">
      <c r="A71" s="34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255"/>
      <c r="P71" s="255"/>
      <c r="Q71" s="132"/>
      <c r="R71" s="262"/>
      <c r="S71" s="256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85">
        <v>215.65</v>
      </c>
      <c r="BC71" s="85">
        <f>IF((BB71^0.8)-(INPUTS!$F$40^0.8)&gt;0,(BB71^0.8)-(INPUTS!$F$40^0.8),1E-20)</f>
        <v>56.431485507190885</v>
      </c>
      <c r="BD71" s="85">
        <v>1.61</v>
      </c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85">
        <v>171.77</v>
      </c>
      <c r="BP71" s="85">
        <f>IF((BO71^0.8)-(INPUTS!$F$40^0.8)&gt;0,(BO71^0.8)-(INPUTS!$F$40^0.8),1E-20)</f>
        <v>44.181093011373072</v>
      </c>
      <c r="BQ71" s="85">
        <v>1.7</v>
      </c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140"/>
      <c r="CX71" s="140"/>
    </row>
    <row r="72" spans="1:102" s="110" customFormat="1" ht="21.95" customHeight="1" x14ac:dyDescent="0.25">
      <c r="A72" s="34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255"/>
      <c r="P72" s="255"/>
      <c r="Q72" s="132"/>
      <c r="R72" s="262"/>
      <c r="S72" s="256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85">
        <v>260.87</v>
      </c>
      <c r="BC72" s="85">
        <f>IF((BB72^0.8)-(INPUTS!$F$40^0.8)&gt;0,(BB72^0.8)-(INPUTS!$F$40^0.8),1E-20)</f>
        <v>68.542129165671099</v>
      </c>
      <c r="BD72" s="85">
        <v>1.84</v>
      </c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85">
        <v>172.36</v>
      </c>
      <c r="BP72" s="85">
        <f>IF((BO72^0.8)-(INPUTS!$F$40^0.8)&gt;0,(BO72^0.8)-(INPUTS!$F$40^0.8),1E-20)</f>
        <v>44.349672038013857</v>
      </c>
      <c r="BQ72" s="85">
        <v>1.8</v>
      </c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</row>
    <row r="73" spans="1:102" s="110" customFormat="1" ht="21.95" customHeight="1" x14ac:dyDescent="0.25">
      <c r="A73" s="34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255"/>
      <c r="P73" s="255"/>
      <c r="Q73" s="132"/>
      <c r="R73" s="262"/>
      <c r="S73" s="256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85">
        <v>312.17</v>
      </c>
      <c r="BC73" s="85">
        <f>IF((BB73^0.8)-(INPUTS!$F$40^0.8)&gt;0,(BB73^0.8)-(INPUTS!$F$40^0.8),1E-20)</f>
        <v>81.782981980509746</v>
      </c>
      <c r="BD73" s="85">
        <v>1.92</v>
      </c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85">
        <v>164.64</v>
      </c>
      <c r="BP73" s="85">
        <f>IF((BO73^0.8)-(INPUTS!$F$40^0.8)&gt;0,(BO73^0.8)-(INPUTS!$F$40^0.8),1E-20)</f>
        <v>42.134556292367868</v>
      </c>
      <c r="BQ73" s="85">
        <v>1.93</v>
      </c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0"/>
      <c r="CS73" s="140"/>
      <c r="CT73" s="140"/>
      <c r="CU73" s="140"/>
      <c r="CV73" s="140"/>
      <c r="CW73" s="140"/>
      <c r="CX73" s="140"/>
    </row>
    <row r="74" spans="1:102" s="110" customFormat="1" ht="21.95" customHeight="1" x14ac:dyDescent="0.25">
      <c r="A74" s="34"/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255"/>
      <c r="P74" s="255"/>
      <c r="Q74" s="132"/>
      <c r="R74" s="132"/>
      <c r="S74" s="132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85">
        <v>387.83</v>
      </c>
      <c r="BC74" s="85">
        <f>IF((BB74^0.8)-(INPUTS!$F$40^0.8)&gt;0,(BB74^0.8)-(INPUTS!$F$40^0.8),1E-20)</f>
        <v>100.54789056951806</v>
      </c>
      <c r="BD74" s="85">
        <v>1.84</v>
      </c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85">
        <v>222.88</v>
      </c>
      <c r="BP74" s="85">
        <f>IF((BO74^0.8)-(INPUTS!$F$40^0.8)&gt;0,(BO74^0.8)-(INPUTS!$F$40^0.8),1E-20)</f>
        <v>58.399549175242868</v>
      </c>
      <c r="BQ74" s="85">
        <v>2.2000000000000002</v>
      </c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0"/>
      <c r="CS74" s="140"/>
      <c r="CT74" s="140"/>
      <c r="CU74" s="140"/>
      <c r="CV74" s="140"/>
      <c r="CW74" s="140"/>
      <c r="CX74" s="140"/>
    </row>
    <row r="75" spans="1:102" s="110" customFormat="1" ht="21.95" customHeight="1" x14ac:dyDescent="0.25">
      <c r="A75" s="34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255"/>
      <c r="P75" s="255"/>
      <c r="Q75" s="132"/>
      <c r="R75" s="132"/>
      <c r="S75" s="132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85">
        <v>395.65</v>
      </c>
      <c r="BC75" s="85">
        <f>IF((BB75^0.8)-(INPUTS!$F$40^0.8)&gt;0,(BB75^0.8)-(INPUTS!$F$40^0.8),1E-20)</f>
        <v>102.44328188735069</v>
      </c>
      <c r="BD75" s="85">
        <v>1.88</v>
      </c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85">
        <v>232.99</v>
      </c>
      <c r="BP75" s="85">
        <f>IF((BO75^0.8)-(INPUTS!$F$40^0.8)&gt;0,(BO75^0.8)-(INPUTS!$F$40^0.8),1E-20)</f>
        <v>61.130334023960472</v>
      </c>
      <c r="BQ75" s="85">
        <v>2.2999999999999998</v>
      </c>
      <c r="BR75" s="140"/>
      <c r="BS75" s="140"/>
      <c r="BT75" s="140"/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0"/>
      <c r="CS75" s="140"/>
      <c r="CT75" s="140"/>
      <c r="CU75" s="140"/>
      <c r="CV75" s="140"/>
      <c r="CW75" s="140"/>
      <c r="CX75" s="140"/>
    </row>
    <row r="76" spans="1:102" s="110" customFormat="1" ht="21.95" customHeight="1" x14ac:dyDescent="0.25">
      <c r="A76" s="34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255"/>
      <c r="P76" s="255"/>
      <c r="Q76" s="132"/>
      <c r="R76" s="132"/>
      <c r="S76" s="132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85">
        <v>17.39</v>
      </c>
      <c r="BC76" s="85">
        <f>IF((BB76^0.8)-(INPUTS!$F$40^0.8)&gt;0,(BB76^0.8)-(INPUTS!$F$40^0.8),1E-20)</f>
        <v>9.9999999999999995E-21</v>
      </c>
      <c r="BD76" s="85">
        <v>1.1299999999999999</v>
      </c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85">
        <v>263.3</v>
      </c>
      <c r="BP76" s="85">
        <f>IF((BO76^0.8)-(INPUTS!$F$40^0.8)&gt;0,(BO76^0.8)-(INPUTS!$F$40^0.8),1E-20)</f>
        <v>69.180404704378844</v>
      </c>
      <c r="BQ76" s="85">
        <v>2.2999999999999998</v>
      </c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  <c r="CW76" s="140"/>
      <c r="CX76" s="140"/>
    </row>
    <row r="77" spans="1:102" s="110" customFormat="1" ht="21.95" customHeight="1" x14ac:dyDescent="0.25">
      <c r="A77" s="34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255"/>
      <c r="P77" s="255"/>
      <c r="Q77" s="132"/>
      <c r="R77" s="262"/>
      <c r="S77" s="256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85">
        <v>67.83</v>
      </c>
      <c r="BC77" s="85">
        <f>IF((BB77^0.8)-(INPUTS!$F$40^0.8)&gt;0,(BB77^0.8)-(INPUTS!$F$40^0.8),1E-20)</f>
        <v>11.994353873675774</v>
      </c>
      <c r="BD77" s="85">
        <v>1.42</v>
      </c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85">
        <v>253.19</v>
      </c>
      <c r="BP77" s="85">
        <f>IF((BO77^0.8)-(INPUTS!$F$40^0.8)&gt;0,(BO77^0.8)-(INPUTS!$F$40^0.8),1E-20)</f>
        <v>66.516973919086666</v>
      </c>
      <c r="BQ77" s="85">
        <v>2.5099999999999998</v>
      </c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  <c r="CW77" s="140"/>
      <c r="CX77" s="140"/>
    </row>
    <row r="78" spans="1:102" s="110" customFormat="1" ht="21.95" customHeight="1" x14ac:dyDescent="0.25">
      <c r="A78" s="34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255"/>
      <c r="P78" s="255"/>
      <c r="Q78" s="132"/>
      <c r="R78" s="262"/>
      <c r="S78" s="256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85">
        <v>110.87</v>
      </c>
      <c r="BC78" s="85">
        <f>IF((BB78^0.8)-(INPUTS!$F$40^0.8)&gt;0,(BB78^0.8)-(INPUTS!$F$40^0.8),1E-20)</f>
        <v>26.047419089625386</v>
      </c>
      <c r="BD78" s="85">
        <v>1.63</v>
      </c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85">
        <v>323.92</v>
      </c>
      <c r="BP78" s="85">
        <f>IF((BO78^0.8)-(INPUTS!$F$40^0.8)&gt;0,(BO78^0.8)-(INPUTS!$F$40^0.8),1E-20)</f>
        <v>84.752158841773152</v>
      </c>
      <c r="BQ78" s="85">
        <v>2.4</v>
      </c>
      <c r="BR78" s="140"/>
      <c r="BS78" s="140"/>
      <c r="BT78" s="140"/>
      <c r="BU78" s="140"/>
      <c r="BV78" s="140"/>
      <c r="BW78" s="140"/>
      <c r="BX78" s="140"/>
      <c r="BY78" s="140"/>
      <c r="BZ78" s="140"/>
      <c r="CA78" s="140"/>
      <c r="CB78" s="140"/>
      <c r="CC78" s="140"/>
      <c r="CD78" s="140"/>
      <c r="CE78" s="140"/>
      <c r="CF78" s="140"/>
      <c r="CG78" s="140"/>
      <c r="CH78" s="140"/>
      <c r="CI78" s="140"/>
      <c r="CJ78" s="140"/>
      <c r="CK78" s="140"/>
      <c r="CL78" s="140"/>
      <c r="CM78" s="140"/>
      <c r="CN78" s="140"/>
      <c r="CO78" s="140"/>
      <c r="CP78" s="140"/>
      <c r="CQ78" s="140"/>
      <c r="CR78" s="140"/>
      <c r="CS78" s="140"/>
      <c r="CT78" s="140"/>
      <c r="CU78" s="140"/>
      <c r="CV78" s="140"/>
      <c r="CW78" s="140"/>
      <c r="CX78" s="140"/>
    </row>
    <row r="79" spans="1:102" s="110" customFormat="1" ht="21.95" customHeight="1" x14ac:dyDescent="0.25">
      <c r="A79" s="34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255"/>
      <c r="P79" s="255"/>
      <c r="Q79" s="132"/>
      <c r="R79" s="262"/>
      <c r="S79" s="256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85">
        <v>103.48</v>
      </c>
      <c r="BC79" s="85">
        <f>IF((BB79^0.8)-(INPUTS!$F$40^0.8)&gt;0,(BB79^0.8)-(INPUTS!$F$40^0.8),1E-20)</f>
        <v>23.726091765378754</v>
      </c>
      <c r="BD79" s="85">
        <v>1.5</v>
      </c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85">
        <v>338.78</v>
      </c>
      <c r="BP79" s="85">
        <f>IF((BO79^0.8)-(INPUTS!$F$40^0.8)&gt;0,(BO79^0.8)-(INPUTS!$F$40^0.8),1E-20)</f>
        <v>88.47659159795559</v>
      </c>
      <c r="BQ79" s="85">
        <v>2.4</v>
      </c>
      <c r="BR79" s="140"/>
      <c r="BS79" s="140"/>
      <c r="BT79" s="140"/>
      <c r="BU79" s="140"/>
      <c r="BV79" s="140"/>
      <c r="BW79" s="140"/>
      <c r="BX79" s="140"/>
      <c r="BY79" s="140"/>
      <c r="BZ79" s="140"/>
      <c r="CA79" s="140"/>
      <c r="CB79" s="140"/>
      <c r="CC79" s="140"/>
      <c r="CD79" s="140"/>
      <c r="CE79" s="140"/>
      <c r="CF79" s="140"/>
      <c r="CG79" s="140"/>
      <c r="CH79" s="140"/>
      <c r="CI79" s="140"/>
      <c r="CJ79" s="140"/>
      <c r="CK79" s="140"/>
      <c r="CL79" s="140"/>
      <c r="CM79" s="140"/>
      <c r="CN79" s="140"/>
      <c r="CO79" s="140"/>
      <c r="CP79" s="140"/>
      <c r="CQ79" s="140"/>
      <c r="CR79" s="140"/>
      <c r="CS79" s="140"/>
      <c r="CT79" s="140"/>
      <c r="CU79" s="140"/>
      <c r="CV79" s="140"/>
      <c r="CW79" s="140"/>
      <c r="CX79" s="140"/>
    </row>
    <row r="80" spans="1:102" s="110" customFormat="1" ht="21.95" customHeight="1" x14ac:dyDescent="0.25">
      <c r="A80" s="34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255"/>
      <c r="P80" s="255"/>
      <c r="Q80" s="132"/>
      <c r="R80" s="262"/>
      <c r="S80" s="256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  <c r="BA80" s="140"/>
      <c r="BB80" s="85">
        <v>70.430000000000007</v>
      </c>
      <c r="BC80" s="85">
        <f>IF((BB80^0.8)-(INPUTS!$F$40^0.8)&gt;0,(BB80^0.8)-(INPUTS!$F$40^0.8),1E-20)</f>
        <v>12.885884296104603</v>
      </c>
      <c r="BD80" s="85">
        <v>1.27</v>
      </c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85">
        <v>349.48</v>
      </c>
      <c r="BP80" s="85">
        <f>IF((BO80^0.8)-(INPUTS!$F$40^0.8)&gt;0,(BO80^0.8)-(INPUTS!$F$40^0.8),1E-20)</f>
        <v>91.138134412230741</v>
      </c>
      <c r="BQ80" s="85">
        <v>2.7</v>
      </c>
      <c r="BR80" s="140"/>
      <c r="BS80" s="140"/>
      <c r="BT80" s="140"/>
      <c r="BU80" s="140"/>
      <c r="BV80" s="140"/>
      <c r="BW80" s="140"/>
      <c r="BX80" s="140"/>
      <c r="BY80" s="140"/>
      <c r="BZ80" s="140"/>
      <c r="CA80" s="140"/>
      <c r="CB80" s="140"/>
      <c r="CC80" s="140"/>
      <c r="CD80" s="140"/>
      <c r="CE80" s="140"/>
      <c r="CF80" s="140"/>
      <c r="CG80" s="140"/>
      <c r="CH80" s="140"/>
      <c r="CI80" s="140"/>
      <c r="CJ80" s="140"/>
      <c r="CK80" s="140"/>
      <c r="CL80" s="140"/>
      <c r="CM80" s="140"/>
      <c r="CN80" s="140"/>
      <c r="CO80" s="140"/>
      <c r="CP80" s="140"/>
      <c r="CQ80" s="140"/>
      <c r="CR80" s="140"/>
      <c r="CS80" s="140"/>
      <c r="CT80" s="140"/>
      <c r="CU80" s="140"/>
      <c r="CV80" s="140"/>
      <c r="CW80" s="140"/>
      <c r="CX80" s="140"/>
    </row>
    <row r="81" spans="1:102" s="110" customFormat="1" ht="21.95" customHeight="1" x14ac:dyDescent="0.25">
      <c r="A81" s="34"/>
      <c r="B81" s="132"/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55"/>
      <c r="P81" s="255"/>
      <c r="Q81" s="132"/>
      <c r="R81" s="132"/>
      <c r="S81" s="132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85">
        <v>46.09</v>
      </c>
      <c r="BC81" s="85">
        <f>IF((BB81^0.8)-(INPUTS!$F$40^0.8)&gt;0,(BB81^0.8)-(INPUTS!$F$40^0.8),1E-20)</f>
        <v>4.2340991781027384</v>
      </c>
      <c r="BD81" s="85">
        <v>1.19</v>
      </c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85">
        <v>364.93</v>
      </c>
      <c r="BP81" s="85">
        <f>IF((BO81^0.8)-(INPUTS!$F$40^0.8)&gt;0,(BO81^0.8)-(INPUTS!$F$40^0.8),1E-20)</f>
        <v>94.952682470729073</v>
      </c>
      <c r="BQ81" s="85">
        <v>2.75</v>
      </c>
      <c r="BR81" s="140"/>
      <c r="BS81" s="140"/>
      <c r="BT81" s="140"/>
      <c r="BU81" s="140"/>
      <c r="BV81" s="140"/>
      <c r="BW81" s="140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0"/>
      <c r="CW81" s="140"/>
      <c r="CX81" s="140"/>
    </row>
    <row r="82" spans="1:102" s="110" customFormat="1" ht="21.95" customHeight="1" x14ac:dyDescent="0.25">
      <c r="A82" s="34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255"/>
      <c r="P82" s="255"/>
      <c r="Q82" s="132"/>
      <c r="R82" s="132"/>
      <c r="S82" s="132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85">
        <v>141.74</v>
      </c>
      <c r="BC82" s="85">
        <f>IF((BB82^0.8)-(INPUTS!$F$40^0.8)&gt;0,(BB82^0.8)-(INPUTS!$F$40^0.8),1E-20)</f>
        <v>35.436070873066278</v>
      </c>
      <c r="BD82" s="85">
        <v>1.69</v>
      </c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  <c r="CA82" s="140"/>
      <c r="CB82" s="140"/>
      <c r="CC82" s="140"/>
      <c r="CD82" s="140"/>
      <c r="CE82" s="140"/>
      <c r="CF82" s="140"/>
      <c r="CG82" s="140"/>
      <c r="CH82" s="140"/>
      <c r="CI82" s="140"/>
      <c r="CJ82" s="140"/>
      <c r="CK82" s="140"/>
      <c r="CL82" s="140"/>
      <c r="CM82" s="140"/>
      <c r="CN82" s="140"/>
      <c r="CO82" s="140"/>
      <c r="CP82" s="140"/>
      <c r="CQ82" s="140"/>
      <c r="CR82" s="140"/>
      <c r="CS82" s="140"/>
      <c r="CT82" s="140"/>
      <c r="CU82" s="140"/>
      <c r="CV82" s="140"/>
      <c r="CW82" s="140"/>
      <c r="CX82" s="140"/>
    </row>
    <row r="83" spans="1:102" s="110" customFormat="1" ht="21.95" customHeight="1" x14ac:dyDescent="0.25">
      <c r="A83" s="34"/>
      <c r="B83" s="260"/>
      <c r="C83" s="262"/>
      <c r="D83" s="256"/>
      <c r="E83" s="261"/>
      <c r="F83" s="262"/>
      <c r="G83" s="256"/>
      <c r="H83" s="261"/>
      <c r="I83" s="262"/>
      <c r="J83" s="256"/>
      <c r="K83" s="261"/>
      <c r="L83" s="262"/>
      <c r="M83" s="132"/>
      <c r="N83" s="261"/>
      <c r="O83" s="132"/>
      <c r="P83" s="132"/>
      <c r="Q83" s="132"/>
      <c r="R83" s="132"/>
      <c r="S83" s="132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85">
        <v>387.83</v>
      </c>
      <c r="BC83" s="85">
        <f>IF((BB83^0.8)-(INPUTS!$F$40^0.8)&gt;0,(BB83^0.8)-(INPUTS!$F$40^0.8),1E-20)</f>
        <v>100.54789056951806</v>
      </c>
      <c r="BD83" s="85">
        <v>2.5499999999999998</v>
      </c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0"/>
      <c r="CP83" s="140"/>
      <c r="CQ83" s="140"/>
      <c r="CR83" s="140"/>
      <c r="CS83" s="140"/>
      <c r="CT83" s="140"/>
      <c r="CU83" s="140"/>
      <c r="CV83" s="140"/>
      <c r="CW83" s="140"/>
      <c r="CX83" s="140"/>
    </row>
    <row r="84" spans="1:102" s="110" customFormat="1" ht="21.95" customHeight="1" x14ac:dyDescent="0.25">
      <c r="A84" s="34"/>
      <c r="B84" s="260"/>
      <c r="C84" s="262"/>
      <c r="D84" s="256"/>
      <c r="E84" s="261"/>
      <c r="F84" s="262"/>
      <c r="G84" s="256"/>
      <c r="H84" s="261"/>
      <c r="I84" s="262"/>
      <c r="J84" s="256"/>
      <c r="K84" s="261"/>
      <c r="L84" s="262"/>
      <c r="M84" s="132"/>
      <c r="N84" s="261"/>
      <c r="O84" s="132"/>
      <c r="P84" s="132"/>
      <c r="Q84" s="132"/>
      <c r="R84" s="132"/>
      <c r="S84" s="132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85">
        <v>306.95999999999998</v>
      </c>
      <c r="BC84" s="85">
        <f>IF((BB84^0.8)-(INPUTS!$F$40^0.8)&gt;0,(BB84^0.8)-(INPUTS!$F$40^0.8),1E-20)</f>
        <v>80.459315504050451</v>
      </c>
      <c r="BD84" s="85">
        <v>2.59</v>
      </c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0"/>
      <c r="CP84" s="140"/>
      <c r="CQ84" s="140"/>
      <c r="CR84" s="140"/>
      <c r="CS84" s="140"/>
      <c r="CT84" s="140"/>
      <c r="CU84" s="140"/>
      <c r="CV84" s="140"/>
      <c r="CW84" s="140"/>
      <c r="CX84" s="140"/>
    </row>
    <row r="85" spans="1:102" s="110" customFormat="1" ht="21.95" customHeight="1" x14ac:dyDescent="0.25">
      <c r="A85" s="34"/>
      <c r="B85" s="260"/>
      <c r="C85" s="262"/>
      <c r="D85" s="256"/>
      <c r="E85" s="261"/>
      <c r="F85" s="262"/>
      <c r="G85" s="256"/>
      <c r="H85" s="261"/>
      <c r="I85" s="262"/>
      <c r="J85" s="256"/>
      <c r="K85" s="261"/>
      <c r="L85" s="262"/>
      <c r="M85" s="132"/>
      <c r="N85" s="261"/>
      <c r="O85" s="132"/>
      <c r="P85" s="132"/>
      <c r="Q85" s="132"/>
      <c r="R85" s="132"/>
      <c r="S85" s="132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85">
        <v>269.57</v>
      </c>
      <c r="BC85" s="85">
        <f>IF((BB85^0.8)-(INPUTS!$F$40^0.8)&gt;0,(BB85^0.8)-(INPUTS!$F$40^0.8),1E-20)</f>
        <v>70.82190769410586</v>
      </c>
      <c r="BD85" s="85">
        <v>2.4700000000000002</v>
      </c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0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0"/>
      <c r="CP85" s="140"/>
      <c r="CQ85" s="140"/>
      <c r="CR85" s="140"/>
      <c r="CS85" s="140"/>
      <c r="CT85" s="140"/>
      <c r="CU85" s="140"/>
      <c r="CV85" s="140"/>
      <c r="CW85" s="140"/>
      <c r="CX85" s="140"/>
    </row>
    <row r="86" spans="1:102" s="110" customFormat="1" ht="21.95" customHeight="1" x14ac:dyDescent="0.25">
      <c r="A86" s="34"/>
      <c r="B86" s="260"/>
      <c r="C86" s="262"/>
      <c r="D86" s="256"/>
      <c r="E86" s="261"/>
      <c r="F86" s="262"/>
      <c r="G86" s="256"/>
      <c r="H86" s="261"/>
      <c r="I86" s="262"/>
      <c r="J86" s="256"/>
      <c r="K86" s="261"/>
      <c r="L86" s="262"/>
      <c r="M86" s="132"/>
      <c r="N86" s="261"/>
      <c r="O86" s="132"/>
      <c r="P86" s="132"/>
      <c r="Q86" s="132"/>
      <c r="R86" s="132"/>
      <c r="S86" s="132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85">
        <v>402.61</v>
      </c>
      <c r="BC86" s="85">
        <f>IF((BB86^0.8)-(INPUTS!$F$40^0.8)&gt;0,(BB86^0.8)-(INPUTS!$F$40^0.8),1E-20)</f>
        <v>104.1239334081737</v>
      </c>
      <c r="BD86" s="85">
        <v>1.99</v>
      </c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0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  <c r="CR86" s="140"/>
      <c r="CS86" s="140"/>
      <c r="CT86" s="140"/>
      <c r="CU86" s="140"/>
      <c r="CV86" s="140"/>
      <c r="CW86" s="140"/>
      <c r="CX86" s="140"/>
    </row>
    <row r="87" spans="1:102" s="110" customFormat="1" ht="21.95" customHeight="1" x14ac:dyDescent="0.25">
      <c r="A87" s="34"/>
      <c r="B87" s="260"/>
      <c r="C87" s="262"/>
      <c r="D87" s="256"/>
      <c r="E87" s="261"/>
      <c r="F87" s="262"/>
      <c r="G87" s="256"/>
      <c r="H87" s="261"/>
      <c r="I87" s="262"/>
      <c r="J87" s="256"/>
      <c r="K87" s="261"/>
      <c r="L87" s="262"/>
      <c r="M87" s="132"/>
      <c r="N87" s="261"/>
      <c r="O87" s="132"/>
      <c r="P87" s="132"/>
      <c r="Q87" s="132"/>
      <c r="R87" s="132"/>
      <c r="S87" s="132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85">
        <v>179.13</v>
      </c>
      <c r="BC87" s="85">
        <f>IF((BB87^0.8)-(INPUTS!$F$40^0.8)&gt;0,(BB87^0.8)-(INPUTS!$F$40^0.8),1E-20)</f>
        <v>46.275903647922327</v>
      </c>
      <c r="BD87" s="85">
        <v>2.42</v>
      </c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140"/>
      <c r="CX87" s="140"/>
    </row>
    <row r="88" spans="1:102" s="110" customFormat="1" ht="21.95" customHeight="1" x14ac:dyDescent="0.25">
      <c r="A88" s="34"/>
      <c r="B88" s="260"/>
      <c r="C88" s="262"/>
      <c r="D88" s="256"/>
      <c r="E88" s="261"/>
      <c r="F88" s="262"/>
      <c r="G88" s="256"/>
      <c r="H88" s="261"/>
      <c r="I88" s="262"/>
      <c r="J88" s="256"/>
      <c r="K88" s="261"/>
      <c r="L88" s="262"/>
      <c r="M88" s="132"/>
      <c r="N88" s="261"/>
      <c r="O88" s="132"/>
      <c r="P88" s="132"/>
      <c r="Q88" s="132"/>
      <c r="R88" s="132"/>
      <c r="S88" s="132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85">
        <v>121.74</v>
      </c>
      <c r="BC88" s="85">
        <f>IF((BB88^0.8)-(INPUTS!$F$40^0.8)&gt;0,(BB88^0.8)-(INPUTS!$F$40^0.8),1E-20)</f>
        <v>29.406634214589289</v>
      </c>
      <c r="BD88" s="85">
        <v>1.94</v>
      </c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140"/>
      <c r="CX88" s="140"/>
    </row>
    <row r="89" spans="1:102" s="110" customFormat="1" ht="21.95" customHeight="1" x14ac:dyDescent="0.25">
      <c r="A89" s="34"/>
      <c r="B89" s="260"/>
      <c r="C89" s="262"/>
      <c r="D89" s="256"/>
      <c r="E89" s="261"/>
      <c r="F89" s="262"/>
      <c r="G89" s="256"/>
      <c r="H89" s="261"/>
      <c r="I89" s="262"/>
      <c r="J89" s="256"/>
      <c r="K89" s="261"/>
      <c r="L89" s="262"/>
      <c r="M89" s="132"/>
      <c r="N89" s="261"/>
      <c r="O89" s="132"/>
      <c r="P89" s="132"/>
      <c r="Q89" s="132"/>
      <c r="R89" s="132"/>
      <c r="S89" s="132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85">
        <v>112.17</v>
      </c>
      <c r="BC89" s="85">
        <f>IF((BB89^0.8)-(INPUTS!$F$40^0.8)&gt;0,(BB89^0.8)-(INPUTS!$F$40^0.8),1E-20)</f>
        <v>26.452520147512978</v>
      </c>
      <c r="BD89" s="85">
        <v>1.67</v>
      </c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0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0"/>
      <c r="CP89" s="140"/>
      <c r="CQ89" s="140"/>
      <c r="CR89" s="140"/>
      <c r="CS89" s="140"/>
      <c r="CT89" s="140"/>
      <c r="CU89" s="140"/>
      <c r="CV89" s="140"/>
      <c r="CW89" s="140"/>
      <c r="CX89" s="140"/>
    </row>
    <row r="90" spans="1:102" s="110" customFormat="1" ht="21.95" customHeight="1" x14ac:dyDescent="0.25">
      <c r="A90" s="34"/>
      <c r="B90" s="260"/>
      <c r="C90" s="262"/>
      <c r="D90" s="256"/>
      <c r="E90" s="261"/>
      <c r="F90" s="262"/>
      <c r="G90" s="256"/>
      <c r="H90" s="261"/>
      <c r="I90" s="262"/>
      <c r="J90" s="256"/>
      <c r="K90" s="261"/>
      <c r="L90" s="262"/>
      <c r="M90" s="132"/>
      <c r="N90" s="261"/>
      <c r="O90" s="132"/>
      <c r="P90" s="132"/>
      <c r="Q90" s="132"/>
      <c r="R90" s="132"/>
      <c r="S90" s="132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85">
        <v>89.57</v>
      </c>
      <c r="BC90" s="85">
        <f>IF((BB90^0.8)-(INPUTS!$F$40^0.8)&gt;0,(BB90^0.8)-(INPUTS!$F$40^0.8),1E-20)</f>
        <v>19.263578697328356</v>
      </c>
      <c r="BD90" s="85">
        <v>1.54</v>
      </c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0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  <c r="CW90" s="140"/>
      <c r="CX90" s="140"/>
    </row>
    <row r="91" spans="1:102" ht="21.95" customHeight="1" x14ac:dyDescent="0.3">
      <c r="A91" s="10"/>
      <c r="B91" s="260"/>
      <c r="C91" s="262"/>
      <c r="D91" s="256"/>
      <c r="E91" s="261"/>
      <c r="F91" s="262"/>
      <c r="G91" s="256"/>
      <c r="H91" s="261"/>
      <c r="I91" s="262"/>
      <c r="J91" s="256"/>
      <c r="K91" s="261"/>
      <c r="L91" s="262"/>
      <c r="M91" s="132"/>
      <c r="N91" s="261"/>
      <c r="O91" s="132"/>
      <c r="P91" s="132"/>
      <c r="Q91" s="132"/>
      <c r="R91" s="132"/>
      <c r="S91" s="132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85">
        <v>80.87</v>
      </c>
      <c r="BC91" s="85">
        <f>IF((BB91^0.8)-(INPUTS!$F$40^0.8)&gt;0,(BB91^0.8)-(INPUTS!$F$40^0.8),1E-20)</f>
        <v>16.402391747789366</v>
      </c>
      <c r="BD91" s="85">
        <v>1.39</v>
      </c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0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  <c r="CN91" s="140"/>
      <c r="CO91" s="140"/>
      <c r="CP91" s="140"/>
      <c r="CQ91" s="140"/>
      <c r="CR91" s="140"/>
      <c r="CS91" s="140"/>
      <c r="CT91" s="140"/>
      <c r="CU91" s="140"/>
      <c r="CV91" s="140"/>
      <c r="CW91" s="140"/>
      <c r="CX91" s="140"/>
    </row>
    <row r="92" spans="1:102" ht="21.95" customHeight="1" x14ac:dyDescent="0.3">
      <c r="A92" s="10"/>
      <c r="B92" s="260"/>
      <c r="C92" s="262"/>
      <c r="D92" s="256"/>
      <c r="E92" s="261"/>
      <c r="F92" s="262"/>
      <c r="G92" s="256"/>
      <c r="H92" s="261"/>
      <c r="I92" s="262"/>
      <c r="J92" s="256"/>
      <c r="K92" s="261"/>
      <c r="L92" s="262"/>
      <c r="M92" s="132"/>
      <c r="N92" s="261"/>
      <c r="O92" s="132"/>
      <c r="P92" s="132"/>
      <c r="Q92" s="132"/>
      <c r="R92" s="132"/>
      <c r="S92" s="132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85">
        <v>134.78</v>
      </c>
      <c r="BC92" s="85">
        <f>IF((BB92^0.8)-(INPUTS!$F$40^0.8)&gt;0,(BB92^0.8)-(INPUTS!$F$40^0.8),1E-20)</f>
        <v>33.358427878790138</v>
      </c>
      <c r="BD92" s="85">
        <v>1.73</v>
      </c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0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  <c r="CN92" s="140"/>
      <c r="CO92" s="140"/>
      <c r="CP92" s="140"/>
      <c r="CQ92" s="140"/>
      <c r="CR92" s="140"/>
      <c r="CS92" s="140"/>
      <c r="CT92" s="140"/>
      <c r="CU92" s="140"/>
      <c r="CV92" s="140"/>
      <c r="CW92" s="140"/>
      <c r="CX92" s="140"/>
    </row>
    <row r="93" spans="1:102" ht="21.95" customHeight="1" x14ac:dyDescent="0.3">
      <c r="A93" s="10"/>
      <c r="B93" s="260"/>
      <c r="C93" s="262"/>
      <c r="D93" s="256"/>
      <c r="E93" s="261"/>
      <c r="F93" s="262"/>
      <c r="G93" s="256"/>
      <c r="H93" s="261"/>
      <c r="I93" s="262"/>
      <c r="J93" s="256"/>
      <c r="K93" s="261"/>
      <c r="L93" s="262"/>
      <c r="M93" s="132"/>
      <c r="N93" s="261"/>
      <c r="O93" s="132"/>
      <c r="P93" s="132"/>
      <c r="Q93" s="132"/>
      <c r="R93" s="132"/>
      <c r="S93" s="132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85">
        <v>120.87</v>
      </c>
      <c r="BC93" s="85">
        <f>IF((BB93^0.8)-(INPUTS!$F$40^0.8)&gt;0,(BB93^0.8)-(INPUTS!$F$40^0.8),1E-20)</f>
        <v>29.140050434059802</v>
      </c>
      <c r="BD93" s="85">
        <v>1.61</v>
      </c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0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0"/>
      <c r="CP93" s="140"/>
      <c r="CQ93" s="140"/>
      <c r="CR93" s="140"/>
      <c r="CS93" s="140"/>
      <c r="CT93" s="140"/>
      <c r="CU93" s="140"/>
      <c r="CV93" s="140"/>
      <c r="CW93" s="140"/>
      <c r="CX93" s="140"/>
    </row>
    <row r="94" spans="1:102" ht="21.95" customHeight="1" x14ac:dyDescent="0.25">
      <c r="A94" s="32"/>
      <c r="B94" s="260"/>
      <c r="C94" s="262"/>
      <c r="D94" s="256"/>
      <c r="E94" s="261"/>
      <c r="F94" s="262"/>
      <c r="G94" s="256"/>
      <c r="H94" s="261"/>
      <c r="I94" s="262"/>
      <c r="J94" s="256"/>
      <c r="K94" s="261"/>
      <c r="L94" s="262"/>
      <c r="M94" s="132"/>
      <c r="N94" s="261"/>
      <c r="O94" s="132"/>
      <c r="P94" s="132"/>
      <c r="Q94" s="132"/>
      <c r="R94" s="132"/>
      <c r="S94" s="132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85">
        <v>71.3</v>
      </c>
      <c r="BC94" s="85">
        <f>IF((BB94^0.8)-(INPUTS!$F$40^0.8)&gt;0,(BB94^0.8)-(INPUTS!$F$40^0.8),1E-20)</f>
        <v>13.182725056829785</v>
      </c>
      <c r="BD94" s="85">
        <v>1.26</v>
      </c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  <c r="CL94" s="140"/>
      <c r="CM94" s="140"/>
      <c r="CN94" s="140"/>
      <c r="CO94" s="140"/>
      <c r="CP94" s="140"/>
      <c r="CQ94" s="140"/>
      <c r="CR94" s="140"/>
      <c r="CS94" s="140"/>
      <c r="CT94" s="140"/>
      <c r="CU94" s="140"/>
      <c r="CV94" s="140"/>
      <c r="CW94" s="140"/>
      <c r="CX94" s="140"/>
    </row>
    <row r="95" spans="1:102" ht="21.95" customHeight="1" x14ac:dyDescent="0.25">
      <c r="A95" s="32"/>
      <c r="B95" s="260"/>
      <c r="C95" s="262"/>
      <c r="D95" s="256"/>
      <c r="E95" s="261"/>
      <c r="F95" s="262"/>
      <c r="G95" s="256"/>
      <c r="H95" s="261"/>
      <c r="I95" s="262"/>
      <c r="J95" s="256"/>
      <c r="K95" s="261"/>
      <c r="L95" s="262"/>
      <c r="M95" s="132"/>
      <c r="N95" s="261"/>
      <c r="O95" s="132"/>
      <c r="P95" s="132"/>
      <c r="Q95" s="132"/>
      <c r="R95" s="132"/>
      <c r="S95" s="132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  <c r="CL95" s="140"/>
      <c r="CM95" s="140"/>
      <c r="CN95" s="140"/>
      <c r="CO95" s="140"/>
      <c r="CP95" s="140"/>
      <c r="CQ95" s="140"/>
      <c r="CR95" s="140"/>
      <c r="CS95" s="140"/>
      <c r="CT95" s="140"/>
      <c r="CU95" s="140"/>
      <c r="CV95" s="140"/>
      <c r="CW95" s="140"/>
      <c r="CX95" s="140"/>
    </row>
    <row r="96" spans="1:102" ht="21.95" customHeight="1" x14ac:dyDescent="0.25">
      <c r="A96" s="32"/>
      <c r="B96" s="260"/>
      <c r="C96" s="262"/>
      <c r="D96" s="256"/>
      <c r="E96" s="261"/>
      <c r="F96" s="262"/>
      <c r="G96" s="256"/>
      <c r="H96" s="261"/>
      <c r="I96" s="262"/>
      <c r="J96" s="256"/>
      <c r="K96" s="261"/>
      <c r="L96" s="262"/>
      <c r="M96" s="132"/>
      <c r="N96" s="261"/>
      <c r="O96" s="132"/>
      <c r="P96" s="132"/>
      <c r="Q96" s="132"/>
      <c r="R96" s="132"/>
      <c r="S96" s="132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  <c r="CR96" s="140"/>
      <c r="CS96" s="140"/>
      <c r="CT96" s="140"/>
      <c r="CU96" s="140"/>
      <c r="CV96" s="140"/>
      <c r="CW96" s="140"/>
      <c r="CX96" s="140"/>
    </row>
    <row r="97" spans="1:102" ht="21.95" customHeight="1" x14ac:dyDescent="0.25">
      <c r="A97" s="32"/>
      <c r="B97" s="260"/>
      <c r="C97" s="262"/>
      <c r="D97" s="256"/>
      <c r="E97" s="261"/>
      <c r="F97" s="262"/>
      <c r="G97" s="256"/>
      <c r="H97" s="261"/>
      <c r="I97" s="262"/>
      <c r="J97" s="256"/>
      <c r="K97" s="261"/>
      <c r="L97" s="262"/>
      <c r="M97" s="132"/>
      <c r="N97" s="261"/>
      <c r="O97" s="132"/>
      <c r="P97" s="132"/>
      <c r="Q97" s="132"/>
      <c r="R97" s="132"/>
      <c r="S97" s="132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</row>
    <row r="98" spans="1:102" ht="21.95" customHeight="1" x14ac:dyDescent="0.25">
      <c r="A98" s="32"/>
      <c r="B98" s="260"/>
      <c r="C98" s="262"/>
      <c r="D98" s="256"/>
      <c r="E98" s="261"/>
      <c r="F98" s="262"/>
      <c r="G98" s="256"/>
      <c r="H98" s="261"/>
      <c r="I98" s="262"/>
      <c r="J98" s="256"/>
      <c r="K98" s="261"/>
      <c r="L98" s="262"/>
      <c r="M98" s="132"/>
      <c r="N98" s="261"/>
      <c r="O98" s="132"/>
      <c r="P98" s="132"/>
      <c r="Q98" s="132"/>
      <c r="R98" s="132"/>
      <c r="S98" s="132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</row>
    <row r="99" spans="1:102" ht="21.95" customHeight="1" x14ac:dyDescent="0.25">
      <c r="A99" s="32"/>
      <c r="B99" s="260"/>
      <c r="C99" s="262"/>
      <c r="D99" s="256"/>
      <c r="E99" s="261"/>
      <c r="F99" s="262"/>
      <c r="G99" s="256"/>
      <c r="H99" s="261"/>
      <c r="I99" s="262"/>
      <c r="J99" s="256"/>
      <c r="K99" s="261"/>
      <c r="L99" s="263"/>
      <c r="M99" s="132"/>
      <c r="N99" s="261"/>
      <c r="O99" s="132"/>
      <c r="P99" s="132"/>
      <c r="Q99" s="132"/>
      <c r="R99" s="132"/>
      <c r="S99" s="132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</row>
    <row r="100" spans="1:102" ht="21.95" customHeight="1" x14ac:dyDescent="0.25">
      <c r="A100" s="32"/>
      <c r="B100" s="260"/>
      <c r="C100" s="262"/>
      <c r="D100" s="256"/>
      <c r="E100" s="261"/>
      <c r="F100" s="262"/>
      <c r="G100" s="256"/>
      <c r="H100" s="261"/>
      <c r="I100" s="262"/>
      <c r="J100" s="256"/>
      <c r="K100" s="261"/>
      <c r="L100" s="262"/>
      <c r="M100" s="132"/>
      <c r="N100" s="261"/>
      <c r="O100" s="132"/>
      <c r="P100" s="132"/>
      <c r="Q100" s="132"/>
      <c r="R100" s="132"/>
      <c r="S100" s="132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</row>
    <row r="101" spans="1:102" ht="21.95" customHeight="1" x14ac:dyDescent="0.25">
      <c r="A101" s="32"/>
      <c r="B101" s="260"/>
      <c r="C101" s="262"/>
      <c r="D101" s="256"/>
      <c r="E101" s="261"/>
      <c r="F101" s="262"/>
      <c r="G101" s="256"/>
      <c r="H101" s="261"/>
      <c r="I101" s="262"/>
      <c r="J101" s="256"/>
      <c r="K101" s="261"/>
      <c r="L101" s="263"/>
      <c r="M101" s="132"/>
      <c r="N101" s="261"/>
      <c r="O101" s="132"/>
      <c r="P101" s="132"/>
      <c r="Q101" s="132"/>
      <c r="R101" s="132"/>
      <c r="S101" s="132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</row>
    <row r="102" spans="1:102" ht="21.95" customHeight="1" x14ac:dyDescent="0.25">
      <c r="A102" s="32"/>
      <c r="B102" s="260"/>
      <c r="C102" s="262"/>
      <c r="D102" s="256"/>
      <c r="E102" s="261"/>
      <c r="F102" s="262"/>
      <c r="G102" s="256"/>
      <c r="H102" s="261"/>
      <c r="I102" s="262"/>
      <c r="J102" s="256"/>
      <c r="K102" s="261"/>
      <c r="L102" s="263"/>
      <c r="M102" s="132"/>
      <c r="N102" s="261"/>
      <c r="O102" s="132"/>
      <c r="P102" s="132"/>
      <c r="Q102" s="132"/>
      <c r="R102" s="132"/>
      <c r="S102" s="132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</row>
    <row r="103" spans="1:102" ht="21.95" customHeight="1" x14ac:dyDescent="0.25">
      <c r="A103" s="32"/>
      <c r="B103" s="260"/>
      <c r="C103" s="262"/>
      <c r="D103" s="256"/>
      <c r="E103" s="261"/>
      <c r="F103" s="262"/>
      <c r="G103" s="256"/>
      <c r="H103" s="261"/>
      <c r="I103" s="262"/>
      <c r="J103" s="256"/>
      <c r="K103" s="261"/>
      <c r="L103" s="263"/>
      <c r="M103" s="132"/>
      <c r="N103" s="261"/>
      <c r="O103" s="132"/>
      <c r="P103" s="132"/>
      <c r="Q103" s="132"/>
      <c r="R103" s="132"/>
      <c r="S103" s="132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</row>
    <row r="104" spans="1:102" ht="21.95" customHeight="1" x14ac:dyDescent="0.25">
      <c r="A104" s="32"/>
      <c r="B104" s="260"/>
      <c r="C104" s="262"/>
      <c r="D104" s="256"/>
      <c r="E104" s="261"/>
      <c r="F104" s="262"/>
      <c r="G104" s="256"/>
      <c r="H104" s="261"/>
      <c r="I104" s="262"/>
      <c r="J104" s="256"/>
      <c r="K104" s="261"/>
      <c r="L104" s="262"/>
      <c r="M104" s="132"/>
      <c r="N104" s="261"/>
      <c r="O104" s="132"/>
      <c r="P104" s="132"/>
      <c r="Q104" s="132"/>
      <c r="R104" s="132"/>
      <c r="S104" s="132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</row>
    <row r="105" spans="1:102" ht="21.95" customHeight="1" x14ac:dyDescent="0.25">
      <c r="A105" s="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</row>
    <row r="106" spans="1:102" ht="21.95" customHeight="1" x14ac:dyDescent="0.25">
      <c r="A106" s="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</row>
    <row r="107" spans="1:102" ht="21.95" customHeight="1" x14ac:dyDescent="0.25">
      <c r="A107" s="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</row>
    <row r="108" spans="1:102" ht="21.95" customHeight="1" x14ac:dyDescent="0.25"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</row>
    <row r="109" spans="1:102" ht="21.95" customHeight="1" x14ac:dyDescent="0.25"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</row>
    <row r="110" spans="1:102" ht="21.95" customHeight="1" x14ac:dyDescent="0.25"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</row>
    <row r="111" spans="1:102" ht="21.95" customHeight="1" x14ac:dyDescent="0.25"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</row>
    <row r="112" spans="1:102" ht="21.95" customHeight="1" x14ac:dyDescent="0.25"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</row>
    <row r="113" spans="2:102" ht="21.95" customHeight="1" x14ac:dyDescent="0.25"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</row>
    <row r="114" spans="2:102" ht="21.95" customHeight="1" x14ac:dyDescent="0.25"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</row>
    <row r="115" spans="2:102" ht="21.95" customHeight="1" x14ac:dyDescent="0.25"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</row>
    <row r="116" spans="2:102" ht="21.95" customHeight="1" x14ac:dyDescent="0.25"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</row>
    <row r="117" spans="2:102" ht="21.95" customHeight="1" x14ac:dyDescent="0.25"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</row>
    <row r="118" spans="2:102" ht="21.95" customHeight="1" x14ac:dyDescent="0.25"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</row>
    <row r="119" spans="2:102" ht="21.95" customHeight="1" x14ac:dyDescent="0.25"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</row>
    <row r="120" spans="2:102" ht="21.95" customHeight="1" x14ac:dyDescent="0.25"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</row>
    <row r="121" spans="2:102" ht="21.95" customHeight="1" x14ac:dyDescent="0.25"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</row>
    <row r="122" spans="2:102" ht="21.95" customHeight="1" x14ac:dyDescent="0.25"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</row>
    <row r="123" spans="2:102" ht="21.95" customHeight="1" x14ac:dyDescent="0.25"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</row>
    <row r="124" spans="2:102" ht="21.95" customHeight="1" x14ac:dyDescent="0.25"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</row>
    <row r="125" spans="2:102" ht="21.95" customHeight="1" x14ac:dyDescent="0.25"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</row>
    <row r="126" spans="2:102" ht="21.95" customHeight="1" x14ac:dyDescent="0.25"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</row>
    <row r="127" spans="2:102" ht="21.95" customHeight="1" x14ac:dyDescent="0.25"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</row>
    <row r="128" spans="2:102" ht="21.95" customHeight="1" x14ac:dyDescent="0.25"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</row>
    <row r="129" spans="2:102" ht="21.95" customHeight="1" x14ac:dyDescent="0.25"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</row>
    <row r="130" spans="2:102" ht="21.95" customHeight="1" x14ac:dyDescent="0.25"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</row>
    <row r="131" spans="2:102" ht="21.95" customHeight="1" x14ac:dyDescent="0.25"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</row>
    <row r="132" spans="2:102" ht="21.95" customHeight="1" x14ac:dyDescent="0.25"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</row>
    <row r="133" spans="2:102" ht="21.95" customHeight="1" x14ac:dyDescent="0.25"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140"/>
      <c r="CX133" s="140"/>
    </row>
    <row r="134" spans="2:102" ht="21.95" customHeight="1" x14ac:dyDescent="0.25"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0"/>
      <c r="CP134" s="140"/>
      <c r="CQ134" s="140"/>
      <c r="CR134" s="140"/>
      <c r="CS134" s="140"/>
      <c r="CT134" s="140"/>
      <c r="CU134" s="140"/>
      <c r="CV134" s="140"/>
      <c r="CW134" s="140"/>
      <c r="CX134" s="140"/>
    </row>
    <row r="135" spans="2:102" ht="21.95" customHeight="1" x14ac:dyDescent="0.25"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0"/>
      <c r="CT135" s="140"/>
      <c r="CU135" s="140"/>
      <c r="CV135" s="140"/>
      <c r="CW135" s="140"/>
      <c r="CX135" s="140"/>
    </row>
    <row r="136" spans="2:102" ht="21.95" customHeight="1" x14ac:dyDescent="0.25"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  <c r="BY136" s="140"/>
      <c r="BZ136" s="140"/>
      <c r="CA136" s="140"/>
      <c r="CB136" s="140"/>
      <c r="CC136" s="140"/>
      <c r="CD136" s="140"/>
      <c r="CE136" s="140"/>
      <c r="CF136" s="140"/>
      <c r="CG136" s="140"/>
      <c r="CH136" s="140"/>
      <c r="CI136" s="140"/>
      <c r="CJ136" s="140"/>
      <c r="CK136" s="140"/>
      <c r="CL136" s="140"/>
      <c r="CM136" s="140"/>
      <c r="CN136" s="140"/>
      <c r="CO136" s="140"/>
      <c r="CP136" s="140"/>
      <c r="CQ136" s="140"/>
      <c r="CR136" s="140"/>
      <c r="CS136" s="140"/>
      <c r="CT136" s="140"/>
      <c r="CU136" s="140"/>
      <c r="CV136" s="140"/>
      <c r="CW136" s="140"/>
      <c r="CX136" s="140"/>
    </row>
    <row r="137" spans="2:102" ht="21.95" customHeight="1" x14ac:dyDescent="0.25"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  <c r="BA137" s="140"/>
      <c r="BB137" s="140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0"/>
      <c r="CP137" s="140"/>
      <c r="CQ137" s="140"/>
      <c r="CR137" s="140"/>
      <c r="CS137" s="140"/>
      <c r="CT137" s="140"/>
      <c r="CU137" s="140"/>
      <c r="CV137" s="140"/>
      <c r="CW137" s="140"/>
      <c r="CX137" s="140"/>
    </row>
    <row r="138" spans="2:102" ht="21.95" customHeight="1" x14ac:dyDescent="0.25"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140"/>
      <c r="CS138" s="140"/>
      <c r="CT138" s="140"/>
      <c r="CU138" s="140"/>
      <c r="CV138" s="140"/>
      <c r="CW138" s="140"/>
      <c r="CX138" s="140"/>
    </row>
    <row r="139" spans="2:102" ht="21.95" customHeight="1" x14ac:dyDescent="0.25"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  <c r="CR139" s="140"/>
      <c r="CS139" s="140"/>
      <c r="CT139" s="140"/>
      <c r="CU139" s="140"/>
      <c r="CV139" s="140"/>
      <c r="CW139" s="140"/>
      <c r="CX139" s="140"/>
    </row>
    <row r="140" spans="2:102" ht="21.95" customHeight="1" x14ac:dyDescent="0.25"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  <c r="CR140" s="140"/>
      <c r="CS140" s="140"/>
      <c r="CT140" s="140"/>
      <c r="CU140" s="140"/>
      <c r="CV140" s="140"/>
      <c r="CW140" s="140"/>
      <c r="CX140" s="140"/>
    </row>
    <row r="141" spans="2:102" ht="21.95" customHeight="1" x14ac:dyDescent="0.25"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  <c r="BY141" s="140"/>
      <c r="BZ141" s="140"/>
      <c r="CA141" s="140"/>
      <c r="CB141" s="140"/>
      <c r="CC141" s="140"/>
      <c r="CD141" s="140"/>
      <c r="CE141" s="140"/>
      <c r="CF141" s="140"/>
      <c r="CG141" s="140"/>
      <c r="CH141" s="140"/>
      <c r="CI141" s="140"/>
      <c r="CJ141" s="140"/>
      <c r="CK141" s="140"/>
      <c r="CL141" s="140"/>
      <c r="CM141" s="140"/>
      <c r="CN141" s="140"/>
      <c r="CO141" s="140"/>
      <c r="CP141" s="140"/>
      <c r="CQ141" s="140"/>
      <c r="CR141" s="140"/>
      <c r="CS141" s="140"/>
      <c r="CT141" s="140"/>
      <c r="CU141" s="140"/>
      <c r="CV141" s="140"/>
      <c r="CW141" s="140"/>
      <c r="CX141" s="140"/>
    </row>
    <row r="142" spans="2:102" ht="21.95" customHeight="1" x14ac:dyDescent="0.25"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  <c r="BA142" s="140"/>
      <c r="BB142" s="140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  <c r="CR142" s="140"/>
      <c r="CS142" s="140"/>
      <c r="CT142" s="140"/>
      <c r="CU142" s="140"/>
      <c r="CV142" s="140"/>
      <c r="CW142" s="140"/>
      <c r="CX142" s="140"/>
    </row>
    <row r="143" spans="2:102" ht="21.95" customHeight="1" x14ac:dyDescent="0.25"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  <c r="BY143" s="140"/>
      <c r="BZ143" s="140"/>
      <c r="CA143" s="140"/>
      <c r="CB143" s="140"/>
      <c r="CC143" s="140"/>
      <c r="CD143" s="140"/>
      <c r="CE143" s="140"/>
      <c r="CF143" s="140"/>
      <c r="CG143" s="140"/>
      <c r="CH143" s="140"/>
      <c r="CI143" s="140"/>
      <c r="CJ143" s="140"/>
      <c r="CK143" s="140"/>
      <c r="CL143" s="140"/>
      <c r="CM143" s="140"/>
      <c r="CN143" s="140"/>
      <c r="CO143" s="140"/>
      <c r="CP143" s="140"/>
      <c r="CQ143" s="140"/>
      <c r="CR143" s="140"/>
      <c r="CS143" s="140"/>
      <c r="CT143" s="140"/>
      <c r="CU143" s="140"/>
      <c r="CV143" s="140"/>
      <c r="CW143" s="140"/>
      <c r="CX143" s="140"/>
    </row>
    <row r="144" spans="2:102" ht="21.95" customHeight="1" x14ac:dyDescent="0.25"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  <c r="CA144" s="140"/>
      <c r="CB144" s="140"/>
      <c r="CC144" s="140"/>
      <c r="CD144" s="140"/>
      <c r="CE144" s="140"/>
      <c r="CF144" s="140"/>
      <c r="CG144" s="140"/>
      <c r="CH144" s="140"/>
      <c r="CI144" s="140"/>
      <c r="CJ144" s="140"/>
      <c r="CK144" s="140"/>
      <c r="CL144" s="140"/>
      <c r="CM144" s="140"/>
      <c r="CN144" s="140"/>
      <c r="CO144" s="140"/>
      <c r="CP144" s="140"/>
      <c r="CQ144" s="140"/>
      <c r="CR144" s="140"/>
      <c r="CS144" s="140"/>
      <c r="CT144" s="140"/>
      <c r="CU144" s="140"/>
      <c r="CV144" s="140"/>
      <c r="CW144" s="140"/>
      <c r="CX144" s="140"/>
    </row>
    <row r="145" spans="2:102" ht="21.95" customHeight="1" x14ac:dyDescent="0.25"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  <c r="CR145" s="140"/>
      <c r="CS145" s="140"/>
      <c r="CT145" s="140"/>
      <c r="CU145" s="140"/>
      <c r="CV145" s="140"/>
      <c r="CW145" s="140"/>
      <c r="CX145" s="140"/>
    </row>
    <row r="146" spans="2:102" ht="21.95" customHeight="1" x14ac:dyDescent="0.25"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  <c r="BA146" s="140"/>
      <c r="BB146" s="140"/>
      <c r="BC146" s="140"/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0"/>
      <c r="CP146" s="140"/>
      <c r="CQ146" s="140"/>
      <c r="CR146" s="140"/>
      <c r="CS146" s="140"/>
      <c r="CT146" s="140"/>
      <c r="CU146" s="140"/>
      <c r="CV146" s="140"/>
      <c r="CW146" s="140"/>
      <c r="CX146" s="140"/>
    </row>
    <row r="147" spans="2:102" ht="21.95" customHeight="1" x14ac:dyDescent="0.25"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40"/>
      <c r="BE147" s="140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40"/>
      <c r="CK147" s="140"/>
      <c r="CL147" s="140"/>
      <c r="CM147" s="140"/>
      <c r="CN147" s="140"/>
      <c r="CO147" s="140"/>
      <c r="CP147" s="140"/>
      <c r="CQ147" s="140"/>
      <c r="CR147" s="140"/>
      <c r="CS147" s="140"/>
      <c r="CT147" s="140"/>
      <c r="CU147" s="140"/>
      <c r="CV147" s="140"/>
      <c r="CW147" s="140"/>
      <c r="CX147" s="140"/>
    </row>
    <row r="148" spans="2:102" ht="21.95" customHeight="1" x14ac:dyDescent="0.25"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  <c r="CR148" s="140"/>
      <c r="CS148" s="140"/>
      <c r="CT148" s="140"/>
      <c r="CU148" s="140"/>
      <c r="CV148" s="140"/>
      <c r="CW148" s="140"/>
      <c r="CX148" s="140"/>
    </row>
    <row r="149" spans="2:102" ht="21.95" customHeight="1" x14ac:dyDescent="0.25"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  <c r="CB149" s="140"/>
      <c r="CC149" s="140"/>
      <c r="CD149" s="140"/>
      <c r="CE149" s="140"/>
      <c r="CF149" s="140"/>
      <c r="CG149" s="140"/>
      <c r="CH149" s="140"/>
      <c r="CI149" s="140"/>
      <c r="CJ149" s="140"/>
      <c r="CK149" s="140"/>
      <c r="CL149" s="140"/>
      <c r="CM149" s="140"/>
      <c r="CN149" s="140"/>
      <c r="CO149" s="140"/>
      <c r="CP149" s="140"/>
      <c r="CQ149" s="140"/>
      <c r="CR149" s="140"/>
      <c r="CS149" s="140"/>
      <c r="CT149" s="140"/>
      <c r="CU149" s="140"/>
      <c r="CV149" s="140"/>
      <c r="CW149" s="140"/>
      <c r="CX149" s="140"/>
    </row>
    <row r="150" spans="2:102" ht="21.95" customHeight="1" x14ac:dyDescent="0.25"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140"/>
      <c r="CX150" s="140"/>
    </row>
    <row r="151" spans="2:102" ht="18.75" x14ac:dyDescent="0.25"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  <c r="CR151" s="140"/>
      <c r="CS151" s="140"/>
      <c r="CT151" s="140"/>
      <c r="CU151" s="140"/>
      <c r="CV151" s="140"/>
      <c r="CW151" s="140"/>
      <c r="CX151" s="140"/>
    </row>
    <row r="152" spans="2:102" ht="18.75" x14ac:dyDescent="0.25"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  <c r="CE152" s="140"/>
      <c r="CF152" s="140"/>
      <c r="CG152" s="140"/>
      <c r="CH152" s="140"/>
      <c r="CI152" s="140"/>
      <c r="CJ152" s="140"/>
      <c r="CK152" s="140"/>
      <c r="CL152" s="140"/>
      <c r="CM152" s="140"/>
      <c r="CN152" s="140"/>
      <c r="CO152" s="140"/>
      <c r="CP152" s="140"/>
      <c r="CQ152" s="140"/>
      <c r="CR152" s="140"/>
      <c r="CS152" s="140"/>
      <c r="CT152" s="140"/>
      <c r="CU152" s="140"/>
      <c r="CV152" s="140"/>
      <c r="CW152" s="140"/>
      <c r="CX152" s="140"/>
    </row>
  </sheetData>
  <mergeCells count="42">
    <mergeCell ref="C81:E81"/>
    <mergeCell ref="F81:H81"/>
    <mergeCell ref="I81:K81"/>
    <mergeCell ref="L81:N81"/>
    <mergeCell ref="N29:N30"/>
    <mergeCell ref="N52:N53"/>
    <mergeCell ref="BF9:BH9"/>
    <mergeCell ref="BI9:BK9"/>
    <mergeCell ref="BL9:BN9"/>
    <mergeCell ref="BO9:BQ9"/>
    <mergeCell ref="AM9:AO9"/>
    <mergeCell ref="AP9:AR9"/>
    <mergeCell ref="AS9:AU9"/>
    <mergeCell ref="AV9:AX9"/>
    <mergeCell ref="AY9:BA9"/>
    <mergeCell ref="BB9:BD9"/>
    <mergeCell ref="A3:A6"/>
    <mergeCell ref="AJ9:AL9"/>
    <mergeCell ref="B9:D9"/>
    <mergeCell ref="E9:G9"/>
    <mergeCell ref="H9:J9"/>
    <mergeCell ref="K9:M9"/>
    <mergeCell ref="N9:P9"/>
    <mergeCell ref="Q9:S9"/>
    <mergeCell ref="C2:N7"/>
    <mergeCell ref="T9:V9"/>
    <mergeCell ref="X9:Z9"/>
    <mergeCell ref="AA9:AC9"/>
    <mergeCell ref="AD9:AF9"/>
    <mergeCell ref="AG9:AI9"/>
    <mergeCell ref="S28:T28"/>
    <mergeCell ref="S29:S30"/>
    <mergeCell ref="T29:T30"/>
    <mergeCell ref="O62:P62"/>
    <mergeCell ref="O63:O64"/>
    <mergeCell ref="P63:P64"/>
    <mergeCell ref="O28:P28"/>
    <mergeCell ref="O51:P51"/>
    <mergeCell ref="P52:P53"/>
    <mergeCell ref="O29:O30"/>
    <mergeCell ref="O52:O53"/>
    <mergeCell ref="P29:P3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73BA9-A587-424B-B15B-2935280BCB03}">
  <sheetPr>
    <tabColor rgb="FFC00000"/>
  </sheetPr>
  <dimension ref="B2:EQ294"/>
  <sheetViews>
    <sheetView zoomScale="40" zoomScaleNormal="40" workbookViewId="0">
      <selection activeCell="O21" sqref="O21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7" width="17.7109375" style="1" customWidth="1"/>
    <col min="18" max="18" width="9.140625" style="1"/>
    <col min="19" max="19" width="6.7109375" style="1" customWidth="1"/>
    <col min="20" max="20" width="9.140625" style="1"/>
    <col min="21" max="23" width="17.85546875" style="1" customWidth="1"/>
    <col min="24" max="24" width="9.140625" style="1"/>
    <col min="25" max="25" width="6.7109375" style="1" customWidth="1"/>
    <col min="26" max="26" width="9.140625" style="1"/>
    <col min="27" max="32" width="17.85546875" style="1" customWidth="1"/>
    <col min="33" max="33" width="9.140625" style="1"/>
    <col min="34" max="34" width="6.7109375" style="1" customWidth="1"/>
    <col min="35" max="35" width="9.140625" style="1"/>
    <col min="36" max="43" width="17.85546875" style="1" customWidth="1"/>
    <col min="44" max="44" width="9.140625" style="1" customWidth="1"/>
    <col min="45" max="45" width="6.7109375" style="1" customWidth="1"/>
    <col min="46" max="46" width="9.140625" style="1" customWidth="1"/>
    <col min="47" max="50" width="17.85546875" style="1" customWidth="1"/>
    <col min="51" max="51" width="4.85546875" style="1" customWidth="1"/>
    <col min="52" max="67" width="17.85546875" style="1" customWidth="1"/>
    <col min="68" max="68" width="9.140625" style="1" customWidth="1"/>
    <col min="69" max="71" width="17.85546875" style="1" customWidth="1"/>
    <col min="72" max="72" width="4.7109375" style="1" customWidth="1"/>
    <col min="73" max="80" width="17.85546875" style="1" customWidth="1"/>
    <col min="81" max="81" width="17.85546875" style="35" customWidth="1"/>
    <col min="82" max="85" width="17.85546875" style="28" customWidth="1"/>
    <col min="86" max="87" width="17.85546875" style="1" customWidth="1"/>
    <col min="88" max="93" width="17.85546875" style="2" customWidth="1"/>
    <col min="94" max="94" width="9.140625" style="1"/>
    <col min="95" max="95" width="6.7109375" style="7" customWidth="1"/>
    <col min="96" max="96" width="9.140625" style="7"/>
    <col min="97" max="104" width="17.85546875" style="35" customWidth="1"/>
    <col min="105" max="105" width="9.140625" style="1"/>
    <col min="106" max="106" width="6.7109375" style="1" customWidth="1"/>
    <col min="107" max="107" width="9.140625" style="7"/>
    <col min="108" max="111" width="17.85546875" style="35" customWidth="1"/>
    <col min="112" max="112" width="4.85546875" style="35" customWidth="1"/>
    <col min="113" max="128" width="17.85546875" style="35" customWidth="1"/>
    <col min="129" max="129" width="9.140625" style="35" customWidth="1"/>
    <col min="130" max="145" width="17.85546875" style="35" hidden="1" customWidth="1"/>
    <col min="146" max="146" width="12.5703125" style="7" hidden="1" customWidth="1"/>
    <col min="147" max="147" width="9.140625" style="7" hidden="1" customWidth="1"/>
    <col min="148" max="16384" width="9.140625" style="1"/>
  </cols>
  <sheetData>
    <row r="2" spans="2:147" x14ac:dyDescent="0.3">
      <c r="CT2" s="10"/>
      <c r="CU2" s="10"/>
      <c r="CV2" s="10"/>
      <c r="CW2" s="10"/>
      <c r="CX2" s="10"/>
      <c r="CY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32"/>
    </row>
    <row r="3" spans="2:147" ht="15.75" customHeight="1" x14ac:dyDescent="0.3">
      <c r="D3" s="196" t="s">
        <v>100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CT3" s="10"/>
      <c r="CY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32"/>
    </row>
    <row r="4" spans="2:147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CT4" s="10"/>
      <c r="CY4" s="10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2"/>
    </row>
    <row r="5" spans="2:147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CT5" s="10"/>
      <c r="CY5" s="10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2"/>
    </row>
    <row r="6" spans="2:147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CT6" s="10"/>
      <c r="CY6" s="10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2"/>
    </row>
    <row r="7" spans="2:147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CT7" s="10"/>
      <c r="CY7" s="10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2"/>
    </row>
    <row r="8" spans="2:147" ht="18" customHeight="1" x14ac:dyDescent="0.3">
      <c r="CT8" s="10"/>
      <c r="CU8" s="10"/>
      <c r="CV8" s="10"/>
      <c r="CW8" s="10"/>
      <c r="CX8" s="10"/>
      <c r="CY8" s="10"/>
    </row>
    <row r="9" spans="2:147" ht="15" customHeight="1" x14ac:dyDescent="0.3">
      <c r="CD9" s="35"/>
      <c r="CE9" s="35"/>
      <c r="CF9" s="35"/>
      <c r="CG9" s="35"/>
      <c r="CH9" s="7"/>
    </row>
    <row r="10" spans="2:147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60"/>
      <c r="EQ10" s="60"/>
    </row>
    <row r="11" spans="2:147" s="37" customFormat="1" ht="21.95" customHeight="1" x14ac:dyDescent="0.25"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0"/>
    </row>
    <row r="12" spans="2:147" s="37" customFormat="1" ht="21.95" customHeight="1" x14ac:dyDescent="0.25"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0"/>
    </row>
    <row r="13" spans="2:147" s="37" customFormat="1" ht="21.95" customHeight="1" x14ac:dyDescent="0.25"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DZ13" s="244"/>
      <c r="EA13" s="244"/>
      <c r="EB13" s="244"/>
      <c r="EC13" s="244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65"/>
      <c r="EQ13" s="60"/>
    </row>
    <row r="14" spans="2:147" s="37" customFormat="1" ht="21.95" customHeight="1" x14ac:dyDescent="0.25"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T14" s="24"/>
      <c r="U14" s="99"/>
      <c r="V14" s="99"/>
      <c r="W14" s="99"/>
      <c r="X14" s="99"/>
      <c r="Y14" s="40"/>
      <c r="Z14" s="41"/>
      <c r="AA14" s="226" t="s">
        <v>8</v>
      </c>
      <c r="AB14" s="227"/>
      <c r="AC14" s="228" t="s">
        <v>9</v>
      </c>
      <c r="AD14" s="229"/>
      <c r="AE14" s="226" t="s">
        <v>10</v>
      </c>
      <c r="AF14" s="227"/>
      <c r="AG14" s="42"/>
      <c r="AH14" s="44"/>
      <c r="AI14" s="45"/>
      <c r="AJ14" s="179" t="s">
        <v>82</v>
      </c>
      <c r="AK14" s="180"/>
      <c r="AL14" s="180"/>
      <c r="AM14" s="181"/>
      <c r="AN14" s="179" t="s">
        <v>81</v>
      </c>
      <c r="AO14" s="180"/>
      <c r="AP14" s="180"/>
      <c r="AQ14" s="181"/>
      <c r="AR14" s="25"/>
      <c r="AS14" s="50"/>
      <c r="AT14" s="59"/>
      <c r="AU14" s="247" t="s">
        <v>85</v>
      </c>
      <c r="AV14" s="248"/>
      <c r="AW14" s="248"/>
      <c r="AX14" s="249"/>
      <c r="AY14" s="59"/>
      <c r="AZ14" s="247" t="s">
        <v>86</v>
      </c>
      <c r="BA14" s="248"/>
      <c r="BB14" s="248"/>
      <c r="BC14" s="249"/>
      <c r="BD14" s="247" t="s">
        <v>87</v>
      </c>
      <c r="BE14" s="248"/>
      <c r="BF14" s="248"/>
      <c r="BG14" s="249"/>
      <c r="BH14" s="247" t="s">
        <v>88</v>
      </c>
      <c r="BI14" s="248"/>
      <c r="BJ14" s="248"/>
      <c r="BK14" s="249"/>
      <c r="BL14" s="247" t="s">
        <v>89</v>
      </c>
      <c r="BM14" s="248"/>
      <c r="BN14" s="248"/>
      <c r="BO14" s="249"/>
      <c r="BP14" s="59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DZ14" s="245" t="s">
        <v>91</v>
      </c>
      <c r="EA14" s="245"/>
      <c r="EB14" s="245"/>
      <c r="EC14" s="245"/>
      <c r="ED14" s="245" t="s">
        <v>92</v>
      </c>
      <c r="EE14" s="245"/>
      <c r="EF14" s="245"/>
      <c r="EG14" s="245"/>
      <c r="EH14" s="245" t="s">
        <v>93</v>
      </c>
      <c r="EI14" s="245"/>
      <c r="EJ14" s="245"/>
      <c r="EK14" s="245"/>
      <c r="EL14" s="245" t="s">
        <v>94</v>
      </c>
      <c r="EM14" s="245"/>
      <c r="EN14" s="245"/>
      <c r="EO14" s="245"/>
      <c r="EP14" s="66"/>
      <c r="EQ14" s="67"/>
    </row>
    <row r="15" spans="2:147" s="12" customFormat="1" ht="21.95" customHeight="1" x14ac:dyDescent="0.25"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DZ15" s="54" t="s">
        <v>13</v>
      </c>
      <c r="EA15" s="54" t="s">
        <v>14</v>
      </c>
      <c r="EB15" s="54" t="s">
        <v>59</v>
      </c>
      <c r="EC15" s="55" t="s">
        <v>15</v>
      </c>
      <c r="ED15" s="54" t="s">
        <v>13</v>
      </c>
      <c r="EE15" s="54" t="s">
        <v>14</v>
      </c>
      <c r="EF15" s="54" t="s">
        <v>59</v>
      </c>
      <c r="EG15" s="55" t="s">
        <v>15</v>
      </c>
      <c r="EH15" s="54" t="s">
        <v>13</v>
      </c>
      <c r="EI15" s="54" t="s">
        <v>14</v>
      </c>
      <c r="EJ15" s="54" t="s">
        <v>59</v>
      </c>
      <c r="EK15" s="55" t="s">
        <v>15</v>
      </c>
      <c r="EL15" s="54" t="s">
        <v>13</v>
      </c>
      <c r="EM15" s="54" t="s">
        <v>14</v>
      </c>
      <c r="EN15" s="54" t="s">
        <v>59</v>
      </c>
      <c r="EO15" s="55" t="s">
        <v>15</v>
      </c>
      <c r="EP15" s="68"/>
      <c r="EQ15" s="60"/>
    </row>
    <row r="16" spans="2:147" s="12" customFormat="1" ht="21.95" customHeight="1" x14ac:dyDescent="0.25"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81" t="s">
        <v>8</v>
      </c>
      <c r="O16" s="81" t="s">
        <v>9</v>
      </c>
      <c r="P16" s="81" t="s">
        <v>10</v>
      </c>
      <c r="Q16" s="81" t="s">
        <v>56</v>
      </c>
      <c r="R16" s="24"/>
      <c r="T16" s="24"/>
      <c r="U16" s="129">
        <f>'RAW DATA'!BB11</f>
        <v>104.58</v>
      </c>
      <c r="V16" s="129">
        <f>'RAW DATA'!BC11</f>
        <v>24.073669091594212</v>
      </c>
      <c r="W16" s="129">
        <f>'RAW DATA'!BD11</f>
        <v>1.4</v>
      </c>
      <c r="X16" s="131"/>
      <c r="Y16" s="83"/>
      <c r="Z16" s="84"/>
      <c r="AA16" s="30">
        <f t="shared" ref="AA16:AA47" si="0">(($D$18*V16)+1)*(1+$H$23)</f>
        <v>1.1364766621899709</v>
      </c>
      <c r="AB16" s="30">
        <f t="shared" ref="AB16:AB47" si="1">(($D$18*V16)+1)*(1+$H$24)</f>
        <v>1.5375860723746666</v>
      </c>
      <c r="AC16" s="85">
        <f t="shared" ref="AC16:AC47" si="2">(EXP($E$18*V16))*(1+$H$23)</f>
        <v>1.065851020089438</v>
      </c>
      <c r="AD16" s="85">
        <f t="shared" ref="AD16:AD47" si="3">(EXP($E$18*V16))*(1+$H$24)</f>
        <v>1.4420337330621806</v>
      </c>
      <c r="AE16" s="30">
        <f t="shared" ref="AE16:AE47" si="4">($F$18*(V16^$G$18))*(1+$H$23)</f>
        <v>1.408275340927114</v>
      </c>
      <c r="AF16" s="30">
        <f t="shared" ref="AF16:AF47" si="5">($F$18*(V16^$G$18))*(1+$H$24)</f>
        <v>1.9053136965484483</v>
      </c>
      <c r="AG16" s="84"/>
      <c r="AH16" s="77"/>
      <c r="AI16" s="45"/>
      <c r="AJ16" s="30">
        <f t="shared" ref="AJ16:AJ47" si="6">($D$18*V16)+1</f>
        <v>1.3370313672823189</v>
      </c>
      <c r="AK16" s="30">
        <f t="shared" ref="AK16:AK47" si="7">EXP($E$18*V16)</f>
        <v>1.2539423765758093</v>
      </c>
      <c r="AL16" s="30">
        <f t="shared" ref="AL16:AL47" si="8">$F$18*(V16^$G$18)</f>
        <v>1.6567945187377813</v>
      </c>
      <c r="AM16" s="85">
        <f t="shared" ref="AM16:AM47" si="9">V16*$H$21+1</f>
        <v>1.553694389106667</v>
      </c>
      <c r="AN16" s="30">
        <f>(W16-AJ16)^2</f>
        <v>3.9650487063342121E-3</v>
      </c>
      <c r="AO16" s="30">
        <f>(W16-AK16)^2</f>
        <v>2.1332829360322669E-2</v>
      </c>
      <c r="AP16" s="30">
        <f>(W16-AL16)^2</f>
        <v>6.5943424853768737E-2</v>
      </c>
      <c r="AQ16" s="85">
        <f>(W16-AM16)^2</f>
        <v>2.3621965242871593E-2</v>
      </c>
      <c r="AR16" s="86"/>
      <c r="AS16" s="87"/>
      <c r="AT16" s="60"/>
      <c r="AU16" s="30">
        <f t="shared" ref="AU16:AU47" si="10">V16^2</f>
        <v>579.54154353157844</v>
      </c>
      <c r="AV16" s="30">
        <f t="shared" ref="AV16:AV47" si="11">W16^2</f>
        <v>1.9599999999999997</v>
      </c>
      <c r="AW16" s="30">
        <f t="shared" ref="AW16:AW47" si="12">V16*W16</f>
        <v>33.703136728231897</v>
      </c>
      <c r="AX16" s="85">
        <f t="shared" ref="AX16:AX47" si="13">(V16-$M$25)^2</f>
        <v>544.31534726253597</v>
      </c>
      <c r="AY16" s="62"/>
      <c r="AZ16" s="30">
        <f t="shared" ref="AZ16:AZ47" si="14">AJ16-BB16</f>
        <v>1.249574256667082</v>
      </c>
      <c r="BA16" s="30">
        <f t="shared" ref="BA16:BA47" si="15">AJ16+BB16</f>
        <v>1.4244884778975557</v>
      </c>
      <c r="BB16" s="30">
        <f t="shared" ref="BB16:BB47" si="16">$N$22*($N$20*SQRT((1/$H$26)+(AX16/$M$26)))</f>
        <v>8.7457110615236769E-2</v>
      </c>
      <c r="BC16" s="56">
        <f t="shared" ref="BC16:BC47" si="17">(BA16-AZ16)/(2*AJ16)</f>
        <v>6.5411412742697447E-2</v>
      </c>
      <c r="BD16" s="30">
        <f t="shared" ref="BD16:BD47" si="18">AK16-BF16</f>
        <v>1.161943643342072</v>
      </c>
      <c r="BE16" s="30">
        <f t="shared" ref="BE16:BE47" si="19">AK16+BF16</f>
        <v>1.3459411098095466</v>
      </c>
      <c r="BF16" s="30">
        <f t="shared" ref="BF16:BF47" si="20">$O$22*($O$20*SQRT((1/$H$26)+(AX16/$M$26)))</f>
        <v>9.1998733233737334E-2</v>
      </c>
      <c r="BG16" s="56">
        <f t="shared" ref="BG16:BG47" si="21">(BE16-BD16)/(2*AK16)</f>
        <v>7.3367592444687879E-2</v>
      </c>
      <c r="BH16" s="30">
        <f t="shared" ref="BH16:BH47" si="22">AL16-BJ16</f>
        <v>1.5317615796626449</v>
      </c>
      <c r="BI16" s="30">
        <f t="shared" ref="BI16:BI47" si="23">AL16+BJ16</f>
        <v>1.7818274578129176</v>
      </c>
      <c r="BJ16" s="30">
        <f t="shared" ref="BJ16:BJ47" si="24">$P$22*($P$20*SQRT((1/$H$26)+(AX16/$M$26)))</f>
        <v>0.12503293907513641</v>
      </c>
      <c r="BK16" s="56">
        <f t="shared" ref="BK16:BK47" si="25">(BI16-BH16)/(2*AL16)</f>
        <v>7.5466774944663584E-2</v>
      </c>
      <c r="BL16" s="30">
        <f t="shared" ref="BL16:BL47" si="26">AM16-BN16</f>
        <v>1.3887033257968644</v>
      </c>
      <c r="BM16" s="30">
        <f t="shared" ref="BM16:BM47" si="27">AM16+BN16</f>
        <v>1.7186854524164696</v>
      </c>
      <c r="BN16" s="30">
        <f t="shared" ref="BN16:BN47" si="28">$Q$22*($Q$20*SQRT((1/$H$26)+(AX16/$M$26)))</f>
        <v>0.16499106330980265</v>
      </c>
      <c r="BO16" s="56">
        <f t="shared" ref="BO16:BO47" si="29">(BM16-BL16)/(2*AM16)</f>
        <v>0.10619273936148285</v>
      </c>
      <c r="BP16" s="59"/>
      <c r="BQ16" s="11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DZ16" s="30">
        <f t="shared" ref="DZ16:DZ47" si="30">AJ16-EB16</f>
        <v>0.70327524965159238</v>
      </c>
      <c r="EA16" s="30">
        <f t="shared" ref="EA16:EA47" si="31">AJ16+EB16</f>
        <v>1.9707874849130453</v>
      </c>
      <c r="EB16" s="30">
        <f t="shared" ref="EB16:EB47" si="32">$N$22*SQRT(($N$20^2)+((($N$20*SQRT((1/$H$26)+(AX16/$M$26))))^2))</f>
        <v>0.63375611763072648</v>
      </c>
      <c r="EC16" s="56">
        <f t="shared" ref="EC16:EC47" si="33">(EA16-DZ16)/(2*AJ16)</f>
        <v>0.47400243041336715</v>
      </c>
      <c r="ED16" s="30">
        <f t="shared" ref="ED16:ED47" si="34">AK16-EF16</f>
        <v>0.58727548590219492</v>
      </c>
      <c r="EE16" s="30">
        <f t="shared" ref="EE16:EE47" si="35">AK16+EF16</f>
        <v>1.9206092672494237</v>
      </c>
      <c r="EF16" s="30">
        <f t="shared" ref="EF16:EF47" si="36">$O$22*SQRT(($O$20^2)+((($O$20*SQRT((1/$H$26)+(AX16/$M$26))))^2))</f>
        <v>0.6666668906736144</v>
      </c>
      <c r="EG16" s="56">
        <f t="shared" ref="EG16:EG47" si="37">(EE16-ED16)/(2*AK16)</f>
        <v>0.53165671974027096</v>
      </c>
      <c r="EH16" s="30">
        <f t="shared" ref="EH16:EH47" si="38">AL16-EJ16</f>
        <v>0.750745948338151</v>
      </c>
      <c r="EI16" s="30">
        <f t="shared" ref="EI16:EI47" si="39">AL16+EJ16</f>
        <v>2.5628430891374117</v>
      </c>
      <c r="EJ16" s="30">
        <f t="shared" ref="EJ16:EJ47" si="40">$P$22*SQRT(($P$20^2)+((($P$20*SQRT((1/$H$26)+(AX16/$M$26))))^2))</f>
        <v>0.90604857039963027</v>
      </c>
      <c r="EK16" s="56">
        <f t="shared" ref="EK16:EK47" si="41">(EI16-EH16)/(2*AL16)</f>
        <v>0.54686840169527962</v>
      </c>
      <c r="EL16" s="30">
        <f t="shared" ref="EL16:EL47" si="42">AM16-EN16</f>
        <v>0.3580901095757496</v>
      </c>
      <c r="EM16" s="30">
        <f t="shared" ref="EM16:EM47" si="43">AM16+EN16</f>
        <v>2.7492986686375844</v>
      </c>
      <c r="EN16" s="30">
        <f t="shared" ref="EN16:EN47" si="44">$Q$22*SQRT(($Q$20^2)+((($Q$20*SQRT((1/$H$26)+(AX16/$M$26))))^2))</f>
        <v>1.1956042795309174</v>
      </c>
      <c r="EO16" s="56">
        <f t="shared" ref="EO16:EO47" si="45">(EM16-EL16)/(2*AM16)</f>
        <v>0.76952345835422509</v>
      </c>
      <c r="EP16" s="66"/>
      <c r="EQ16" s="60"/>
    </row>
    <row r="17" spans="2:147" s="12" customFormat="1" ht="21.95" customHeight="1" x14ac:dyDescent="0.25"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INPUTS!J28</f>
        <v>0.56200000000000006</v>
      </c>
      <c r="O17" s="128">
        <f>INPUTS!K28</f>
        <v>0.88890000000000002</v>
      </c>
      <c r="P17" s="128">
        <f>INPUTS!L28</f>
        <v>7.9200000000000007E-2</v>
      </c>
      <c r="Q17" s="129" t="s">
        <v>7</v>
      </c>
      <c r="R17" s="24"/>
      <c r="T17" s="24"/>
      <c r="U17" s="129">
        <f>'RAW DATA'!BB12</f>
        <v>116.47</v>
      </c>
      <c r="V17" s="129">
        <f>'RAW DATA'!BC12</f>
        <v>27.785857803236084</v>
      </c>
      <c r="W17" s="129">
        <f>'RAW DATA'!BD12</f>
        <v>1.38</v>
      </c>
      <c r="X17" s="131"/>
      <c r="Y17" s="83"/>
      <c r="Z17" s="84"/>
      <c r="AA17" s="30">
        <f t="shared" si="0"/>
        <v>1.1806517078585095</v>
      </c>
      <c r="AB17" s="30">
        <f t="shared" si="1"/>
        <v>1.5973523106321008</v>
      </c>
      <c r="AC17" s="85">
        <f t="shared" si="2"/>
        <v>1.1036999581211449</v>
      </c>
      <c r="AD17" s="85">
        <f t="shared" si="3"/>
        <v>1.4932411198109607</v>
      </c>
      <c r="AE17" s="30">
        <f t="shared" si="4"/>
        <v>1.4108223204904333</v>
      </c>
      <c r="AF17" s="30">
        <f t="shared" si="5"/>
        <v>1.9087596100752922</v>
      </c>
      <c r="AG17" s="84"/>
      <c r="AH17" s="77"/>
      <c r="AI17" s="45"/>
      <c r="AJ17" s="30">
        <f t="shared" si="6"/>
        <v>1.3890020092453053</v>
      </c>
      <c r="AK17" s="30">
        <f t="shared" si="7"/>
        <v>1.2984705389660529</v>
      </c>
      <c r="AL17" s="30">
        <f t="shared" si="8"/>
        <v>1.6597909652828629</v>
      </c>
      <c r="AM17" s="85">
        <f t="shared" si="9"/>
        <v>1.6390747294744299</v>
      </c>
      <c r="AN17" s="30">
        <f>(W17-AJ17)^2</f>
        <v>8.1036170452563266E-5</v>
      </c>
      <c r="AO17" s="30">
        <f t="shared" ref="AO17:AO80" si="46">(W17-AK17)^2</f>
        <v>6.6470530164858795E-3</v>
      </c>
      <c r="AP17" s="30">
        <f t="shared" ref="AP17:AP80" si="47">(W17-AL17)^2</f>
        <v>7.8282984253916221E-2</v>
      </c>
      <c r="AQ17" s="85">
        <f t="shared" ref="AQ17:AQ79" si="48">(W17-AM17)^2</f>
        <v>6.7119715452249082E-2</v>
      </c>
      <c r="AR17" s="86"/>
      <c r="AS17" s="87"/>
      <c r="AT17" s="60"/>
      <c r="AU17" s="30">
        <f t="shared" si="10"/>
        <v>772.05389386165552</v>
      </c>
      <c r="AV17" s="30">
        <f t="shared" si="11"/>
        <v>1.9043999999999996</v>
      </c>
      <c r="AW17" s="30">
        <f t="shared" si="12"/>
        <v>38.344483768465793</v>
      </c>
      <c r="AX17" s="85">
        <f t="shared" si="13"/>
        <v>384.88075886256746</v>
      </c>
      <c r="AY17" s="63"/>
      <c r="AZ17" s="30">
        <f t="shared" si="14"/>
        <v>1.3066476708198032</v>
      </c>
      <c r="BA17" s="30">
        <f t="shared" si="15"/>
        <v>1.4713563476708074</v>
      </c>
      <c r="BB17" s="30">
        <f t="shared" si="16"/>
        <v>8.2354338425502147E-2</v>
      </c>
      <c r="BC17" s="56">
        <f t="shared" si="17"/>
        <v>5.9290294670090636E-2</v>
      </c>
      <c r="BD17" s="30">
        <f t="shared" si="18"/>
        <v>1.2118395634152928</v>
      </c>
      <c r="BE17" s="30">
        <f t="shared" si="19"/>
        <v>1.3851015145168131</v>
      </c>
      <c r="BF17" s="30">
        <f t="shared" si="20"/>
        <v>8.6630975550760062E-2</v>
      </c>
      <c r="BG17" s="56">
        <f t="shared" si="21"/>
        <v>6.671770590940225E-2</v>
      </c>
      <c r="BH17" s="30">
        <f t="shared" si="22"/>
        <v>1.5420531975188427</v>
      </c>
      <c r="BI17" s="30">
        <f t="shared" si="23"/>
        <v>1.777528733046883</v>
      </c>
      <c r="BJ17" s="30">
        <f t="shared" si="24"/>
        <v>0.11773776776402023</v>
      </c>
      <c r="BK17" s="56">
        <f t="shared" si="25"/>
        <v>7.0935298616928641E-2</v>
      </c>
      <c r="BL17" s="30">
        <f t="shared" si="26"/>
        <v>1.483710234015879</v>
      </c>
      <c r="BM17" s="30">
        <f t="shared" si="27"/>
        <v>1.7944392249329808</v>
      </c>
      <c r="BN17" s="30">
        <f t="shared" si="28"/>
        <v>0.15536449545855088</v>
      </c>
      <c r="BO17" s="56">
        <f t="shared" si="29"/>
        <v>9.478792678865143E-2</v>
      </c>
      <c r="BP17" s="59"/>
      <c r="BQ17" s="11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DZ17" s="30">
        <f t="shared" si="30"/>
        <v>0.75592989052998272</v>
      </c>
      <c r="EA17" s="30">
        <f t="shared" si="31"/>
        <v>2.0220741279606278</v>
      </c>
      <c r="EB17" s="30">
        <f t="shared" si="32"/>
        <v>0.63307211871532254</v>
      </c>
      <c r="EC17" s="56">
        <f t="shared" si="33"/>
        <v>0.45577480414106342</v>
      </c>
      <c r="ED17" s="30">
        <f t="shared" si="34"/>
        <v>0.63252316707493339</v>
      </c>
      <c r="EE17" s="30">
        <f t="shared" si="35"/>
        <v>1.9644179108571724</v>
      </c>
      <c r="EF17" s="30">
        <f t="shared" si="36"/>
        <v>0.66594737189111952</v>
      </c>
      <c r="EG17" s="56">
        <f t="shared" si="37"/>
        <v>0.51287060576776777</v>
      </c>
      <c r="EH17" s="30">
        <f t="shared" si="38"/>
        <v>0.75472027300103828</v>
      </c>
      <c r="EI17" s="30">
        <f t="shared" si="39"/>
        <v>2.5648616575646876</v>
      </c>
      <c r="EJ17" s="30">
        <f t="shared" si="40"/>
        <v>0.90507069228182457</v>
      </c>
      <c r="EK17" s="56">
        <f t="shared" si="41"/>
        <v>0.54529197423820286</v>
      </c>
      <c r="EL17" s="30">
        <f t="shared" si="42"/>
        <v>0.44476083911325892</v>
      </c>
      <c r="EM17" s="30">
        <f t="shared" si="43"/>
        <v>2.8333886198356009</v>
      </c>
      <c r="EN17" s="30">
        <f t="shared" si="44"/>
        <v>1.194313890361171</v>
      </c>
      <c r="EO17" s="56">
        <f t="shared" si="45"/>
        <v>0.72865127433459265</v>
      </c>
      <c r="EP17" s="66"/>
      <c r="EQ17" s="60"/>
    </row>
    <row r="18" spans="2:147" s="12" customFormat="1" ht="21.95" customHeight="1" x14ac:dyDescent="0.25">
      <c r="B18" s="79"/>
      <c r="C18" s="80"/>
      <c r="D18" s="88">
        <f>INPUTS!E28</f>
        <v>1.4E-2</v>
      </c>
      <c r="E18" s="88">
        <f>INPUTS!F28</f>
        <v>9.4000000000000004E-3</v>
      </c>
      <c r="F18" s="88">
        <f>INPUTS!G28</f>
        <v>1.5916999999999999</v>
      </c>
      <c r="G18" s="88">
        <f>INPUTS!H28</f>
        <v>1.26E-2</v>
      </c>
      <c r="H18" s="80"/>
      <c r="I18" s="80"/>
      <c r="K18" s="79"/>
      <c r="L18" s="31" t="s">
        <v>72</v>
      </c>
      <c r="M18" s="9" t="s">
        <v>71</v>
      </c>
      <c r="N18" s="30">
        <f>SUM(AN16:AN99)</f>
        <v>8.2664717339594898</v>
      </c>
      <c r="O18" s="30">
        <f>SUM(AO16:AO99)</f>
        <v>9.1473148899780785</v>
      </c>
      <c r="P18" s="30">
        <f>SUM(AP16:AP99)</f>
        <v>16.686217845863212</v>
      </c>
      <c r="Q18" s="30">
        <f>SUM(AQ16:AQ99)</f>
        <v>29.420549342407021</v>
      </c>
      <c r="R18" s="24"/>
      <c r="T18" s="24"/>
      <c r="U18" s="129">
        <f>'RAW DATA'!BB13</f>
        <v>125.71</v>
      </c>
      <c r="V18" s="129">
        <f>'RAW DATA'!BC13</f>
        <v>30.618329653497284</v>
      </c>
      <c r="W18" s="129">
        <f>'RAW DATA'!BD13</f>
        <v>1.54</v>
      </c>
      <c r="X18" s="131"/>
      <c r="Y18" s="83"/>
      <c r="Z18" s="84"/>
      <c r="AA18" s="30">
        <f t="shared" si="0"/>
        <v>1.2143581228766176</v>
      </c>
      <c r="AB18" s="30">
        <f t="shared" si="1"/>
        <v>1.642955107421306</v>
      </c>
      <c r="AC18" s="85">
        <f t="shared" si="2"/>
        <v>1.1334809327403592</v>
      </c>
      <c r="AD18" s="85">
        <f t="shared" si="3"/>
        <v>1.5335330266487213</v>
      </c>
      <c r="AE18" s="30">
        <f t="shared" si="4"/>
        <v>1.4125489570744645</v>
      </c>
      <c r="AF18" s="30">
        <f t="shared" si="5"/>
        <v>1.9110956478066283</v>
      </c>
      <c r="AG18" s="84"/>
      <c r="AH18" s="77"/>
      <c r="AI18" s="45"/>
      <c r="AJ18" s="30">
        <f t="shared" si="6"/>
        <v>1.4286566151489619</v>
      </c>
      <c r="AK18" s="30">
        <f t="shared" si="7"/>
        <v>1.3335069796945402</v>
      </c>
      <c r="AL18" s="30">
        <f t="shared" si="8"/>
        <v>1.6618223024405465</v>
      </c>
      <c r="AM18" s="85">
        <f t="shared" si="9"/>
        <v>1.7042215820304376</v>
      </c>
      <c r="AN18" s="30">
        <f t="shared" ref="AN18:AN81" si="49">(W18-AJ18)^2</f>
        <v>1.2397349350086385E-2</v>
      </c>
      <c r="AO18" s="30">
        <f t="shared" si="46"/>
        <v>4.2639367434871032E-2</v>
      </c>
      <c r="AP18" s="30">
        <f t="shared" si="47"/>
        <v>1.4840673371915978E-2</v>
      </c>
      <c r="AQ18" s="85">
        <f t="shared" si="48"/>
        <v>2.6968728004579737E-2</v>
      </c>
      <c r="AR18" s="86"/>
      <c r="AS18" s="87"/>
      <c r="AT18" s="60"/>
      <c r="AU18" s="30">
        <f t="shared" si="10"/>
        <v>937.48211077023109</v>
      </c>
      <c r="AV18" s="30">
        <f t="shared" si="11"/>
        <v>2.3715999999999999</v>
      </c>
      <c r="AW18" s="30">
        <f t="shared" si="12"/>
        <v>47.152227666385819</v>
      </c>
      <c r="AX18" s="85">
        <f t="shared" si="13"/>
        <v>281.76664827251079</v>
      </c>
      <c r="AY18" s="89"/>
      <c r="AZ18" s="30">
        <f t="shared" si="14"/>
        <v>1.349778079349903</v>
      </c>
      <c r="BA18" s="30">
        <f t="shared" si="15"/>
        <v>1.5075351509480208</v>
      </c>
      <c r="BB18" s="30">
        <f t="shared" si="16"/>
        <v>7.887853579905893E-2</v>
      </c>
      <c r="BC18" s="56">
        <f t="shared" si="17"/>
        <v>5.5211682753335704E-2</v>
      </c>
      <c r="BD18" s="30">
        <f t="shared" si="18"/>
        <v>1.2505323042016461</v>
      </c>
      <c r="BE18" s="30">
        <f t="shared" si="19"/>
        <v>1.4164816551874344</v>
      </c>
      <c r="BF18" s="30">
        <f t="shared" si="20"/>
        <v>8.2974675492894182E-2</v>
      </c>
      <c r="BG18" s="56">
        <f t="shared" si="21"/>
        <v>6.2222903034148916E-2</v>
      </c>
      <c r="BH18" s="30">
        <f t="shared" si="22"/>
        <v>1.5490537111674034</v>
      </c>
      <c r="BI18" s="30">
        <f t="shared" si="23"/>
        <v>1.7745908937136896</v>
      </c>
      <c r="BJ18" s="30">
        <f t="shared" si="24"/>
        <v>0.11276859127314313</v>
      </c>
      <c r="BK18" s="56">
        <f t="shared" si="25"/>
        <v>6.7858393227441666E-2</v>
      </c>
      <c r="BL18" s="30">
        <f t="shared" si="26"/>
        <v>1.5554143163632395</v>
      </c>
      <c r="BM18" s="30">
        <f t="shared" si="27"/>
        <v>1.8530288476976358</v>
      </c>
      <c r="BN18" s="30">
        <f t="shared" si="28"/>
        <v>0.14880726566719807</v>
      </c>
      <c r="BO18" s="56">
        <f t="shared" si="29"/>
        <v>8.7316853181677659E-2</v>
      </c>
      <c r="BP18" s="59"/>
      <c r="BQ18" s="11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DZ18" s="30">
        <f t="shared" si="30"/>
        <v>0.79602726565037218</v>
      </c>
      <c r="EA18" s="30">
        <f t="shared" si="31"/>
        <v>2.0612859646475519</v>
      </c>
      <c r="EB18" s="30">
        <f t="shared" si="32"/>
        <v>0.63262934949858973</v>
      </c>
      <c r="EC18" s="56">
        <f t="shared" si="33"/>
        <v>0.4428141393743012</v>
      </c>
      <c r="ED18" s="30">
        <f t="shared" si="34"/>
        <v>0.66802536989832384</v>
      </c>
      <c r="EE18" s="30">
        <f t="shared" si="35"/>
        <v>1.9989885894907566</v>
      </c>
      <c r="EF18" s="30">
        <f t="shared" si="36"/>
        <v>0.6654816097962164</v>
      </c>
      <c r="EG18" s="56">
        <f t="shared" si="37"/>
        <v>0.49904621417778777</v>
      </c>
      <c r="EH18" s="30">
        <f t="shared" si="38"/>
        <v>0.75738461456637574</v>
      </c>
      <c r="EI18" s="30">
        <f t="shared" si="39"/>
        <v>2.5662599903147174</v>
      </c>
      <c r="EJ18" s="30">
        <f t="shared" si="40"/>
        <v>0.90443768787417078</v>
      </c>
      <c r="EK18" s="56">
        <f t="shared" si="41"/>
        <v>0.5442445239457413</v>
      </c>
      <c r="EL18" s="30">
        <f t="shared" si="42"/>
        <v>0.51074299211946106</v>
      </c>
      <c r="EM18" s="30">
        <f t="shared" si="43"/>
        <v>2.8977001719414144</v>
      </c>
      <c r="EN18" s="30">
        <f t="shared" si="44"/>
        <v>1.1934785899109766</v>
      </c>
      <c r="EO18" s="56">
        <f t="shared" si="45"/>
        <v>0.70030716809081062</v>
      </c>
      <c r="EP18" s="66"/>
      <c r="EQ18" s="60"/>
    </row>
    <row r="19" spans="2:147" s="12" customFormat="1" ht="21.95" customHeight="1" x14ac:dyDescent="0.25"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9.959604498746373E-2</v>
      </c>
      <c r="O19" s="30">
        <f>O18/(H26-1)</f>
        <v>0.110208613132266</v>
      </c>
      <c r="P19" s="30">
        <f>P18/(H26-2)</f>
        <v>0.20349046153491721</v>
      </c>
      <c r="Q19" s="30">
        <f>Q18/(H26-1)</f>
        <v>0.35446444990851833</v>
      </c>
      <c r="R19" s="24"/>
      <c r="T19" s="24"/>
      <c r="U19" s="129">
        <f>'RAW DATA'!BB14</f>
        <v>142.88</v>
      </c>
      <c r="V19" s="129">
        <f>'RAW DATA'!BC14</f>
        <v>35.774406734990897</v>
      </c>
      <c r="W19" s="129">
        <f>'RAW DATA'!BD14</f>
        <v>1.64</v>
      </c>
      <c r="X19" s="131"/>
      <c r="Y19" s="83"/>
      <c r="Z19" s="84"/>
      <c r="AA19" s="30">
        <f t="shared" si="0"/>
        <v>1.2757154401463917</v>
      </c>
      <c r="AB19" s="30">
        <f t="shared" si="1"/>
        <v>1.7259679484333532</v>
      </c>
      <c r="AC19" s="85">
        <f t="shared" si="2"/>
        <v>1.1897705742772422</v>
      </c>
      <c r="AD19" s="85">
        <f t="shared" si="3"/>
        <v>1.6096896004927395</v>
      </c>
      <c r="AE19" s="30">
        <f t="shared" si="4"/>
        <v>1.4153216652221345</v>
      </c>
      <c r="AF19" s="30">
        <f t="shared" si="5"/>
        <v>1.9148469588299468</v>
      </c>
      <c r="AG19" s="84"/>
      <c r="AH19" s="77"/>
      <c r="AI19" s="45"/>
      <c r="AJ19" s="30">
        <f t="shared" si="6"/>
        <v>1.5008416942898726</v>
      </c>
      <c r="AK19" s="30">
        <f t="shared" si="7"/>
        <v>1.3997300873849909</v>
      </c>
      <c r="AL19" s="30">
        <f t="shared" si="8"/>
        <v>1.6650843120260408</v>
      </c>
      <c r="AM19" s="85">
        <f t="shared" si="9"/>
        <v>1.8228113549047906</v>
      </c>
      <c r="AN19" s="30">
        <f t="shared" si="49"/>
        <v>1.9365034048113256E-2</v>
      </c>
      <c r="AO19" s="30">
        <f t="shared" si="46"/>
        <v>5.7729630908024042E-2</v>
      </c>
      <c r="AP19" s="30">
        <f t="shared" si="47"/>
        <v>6.2922270981977959E-4</v>
      </c>
      <c r="AQ19" s="85">
        <f t="shared" si="48"/>
        <v>3.341999148212535E-2</v>
      </c>
      <c r="AR19" s="86"/>
      <c r="AS19" s="87"/>
      <c r="AT19" s="60"/>
      <c r="AU19" s="30">
        <f t="shared" si="10"/>
        <v>1279.8081772405621</v>
      </c>
      <c r="AV19" s="30">
        <f t="shared" si="11"/>
        <v>2.6895999999999995</v>
      </c>
      <c r="AW19" s="30">
        <f t="shared" si="12"/>
        <v>58.670027045385069</v>
      </c>
      <c r="AX19" s="85">
        <f t="shared" si="13"/>
        <v>135.25292623833644</v>
      </c>
      <c r="AY19" s="89"/>
      <c r="AZ19" s="30">
        <f t="shared" si="14"/>
        <v>1.4271834447017899</v>
      </c>
      <c r="BA19" s="30">
        <f t="shared" si="15"/>
        <v>1.5744999438779552</v>
      </c>
      <c r="BB19" s="30">
        <f t="shared" si="16"/>
        <v>7.3658249588082716E-2</v>
      </c>
      <c r="BC19" s="56">
        <f t="shared" si="17"/>
        <v>4.9077960632573081E-2</v>
      </c>
      <c r="BD19" s="30">
        <f t="shared" si="18"/>
        <v>1.3222467860656644</v>
      </c>
      <c r="BE19" s="30">
        <f t="shared" si="19"/>
        <v>1.4772133887043175</v>
      </c>
      <c r="BF19" s="30">
        <f t="shared" si="20"/>
        <v>7.7483301319326556E-2</v>
      </c>
      <c r="BG19" s="56">
        <f t="shared" si="21"/>
        <v>5.5355887551208328E-2</v>
      </c>
      <c r="BH19" s="30">
        <f t="shared" si="22"/>
        <v>1.5597788958244287</v>
      </c>
      <c r="BI19" s="30">
        <f t="shared" si="23"/>
        <v>1.7703897282276528</v>
      </c>
      <c r="BJ19" s="30">
        <f t="shared" si="24"/>
        <v>0.10530541620161211</v>
      </c>
      <c r="BK19" s="56">
        <f t="shared" si="25"/>
        <v>6.3243293712543933E-2</v>
      </c>
      <c r="BL19" s="30">
        <f t="shared" si="26"/>
        <v>1.6838523516221082</v>
      </c>
      <c r="BM19" s="30">
        <f t="shared" si="27"/>
        <v>1.961770358187473</v>
      </c>
      <c r="BN19" s="30">
        <f t="shared" si="28"/>
        <v>0.13895900328268232</v>
      </c>
      <c r="BO19" s="56">
        <f t="shared" si="29"/>
        <v>7.6233343021906139E-2</v>
      </c>
      <c r="BP19" s="59"/>
      <c r="BQ19" s="11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DZ19" s="30">
        <f t="shared" si="30"/>
        <v>0.86884200428236502</v>
      </c>
      <c r="EA19" s="30">
        <f t="shared" si="31"/>
        <v>2.1328413842973801</v>
      </c>
      <c r="EB19" s="30">
        <f t="shared" si="32"/>
        <v>0.63199969000750755</v>
      </c>
      <c r="EC19" s="56">
        <f t="shared" si="33"/>
        <v>0.42109683680299137</v>
      </c>
      <c r="ED19" s="30">
        <f t="shared" si="34"/>
        <v>0.73491083511626032</v>
      </c>
      <c r="EE19" s="30">
        <f t="shared" si="35"/>
        <v>2.0645493396537216</v>
      </c>
      <c r="EF19" s="30">
        <f t="shared" si="36"/>
        <v>0.66481925226873062</v>
      </c>
      <c r="EG19" s="56">
        <f t="shared" si="37"/>
        <v>0.47496246473544179</v>
      </c>
      <c r="EH19" s="30">
        <f t="shared" si="38"/>
        <v>0.76154681598570395</v>
      </c>
      <c r="EI19" s="30">
        <f t="shared" si="39"/>
        <v>2.5686218080663776</v>
      </c>
      <c r="EJ19" s="30">
        <f t="shared" si="40"/>
        <v>0.90353749604033684</v>
      </c>
      <c r="EK19" s="56">
        <f t="shared" si="41"/>
        <v>0.54263768477941565</v>
      </c>
      <c r="EL19" s="30">
        <f t="shared" si="42"/>
        <v>0.63052064083633752</v>
      </c>
      <c r="EM19" s="30">
        <f t="shared" si="43"/>
        <v>3.0151020689732437</v>
      </c>
      <c r="EN19" s="30">
        <f t="shared" si="44"/>
        <v>1.1922907140684531</v>
      </c>
      <c r="EO19" s="56">
        <f t="shared" si="45"/>
        <v>0.65409440799249852</v>
      </c>
      <c r="EP19" s="66"/>
      <c r="EQ19" s="60"/>
    </row>
    <row r="20" spans="2:147" s="12" customFormat="1" ht="21.95" customHeight="1" x14ac:dyDescent="0.25"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0.31558841073059657</v>
      </c>
      <c r="O20" s="30">
        <f>SQRT(O18/(H26-G31))</f>
        <v>0.33197682619765195</v>
      </c>
      <c r="P20" s="30">
        <f>SQRT(P18/(H26-G32))</f>
        <v>0.45109917039927838</v>
      </c>
      <c r="Q20" s="30">
        <f>SQRT(Q18/(H26-G33))</f>
        <v>0.59536917111026022</v>
      </c>
      <c r="R20" s="24"/>
      <c r="T20" s="24"/>
      <c r="U20" s="129">
        <f>'RAW DATA'!BB15</f>
        <v>141.55000000000001</v>
      </c>
      <c r="V20" s="129">
        <f>'RAW DATA'!BC15</f>
        <v>35.379628749393568</v>
      </c>
      <c r="W20" s="129">
        <f>'RAW DATA'!BD15</f>
        <v>1.41</v>
      </c>
      <c r="X20" s="131"/>
      <c r="Y20" s="83"/>
      <c r="Z20" s="84"/>
      <c r="AA20" s="30">
        <f t="shared" si="0"/>
        <v>1.2710175821177834</v>
      </c>
      <c r="AB20" s="30">
        <f t="shared" si="1"/>
        <v>1.7196120228652363</v>
      </c>
      <c r="AC20" s="85">
        <f t="shared" si="2"/>
        <v>1.1853636210766654</v>
      </c>
      <c r="AD20" s="85">
        <f t="shared" si="3"/>
        <v>1.6037272520449</v>
      </c>
      <c r="AE20" s="30">
        <f t="shared" si="4"/>
        <v>1.4151237937512773</v>
      </c>
      <c r="AF20" s="30">
        <f t="shared" si="5"/>
        <v>1.914579250369375</v>
      </c>
      <c r="AG20" s="84"/>
      <c r="AH20" s="77"/>
      <c r="AI20" s="45"/>
      <c r="AJ20" s="30">
        <f t="shared" si="6"/>
        <v>1.4953148024915099</v>
      </c>
      <c r="AK20" s="30">
        <f t="shared" si="7"/>
        <v>1.3945454365607828</v>
      </c>
      <c r="AL20" s="30">
        <f t="shared" si="8"/>
        <v>1.6648515220603262</v>
      </c>
      <c r="AM20" s="85">
        <f t="shared" si="9"/>
        <v>1.813731461236052</v>
      </c>
      <c r="AN20" s="30">
        <f t="shared" si="49"/>
        <v>7.2786155241653643E-3</v>
      </c>
      <c r="AO20" s="30">
        <f t="shared" si="46"/>
        <v>2.388435310967871E-4</v>
      </c>
      <c r="AP20" s="30">
        <f t="shared" si="47"/>
        <v>6.4949298296464952E-2</v>
      </c>
      <c r="AQ20" s="85">
        <f t="shared" si="48"/>
        <v>0.16299909279179783</v>
      </c>
      <c r="AR20" s="86"/>
      <c r="AS20" s="87"/>
      <c r="AT20" s="60"/>
      <c r="AU20" s="30">
        <f t="shared" si="10"/>
        <v>1251.7181304449159</v>
      </c>
      <c r="AV20" s="30">
        <f t="shared" si="11"/>
        <v>1.9880999999999998</v>
      </c>
      <c r="AW20" s="30">
        <f t="shared" si="12"/>
        <v>49.88527653664493</v>
      </c>
      <c r="AX20" s="85">
        <f t="shared" si="13"/>
        <v>144.59117695172006</v>
      </c>
      <c r="AY20" s="63"/>
      <c r="AZ20" s="30">
        <f t="shared" si="14"/>
        <v>1.4213128425200707</v>
      </c>
      <c r="BA20" s="30">
        <f t="shared" si="15"/>
        <v>1.5693167624629492</v>
      </c>
      <c r="BB20" s="30">
        <f t="shared" si="16"/>
        <v>7.4001959971439199E-2</v>
      </c>
      <c r="BC20" s="56">
        <f t="shared" si="17"/>
        <v>4.9489217820980799E-2</v>
      </c>
      <c r="BD20" s="30">
        <f t="shared" si="18"/>
        <v>1.3167005760766766</v>
      </c>
      <c r="BE20" s="30">
        <f t="shared" si="19"/>
        <v>1.472390297044889</v>
      </c>
      <c r="BF20" s="30">
        <f t="shared" si="20"/>
        <v>7.7844860484106118E-2</v>
      </c>
      <c r="BG20" s="56">
        <f t="shared" si="21"/>
        <v>5.5820956738481475E-2</v>
      </c>
      <c r="BH20" s="30">
        <f t="shared" si="22"/>
        <v>1.5590547207772794</v>
      </c>
      <c r="BI20" s="30">
        <f t="shared" si="23"/>
        <v>1.770648323343373</v>
      </c>
      <c r="BJ20" s="30">
        <f t="shared" si="24"/>
        <v>0.10579680128304673</v>
      </c>
      <c r="BK20" s="56">
        <f t="shared" si="25"/>
        <v>6.3547289281460168E-2</v>
      </c>
      <c r="BL20" s="30">
        <f t="shared" si="26"/>
        <v>1.6741240356441751</v>
      </c>
      <c r="BM20" s="30">
        <f t="shared" si="27"/>
        <v>1.9533388868279289</v>
      </c>
      <c r="BN20" s="30">
        <f t="shared" si="28"/>
        <v>0.1396074255918768</v>
      </c>
      <c r="BO20" s="56">
        <f t="shared" si="29"/>
        <v>7.6972489354479687E-2</v>
      </c>
      <c r="BP20" s="59"/>
      <c r="BQ20" s="11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DZ20" s="30">
        <f t="shared" si="30"/>
        <v>0.86327496156625627</v>
      </c>
      <c r="EA20" s="30">
        <f t="shared" si="31"/>
        <v>2.1273546434167638</v>
      </c>
      <c r="EB20" s="30">
        <f t="shared" si="32"/>
        <v>0.63203984092525367</v>
      </c>
      <c r="EC20" s="56">
        <f t="shared" si="33"/>
        <v>0.42268012051518655</v>
      </c>
      <c r="ED20" s="30">
        <f t="shared" si="34"/>
        <v>0.72968394834868722</v>
      </c>
      <c r="EE20" s="30">
        <f t="shared" si="35"/>
        <v>2.0594069247728783</v>
      </c>
      <c r="EF20" s="30">
        <f t="shared" si="36"/>
        <v>0.66486148821209556</v>
      </c>
      <c r="EG20" s="56">
        <f t="shared" si="37"/>
        <v>0.47675857005546685</v>
      </c>
      <c r="EH20" s="30">
        <f t="shared" si="38"/>
        <v>0.76125662431511898</v>
      </c>
      <c r="EI20" s="30">
        <f t="shared" si="39"/>
        <v>2.5684464198055332</v>
      </c>
      <c r="EJ20" s="30">
        <f t="shared" si="40"/>
        <v>0.90359489774520718</v>
      </c>
      <c r="EK20" s="56">
        <f t="shared" si="41"/>
        <v>0.54274803835177388</v>
      </c>
      <c r="EL20" s="30">
        <f t="shared" si="42"/>
        <v>0.62136500098109493</v>
      </c>
      <c r="EM20" s="30">
        <f t="shared" si="43"/>
        <v>3.0060979214910093</v>
      </c>
      <c r="EN20" s="30">
        <f t="shared" si="44"/>
        <v>1.1923664602549571</v>
      </c>
      <c r="EO20" s="56">
        <f t="shared" si="45"/>
        <v>0.6574106948789229</v>
      </c>
      <c r="EP20" s="66"/>
      <c r="EQ20" s="60"/>
    </row>
    <row r="21" spans="2:147" s="12" customFormat="1" ht="21.95" customHeight="1" x14ac:dyDescent="0.25"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AVERAGE(BC16:BC99)</f>
        <v>6.0038807855114208E-2</v>
      </c>
      <c r="O21" s="33">
        <f>AVERAGE(BG16:BG99)</f>
        <v>6.5181728641163186E-2</v>
      </c>
      <c r="P21" s="33">
        <f>AVERAGE(BK16:BK99)</f>
        <v>8.1912936880798731E-2</v>
      </c>
      <c r="Q21" s="33">
        <f>AVERAGE(BO16:BO99)</f>
        <v>9.5185292893847279E-2</v>
      </c>
      <c r="R21" s="24"/>
      <c r="T21" s="24"/>
      <c r="U21" s="129">
        <f>'RAW DATA'!BB16</f>
        <v>169.28</v>
      </c>
      <c r="V21" s="129">
        <f>'RAW DATA'!BC16</f>
        <v>43.46835052382179</v>
      </c>
      <c r="W21" s="129">
        <f>'RAW DATA'!BD16</f>
        <v>1.73</v>
      </c>
      <c r="X21" s="131"/>
      <c r="Y21" s="83"/>
      <c r="Z21" s="84"/>
      <c r="AA21" s="30">
        <f t="shared" si="0"/>
        <v>1.3672733712334793</v>
      </c>
      <c r="AB21" s="30">
        <f t="shared" si="1"/>
        <v>1.8498404434335307</v>
      </c>
      <c r="AC21" s="85">
        <f t="shared" si="2"/>
        <v>1.2790064497951219</v>
      </c>
      <c r="AD21" s="85">
        <f t="shared" si="3"/>
        <v>1.7304204908992824</v>
      </c>
      <c r="AE21" s="30">
        <f t="shared" si="4"/>
        <v>1.4187998170989105</v>
      </c>
      <c r="AF21" s="30">
        <f t="shared" si="5"/>
        <v>1.9195526937220553</v>
      </c>
      <c r="AG21" s="84"/>
      <c r="AH21" s="77"/>
      <c r="AI21" s="45"/>
      <c r="AJ21" s="30">
        <f t="shared" si="6"/>
        <v>1.6085569073335051</v>
      </c>
      <c r="AK21" s="30">
        <f t="shared" si="7"/>
        <v>1.5047134703472023</v>
      </c>
      <c r="AL21" s="30">
        <f t="shared" si="8"/>
        <v>1.669176255410483</v>
      </c>
      <c r="AM21" s="85">
        <f t="shared" si="9"/>
        <v>1.9997720620479011</v>
      </c>
      <c r="AN21" s="30">
        <f t="shared" si="49"/>
        <v>1.4748424756402865E-2</v>
      </c>
      <c r="AO21" s="30">
        <f t="shared" si="46"/>
        <v>5.0754020443000904E-2</v>
      </c>
      <c r="AP21" s="30">
        <f t="shared" si="47"/>
        <v>3.6995279058907988E-3</v>
      </c>
      <c r="AQ21" s="85">
        <f t="shared" si="48"/>
        <v>7.2776965461576637E-2</v>
      </c>
      <c r="AR21" s="86"/>
      <c r="AS21" s="87"/>
      <c r="AT21" s="60"/>
      <c r="AU21" s="30">
        <f t="shared" si="10"/>
        <v>1889.4974972618381</v>
      </c>
      <c r="AV21" s="30">
        <f t="shared" si="11"/>
        <v>2.9929000000000001</v>
      </c>
      <c r="AW21" s="30">
        <f t="shared" si="12"/>
        <v>75.20024640621169</v>
      </c>
      <c r="AX21" s="85">
        <f t="shared" si="13"/>
        <v>15.49119363723236</v>
      </c>
      <c r="AY21" s="63"/>
      <c r="AZ21" s="30">
        <f t="shared" si="14"/>
        <v>1.5394580931417274</v>
      </c>
      <c r="BA21" s="30">
        <f t="shared" si="15"/>
        <v>1.6776557215252828</v>
      </c>
      <c r="BB21" s="30">
        <f t="shared" si="16"/>
        <v>6.9098814191777547E-2</v>
      </c>
      <c r="BC21" s="56">
        <f t="shared" si="17"/>
        <v>4.2957021835380596E-2</v>
      </c>
      <c r="BD21" s="30">
        <f t="shared" si="18"/>
        <v>1.4320263745938993</v>
      </c>
      <c r="BE21" s="30">
        <f t="shared" si="19"/>
        <v>1.5774005661005053</v>
      </c>
      <c r="BF21" s="30">
        <f t="shared" si="20"/>
        <v>7.2687095753302983E-2</v>
      </c>
      <c r="BG21" s="56">
        <f t="shared" si="21"/>
        <v>4.830627038683382E-2</v>
      </c>
      <c r="BH21" s="30">
        <f t="shared" si="22"/>
        <v>1.5703892298132813</v>
      </c>
      <c r="BI21" s="30">
        <f t="shared" si="23"/>
        <v>1.7679632810076846</v>
      </c>
      <c r="BJ21" s="30">
        <f t="shared" si="24"/>
        <v>9.8787025597201664E-2</v>
      </c>
      <c r="BK21" s="56">
        <f t="shared" si="25"/>
        <v>5.9183100213049698E-2</v>
      </c>
      <c r="BL21" s="30">
        <f t="shared" si="26"/>
        <v>1.8694146017253823</v>
      </c>
      <c r="BM21" s="30">
        <f t="shared" si="27"/>
        <v>2.13012952237042</v>
      </c>
      <c r="BN21" s="30">
        <f t="shared" si="28"/>
        <v>0.13035746032251871</v>
      </c>
      <c r="BO21" s="56">
        <f t="shared" si="29"/>
        <v>6.5186159361094398E-2</v>
      </c>
      <c r="BP21" s="59"/>
      <c r="BQ21" s="11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DZ21" s="30">
        <f t="shared" si="30"/>
        <v>0.97707237342953446</v>
      </c>
      <c r="EA21" s="30">
        <f t="shared" si="31"/>
        <v>2.2400414412374756</v>
      </c>
      <c r="EB21" s="30">
        <f t="shared" si="32"/>
        <v>0.63148453390397064</v>
      </c>
      <c r="EC21" s="56">
        <f t="shared" si="33"/>
        <v>0.39257829861349358</v>
      </c>
      <c r="ED21" s="30">
        <f t="shared" si="34"/>
        <v>0.84043612609040586</v>
      </c>
      <c r="EE21" s="30">
        <f t="shared" si="35"/>
        <v>2.1689908146039985</v>
      </c>
      <c r="EF21" s="30">
        <f t="shared" si="36"/>
        <v>0.66427734425679641</v>
      </c>
      <c r="EG21" s="56">
        <f t="shared" si="37"/>
        <v>0.44146434344308677</v>
      </c>
      <c r="EH21" s="30">
        <f t="shared" si="38"/>
        <v>0.76637525159192876</v>
      </c>
      <c r="EI21" s="30">
        <f t="shared" si="39"/>
        <v>2.5719772592290373</v>
      </c>
      <c r="EJ21" s="30">
        <f t="shared" si="40"/>
        <v>0.90280100381855422</v>
      </c>
      <c r="EK21" s="56">
        <f t="shared" si="41"/>
        <v>0.54086619126782265</v>
      </c>
      <c r="EL21" s="30">
        <f t="shared" si="42"/>
        <v>0.80845320896016371</v>
      </c>
      <c r="EM21" s="30">
        <f t="shared" si="43"/>
        <v>3.1910909151356384</v>
      </c>
      <c r="EN21" s="30">
        <f t="shared" si="44"/>
        <v>1.1913188530877374</v>
      </c>
      <c r="EO21" s="56">
        <f t="shared" si="45"/>
        <v>0.59572732097664494</v>
      </c>
      <c r="EP21" s="66"/>
      <c r="EQ21" s="60"/>
    </row>
    <row r="22" spans="2:147" s="12" customFormat="1" ht="21.95" customHeight="1" x14ac:dyDescent="0.25"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1.9889597801751635</v>
      </c>
      <c r="O22" s="4">
        <f>TINV((1-H25),(H26-G31))</f>
        <v>1.9889597801751635</v>
      </c>
      <c r="P22" s="4">
        <f>TINV((1-H25),(H26-G32))</f>
        <v>1.9893185571365706</v>
      </c>
      <c r="Q22" s="4">
        <f>TINV((1-H25),(H26-G33))</f>
        <v>1.9889597801751635</v>
      </c>
      <c r="R22" s="79"/>
      <c r="T22" s="24"/>
      <c r="U22" s="129">
        <f>'RAW DATA'!BB17</f>
        <v>226.06</v>
      </c>
      <c r="V22" s="129">
        <f>'RAW DATA'!BC17</f>
        <v>59.261110741858971</v>
      </c>
      <c r="W22" s="129">
        <f>'RAW DATA'!BD17</f>
        <v>1.74</v>
      </c>
      <c r="X22" s="131"/>
      <c r="Y22" s="83"/>
      <c r="Z22" s="84"/>
      <c r="AA22" s="30">
        <f t="shared" si="0"/>
        <v>1.5552072178281215</v>
      </c>
      <c r="AB22" s="30">
        <f t="shared" si="1"/>
        <v>2.1041038829439289</v>
      </c>
      <c r="AC22" s="85">
        <f t="shared" si="2"/>
        <v>1.4836948716014282</v>
      </c>
      <c r="AD22" s="85">
        <f t="shared" si="3"/>
        <v>2.0073518851078145</v>
      </c>
      <c r="AE22" s="30">
        <f t="shared" si="4"/>
        <v>1.4243510540865776</v>
      </c>
      <c r="AF22" s="30">
        <f t="shared" si="5"/>
        <v>1.9270631908230167</v>
      </c>
      <c r="AG22" s="84"/>
      <c r="AH22" s="77"/>
      <c r="AI22" s="45"/>
      <c r="AJ22" s="30">
        <f t="shared" si="6"/>
        <v>1.8296555503860255</v>
      </c>
      <c r="AK22" s="30">
        <f t="shared" si="7"/>
        <v>1.7455233783546213</v>
      </c>
      <c r="AL22" s="30">
        <f t="shared" si="8"/>
        <v>1.6757071224547972</v>
      </c>
      <c r="AM22" s="85">
        <f t="shared" si="9"/>
        <v>2.3630055470627562</v>
      </c>
      <c r="AN22" s="30">
        <f t="shared" si="49"/>
        <v>8.0381177150211508E-3</v>
      </c>
      <c r="AO22" s="30">
        <f t="shared" si="46"/>
        <v>3.0507708448299714E-5</v>
      </c>
      <c r="AP22" s="30">
        <f t="shared" si="47"/>
        <v>4.1335741030424349E-3</v>
      </c>
      <c r="AQ22" s="85">
        <f t="shared" si="48"/>
        <v>0.38813591167096417</v>
      </c>
      <c r="AR22" s="86"/>
      <c r="AS22" s="87"/>
      <c r="AT22" s="60"/>
      <c r="AU22" s="30">
        <f t="shared" si="10"/>
        <v>3511.8792463588729</v>
      </c>
      <c r="AV22" s="30">
        <f t="shared" si="11"/>
        <v>3.0276000000000001</v>
      </c>
      <c r="AW22" s="30">
        <f t="shared" si="12"/>
        <v>103.11433269083462</v>
      </c>
      <c r="AX22" s="85">
        <f t="shared" si="13"/>
        <v>140.58548118776665</v>
      </c>
      <c r="AY22" s="63"/>
      <c r="AZ22" s="30">
        <f t="shared" si="14"/>
        <v>1.7558008310272417</v>
      </c>
      <c r="BA22" s="30">
        <f t="shared" si="15"/>
        <v>1.9035102697448092</v>
      </c>
      <c r="BB22" s="30">
        <f t="shared" si="16"/>
        <v>7.3854719358783669E-2</v>
      </c>
      <c r="BC22" s="56">
        <f t="shared" si="17"/>
        <v>4.0365367865662846E-2</v>
      </c>
      <c r="BD22" s="30">
        <f t="shared" si="18"/>
        <v>1.667833404645868</v>
      </c>
      <c r="BE22" s="30">
        <f t="shared" si="19"/>
        <v>1.8232133520633746</v>
      </c>
      <c r="BF22" s="30">
        <f t="shared" si="20"/>
        <v>7.7689973708753302E-2</v>
      </c>
      <c r="BG22" s="56">
        <f t="shared" si="21"/>
        <v>4.4508125569756633E-2</v>
      </c>
      <c r="BH22" s="30">
        <f t="shared" si="22"/>
        <v>1.570120823513093</v>
      </c>
      <c r="BI22" s="30">
        <f t="shared" si="23"/>
        <v>1.7812934213965015</v>
      </c>
      <c r="BJ22" s="30">
        <f t="shared" si="24"/>
        <v>0.10558629894170435</v>
      </c>
      <c r="BK22" s="56">
        <f t="shared" si="25"/>
        <v>6.300999591565111E-2</v>
      </c>
      <c r="BL22" s="30">
        <f t="shared" si="26"/>
        <v>2.2236758963147261</v>
      </c>
      <c r="BM22" s="30">
        <f t="shared" si="27"/>
        <v>2.5023351978107864</v>
      </c>
      <c r="BN22" s="30">
        <f t="shared" si="28"/>
        <v>0.13932965074803016</v>
      </c>
      <c r="BO22" s="56">
        <f t="shared" si="29"/>
        <v>5.8962896181610137E-2</v>
      </c>
      <c r="BP22" s="59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DZ22" s="30">
        <f t="shared" si="30"/>
        <v>1.1976329321129371</v>
      </c>
      <c r="EA22" s="30">
        <f t="shared" si="31"/>
        <v>2.4616781686591138</v>
      </c>
      <c r="EB22" s="30">
        <f t="shared" si="32"/>
        <v>0.63202261827308848</v>
      </c>
      <c r="EC22" s="56">
        <f t="shared" si="33"/>
        <v>0.34543256961111757</v>
      </c>
      <c r="ED22" s="30">
        <f t="shared" si="34"/>
        <v>1.0806800071620679</v>
      </c>
      <c r="EE22" s="30">
        <f t="shared" si="35"/>
        <v>2.4103667495471748</v>
      </c>
      <c r="EF22" s="30">
        <f t="shared" si="36"/>
        <v>0.66484337119255343</v>
      </c>
      <c r="EG22" s="56">
        <f t="shared" si="37"/>
        <v>0.38088482768947685</v>
      </c>
      <c r="EH22" s="30">
        <f t="shared" si="38"/>
        <v>0.77213684705080088</v>
      </c>
      <c r="EI22" s="30">
        <f t="shared" si="39"/>
        <v>2.5792773978587937</v>
      </c>
      <c r="EJ22" s="30">
        <f t="shared" si="40"/>
        <v>0.90357027540399637</v>
      </c>
      <c r="EK22" s="56">
        <f t="shared" si="41"/>
        <v>0.53921730312891869</v>
      </c>
      <c r="EL22" s="30">
        <f t="shared" si="42"/>
        <v>1.1706715779760273</v>
      </c>
      <c r="EM22" s="30">
        <f t="shared" si="43"/>
        <v>3.555339516149485</v>
      </c>
      <c r="EN22" s="30">
        <f t="shared" si="44"/>
        <v>1.192333969086729</v>
      </c>
      <c r="EO22" s="56">
        <f t="shared" si="45"/>
        <v>0.50458365219193579</v>
      </c>
      <c r="EP22" s="66"/>
      <c r="EQ22" s="60"/>
    </row>
    <row r="23" spans="2:147" s="12" customFormat="1" ht="21.95" customHeight="1" x14ac:dyDescent="0.25"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0.71902388232961612</v>
      </c>
      <c r="O23" s="6">
        <f>(Q18-O18)/Q18</f>
        <v>0.68908415735143791</v>
      </c>
      <c r="P23" s="6">
        <f>(Q18-P18)/Q18</f>
        <v>0.43283799185178501</v>
      </c>
      <c r="Q23" s="6" t="s">
        <v>7</v>
      </c>
      <c r="R23" s="45"/>
      <c r="T23" s="24"/>
      <c r="U23" s="129">
        <f>'RAW DATA'!BB18</f>
        <v>247.19</v>
      </c>
      <c r="V23" s="129">
        <f>'RAW DATA'!BC18</f>
        <v>64.926268554156621</v>
      </c>
      <c r="W23" s="129">
        <f>'RAW DATA'!BD18</f>
        <v>1.54</v>
      </c>
      <c r="X23" s="131"/>
      <c r="Y23" s="83"/>
      <c r="Z23" s="84"/>
      <c r="AA23" s="30">
        <f t="shared" si="0"/>
        <v>1.622622595794464</v>
      </c>
      <c r="AB23" s="30">
        <f t="shared" si="1"/>
        <v>2.1953129237219215</v>
      </c>
      <c r="AC23" s="85">
        <f t="shared" si="2"/>
        <v>1.5648469049772127</v>
      </c>
      <c r="AD23" s="85">
        <f t="shared" si="3"/>
        <v>2.1171458126162288</v>
      </c>
      <c r="AE23" s="30">
        <f t="shared" si="4"/>
        <v>1.4259905241116262</v>
      </c>
      <c r="AF23" s="30">
        <f t="shared" si="5"/>
        <v>1.929281297327494</v>
      </c>
      <c r="AG23" s="84"/>
      <c r="AH23" s="77"/>
      <c r="AI23" s="45"/>
      <c r="AJ23" s="30">
        <f t="shared" si="6"/>
        <v>1.9089677597581929</v>
      </c>
      <c r="AK23" s="30">
        <f t="shared" si="7"/>
        <v>1.8409963587967209</v>
      </c>
      <c r="AL23" s="30">
        <f t="shared" si="8"/>
        <v>1.6776359107195602</v>
      </c>
      <c r="AM23" s="85">
        <f t="shared" si="9"/>
        <v>2.4933041767456023</v>
      </c>
      <c r="AN23" s="30">
        <f t="shared" si="49"/>
        <v>0.13613720774097951</v>
      </c>
      <c r="AO23" s="30">
        <f t="shared" si="46"/>
        <v>9.0598808008884299E-2</v>
      </c>
      <c r="AP23" s="30">
        <f t="shared" si="47"/>
        <v>1.8943643919602737E-2</v>
      </c>
      <c r="AQ23" s="85">
        <f t="shared" si="48"/>
        <v>0.90878885340061055</v>
      </c>
      <c r="AR23" s="86"/>
      <c r="AS23" s="87"/>
      <c r="AT23" s="60"/>
      <c r="AU23" s="30">
        <f t="shared" si="10"/>
        <v>4215.4203483664669</v>
      </c>
      <c r="AV23" s="30">
        <f t="shared" si="11"/>
        <v>2.3715999999999999</v>
      </c>
      <c r="AW23" s="30">
        <f t="shared" si="12"/>
        <v>99.986453573401192</v>
      </c>
      <c r="AX23" s="85">
        <f t="shared" si="13"/>
        <v>307.02162858789364</v>
      </c>
      <c r="AY23" s="92"/>
      <c r="AZ23" s="30">
        <f t="shared" si="14"/>
        <v>1.829223911088921</v>
      </c>
      <c r="BA23" s="30">
        <f t="shared" si="15"/>
        <v>1.9887116084274647</v>
      </c>
      <c r="BB23" s="30">
        <f t="shared" si="16"/>
        <v>7.9743848669271894E-2</v>
      </c>
      <c r="BC23" s="56">
        <f t="shared" si="17"/>
        <v>4.1773282058662396E-2</v>
      </c>
      <c r="BD23" s="30">
        <f t="shared" si="18"/>
        <v>1.7571114349849601</v>
      </c>
      <c r="BE23" s="30">
        <f t="shared" si="19"/>
        <v>1.9248812826084816</v>
      </c>
      <c r="BF23" s="30">
        <f t="shared" si="20"/>
        <v>8.38849238117607E-2</v>
      </c>
      <c r="BG23" s="56">
        <f t="shared" si="21"/>
        <v>4.5564959110830659E-2</v>
      </c>
      <c r="BH23" s="30">
        <f t="shared" si="22"/>
        <v>1.5636302260800667</v>
      </c>
      <c r="BI23" s="30">
        <f t="shared" si="23"/>
        <v>1.7916415953590537</v>
      </c>
      <c r="BJ23" s="30">
        <f t="shared" si="24"/>
        <v>0.11400568463949337</v>
      </c>
      <c r="BK23" s="56">
        <f t="shared" si="25"/>
        <v>6.7956154199509775E-2</v>
      </c>
      <c r="BL23" s="30">
        <f t="shared" si="26"/>
        <v>2.3428644664487139</v>
      </c>
      <c r="BM23" s="30">
        <f t="shared" si="27"/>
        <v>2.6437438870424907</v>
      </c>
      <c r="BN23" s="30">
        <f t="shared" si="28"/>
        <v>0.1504397102968886</v>
      </c>
      <c r="BO23" s="56">
        <f t="shared" si="29"/>
        <v>6.0337487780271794E-2</v>
      </c>
      <c r="BP23" s="59"/>
      <c r="BQ23" s="1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DZ23" s="30">
        <f t="shared" si="30"/>
        <v>1.2762299374037891</v>
      </c>
      <c r="EA23" s="30">
        <f t="shared" si="31"/>
        <v>2.5417055821125967</v>
      </c>
      <c r="EB23" s="30">
        <f t="shared" si="32"/>
        <v>0.63273782235440379</v>
      </c>
      <c r="EC23" s="56">
        <f t="shared" si="33"/>
        <v>0.33145547855378765</v>
      </c>
      <c r="ED23" s="30">
        <f t="shared" si="34"/>
        <v>1.1754006431804638</v>
      </c>
      <c r="EE23" s="30">
        <f t="shared" si="35"/>
        <v>2.5065920744129779</v>
      </c>
      <c r="EF23" s="30">
        <f t="shared" si="36"/>
        <v>0.66559571561625719</v>
      </c>
      <c r="EG23" s="56">
        <f t="shared" si="37"/>
        <v>0.36154102773527041</v>
      </c>
      <c r="EH23" s="30">
        <f t="shared" si="38"/>
        <v>0.77304314477481395</v>
      </c>
      <c r="EI23" s="30">
        <f t="shared" si="39"/>
        <v>2.5822286766643066</v>
      </c>
      <c r="EJ23" s="30">
        <f t="shared" si="40"/>
        <v>0.90459276594474625</v>
      </c>
      <c r="EK23" s="56">
        <f t="shared" si="41"/>
        <v>0.53920684468226154</v>
      </c>
      <c r="EL23" s="30">
        <f t="shared" si="42"/>
        <v>1.2996209487932462</v>
      </c>
      <c r="EM23" s="30">
        <f t="shared" si="43"/>
        <v>3.6869874046979585</v>
      </c>
      <c r="EN23" s="30">
        <f t="shared" si="44"/>
        <v>1.1936832279523562</v>
      </c>
      <c r="EO23" s="56">
        <f t="shared" si="45"/>
        <v>0.47875555621553451</v>
      </c>
      <c r="EP23" s="66"/>
      <c r="EQ23" s="93"/>
    </row>
    <row r="24" spans="2:147" s="12" customFormat="1" ht="21.95" customHeight="1" x14ac:dyDescent="0.25"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T24" s="24"/>
      <c r="U24" s="129">
        <f>'RAW DATA'!BB19</f>
        <v>260.39</v>
      </c>
      <c r="V24" s="129">
        <f>'RAW DATA'!BC19</f>
        <v>68.415909693907579</v>
      </c>
      <c r="W24" s="129">
        <f>'RAW DATA'!BD19</f>
        <v>1.6</v>
      </c>
      <c r="X24" s="131"/>
      <c r="Y24" s="83"/>
      <c r="Z24" s="84"/>
      <c r="AA24" s="30">
        <f t="shared" si="0"/>
        <v>1.6641493253575002</v>
      </c>
      <c r="AB24" s="30">
        <f t="shared" si="1"/>
        <v>2.2514961460719118</v>
      </c>
      <c r="AC24" s="85">
        <f t="shared" si="2"/>
        <v>1.6170291726086394</v>
      </c>
      <c r="AD24" s="85">
        <f t="shared" si="3"/>
        <v>2.1877453511763942</v>
      </c>
      <c r="AE24" s="30">
        <f t="shared" si="4"/>
        <v>1.4269314877270638</v>
      </c>
      <c r="AF24" s="30">
        <f t="shared" si="5"/>
        <v>1.9305543657483801</v>
      </c>
      <c r="AG24" s="84"/>
      <c r="AH24" s="77"/>
      <c r="AI24" s="45"/>
      <c r="AJ24" s="30">
        <f t="shared" si="6"/>
        <v>1.9578227357147062</v>
      </c>
      <c r="AK24" s="30">
        <f t="shared" si="7"/>
        <v>1.9023872618925171</v>
      </c>
      <c r="AL24" s="30">
        <f t="shared" si="8"/>
        <v>1.6787429267377221</v>
      </c>
      <c r="AM24" s="85">
        <f t="shared" si="9"/>
        <v>2.5735659229598742</v>
      </c>
      <c r="AN24" s="30">
        <f t="shared" si="49"/>
        <v>0.12803711019435643</v>
      </c>
      <c r="AO24" s="30">
        <f t="shared" si="46"/>
        <v>9.1438056154853647E-2</v>
      </c>
      <c r="AP24" s="30">
        <f t="shared" si="47"/>
        <v>6.2004485112222519E-3</v>
      </c>
      <c r="AQ24" s="85">
        <f t="shared" si="48"/>
        <v>0.94783060634871152</v>
      </c>
      <c r="AR24" s="86"/>
      <c r="AS24" s="87"/>
      <c r="AT24" s="60"/>
      <c r="AU24" s="30">
        <f t="shared" si="10"/>
        <v>4680.736699244917</v>
      </c>
      <c r="AV24" s="30">
        <f t="shared" si="11"/>
        <v>2.5600000000000005</v>
      </c>
      <c r="AW24" s="30">
        <f t="shared" si="12"/>
        <v>109.46545551025213</v>
      </c>
      <c r="AX24" s="85">
        <f t="shared" si="13"/>
        <v>441.49043592684325</v>
      </c>
      <c r="AY24" s="92"/>
      <c r="AZ24" s="30">
        <f t="shared" si="14"/>
        <v>1.8736211661625928</v>
      </c>
      <c r="BA24" s="30">
        <f t="shared" si="15"/>
        <v>2.0420243052668199</v>
      </c>
      <c r="BB24" s="30">
        <f t="shared" si="16"/>
        <v>8.420156955211347E-2</v>
      </c>
      <c r="BC24" s="56">
        <f t="shared" si="17"/>
        <v>4.3007759597487587E-2</v>
      </c>
      <c r="BD24" s="30">
        <f t="shared" si="18"/>
        <v>1.813813129033647</v>
      </c>
      <c r="BE24" s="30">
        <f t="shared" si="19"/>
        <v>1.9909613947513871</v>
      </c>
      <c r="BF24" s="30">
        <f t="shared" si="20"/>
        <v>8.8574132858869947E-2</v>
      </c>
      <c r="BG24" s="56">
        <f t="shared" si="21"/>
        <v>4.6559464854046322E-2</v>
      </c>
      <c r="BH24" s="30">
        <f t="shared" si="22"/>
        <v>1.5583642675094571</v>
      </c>
      <c r="BI24" s="30">
        <f t="shared" si="23"/>
        <v>1.799121585965987</v>
      </c>
      <c r="BJ24" s="30">
        <f t="shared" si="24"/>
        <v>0.120378659228265</v>
      </c>
      <c r="BK24" s="56">
        <f t="shared" si="25"/>
        <v>7.1707619618803189E-2</v>
      </c>
      <c r="BL24" s="30">
        <f t="shared" si="26"/>
        <v>2.4147165578822087</v>
      </c>
      <c r="BM24" s="30">
        <f t="shared" si="27"/>
        <v>2.7324152880375396</v>
      </c>
      <c r="BN24" s="30">
        <f t="shared" si="28"/>
        <v>0.15884936507766531</v>
      </c>
      <c r="BO24" s="56">
        <f t="shared" si="29"/>
        <v>6.1723449032528299E-2</v>
      </c>
      <c r="BP24" s="59"/>
      <c r="BQ24" s="1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DZ24" s="30">
        <f t="shared" si="30"/>
        <v>1.3245076681912462</v>
      </c>
      <c r="EA24" s="30">
        <f t="shared" si="31"/>
        <v>2.5911378032381664</v>
      </c>
      <c r="EB24" s="30">
        <f t="shared" si="32"/>
        <v>0.63331506752346001</v>
      </c>
      <c r="EC24" s="56">
        <f t="shared" si="33"/>
        <v>0.32347926907298247</v>
      </c>
      <c r="ED24" s="30">
        <f t="shared" si="34"/>
        <v>1.2361843249314788</v>
      </c>
      <c r="EE24" s="30">
        <f t="shared" si="35"/>
        <v>2.5685901988535553</v>
      </c>
      <c r="EF24" s="30">
        <f t="shared" si="36"/>
        <v>0.66620293696103838</v>
      </c>
      <c r="EG24" s="56">
        <f t="shared" si="37"/>
        <v>0.35019312329619567</v>
      </c>
      <c r="EH24" s="30">
        <f t="shared" si="38"/>
        <v>0.7733249030232382</v>
      </c>
      <c r="EI24" s="30">
        <f t="shared" si="39"/>
        <v>2.5841609504522061</v>
      </c>
      <c r="EJ24" s="30">
        <f t="shared" si="40"/>
        <v>0.90541802371448388</v>
      </c>
      <c r="EK24" s="56">
        <f t="shared" si="41"/>
        <v>0.53934286738826076</v>
      </c>
      <c r="EL24" s="30">
        <f t="shared" si="42"/>
        <v>1.3787937007157669</v>
      </c>
      <c r="EM24" s="30">
        <f t="shared" si="43"/>
        <v>3.7683381452039812</v>
      </c>
      <c r="EN24" s="30">
        <f t="shared" si="44"/>
        <v>1.1947722222441073</v>
      </c>
      <c r="EO24" s="56">
        <f t="shared" si="45"/>
        <v>0.46424776283561919</v>
      </c>
      <c r="EP24" s="66"/>
      <c r="EQ24" s="60"/>
    </row>
    <row r="25" spans="2:147" s="12" customFormat="1" ht="21.95" customHeight="1" x14ac:dyDescent="0.25"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V100</f>
        <v>47.404235892735926</v>
      </c>
      <c r="N25" s="90"/>
      <c r="O25" s="90"/>
      <c r="P25" s="19"/>
      <c r="Q25" s="20"/>
      <c r="R25" s="45"/>
      <c r="T25" s="24"/>
      <c r="U25" s="129">
        <f>'RAW DATA'!BB20</f>
        <v>267</v>
      </c>
      <c r="V25" s="129">
        <f>'RAW DATA'!BC20</f>
        <v>70.150008329294394</v>
      </c>
      <c r="W25" s="129">
        <f>'RAW DATA'!BD20</f>
        <v>1.9</v>
      </c>
      <c r="X25" s="131"/>
      <c r="Y25" s="83"/>
      <c r="Z25" s="84"/>
      <c r="AA25" s="30">
        <f t="shared" si="0"/>
        <v>1.6847850991186033</v>
      </c>
      <c r="AB25" s="30">
        <f t="shared" si="1"/>
        <v>2.2794151341016398</v>
      </c>
      <c r="AC25" s="85">
        <f t="shared" si="2"/>
        <v>1.6436036007542967</v>
      </c>
      <c r="AD25" s="85">
        <f t="shared" si="3"/>
        <v>2.223698989255813</v>
      </c>
      <c r="AE25" s="30">
        <f t="shared" si="4"/>
        <v>1.4273815910260466</v>
      </c>
      <c r="AF25" s="30">
        <f t="shared" si="5"/>
        <v>1.9311633290352392</v>
      </c>
      <c r="AG25" s="84"/>
      <c r="AH25" s="77"/>
      <c r="AI25" s="45"/>
      <c r="AJ25" s="30">
        <f t="shared" si="6"/>
        <v>1.9821001166101215</v>
      </c>
      <c r="AK25" s="30">
        <f t="shared" si="7"/>
        <v>1.9336512950050548</v>
      </c>
      <c r="AL25" s="30">
        <f t="shared" si="8"/>
        <v>1.679272460030643</v>
      </c>
      <c r="AM25" s="85">
        <f t="shared" si="9"/>
        <v>2.6134501915737713</v>
      </c>
      <c r="AN25" s="30">
        <f t="shared" si="49"/>
        <v>6.740429147395568E-3</v>
      </c>
      <c r="AO25" s="30">
        <f t="shared" si="46"/>
        <v>1.1324096555172347E-3</v>
      </c>
      <c r="AP25" s="30">
        <f t="shared" si="47"/>
        <v>4.872064690092405E-2</v>
      </c>
      <c r="AQ25" s="85">
        <f t="shared" si="48"/>
        <v>0.50901117585665112</v>
      </c>
      <c r="AR25" s="94"/>
      <c r="AS25" s="95"/>
      <c r="AT25" s="60"/>
      <c r="AU25" s="30">
        <f t="shared" si="10"/>
        <v>4921.0236686000726</v>
      </c>
      <c r="AV25" s="30">
        <f t="shared" si="11"/>
        <v>3.61</v>
      </c>
      <c r="AW25" s="30">
        <f t="shared" si="12"/>
        <v>133.28501582565934</v>
      </c>
      <c r="AX25" s="85">
        <f t="shared" si="13"/>
        <v>517.37016373570293</v>
      </c>
      <c r="AY25" s="92"/>
      <c r="AZ25" s="30">
        <f t="shared" si="14"/>
        <v>1.8954842858334033</v>
      </c>
      <c r="BA25" s="30">
        <f t="shared" si="15"/>
        <v>2.0687159473868397</v>
      </c>
      <c r="BB25" s="30">
        <f t="shared" si="16"/>
        <v>8.6615830776718264E-2</v>
      </c>
      <c r="BC25" s="56">
        <f t="shared" si="17"/>
        <v>4.3699019061081819E-2</v>
      </c>
      <c r="BD25" s="30">
        <f t="shared" si="18"/>
        <v>1.842537529030061</v>
      </c>
      <c r="BE25" s="30">
        <f t="shared" si="19"/>
        <v>2.0247650609800489</v>
      </c>
      <c r="BF25" s="30">
        <f t="shared" si="20"/>
        <v>9.1113765974993918E-2</v>
      </c>
      <c r="BG25" s="56">
        <f t="shared" si="21"/>
        <v>4.7120060483684986E-2</v>
      </c>
      <c r="BH25" s="30">
        <f t="shared" si="22"/>
        <v>1.5554422555308276</v>
      </c>
      <c r="BI25" s="30">
        <f t="shared" si="23"/>
        <v>1.8031026645304584</v>
      </c>
      <c r="BJ25" s="30">
        <f t="shared" si="24"/>
        <v>0.12383020449981534</v>
      </c>
      <c r="BK25" s="56">
        <f t="shared" si="25"/>
        <v>7.37403890358303E-2</v>
      </c>
      <c r="BL25" s="30">
        <f t="shared" si="26"/>
        <v>2.4500462336933824</v>
      </c>
      <c r="BM25" s="30">
        <f t="shared" si="27"/>
        <v>2.7768541494541603</v>
      </c>
      <c r="BN25" s="30">
        <f t="shared" si="28"/>
        <v>0.16340395788038906</v>
      </c>
      <c r="BO25" s="56">
        <f t="shared" si="29"/>
        <v>6.2524228855492414E-2</v>
      </c>
      <c r="BP25" s="59"/>
      <c r="BQ25" s="1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DZ25" s="30">
        <f t="shared" si="30"/>
        <v>1.3484595461142399</v>
      </c>
      <c r="EA25" s="30">
        <f t="shared" si="31"/>
        <v>2.6157406871060029</v>
      </c>
      <c r="EB25" s="30">
        <f t="shared" si="32"/>
        <v>0.63364057049588163</v>
      </c>
      <c r="EC25" s="56">
        <f t="shared" si="33"/>
        <v>0.31968141527561317</v>
      </c>
      <c r="ED25" s="30">
        <f t="shared" si="34"/>
        <v>1.2671059517957888</v>
      </c>
      <c r="EE25" s="30">
        <f t="shared" si="35"/>
        <v>2.6001966382143209</v>
      </c>
      <c r="EF25" s="30">
        <f t="shared" si="36"/>
        <v>0.66654534320926617</v>
      </c>
      <c r="EG25" s="56">
        <f t="shared" si="37"/>
        <v>0.34470814098232927</v>
      </c>
      <c r="EH25" s="30">
        <f t="shared" si="38"/>
        <v>0.77338908143496909</v>
      </c>
      <c r="EI25" s="30">
        <f t="shared" si="39"/>
        <v>2.5851558386263171</v>
      </c>
      <c r="EJ25" s="30">
        <f t="shared" si="40"/>
        <v>0.90588337859567392</v>
      </c>
      <c r="EK25" s="56">
        <f t="shared" si="41"/>
        <v>0.53944991069474435</v>
      </c>
      <c r="EL25" s="30">
        <f t="shared" si="42"/>
        <v>1.4180638959724201</v>
      </c>
      <c r="EM25" s="30">
        <f t="shared" si="43"/>
        <v>3.8088364871751228</v>
      </c>
      <c r="EN25" s="30">
        <f t="shared" si="44"/>
        <v>1.1953862956013512</v>
      </c>
      <c r="EO25" s="56">
        <f t="shared" si="45"/>
        <v>0.45739777228412071</v>
      </c>
      <c r="EP25" s="66"/>
      <c r="EQ25" s="60"/>
    </row>
    <row r="26" spans="2:147" s="12" customFormat="1" ht="21.95" customHeight="1" x14ac:dyDescent="0.25">
      <c r="B26" s="79"/>
      <c r="C26" s="236" t="s">
        <v>55</v>
      </c>
      <c r="D26" s="237"/>
      <c r="E26" s="237"/>
      <c r="F26" s="238"/>
      <c r="G26" s="29" t="s">
        <v>16</v>
      </c>
      <c r="H26" s="130">
        <f>INPUTS!D28</f>
        <v>84</v>
      </c>
      <c r="I26" s="79"/>
      <c r="K26" s="79"/>
      <c r="L26" s="146" t="s">
        <v>18</v>
      </c>
      <c r="M26" s="30">
        <f>SUM(AX16:AX99)</f>
        <v>72494.238450760095</v>
      </c>
      <c r="N26" s="90"/>
      <c r="O26" s="90"/>
      <c r="P26" s="99"/>
      <c r="Q26" s="21"/>
      <c r="R26" s="45"/>
      <c r="T26" s="24"/>
      <c r="U26" s="129">
        <f>'RAW DATA'!BB21</f>
        <v>307.93</v>
      </c>
      <c r="V26" s="129">
        <f>'RAW DATA'!BC21</f>
        <v>80.706094548116269</v>
      </c>
      <c r="W26" s="129">
        <f>'RAW DATA'!BD21</f>
        <v>2.12</v>
      </c>
      <c r="X26" s="131"/>
      <c r="Y26" s="83"/>
      <c r="Z26" s="84"/>
      <c r="AA26" s="30">
        <f t="shared" si="0"/>
        <v>1.8104025251225835</v>
      </c>
      <c r="AB26" s="30">
        <f t="shared" si="1"/>
        <v>2.4493681222246715</v>
      </c>
      <c r="AC26" s="85">
        <f t="shared" si="2"/>
        <v>1.8150596991227252</v>
      </c>
      <c r="AD26" s="85">
        <f t="shared" si="3"/>
        <v>2.4556690046954515</v>
      </c>
      <c r="AE26" s="30">
        <f t="shared" si="4"/>
        <v>1.4299049242650859</v>
      </c>
      <c r="AF26" s="30">
        <f t="shared" si="5"/>
        <v>1.9345772504762924</v>
      </c>
      <c r="AG26" s="84"/>
      <c r="AH26" s="77"/>
      <c r="AI26" s="45"/>
      <c r="AJ26" s="30">
        <f t="shared" si="6"/>
        <v>2.1298853236736277</v>
      </c>
      <c r="AK26" s="30">
        <f t="shared" si="7"/>
        <v>2.1353643519090886</v>
      </c>
      <c r="AL26" s="30">
        <f t="shared" si="8"/>
        <v>1.6822410873706892</v>
      </c>
      <c r="AM26" s="85">
        <f t="shared" si="9"/>
        <v>2.8562401746066741</v>
      </c>
      <c r="AN26" s="30">
        <f t="shared" si="49"/>
        <v>9.7719624132382255E-5</v>
      </c>
      <c r="AO26" s="30">
        <f t="shared" si="46"/>
        <v>2.3606330958631051E-4</v>
      </c>
      <c r="AP26" s="30">
        <f t="shared" si="47"/>
        <v>0.19163286558639664</v>
      </c>
      <c r="AQ26" s="85">
        <f t="shared" si="48"/>
        <v>0.5420495947048658</v>
      </c>
      <c r="AR26" s="94"/>
      <c r="AS26" s="95"/>
      <c r="AT26" s="60"/>
      <c r="AU26" s="30">
        <f t="shared" si="10"/>
        <v>6513.4736972094825</v>
      </c>
      <c r="AV26" s="30">
        <f t="shared" si="11"/>
        <v>4.4944000000000006</v>
      </c>
      <c r="AW26" s="30">
        <f t="shared" si="12"/>
        <v>171.09692044200651</v>
      </c>
      <c r="AX26" s="85">
        <f t="shared" si="13"/>
        <v>1109.0137899029307</v>
      </c>
      <c r="AY26" s="92"/>
      <c r="AZ26" s="30">
        <f t="shared" si="14"/>
        <v>2.026358423708523</v>
      </c>
      <c r="BA26" s="30">
        <f t="shared" si="15"/>
        <v>2.2334122236387324</v>
      </c>
      <c r="BB26" s="30">
        <f t="shared" si="16"/>
        <v>0.10352689996510464</v>
      </c>
      <c r="BC26" s="56">
        <f t="shared" si="17"/>
        <v>4.8606795311656216E-2</v>
      </c>
      <c r="BD26" s="30">
        <f t="shared" si="18"/>
        <v>2.0264613297831078</v>
      </c>
      <c r="BE26" s="30">
        <f t="shared" si="19"/>
        <v>2.2442673740350694</v>
      </c>
      <c r="BF26" s="30">
        <f t="shared" si="20"/>
        <v>0.1089030221259807</v>
      </c>
      <c r="BG26" s="56">
        <f t="shared" si="21"/>
        <v>5.0999737833320007E-2</v>
      </c>
      <c r="BH26" s="30">
        <f t="shared" si="22"/>
        <v>1.5342339958384483</v>
      </c>
      <c r="BI26" s="30">
        <f t="shared" si="23"/>
        <v>1.8302481789029301</v>
      </c>
      <c r="BJ26" s="30">
        <f t="shared" si="24"/>
        <v>0.14800709153224095</v>
      </c>
      <c r="BK26" s="56">
        <f t="shared" si="25"/>
        <v>8.7982092842336393E-2</v>
      </c>
      <c r="BL26" s="30">
        <f t="shared" si="26"/>
        <v>2.6609328612704579</v>
      </c>
      <c r="BM26" s="30">
        <f t="shared" si="27"/>
        <v>3.0515474879428903</v>
      </c>
      <c r="BN26" s="30">
        <f t="shared" si="28"/>
        <v>0.19530731333621637</v>
      </c>
      <c r="BO26" s="56">
        <f t="shared" si="29"/>
        <v>6.8379163304469484E-2</v>
      </c>
      <c r="BP26" s="59"/>
      <c r="BQ26" s="1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DZ26" s="30">
        <f t="shared" si="30"/>
        <v>1.4937124780934425</v>
      </c>
      <c r="EA26" s="30">
        <f t="shared" si="31"/>
        <v>2.7660581692538129</v>
      </c>
      <c r="EB26" s="30">
        <f t="shared" si="32"/>
        <v>0.63617284558018516</v>
      </c>
      <c r="EC26" s="56">
        <f t="shared" si="33"/>
        <v>0.29868877845635078</v>
      </c>
      <c r="ED26" s="30">
        <f t="shared" si="34"/>
        <v>1.4661552332981835</v>
      </c>
      <c r="EE26" s="30">
        <f t="shared" si="35"/>
        <v>2.8045734705199936</v>
      </c>
      <c r="EF26" s="30">
        <f t="shared" si="36"/>
        <v>0.66920911861090504</v>
      </c>
      <c r="EG26" s="56">
        <f t="shared" si="37"/>
        <v>0.3133934112989239</v>
      </c>
      <c r="EH26" s="30">
        <f t="shared" si="38"/>
        <v>0.77273744514968079</v>
      </c>
      <c r="EI26" s="30">
        <f t="shared" si="39"/>
        <v>2.5917447295916975</v>
      </c>
      <c r="EJ26" s="30">
        <f t="shared" si="40"/>
        <v>0.90950364222100843</v>
      </c>
      <c r="EK26" s="56">
        <f t="shared" si="41"/>
        <v>0.54064999900968125</v>
      </c>
      <c r="EL26" s="30">
        <f t="shared" si="42"/>
        <v>1.6560766487056593</v>
      </c>
      <c r="EM26" s="30">
        <f t="shared" si="43"/>
        <v>4.0564037005076887</v>
      </c>
      <c r="EN26" s="30">
        <f t="shared" si="44"/>
        <v>1.2001635259010148</v>
      </c>
      <c r="EO26" s="56">
        <f t="shared" si="45"/>
        <v>0.420189988422905</v>
      </c>
      <c r="EP26" s="66"/>
      <c r="EQ26" s="60"/>
    </row>
    <row r="27" spans="2:147" s="12" customFormat="1" ht="21.95" customHeight="1" x14ac:dyDescent="0.25"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DATA'!BB22</f>
        <v>327.74</v>
      </c>
      <c r="V27" s="129">
        <f>'RAW DATA'!BC22</f>
        <v>85.712787930121834</v>
      </c>
      <c r="W27" s="129">
        <f>'RAW DATA'!BD22</f>
        <v>2.17</v>
      </c>
      <c r="X27" s="131"/>
      <c r="Y27" s="83"/>
      <c r="Z27" s="84"/>
      <c r="AA27" s="30">
        <f t="shared" si="0"/>
        <v>1.8699821763684501</v>
      </c>
      <c r="AB27" s="30">
        <f t="shared" si="1"/>
        <v>2.5299758856749617</v>
      </c>
      <c r="AC27" s="85">
        <f t="shared" si="2"/>
        <v>1.9025237172677283</v>
      </c>
      <c r="AD27" s="85">
        <f t="shared" si="3"/>
        <v>2.574002676303397</v>
      </c>
      <c r="AE27" s="30">
        <f t="shared" si="4"/>
        <v>1.4309897297255474</v>
      </c>
      <c r="AF27" s="30">
        <f t="shared" si="5"/>
        <v>1.9360449284522112</v>
      </c>
      <c r="AG27" s="84"/>
      <c r="AH27" s="77"/>
      <c r="AI27" s="45"/>
      <c r="AJ27" s="30">
        <f t="shared" si="6"/>
        <v>2.199979031021706</v>
      </c>
      <c r="AK27" s="30">
        <f t="shared" si="7"/>
        <v>2.2382631967855628</v>
      </c>
      <c r="AL27" s="30">
        <f t="shared" si="8"/>
        <v>1.6835173290888794</v>
      </c>
      <c r="AM27" s="85">
        <f t="shared" si="9"/>
        <v>2.9713941223928022</v>
      </c>
      <c r="AN27" s="30">
        <f t="shared" si="49"/>
        <v>8.9874230100041492E-4</v>
      </c>
      <c r="AO27" s="30">
        <f t="shared" si="46"/>
        <v>4.6598640353844875E-3</v>
      </c>
      <c r="AP27" s="30">
        <f t="shared" si="47"/>
        <v>0.23666538909681759</v>
      </c>
      <c r="AQ27" s="85">
        <f t="shared" si="48"/>
        <v>0.64223253940572977</v>
      </c>
      <c r="AR27" s="94"/>
      <c r="AS27" s="95"/>
      <c r="AT27" s="60"/>
      <c r="AU27" s="30">
        <f t="shared" si="10"/>
        <v>7346.6820147540393</v>
      </c>
      <c r="AV27" s="30">
        <f t="shared" si="11"/>
        <v>4.7088999999999999</v>
      </c>
      <c r="AW27" s="30">
        <f t="shared" si="12"/>
        <v>185.99674980836437</v>
      </c>
      <c r="AX27" s="85">
        <f t="shared" si="13"/>
        <v>1467.5451592011041</v>
      </c>
      <c r="AY27" s="92"/>
      <c r="AZ27" s="30">
        <f t="shared" si="14"/>
        <v>2.087433942848743</v>
      </c>
      <c r="BA27" s="30">
        <f t="shared" si="15"/>
        <v>2.312524119194669</v>
      </c>
      <c r="BB27" s="30">
        <f t="shared" si="16"/>
        <v>0.11254508817296283</v>
      </c>
      <c r="BC27" s="56">
        <f t="shared" si="17"/>
        <v>5.1157345859199066E-2</v>
      </c>
      <c r="BD27" s="30">
        <f t="shared" si="18"/>
        <v>2.1198736745299764</v>
      </c>
      <c r="BE27" s="30">
        <f t="shared" si="19"/>
        <v>2.3566527190411493</v>
      </c>
      <c r="BF27" s="30">
        <f t="shared" si="20"/>
        <v>0.11838952225558637</v>
      </c>
      <c r="BG27" s="56">
        <f t="shared" si="21"/>
        <v>5.2893476703548166E-2</v>
      </c>
      <c r="BH27" s="30">
        <f t="shared" si="22"/>
        <v>1.5226173970679795</v>
      </c>
      <c r="BI27" s="30">
        <f t="shared" si="23"/>
        <v>1.8444172611097793</v>
      </c>
      <c r="BJ27" s="30">
        <f t="shared" si="24"/>
        <v>0.16089993202089986</v>
      </c>
      <c r="BK27" s="56">
        <f t="shared" si="25"/>
        <v>9.5573671408526018E-2</v>
      </c>
      <c r="BL27" s="30">
        <f t="shared" si="26"/>
        <v>2.759073664544089</v>
      </c>
      <c r="BM27" s="30">
        <f t="shared" si="27"/>
        <v>3.1837145802415154</v>
      </c>
      <c r="BN27" s="30">
        <f t="shared" si="28"/>
        <v>0.21232045784871326</v>
      </c>
      <c r="BO27" s="56">
        <f t="shared" si="29"/>
        <v>7.1454828643780166E-2</v>
      </c>
      <c r="BP27" s="59"/>
      <c r="DZ27" s="30">
        <f t="shared" si="30"/>
        <v>1.5622765398010228</v>
      </c>
      <c r="EA27" s="30">
        <f t="shared" si="31"/>
        <v>2.8376815222423892</v>
      </c>
      <c r="EB27" s="30">
        <f t="shared" si="32"/>
        <v>0.63770249122068312</v>
      </c>
      <c r="EC27" s="56">
        <f t="shared" si="33"/>
        <v>0.28986753156666401</v>
      </c>
      <c r="ED27" s="30">
        <f t="shared" si="34"/>
        <v>1.5674449984756791</v>
      </c>
      <c r="EE27" s="30">
        <f t="shared" si="35"/>
        <v>2.9090813950954466</v>
      </c>
      <c r="EF27" s="30">
        <f t="shared" si="36"/>
        <v>0.67081819830988376</v>
      </c>
      <c r="EG27" s="56">
        <f t="shared" si="37"/>
        <v>0.29970478863847022</v>
      </c>
      <c r="EH27" s="30">
        <f t="shared" si="38"/>
        <v>0.77182683106129935</v>
      </c>
      <c r="EI27" s="30">
        <f t="shared" si="39"/>
        <v>2.5952078271164596</v>
      </c>
      <c r="EJ27" s="30">
        <f t="shared" si="40"/>
        <v>0.91169049802758007</v>
      </c>
      <c r="EK27" s="56">
        <f t="shared" si="41"/>
        <v>0.54153912304602625</v>
      </c>
      <c r="EL27" s="30">
        <f t="shared" si="42"/>
        <v>1.7683448636001158</v>
      </c>
      <c r="EM27" s="30">
        <f t="shared" si="43"/>
        <v>4.1744433811854886</v>
      </c>
      <c r="EN27" s="30">
        <f t="shared" si="44"/>
        <v>1.2030492587926864</v>
      </c>
      <c r="EO27" s="56">
        <f t="shared" si="45"/>
        <v>0.40487704062088398</v>
      </c>
      <c r="EP27" s="66"/>
      <c r="EQ27" s="60"/>
    </row>
    <row r="28" spans="2:147" s="12" customFormat="1" ht="21.95" customHeight="1" x14ac:dyDescent="0.25"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DATA'!BB23</f>
        <v>297.37</v>
      </c>
      <c r="V28" s="129">
        <f>'RAW DATA'!BC23</f>
        <v>78.011018295420897</v>
      </c>
      <c r="W28" s="129">
        <f>'RAW DATA'!BD23</f>
        <v>2.19</v>
      </c>
      <c r="X28" s="131"/>
      <c r="Y28" s="83"/>
      <c r="Z28" s="84"/>
      <c r="AA28" s="30">
        <f t="shared" si="0"/>
        <v>1.7783311177155088</v>
      </c>
      <c r="AB28" s="30">
        <f t="shared" si="1"/>
        <v>2.4059773945562766</v>
      </c>
      <c r="AC28" s="85">
        <f t="shared" si="2"/>
        <v>1.7696550533482471</v>
      </c>
      <c r="AD28" s="85">
        <f t="shared" si="3"/>
        <v>2.3942391898240989</v>
      </c>
      <c r="AE28" s="30">
        <f t="shared" si="4"/>
        <v>1.4292931322186269</v>
      </c>
      <c r="AF28" s="30">
        <f t="shared" si="5"/>
        <v>1.9337495318252009</v>
      </c>
      <c r="AG28" s="84"/>
      <c r="AH28" s="77"/>
      <c r="AI28" s="45"/>
      <c r="AJ28" s="30">
        <f t="shared" si="6"/>
        <v>2.0921542561358928</v>
      </c>
      <c r="AK28" s="30">
        <f t="shared" si="7"/>
        <v>2.0819471215861731</v>
      </c>
      <c r="AL28" s="30">
        <f t="shared" si="8"/>
        <v>1.681521332021914</v>
      </c>
      <c r="AM28" s="85">
        <f t="shared" si="9"/>
        <v>2.7942534207946803</v>
      </c>
      <c r="AN28" s="30">
        <f t="shared" si="49"/>
        <v>9.5737895923204645E-3</v>
      </c>
      <c r="AO28" s="30">
        <f t="shared" si="46"/>
        <v>1.1675424533513242E-2</v>
      </c>
      <c r="AP28" s="30">
        <f t="shared" si="47"/>
        <v>0.25855055578876857</v>
      </c>
      <c r="AQ28" s="85">
        <f t="shared" si="48"/>
        <v>0.36512219654207306</v>
      </c>
      <c r="AR28" s="94"/>
      <c r="AS28" s="95"/>
      <c r="AT28" s="60"/>
      <c r="AU28" s="30">
        <f t="shared" si="10"/>
        <v>6085.7189754884939</v>
      </c>
      <c r="AV28" s="30">
        <f t="shared" si="11"/>
        <v>4.7961</v>
      </c>
      <c r="AW28" s="30">
        <f t="shared" si="12"/>
        <v>170.84413006697176</v>
      </c>
      <c r="AX28" s="85">
        <f t="shared" si="13"/>
        <v>936.77512904530636</v>
      </c>
      <c r="AY28" s="92"/>
      <c r="AZ28" s="30">
        <f t="shared" si="14"/>
        <v>1.9932516718607758</v>
      </c>
      <c r="BA28" s="30">
        <f t="shared" si="15"/>
        <v>2.1910568404110098</v>
      </c>
      <c r="BB28" s="30">
        <f t="shared" si="16"/>
        <v>9.8902584275117042E-2</v>
      </c>
      <c r="BC28" s="56">
        <f t="shared" si="17"/>
        <v>4.7273084183469948E-2</v>
      </c>
      <c r="BD28" s="30">
        <f t="shared" si="18"/>
        <v>1.9779085545349022</v>
      </c>
      <c r="BE28" s="30">
        <f t="shared" si="19"/>
        <v>2.185985688637444</v>
      </c>
      <c r="BF28" s="30">
        <f t="shared" si="20"/>
        <v>0.10403856705127079</v>
      </c>
      <c r="BG28" s="56">
        <f t="shared" si="21"/>
        <v>4.9971762477813098E-2</v>
      </c>
      <c r="BH28" s="30">
        <f t="shared" si="22"/>
        <v>1.5401253871175802</v>
      </c>
      <c r="BI28" s="30">
        <f t="shared" si="23"/>
        <v>1.8229172769262478</v>
      </c>
      <c r="BJ28" s="30">
        <f t="shared" si="24"/>
        <v>0.14139594490433388</v>
      </c>
      <c r="BK28" s="56">
        <f t="shared" si="25"/>
        <v>8.4088106532859086E-2</v>
      </c>
      <c r="BL28" s="30">
        <f t="shared" si="26"/>
        <v>2.6076700494844922</v>
      </c>
      <c r="BM28" s="30">
        <f t="shared" si="27"/>
        <v>2.9808367921048684</v>
      </c>
      <c r="BN28" s="30">
        <f t="shared" si="28"/>
        <v>0.18658337131018823</v>
      </c>
      <c r="BO28" s="56">
        <f t="shared" si="29"/>
        <v>6.677396184671186E-2</v>
      </c>
      <c r="BP28" s="59"/>
      <c r="DZ28" s="30">
        <f t="shared" si="30"/>
        <v>1.4567175625042597</v>
      </c>
      <c r="EA28" s="30">
        <f t="shared" si="31"/>
        <v>2.7275909497675261</v>
      </c>
      <c r="EB28" s="30">
        <f t="shared" si="32"/>
        <v>0.63543669363163313</v>
      </c>
      <c r="EC28" s="56">
        <f t="shared" si="33"/>
        <v>0.30372363403320646</v>
      </c>
      <c r="ED28" s="30">
        <f t="shared" si="34"/>
        <v>1.4135123830829337</v>
      </c>
      <c r="EE28" s="30">
        <f t="shared" si="35"/>
        <v>2.7503818600894125</v>
      </c>
      <c r="EF28" s="30">
        <f t="shared" si="36"/>
        <v>0.66843473850323953</v>
      </c>
      <c r="EG28" s="56">
        <f t="shared" si="37"/>
        <v>0.32106230344312447</v>
      </c>
      <c r="EH28" s="30">
        <f t="shared" si="38"/>
        <v>0.77307012843151957</v>
      </c>
      <c r="EI28" s="30">
        <f t="shared" si="39"/>
        <v>2.5899725356123087</v>
      </c>
      <c r="EJ28" s="30">
        <f t="shared" si="40"/>
        <v>0.90845120359039444</v>
      </c>
      <c r="EK28" s="56">
        <f t="shared" si="41"/>
        <v>0.54025553306424268</v>
      </c>
      <c r="EL28" s="30">
        <f t="shared" si="42"/>
        <v>1.5954786726830843</v>
      </c>
      <c r="EM28" s="30">
        <f t="shared" si="43"/>
        <v>3.9930281689062763</v>
      </c>
      <c r="EN28" s="30">
        <f t="shared" si="44"/>
        <v>1.198774748111596</v>
      </c>
      <c r="EO28" s="56">
        <f t="shared" si="45"/>
        <v>0.4290143260415753</v>
      </c>
      <c r="EP28" s="66"/>
      <c r="EQ28" s="60"/>
    </row>
    <row r="29" spans="2:147" s="12" customFormat="1" ht="21.95" customHeight="1" x14ac:dyDescent="0.25"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DATA'!BB24</f>
        <v>288.12</v>
      </c>
      <c r="V29" s="129">
        <f>'RAW DATA'!BC24</f>
        <v>75.634516433714438</v>
      </c>
      <c r="W29" s="129">
        <f>'RAW DATA'!BD24</f>
        <v>2.23</v>
      </c>
      <c r="X29" s="131"/>
      <c r="Y29" s="83"/>
      <c r="Z29" s="84"/>
      <c r="AA29" s="30">
        <f t="shared" si="0"/>
        <v>1.7500507455612018</v>
      </c>
      <c r="AB29" s="30">
        <f t="shared" si="1"/>
        <v>2.3677157145828023</v>
      </c>
      <c r="AC29" s="85">
        <f t="shared" si="2"/>
        <v>1.7305608123715075</v>
      </c>
      <c r="AD29" s="85">
        <f t="shared" si="3"/>
        <v>2.3413469814438042</v>
      </c>
      <c r="AE29" s="30">
        <f t="shared" si="4"/>
        <v>1.4287360875049531</v>
      </c>
      <c r="AF29" s="30">
        <f t="shared" si="5"/>
        <v>1.9329958830949363</v>
      </c>
      <c r="AG29" s="84"/>
      <c r="AH29" s="77"/>
      <c r="AI29" s="45"/>
      <c r="AJ29" s="30">
        <f t="shared" si="6"/>
        <v>2.0588832300720021</v>
      </c>
      <c r="AK29" s="30">
        <f t="shared" si="7"/>
        <v>2.0359538969076558</v>
      </c>
      <c r="AL29" s="30">
        <f t="shared" si="8"/>
        <v>1.6808659852999448</v>
      </c>
      <c r="AM29" s="85">
        <f t="shared" si="9"/>
        <v>2.7395938779754321</v>
      </c>
      <c r="AN29" s="30">
        <f t="shared" si="49"/>
        <v>2.928094895059135E-2</v>
      </c>
      <c r="AO29" s="30">
        <f t="shared" si="46"/>
        <v>3.7653890125324656E-2</v>
      </c>
      <c r="AP29" s="30">
        <f t="shared" si="47"/>
        <v>0.30154816610060042</v>
      </c>
      <c r="AQ29" s="85">
        <f t="shared" si="48"/>
        <v>0.25968592047003958</v>
      </c>
      <c r="AR29" s="94"/>
      <c r="AS29" s="95"/>
      <c r="AT29" s="60"/>
      <c r="AU29" s="30">
        <f t="shared" si="10"/>
        <v>5720.5800761618193</v>
      </c>
      <c r="AV29" s="30">
        <f t="shared" si="11"/>
        <v>4.9729000000000001</v>
      </c>
      <c r="AW29" s="30">
        <f t="shared" si="12"/>
        <v>168.66497164718319</v>
      </c>
      <c r="AX29" s="85">
        <f t="shared" si="13"/>
        <v>796.94873942235006</v>
      </c>
      <c r="AY29" s="92"/>
      <c r="AZ29" s="30">
        <f t="shared" si="14"/>
        <v>1.9639001768367073</v>
      </c>
      <c r="BA29" s="30">
        <f t="shared" si="15"/>
        <v>2.153866283307297</v>
      </c>
      <c r="BB29" s="30">
        <f t="shared" si="16"/>
        <v>9.498305323529499E-2</v>
      </c>
      <c r="BC29" s="56">
        <f t="shared" si="17"/>
        <v>4.6133288108803135E-2</v>
      </c>
      <c r="BD29" s="30">
        <f t="shared" si="18"/>
        <v>1.9360384010166061</v>
      </c>
      <c r="BE29" s="30">
        <f t="shared" si="19"/>
        <v>2.1358693927987056</v>
      </c>
      <c r="BF29" s="30">
        <f t="shared" si="20"/>
        <v>9.9915495891049769E-2</v>
      </c>
      <c r="BG29" s="56">
        <f t="shared" si="21"/>
        <v>4.9075519854751205E-2</v>
      </c>
      <c r="BH29" s="30">
        <f t="shared" si="22"/>
        <v>1.5450735926083203</v>
      </c>
      <c r="BI29" s="30">
        <f t="shared" si="23"/>
        <v>1.8166583779915693</v>
      </c>
      <c r="BJ29" s="30">
        <f t="shared" si="24"/>
        <v>0.13579239269162455</v>
      </c>
      <c r="BK29" s="56">
        <f t="shared" si="25"/>
        <v>8.0787162021957848E-2</v>
      </c>
      <c r="BL29" s="30">
        <f t="shared" si="26"/>
        <v>2.5604048464666249</v>
      </c>
      <c r="BM29" s="30">
        <f t="shared" si="27"/>
        <v>2.9187829094842392</v>
      </c>
      <c r="BN29" s="30">
        <f t="shared" si="28"/>
        <v>0.17918903150880733</v>
      </c>
      <c r="BO29" s="56">
        <f t="shared" si="29"/>
        <v>6.5407151384506812E-2</v>
      </c>
      <c r="BP29" s="59"/>
      <c r="DZ29" s="30">
        <f t="shared" si="30"/>
        <v>1.4240447853956386</v>
      </c>
      <c r="EA29" s="30">
        <f t="shared" si="31"/>
        <v>2.6937216747483657</v>
      </c>
      <c r="EB29" s="30">
        <f t="shared" si="32"/>
        <v>0.63483844467636352</v>
      </c>
      <c r="EC29" s="56">
        <f t="shared" si="33"/>
        <v>0.30834116058838473</v>
      </c>
      <c r="ED29" s="30">
        <f t="shared" si="34"/>
        <v>1.3681484742559924</v>
      </c>
      <c r="EE29" s="30">
        <f t="shared" si="35"/>
        <v>2.7037593195593193</v>
      </c>
      <c r="EF29" s="30">
        <f t="shared" si="36"/>
        <v>0.66780542265166354</v>
      </c>
      <c r="EG29" s="56">
        <f t="shared" si="37"/>
        <v>0.3280061614685732</v>
      </c>
      <c r="EH29" s="30">
        <f t="shared" si="38"/>
        <v>0.77327006751364091</v>
      </c>
      <c r="EI29" s="30">
        <f t="shared" si="39"/>
        <v>2.5884619030862486</v>
      </c>
      <c r="EJ29" s="30">
        <f t="shared" si="40"/>
        <v>0.90759591778630389</v>
      </c>
      <c r="EK29" s="56">
        <f t="shared" si="41"/>
        <v>0.53995733492360865</v>
      </c>
      <c r="EL29" s="30">
        <f t="shared" si="42"/>
        <v>1.5419477485725899</v>
      </c>
      <c r="EM29" s="30">
        <f t="shared" si="43"/>
        <v>3.9372400073782741</v>
      </c>
      <c r="EN29" s="30">
        <f t="shared" si="44"/>
        <v>1.1976461294028422</v>
      </c>
      <c r="EO29" s="56">
        <f t="shared" si="45"/>
        <v>0.43716192353587313</v>
      </c>
      <c r="EP29" s="66"/>
      <c r="EQ29" s="60"/>
    </row>
    <row r="30" spans="2:147" s="12" customFormat="1" ht="21.95" customHeight="1" x14ac:dyDescent="0.25"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DATA'!BB25</f>
        <v>281.52</v>
      </c>
      <c r="V30" s="129">
        <f>'RAW DATA'!BC25</f>
        <v>73.929525169216518</v>
      </c>
      <c r="W30" s="129">
        <f>'RAW DATA'!BD25</f>
        <v>2.15</v>
      </c>
      <c r="X30" s="131"/>
      <c r="Y30" s="83"/>
      <c r="Z30" s="84"/>
      <c r="AA30" s="30">
        <f t="shared" si="0"/>
        <v>1.7297613495136763</v>
      </c>
      <c r="AB30" s="30">
        <f t="shared" si="1"/>
        <v>2.3402653552243855</v>
      </c>
      <c r="AC30" s="85">
        <f t="shared" si="2"/>
        <v>1.7030463314473927</v>
      </c>
      <c r="AD30" s="85">
        <f t="shared" si="3"/>
        <v>2.3041215072523547</v>
      </c>
      <c r="AE30" s="30">
        <f t="shared" si="4"/>
        <v>1.4283256907169872</v>
      </c>
      <c r="AF30" s="30">
        <f t="shared" si="5"/>
        <v>1.9324406403818062</v>
      </c>
      <c r="AG30" s="84"/>
      <c r="AH30" s="77"/>
      <c r="AI30" s="45"/>
      <c r="AJ30" s="30">
        <f t="shared" si="6"/>
        <v>2.035013352369031</v>
      </c>
      <c r="AK30" s="30">
        <f t="shared" si="7"/>
        <v>2.0035839193498739</v>
      </c>
      <c r="AL30" s="30">
        <f t="shared" si="8"/>
        <v>1.6803831655493968</v>
      </c>
      <c r="AM30" s="85">
        <f t="shared" si="9"/>
        <v>2.7003790788919799</v>
      </c>
      <c r="AN30" s="30">
        <f t="shared" si="49"/>
        <v>1.3221929133408602E-2</v>
      </c>
      <c r="AO30" s="30">
        <f t="shared" si="46"/>
        <v>2.1437668672944204E-2</v>
      </c>
      <c r="AP30" s="30">
        <f t="shared" si="47"/>
        <v>0.22053997119940516</v>
      </c>
      <c r="AQ30" s="85">
        <f t="shared" si="48"/>
        <v>0.30291713048198438</v>
      </c>
      <c r="AR30" s="94"/>
      <c r="AS30" s="95"/>
      <c r="AT30" s="60"/>
      <c r="AU30" s="30">
        <f t="shared" si="10"/>
        <v>5465.5746917458182</v>
      </c>
      <c r="AV30" s="30">
        <f t="shared" si="11"/>
        <v>4.6224999999999996</v>
      </c>
      <c r="AW30" s="30">
        <f t="shared" si="12"/>
        <v>158.94847911381549</v>
      </c>
      <c r="AX30" s="85">
        <f t="shared" si="13"/>
        <v>703.59097120097624</v>
      </c>
      <c r="AY30" s="92"/>
      <c r="AZ30" s="30">
        <f t="shared" si="14"/>
        <v>1.9427398925727459</v>
      </c>
      <c r="BA30" s="30">
        <f t="shared" si="15"/>
        <v>2.1272868121653161</v>
      </c>
      <c r="BB30" s="30">
        <f t="shared" si="16"/>
        <v>9.2273459796285068E-2</v>
      </c>
      <c r="BC30" s="56">
        <f t="shared" si="17"/>
        <v>4.5342925975825316E-2</v>
      </c>
      <c r="BD30" s="30">
        <f t="shared" si="18"/>
        <v>1.9065187253063669</v>
      </c>
      <c r="BE30" s="30">
        <f t="shared" si="19"/>
        <v>2.1006491133933811</v>
      </c>
      <c r="BF30" s="30">
        <f t="shared" si="20"/>
        <v>9.7065194043507039E-2</v>
      </c>
      <c r="BG30" s="56">
        <f t="shared" si="21"/>
        <v>4.8445784130171587E-2</v>
      </c>
      <c r="BH30" s="30">
        <f t="shared" si="22"/>
        <v>1.5484645394274066</v>
      </c>
      <c r="BI30" s="30">
        <f t="shared" si="23"/>
        <v>1.8123017916713871</v>
      </c>
      <c r="BJ30" s="30">
        <f t="shared" si="24"/>
        <v>0.13191862612199021</v>
      </c>
      <c r="BK30" s="56">
        <f t="shared" si="25"/>
        <v>7.8505086712684247E-2</v>
      </c>
      <c r="BL30" s="30">
        <f t="shared" si="26"/>
        <v>2.5263017952958875</v>
      </c>
      <c r="BM30" s="30">
        <f t="shared" si="27"/>
        <v>2.8744563624880723</v>
      </c>
      <c r="BN30" s="30">
        <f t="shared" si="28"/>
        <v>0.17407728359609248</v>
      </c>
      <c r="BO30" s="56">
        <f t="shared" si="29"/>
        <v>6.4464017276981658E-2</v>
      </c>
      <c r="BP30" s="59"/>
      <c r="DZ30" s="30">
        <f t="shared" si="30"/>
        <v>1.4005746541325648</v>
      </c>
      <c r="EA30" s="30">
        <f t="shared" si="31"/>
        <v>2.6694520506054973</v>
      </c>
      <c r="EB30" s="30">
        <f t="shared" si="32"/>
        <v>0.63443869823646637</v>
      </c>
      <c r="EC30" s="56">
        <f t="shared" si="33"/>
        <v>0.31176144249761001</v>
      </c>
      <c r="ED30" s="30">
        <f t="shared" si="34"/>
        <v>1.3361990018558416</v>
      </c>
      <c r="EE30" s="30">
        <f t="shared" si="35"/>
        <v>2.6709688368439064</v>
      </c>
      <c r="EF30" s="30">
        <f t="shared" si="36"/>
        <v>0.66738491749403228</v>
      </c>
      <c r="EG30" s="56">
        <f t="shared" si="37"/>
        <v>0.33309556492676706</v>
      </c>
      <c r="EH30" s="30">
        <f t="shared" si="38"/>
        <v>0.77335874471644017</v>
      </c>
      <c r="EI30" s="30">
        <f t="shared" si="39"/>
        <v>2.5874075863823536</v>
      </c>
      <c r="EJ30" s="30">
        <f t="shared" si="40"/>
        <v>0.90702442083295665</v>
      </c>
      <c r="EK30" s="56">
        <f t="shared" si="41"/>
        <v>0.53977238015021867</v>
      </c>
      <c r="EL30" s="30">
        <f t="shared" si="42"/>
        <v>1.5034870858847831</v>
      </c>
      <c r="EM30" s="30">
        <f t="shared" si="43"/>
        <v>3.8972710718991768</v>
      </c>
      <c r="EN30" s="30">
        <f t="shared" si="44"/>
        <v>1.1968919930071968</v>
      </c>
      <c r="EO30" s="56">
        <f t="shared" si="45"/>
        <v>0.44323110127867893</v>
      </c>
      <c r="EP30" s="66"/>
      <c r="EQ30" s="60"/>
    </row>
    <row r="31" spans="2:147" s="12" customFormat="1" ht="21.95" customHeight="1" x14ac:dyDescent="0.25"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DATA'!BB26</f>
        <v>387.15</v>
      </c>
      <c r="V31" s="129">
        <f>'RAW DATA'!BC26</f>
        <v>100.38271461953862</v>
      </c>
      <c r="W31" s="129">
        <f>'RAW DATA'!BD26</f>
        <v>2.2599999999999998</v>
      </c>
      <c r="X31" s="131"/>
      <c r="Y31" s="83"/>
      <c r="Z31" s="84"/>
      <c r="AA31" s="30">
        <f t="shared" si="0"/>
        <v>2.0445543039725096</v>
      </c>
      <c r="AB31" s="30">
        <f t="shared" si="1"/>
        <v>2.7661617053745715</v>
      </c>
      <c r="AC31" s="85">
        <f t="shared" si="2"/>
        <v>2.183826444510728</v>
      </c>
      <c r="AD31" s="85">
        <f t="shared" si="3"/>
        <v>2.9545887190439259</v>
      </c>
      <c r="AE31" s="30">
        <f t="shared" si="4"/>
        <v>1.433841164792677</v>
      </c>
      <c r="AF31" s="30">
        <f t="shared" si="5"/>
        <v>1.9399027523665628</v>
      </c>
      <c r="AG31" s="84"/>
      <c r="AH31" s="77"/>
      <c r="AI31" s="45"/>
      <c r="AJ31" s="30">
        <f t="shared" si="6"/>
        <v>2.4053580046735408</v>
      </c>
      <c r="AK31" s="30">
        <f t="shared" si="7"/>
        <v>2.5692075817773272</v>
      </c>
      <c r="AL31" s="30">
        <f t="shared" si="8"/>
        <v>1.6868719585796199</v>
      </c>
      <c r="AM31" s="85">
        <f t="shared" si="9"/>
        <v>3.3088024362493882</v>
      </c>
      <c r="AN31" s="30">
        <f t="shared" si="49"/>
        <v>2.1128949522673163E-2</v>
      </c>
      <c r="AO31" s="30">
        <f t="shared" si="46"/>
        <v>9.5609328628582638E-2</v>
      </c>
      <c r="AP31" s="30">
        <f t="shared" si="47"/>
        <v>0.32847575186236067</v>
      </c>
      <c r="AQ31" s="85">
        <f t="shared" si="48"/>
        <v>1.0999865502826525</v>
      </c>
      <c r="AR31" s="94"/>
      <c r="AS31" s="95"/>
      <c r="AT31" s="60"/>
      <c r="AU31" s="30">
        <f t="shared" si="10"/>
        <v>10076.689394387733</v>
      </c>
      <c r="AV31" s="30">
        <f t="shared" si="11"/>
        <v>5.1075999999999988</v>
      </c>
      <c r="AW31" s="30">
        <f t="shared" si="12"/>
        <v>226.86493504015726</v>
      </c>
      <c r="AX31" s="85">
        <f t="shared" si="13"/>
        <v>2806.7192082062852</v>
      </c>
      <c r="AY31" s="92"/>
      <c r="AZ31" s="30">
        <f t="shared" si="14"/>
        <v>2.2641324478110216</v>
      </c>
      <c r="BA31" s="30">
        <f t="shared" si="15"/>
        <v>2.5465835615360599</v>
      </c>
      <c r="BB31" s="30">
        <f t="shared" si="16"/>
        <v>0.14122555686251925</v>
      </c>
      <c r="BC31" s="56">
        <f t="shared" si="17"/>
        <v>5.8712905350522454E-2</v>
      </c>
      <c r="BD31" s="30">
        <f t="shared" si="18"/>
        <v>2.4206482223360912</v>
      </c>
      <c r="BE31" s="30">
        <f t="shared" si="19"/>
        <v>2.7177669412185632</v>
      </c>
      <c r="BF31" s="30">
        <f t="shared" si="20"/>
        <v>0.14855935944123616</v>
      </c>
      <c r="BG31" s="56">
        <f t="shared" si="21"/>
        <v>5.7823027027837724E-2</v>
      </c>
      <c r="BH31" s="30">
        <f t="shared" si="22"/>
        <v>1.4849690335592816</v>
      </c>
      <c r="BI31" s="30">
        <f t="shared" si="23"/>
        <v>1.8887748835999583</v>
      </c>
      <c r="BJ31" s="30">
        <f t="shared" si="24"/>
        <v>0.2019029250203383</v>
      </c>
      <c r="BK31" s="56">
        <f t="shared" si="25"/>
        <v>0.11969072340875514</v>
      </c>
      <c r="BL31" s="30">
        <f t="shared" si="26"/>
        <v>3.0423752169032401</v>
      </c>
      <c r="BM31" s="30">
        <f t="shared" si="27"/>
        <v>3.5752296555955363</v>
      </c>
      <c r="BN31" s="30">
        <f t="shared" si="28"/>
        <v>0.26642721934614833</v>
      </c>
      <c r="BO31" s="56">
        <f t="shared" si="29"/>
        <v>8.052073959669534E-2</v>
      </c>
      <c r="BP31" s="59"/>
      <c r="DZ31" s="30">
        <f t="shared" si="30"/>
        <v>1.7619741936024709</v>
      </c>
      <c r="EA31" s="30">
        <f t="shared" si="31"/>
        <v>3.0487418157446107</v>
      </c>
      <c r="EB31" s="30">
        <f t="shared" si="32"/>
        <v>0.64338381107106979</v>
      </c>
      <c r="EC31" s="56">
        <f t="shared" si="33"/>
        <v>0.26747943957655945</v>
      </c>
      <c r="ED31" s="30">
        <f t="shared" si="34"/>
        <v>1.8924130343100749</v>
      </c>
      <c r="EE31" s="30">
        <f t="shared" si="35"/>
        <v>3.2460021292445793</v>
      </c>
      <c r="EF31" s="30">
        <f t="shared" si="36"/>
        <v>0.67679454746725232</v>
      </c>
      <c r="EG31" s="56">
        <f t="shared" si="37"/>
        <v>0.26342540488653665</v>
      </c>
      <c r="EH31" s="30">
        <f t="shared" si="38"/>
        <v>0.76705916936584995</v>
      </c>
      <c r="EI31" s="30">
        <f t="shared" si="39"/>
        <v>2.6066847477933899</v>
      </c>
      <c r="EJ31" s="30">
        <f t="shared" si="40"/>
        <v>0.91981278921376997</v>
      </c>
      <c r="EK31" s="56">
        <f t="shared" si="41"/>
        <v>0.54527718273784742</v>
      </c>
      <c r="EL31" s="30">
        <f t="shared" si="42"/>
        <v>2.0950351581152864</v>
      </c>
      <c r="EM31" s="30">
        <f t="shared" si="43"/>
        <v>4.52256971438349</v>
      </c>
      <c r="EN31" s="30">
        <f t="shared" si="44"/>
        <v>1.2137672781341016</v>
      </c>
      <c r="EO31" s="56">
        <f t="shared" si="45"/>
        <v>0.36682978253302362</v>
      </c>
      <c r="EP31" s="66"/>
      <c r="EQ31" s="60"/>
    </row>
    <row r="32" spans="2:147" s="12" customFormat="1" ht="21.95" customHeight="1" x14ac:dyDescent="0.25"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T32" s="24"/>
      <c r="U32" s="129">
        <f>'RAW DATA'!BB27</f>
        <v>410.92</v>
      </c>
      <c r="V32" s="129">
        <f>'RAW DATA'!BC27</f>
        <v>106.12298548519477</v>
      </c>
      <c r="W32" s="129">
        <f>'RAW DATA'!BD27</f>
        <v>2.74</v>
      </c>
      <c r="X32" s="131"/>
      <c r="Y32" s="83"/>
      <c r="Z32" s="84"/>
      <c r="AA32" s="30">
        <f t="shared" si="0"/>
        <v>2.1128635272738179</v>
      </c>
      <c r="AB32" s="30">
        <f t="shared" si="1"/>
        <v>2.8585800663116356</v>
      </c>
      <c r="AC32" s="85">
        <f t="shared" si="2"/>
        <v>2.3048996369863324</v>
      </c>
      <c r="AD32" s="85">
        <f t="shared" si="3"/>
        <v>3.1183936265109202</v>
      </c>
      <c r="AE32" s="30">
        <f t="shared" si="4"/>
        <v>1.4348461646016915</v>
      </c>
      <c r="AF32" s="30">
        <f t="shared" si="5"/>
        <v>1.9412624579905238</v>
      </c>
      <c r="AG32" s="84"/>
      <c r="AH32" s="77"/>
      <c r="AI32" s="45"/>
      <c r="AJ32" s="30">
        <f t="shared" si="6"/>
        <v>2.4857217967927268</v>
      </c>
      <c r="AK32" s="30">
        <f t="shared" si="7"/>
        <v>2.7116466317486263</v>
      </c>
      <c r="AL32" s="30">
        <f t="shared" si="8"/>
        <v>1.6880543112961077</v>
      </c>
      <c r="AM32" s="85">
        <f t="shared" si="9"/>
        <v>3.4408286661594798</v>
      </c>
      <c r="AN32" s="30">
        <f t="shared" si="49"/>
        <v>6.4657404626319456E-2</v>
      </c>
      <c r="AO32" s="30">
        <f t="shared" si="46"/>
        <v>8.0391349119801809E-4</v>
      </c>
      <c r="AP32" s="30">
        <f t="shared" si="47"/>
        <v>1.1065897319827067</v>
      </c>
      <c r="AQ32" s="85">
        <f t="shared" si="48"/>
        <v>0.4911608193108753</v>
      </c>
      <c r="AR32" s="94"/>
      <c r="AS32" s="95"/>
      <c r="AT32" s="60"/>
      <c r="AU32" s="30">
        <f t="shared" si="10"/>
        <v>11262.088048290861</v>
      </c>
      <c r="AV32" s="30">
        <f t="shared" si="11"/>
        <v>7.5076000000000009</v>
      </c>
      <c r="AW32" s="30">
        <f t="shared" si="12"/>
        <v>290.77698022943372</v>
      </c>
      <c r="AX32" s="85">
        <f t="shared" si="13"/>
        <v>3447.8915537018861</v>
      </c>
      <c r="AY32" s="92"/>
      <c r="AZ32" s="30">
        <f t="shared" si="14"/>
        <v>2.3326552823902946</v>
      </c>
      <c r="BA32" s="30">
        <f t="shared" si="15"/>
        <v>2.6387883111951589</v>
      </c>
      <c r="BB32" s="30">
        <f t="shared" si="16"/>
        <v>0.15306651440243194</v>
      </c>
      <c r="BC32" s="56">
        <f t="shared" si="17"/>
        <v>6.1578296734546303E-2</v>
      </c>
      <c r="BD32" s="30">
        <f t="shared" si="18"/>
        <v>2.5506314172455991</v>
      </c>
      <c r="BE32" s="30">
        <f t="shared" si="19"/>
        <v>2.8726618462516536</v>
      </c>
      <c r="BF32" s="30">
        <f t="shared" si="20"/>
        <v>0.16101521450302747</v>
      </c>
      <c r="BG32" s="56">
        <f t="shared" si="21"/>
        <v>5.9379128761772086E-2</v>
      </c>
      <c r="BH32" s="30">
        <f t="shared" si="22"/>
        <v>1.4692229774561296</v>
      </c>
      <c r="BI32" s="30">
        <f t="shared" si="23"/>
        <v>1.9068856451360858</v>
      </c>
      <c r="BJ32" s="30">
        <f t="shared" si="24"/>
        <v>0.21883133383997802</v>
      </c>
      <c r="BK32" s="56">
        <f t="shared" si="25"/>
        <v>0.12963524477595562</v>
      </c>
      <c r="BL32" s="30">
        <f t="shared" si="26"/>
        <v>3.1520630438936257</v>
      </c>
      <c r="BM32" s="30">
        <f t="shared" si="27"/>
        <v>3.7295942884253339</v>
      </c>
      <c r="BN32" s="30">
        <f t="shared" si="28"/>
        <v>0.28876562226585395</v>
      </c>
      <c r="BO32" s="56">
        <f t="shared" si="29"/>
        <v>8.3923278454943573E-2</v>
      </c>
      <c r="BP32" s="59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DZ32" s="30">
        <f t="shared" si="30"/>
        <v>1.8396355577591783</v>
      </c>
      <c r="EA32" s="30">
        <f t="shared" si="31"/>
        <v>3.1318080358262752</v>
      </c>
      <c r="EB32" s="30">
        <f t="shared" si="32"/>
        <v>0.64608623903354834</v>
      </c>
      <c r="EC32" s="56">
        <f t="shared" si="33"/>
        <v>0.25991896593865799</v>
      </c>
      <c r="ED32" s="30">
        <f t="shared" si="34"/>
        <v>2.0320093200114995</v>
      </c>
      <c r="EE32" s="30">
        <f t="shared" si="35"/>
        <v>3.3912839434857531</v>
      </c>
      <c r="EF32" s="30">
        <f t="shared" si="36"/>
        <v>0.67963731173712683</v>
      </c>
      <c r="EG32" s="56">
        <f t="shared" si="37"/>
        <v>0.25063638594342119</v>
      </c>
      <c r="EH32" s="30">
        <f t="shared" si="38"/>
        <v>0.76437799962646724</v>
      </c>
      <c r="EI32" s="30">
        <f t="shared" si="39"/>
        <v>2.611730622965748</v>
      </c>
      <c r="EJ32" s="30">
        <f t="shared" si="40"/>
        <v>0.92367631166964048</v>
      </c>
      <c r="EK32" s="56">
        <f t="shared" si="41"/>
        <v>0.5471840008278116</v>
      </c>
      <c r="EL32" s="30">
        <f t="shared" si="42"/>
        <v>2.2219631580482977</v>
      </c>
      <c r="EM32" s="30">
        <f t="shared" si="43"/>
        <v>4.6596941742706619</v>
      </c>
      <c r="EN32" s="30">
        <f t="shared" si="44"/>
        <v>1.2188655081111823</v>
      </c>
      <c r="EO32" s="56">
        <f t="shared" si="45"/>
        <v>0.35423603624868444</v>
      </c>
      <c r="EP32" s="66"/>
      <c r="EQ32" s="60"/>
    </row>
    <row r="33" spans="2:147" s="12" customFormat="1" ht="21.95" customHeight="1" x14ac:dyDescent="0.25"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T33" s="24"/>
      <c r="U33" s="129">
        <f>'RAW DATA'!BB28</f>
        <v>204.45</v>
      </c>
      <c r="V33" s="129">
        <f>'RAW DATA'!BC28</f>
        <v>53.356409726507351</v>
      </c>
      <c r="W33" s="129">
        <f>'RAW DATA'!BD28</f>
        <v>1.35</v>
      </c>
      <c r="X33" s="131"/>
      <c r="Y33" s="83"/>
      <c r="Z33" s="84"/>
      <c r="AA33" s="30">
        <f t="shared" si="0"/>
        <v>1.4849412757454374</v>
      </c>
      <c r="AB33" s="30">
        <f t="shared" si="1"/>
        <v>2.0090381965967681</v>
      </c>
      <c r="AC33" s="85">
        <f t="shared" si="2"/>
        <v>1.4035873075895833</v>
      </c>
      <c r="AD33" s="85">
        <f t="shared" si="3"/>
        <v>1.8989710632094361</v>
      </c>
      <c r="AE33" s="30">
        <f t="shared" si="4"/>
        <v>1.4224686154314989</v>
      </c>
      <c r="AF33" s="30">
        <f t="shared" si="5"/>
        <v>1.9245163620543808</v>
      </c>
      <c r="AG33" s="84"/>
      <c r="AH33" s="77"/>
      <c r="AI33" s="45"/>
      <c r="AJ33" s="30">
        <f t="shared" si="6"/>
        <v>1.7469897361711029</v>
      </c>
      <c r="AK33" s="30">
        <f t="shared" si="7"/>
        <v>1.6512791853995097</v>
      </c>
      <c r="AL33" s="30">
        <f t="shared" si="8"/>
        <v>1.6734924887429399</v>
      </c>
      <c r="AM33" s="85">
        <f t="shared" si="9"/>
        <v>2.227197423709669</v>
      </c>
      <c r="AN33" s="30">
        <f t="shared" si="49"/>
        <v>0.15760085062520179</v>
      </c>
      <c r="AO33" s="30">
        <f t="shared" si="46"/>
        <v>9.0769147554992075E-2</v>
      </c>
      <c r="AP33" s="30">
        <f t="shared" si="47"/>
        <v>0.10464739027310102</v>
      </c>
      <c r="AQ33" s="85">
        <f t="shared" si="48"/>
        <v>0.76947532016288045</v>
      </c>
      <c r="AR33" s="100"/>
      <c r="AS33" s="101"/>
      <c r="AT33" s="68"/>
      <c r="AU33" s="30">
        <f t="shared" si="10"/>
        <v>2846.9064589029281</v>
      </c>
      <c r="AV33" s="30">
        <f t="shared" si="11"/>
        <v>1.8225000000000002</v>
      </c>
      <c r="AW33" s="30">
        <f t="shared" si="12"/>
        <v>72.031153130784929</v>
      </c>
      <c r="AX33" s="85">
        <f t="shared" si="13"/>
        <v>35.428373347433229</v>
      </c>
      <c r="AY33" s="63"/>
      <c r="AZ33" s="30">
        <f t="shared" si="14"/>
        <v>1.6771112526263163</v>
      </c>
      <c r="BA33" s="30">
        <f t="shared" si="15"/>
        <v>1.8168682197158894</v>
      </c>
      <c r="BB33" s="30">
        <f t="shared" si="16"/>
        <v>6.9878483544786429E-2</v>
      </c>
      <c r="BC33" s="56">
        <f t="shared" si="17"/>
        <v>3.9999366967055E-2</v>
      </c>
      <c r="BD33" s="30">
        <f t="shared" si="18"/>
        <v>1.5777719322877781</v>
      </c>
      <c r="BE33" s="30">
        <f t="shared" si="19"/>
        <v>1.7247864385112412</v>
      </c>
      <c r="BF33" s="30">
        <f t="shared" si="20"/>
        <v>7.3507253111731508E-2</v>
      </c>
      <c r="BG33" s="56">
        <f t="shared" si="21"/>
        <v>4.4515339236197819E-2</v>
      </c>
      <c r="BH33" s="30">
        <f t="shared" si="22"/>
        <v>1.573590809917113</v>
      </c>
      <c r="BI33" s="30">
        <f t="shared" si="23"/>
        <v>1.7733941675687668</v>
      </c>
      <c r="BJ33" s="30">
        <f t="shared" si="24"/>
        <v>9.9901678825826942E-2</v>
      </c>
      <c r="BK33" s="56">
        <f t="shared" si="25"/>
        <v>5.9696520598589015E-2</v>
      </c>
      <c r="BL33" s="30">
        <f t="shared" si="26"/>
        <v>2.0953690884099405</v>
      </c>
      <c r="BM33" s="30">
        <f t="shared" si="27"/>
        <v>2.3590257590093975</v>
      </c>
      <c r="BN33" s="30">
        <f t="shared" si="28"/>
        <v>0.13182833529972829</v>
      </c>
      <c r="BO33" s="56">
        <f t="shared" si="29"/>
        <v>5.9190233383151235E-2</v>
      </c>
      <c r="BP33" s="59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DZ33" s="30">
        <f t="shared" si="30"/>
        <v>1.1154194131668278</v>
      </c>
      <c r="EA33" s="30">
        <f t="shared" si="31"/>
        <v>2.3785600591753777</v>
      </c>
      <c r="EB33" s="30">
        <f t="shared" si="32"/>
        <v>0.63157032300427507</v>
      </c>
      <c r="EC33" s="56">
        <f t="shared" si="33"/>
        <v>0.36151919494873208</v>
      </c>
      <c r="ED33" s="30">
        <f t="shared" si="34"/>
        <v>0.98691159703908649</v>
      </c>
      <c r="EE33" s="30">
        <f t="shared" si="35"/>
        <v>2.3156467737599327</v>
      </c>
      <c r="EF33" s="30">
        <f t="shared" si="36"/>
        <v>0.6643675883604232</v>
      </c>
      <c r="EG33" s="56">
        <f t="shared" si="37"/>
        <v>0.40233510737294631</v>
      </c>
      <c r="EH33" s="30">
        <f t="shared" si="38"/>
        <v>0.77056883665397979</v>
      </c>
      <c r="EI33" s="30">
        <f t="shared" si="39"/>
        <v>2.5764161408319</v>
      </c>
      <c r="EJ33" s="30">
        <f t="shared" si="40"/>
        <v>0.90292365208896008</v>
      </c>
      <c r="EK33" s="56">
        <f t="shared" si="41"/>
        <v>0.53954449043700214</v>
      </c>
      <c r="EL33" s="30">
        <f t="shared" si="42"/>
        <v>1.0357167263215652</v>
      </c>
      <c r="EM33" s="30">
        <f t="shared" si="43"/>
        <v>3.4186781210977726</v>
      </c>
      <c r="EN33" s="30">
        <f t="shared" si="44"/>
        <v>1.1914806973881038</v>
      </c>
      <c r="EO33" s="56">
        <f t="shared" si="45"/>
        <v>0.5349686043563876</v>
      </c>
      <c r="EP33" s="66"/>
      <c r="EQ33" s="60"/>
    </row>
    <row r="34" spans="2:147" s="12" customFormat="1" ht="21.95" customHeight="1" x14ac:dyDescent="0.25"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T34" s="24"/>
      <c r="U34" s="129">
        <f>'RAW DATA'!BB29</f>
        <v>213.51</v>
      </c>
      <c r="V34" s="129">
        <f>'RAW DATA'!BC29</f>
        <v>55.846444451481247</v>
      </c>
      <c r="W34" s="129">
        <f>'RAW DATA'!BD29</f>
        <v>1.47</v>
      </c>
      <c r="X34" s="131"/>
      <c r="Y34" s="83"/>
      <c r="Z34" s="84"/>
      <c r="AA34" s="30">
        <f t="shared" si="0"/>
        <v>1.5145726889726268</v>
      </c>
      <c r="AB34" s="30">
        <f t="shared" si="1"/>
        <v>2.0491277556688479</v>
      </c>
      <c r="AC34" s="85">
        <f t="shared" si="2"/>
        <v>1.4368276296140627</v>
      </c>
      <c r="AD34" s="85">
        <f t="shared" si="3"/>
        <v>1.9439432635954965</v>
      </c>
      <c r="AE34" s="30">
        <f t="shared" si="4"/>
        <v>1.4232863544761047</v>
      </c>
      <c r="AF34" s="30">
        <f t="shared" si="5"/>
        <v>1.9256227148794358</v>
      </c>
      <c r="AG34" s="84"/>
      <c r="AH34" s="77"/>
      <c r="AI34" s="45"/>
      <c r="AJ34" s="30">
        <f t="shared" si="6"/>
        <v>1.7818502223207373</v>
      </c>
      <c r="AK34" s="30">
        <f t="shared" si="7"/>
        <v>1.6903854466047796</v>
      </c>
      <c r="AL34" s="30">
        <f t="shared" si="8"/>
        <v>1.6744545346777704</v>
      </c>
      <c r="AM34" s="85">
        <f t="shared" si="9"/>
        <v>2.2844682223840689</v>
      </c>
      <c r="AN34" s="30">
        <f t="shared" si="49"/>
        <v>9.7250561161493304E-2</v>
      </c>
      <c r="AO34" s="30">
        <f t="shared" si="46"/>
        <v>4.8569745075188187E-2</v>
      </c>
      <c r="AP34" s="30">
        <f t="shared" si="47"/>
        <v>4.1801656750303624E-2</v>
      </c>
      <c r="AQ34" s="85">
        <f t="shared" si="48"/>
        <v>0.66335848527346508</v>
      </c>
      <c r="AR34" s="100"/>
      <c r="AS34" s="101"/>
      <c r="AT34" s="68"/>
      <c r="AU34" s="30">
        <f t="shared" si="10"/>
        <v>3118.8253578723807</v>
      </c>
      <c r="AV34" s="30">
        <f t="shared" si="11"/>
        <v>2.1608999999999998</v>
      </c>
      <c r="AW34" s="30">
        <f t="shared" si="12"/>
        <v>82.094273343677429</v>
      </c>
      <c r="AX34" s="85">
        <f t="shared" si="13"/>
        <v>71.270885349352753</v>
      </c>
      <c r="AY34" s="63"/>
      <c r="AZ34" s="30">
        <f t="shared" si="14"/>
        <v>1.7105915210782026</v>
      </c>
      <c r="BA34" s="30">
        <f t="shared" si="15"/>
        <v>1.8531089235632721</v>
      </c>
      <c r="BB34" s="30">
        <f t="shared" si="16"/>
        <v>7.1258701242534694E-2</v>
      </c>
      <c r="BC34" s="56">
        <f t="shared" si="17"/>
        <v>3.9991409126253714E-2</v>
      </c>
      <c r="BD34" s="30">
        <f t="shared" si="18"/>
        <v>1.6154263014869394</v>
      </c>
      <c r="BE34" s="30">
        <f t="shared" si="19"/>
        <v>1.7653445917226198</v>
      </c>
      <c r="BF34" s="30">
        <f t="shared" si="20"/>
        <v>7.4959145117840201E-2</v>
      </c>
      <c r="BG34" s="56">
        <f t="shared" si="21"/>
        <v>4.4344409890891591E-2</v>
      </c>
      <c r="BH34" s="30">
        <f t="shared" si="22"/>
        <v>1.5725796295002039</v>
      </c>
      <c r="BI34" s="30">
        <f t="shared" si="23"/>
        <v>1.7763294398553369</v>
      </c>
      <c r="BJ34" s="30">
        <f t="shared" si="24"/>
        <v>0.10187490517756645</v>
      </c>
      <c r="BK34" s="56">
        <f t="shared" si="25"/>
        <v>6.0840651727322732E-2</v>
      </c>
      <c r="BL34" s="30">
        <f t="shared" si="26"/>
        <v>2.1500360555153746</v>
      </c>
      <c r="BM34" s="30">
        <f t="shared" si="27"/>
        <v>2.4189003892527632</v>
      </c>
      <c r="BN34" s="30">
        <f t="shared" si="28"/>
        <v>0.13443216686869414</v>
      </c>
      <c r="BO34" s="56">
        <f t="shared" si="29"/>
        <v>5.8846153144735375E-2</v>
      </c>
      <c r="BP34" s="59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DZ34" s="30">
        <f t="shared" si="30"/>
        <v>1.1501256993362499</v>
      </c>
      <c r="EA34" s="30">
        <f t="shared" si="31"/>
        <v>2.4135747453052248</v>
      </c>
      <c r="EB34" s="30">
        <f t="shared" si="32"/>
        <v>0.63172452298448734</v>
      </c>
      <c r="EC34" s="56">
        <f t="shared" si="33"/>
        <v>0.35453289792321024</v>
      </c>
      <c r="ED34" s="30">
        <f t="shared" si="34"/>
        <v>1.0258556507034897</v>
      </c>
      <c r="EE34" s="30">
        <f t="shared" si="35"/>
        <v>2.3549152425060695</v>
      </c>
      <c r="EF34" s="30">
        <f t="shared" si="36"/>
        <v>0.6645297959012898</v>
      </c>
      <c r="EG34" s="56">
        <f t="shared" si="37"/>
        <v>0.39312323543487077</v>
      </c>
      <c r="EH34" s="30">
        <f t="shared" si="38"/>
        <v>0.77131043079711881</v>
      </c>
      <c r="EI34" s="30">
        <f t="shared" si="39"/>
        <v>2.5775986385584222</v>
      </c>
      <c r="EJ34" s="30">
        <f t="shared" si="40"/>
        <v>0.90314410388065158</v>
      </c>
      <c r="EK34" s="56">
        <f t="shared" si="41"/>
        <v>0.53936615487410144</v>
      </c>
      <c r="EL34" s="30">
        <f t="shared" si="42"/>
        <v>1.0926966210486631</v>
      </c>
      <c r="EM34" s="30">
        <f t="shared" si="43"/>
        <v>3.4762398237194745</v>
      </c>
      <c r="EN34" s="30">
        <f t="shared" si="44"/>
        <v>1.1917716013354058</v>
      </c>
      <c r="EO34" s="56">
        <f t="shared" si="45"/>
        <v>0.52168447328703649</v>
      </c>
      <c r="EP34" s="66"/>
      <c r="EQ34" s="60"/>
    </row>
    <row r="35" spans="2:147" s="12" customFormat="1" ht="21.95" customHeight="1" x14ac:dyDescent="0.25"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T35" s="24"/>
      <c r="U35" s="129">
        <f>'RAW DATA'!BB30</f>
        <v>245.63</v>
      </c>
      <c r="V35" s="129">
        <f>'RAW DATA'!BC30</f>
        <v>64.511426196629429</v>
      </c>
      <c r="W35" s="129">
        <f>'RAW DATA'!BD30</f>
        <v>1.77</v>
      </c>
      <c r="X35" s="131"/>
      <c r="Y35" s="83"/>
      <c r="Z35" s="84"/>
      <c r="AA35" s="30">
        <f t="shared" si="0"/>
        <v>1.6176859717398901</v>
      </c>
      <c r="AB35" s="30">
        <f t="shared" si="1"/>
        <v>2.1886339617657335</v>
      </c>
      <c r="AC35" s="85">
        <f t="shared" si="2"/>
        <v>1.5587566383226672</v>
      </c>
      <c r="AD35" s="85">
        <f t="shared" si="3"/>
        <v>2.1089060400836086</v>
      </c>
      <c r="AE35" s="30">
        <f t="shared" si="4"/>
        <v>1.425875358331578</v>
      </c>
      <c r="AF35" s="30">
        <f t="shared" si="5"/>
        <v>1.9291254848015464</v>
      </c>
      <c r="AG35" s="84"/>
      <c r="AH35" s="77"/>
      <c r="AI35" s="45"/>
      <c r="AJ35" s="30">
        <f t="shared" si="6"/>
        <v>1.9031599667528121</v>
      </c>
      <c r="AK35" s="30">
        <f t="shared" si="7"/>
        <v>1.833831339203138</v>
      </c>
      <c r="AL35" s="30">
        <f t="shared" si="8"/>
        <v>1.6775004215665623</v>
      </c>
      <c r="AM35" s="85">
        <f t="shared" si="9"/>
        <v>2.4837628025224769</v>
      </c>
      <c r="AN35" s="30">
        <f t="shared" si="49"/>
        <v>1.773157674561001E-2</v>
      </c>
      <c r="AO35" s="30">
        <f t="shared" si="46"/>
        <v>4.0744398644660612E-3</v>
      </c>
      <c r="AP35" s="30">
        <f t="shared" si="47"/>
        <v>8.5561720103636933E-3</v>
      </c>
      <c r="AQ35" s="85">
        <f t="shared" si="48"/>
        <v>0.50945733826474038</v>
      </c>
      <c r="AR35" s="100"/>
      <c r="AS35" s="101"/>
      <c r="AT35" s="68"/>
      <c r="AU35" s="30">
        <f t="shared" si="10"/>
        <v>4161.724109923166</v>
      </c>
      <c r="AV35" s="30">
        <f t="shared" si="11"/>
        <v>3.1329000000000002</v>
      </c>
      <c r="AW35" s="30">
        <f t="shared" si="12"/>
        <v>114.18522436803408</v>
      </c>
      <c r="AX35" s="85">
        <f t="shared" si="13"/>
        <v>292.65596009362787</v>
      </c>
      <c r="AY35" s="63"/>
      <c r="AZ35" s="30">
        <f t="shared" si="14"/>
        <v>1.8239071712152357</v>
      </c>
      <c r="BA35" s="30">
        <f t="shared" si="15"/>
        <v>1.9824127622903884</v>
      </c>
      <c r="BB35" s="30">
        <f t="shared" si="16"/>
        <v>7.925279553757629E-2</v>
      </c>
      <c r="BC35" s="56">
        <f t="shared" si="17"/>
        <v>4.1642739928371947E-2</v>
      </c>
      <c r="BD35" s="30">
        <f t="shared" si="18"/>
        <v>1.75046296877107</v>
      </c>
      <c r="BE35" s="30">
        <f t="shared" si="19"/>
        <v>1.917199709635206</v>
      </c>
      <c r="BF35" s="30">
        <f t="shared" si="20"/>
        <v>8.3368370432068045E-2</v>
      </c>
      <c r="BG35" s="56">
        <f t="shared" si="21"/>
        <v>4.5461307509497798E-2</v>
      </c>
      <c r="BH35" s="30">
        <f t="shared" si="22"/>
        <v>1.5641967703679869</v>
      </c>
      <c r="BI35" s="30">
        <f t="shared" si="23"/>
        <v>1.7908040727651378</v>
      </c>
      <c r="BJ35" s="30">
        <f t="shared" si="24"/>
        <v>0.11330365119857547</v>
      </c>
      <c r="BK35" s="56">
        <f t="shared" si="25"/>
        <v>6.7543143203961098E-2</v>
      </c>
      <c r="BL35" s="30">
        <f t="shared" si="26"/>
        <v>2.3342494820613617</v>
      </c>
      <c r="BM35" s="30">
        <f t="shared" si="27"/>
        <v>2.6332761229835921</v>
      </c>
      <c r="BN35" s="30">
        <f t="shared" si="28"/>
        <v>0.14951332046111521</v>
      </c>
      <c r="BO35" s="56">
        <f t="shared" si="29"/>
        <v>6.0196295841644556E-2</v>
      </c>
      <c r="BP35" s="59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DZ35" s="30">
        <f t="shared" si="30"/>
        <v>1.2704838442084836</v>
      </c>
      <c r="EA35" s="30">
        <f t="shared" si="31"/>
        <v>2.5358360892971405</v>
      </c>
      <c r="EB35" s="30">
        <f t="shared" si="32"/>
        <v>0.63267612254432859</v>
      </c>
      <c r="EC35" s="56">
        <f t="shared" si="33"/>
        <v>0.33243454759286784</v>
      </c>
      <c r="ED35" s="30">
        <f t="shared" si="34"/>
        <v>1.1683005274503604</v>
      </c>
      <c r="EE35" s="30">
        <f t="shared" si="35"/>
        <v>2.4993621509559159</v>
      </c>
      <c r="EF35" s="30">
        <f t="shared" si="36"/>
        <v>0.66553081175277762</v>
      </c>
      <c r="EG35" s="56">
        <f t="shared" si="37"/>
        <v>0.36291822346212793</v>
      </c>
      <c r="EH35" s="30">
        <f t="shared" si="38"/>
        <v>0.77299586467125547</v>
      </c>
      <c r="EI35" s="30">
        <f t="shared" si="39"/>
        <v>2.5820049784618693</v>
      </c>
      <c r="EJ35" s="30">
        <f t="shared" si="40"/>
        <v>0.90450455689530684</v>
      </c>
      <c r="EK35" s="56">
        <f t="shared" si="41"/>
        <v>0.53919781197468786</v>
      </c>
      <c r="EL35" s="30">
        <f t="shared" si="42"/>
        <v>1.2901959735364108</v>
      </c>
      <c r="EM35" s="30">
        <f t="shared" si="43"/>
        <v>3.6773296315085431</v>
      </c>
      <c r="EN35" s="30">
        <f t="shared" si="44"/>
        <v>1.1935668289860661</v>
      </c>
      <c r="EO35" s="56">
        <f t="shared" si="45"/>
        <v>0.4805478316101261</v>
      </c>
      <c r="EP35" s="66"/>
      <c r="EQ35" s="60"/>
    </row>
    <row r="36" spans="2:147" s="12" customFormat="1" ht="21.95" customHeight="1" x14ac:dyDescent="0.25"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T36" s="24"/>
      <c r="U36" s="129">
        <f>'RAW DATA'!BB31</f>
        <v>282.52999999999997</v>
      </c>
      <c r="V36" s="129">
        <f>'RAW DATA'!BC31</f>
        <v>74.19095424941068</v>
      </c>
      <c r="W36" s="129">
        <f>'RAW DATA'!BD31</f>
        <v>2.27</v>
      </c>
      <c r="X36" s="131"/>
      <c r="Y36" s="83"/>
      <c r="Z36" s="84"/>
      <c r="AA36" s="30">
        <f t="shared" si="0"/>
        <v>1.732872355567987</v>
      </c>
      <c r="AB36" s="30">
        <f t="shared" si="1"/>
        <v>2.3444743634155119</v>
      </c>
      <c r="AC36" s="85">
        <f t="shared" si="2"/>
        <v>1.707236600850552</v>
      </c>
      <c r="AD36" s="85">
        <f t="shared" si="3"/>
        <v>2.3097906952683935</v>
      </c>
      <c r="AE36" s="30">
        <f t="shared" si="4"/>
        <v>1.4283892203992878</v>
      </c>
      <c r="AF36" s="30">
        <f t="shared" si="5"/>
        <v>1.9325265923049189</v>
      </c>
      <c r="AG36" s="84"/>
      <c r="AH36" s="77"/>
      <c r="AI36" s="45"/>
      <c r="AJ36" s="30">
        <f t="shared" si="6"/>
        <v>2.0386733594917494</v>
      </c>
      <c r="AK36" s="30">
        <f t="shared" si="7"/>
        <v>2.008513648059473</v>
      </c>
      <c r="AL36" s="30">
        <f t="shared" si="8"/>
        <v>1.6804579063521035</v>
      </c>
      <c r="AM36" s="85">
        <f t="shared" si="9"/>
        <v>2.7063919477364458</v>
      </c>
      <c r="AN36" s="30">
        <f t="shared" si="49"/>
        <v>5.3512014608833397E-2</v>
      </c>
      <c r="AO36" s="30">
        <f t="shared" si="46"/>
        <v>6.8375112251165174E-2</v>
      </c>
      <c r="AP36" s="30">
        <f t="shared" si="47"/>
        <v>0.34755988018274525</v>
      </c>
      <c r="AQ36" s="85">
        <f t="shared" si="48"/>
        <v>0.19043793204920878</v>
      </c>
      <c r="AR36" s="94"/>
      <c r="AS36" s="95"/>
      <c r="AT36" s="93"/>
      <c r="AU36" s="30">
        <f t="shared" si="10"/>
        <v>5504.2976924381483</v>
      </c>
      <c r="AV36" s="30">
        <f t="shared" si="11"/>
        <v>5.1528999999999998</v>
      </c>
      <c r="AW36" s="30">
        <f t="shared" si="12"/>
        <v>168.41346614616225</v>
      </c>
      <c r="AX36" s="85">
        <f t="shared" si="13"/>
        <v>717.52828031981619</v>
      </c>
      <c r="AY36" s="92"/>
      <c r="AZ36" s="30">
        <f t="shared" si="14"/>
        <v>1.9459903562085596</v>
      </c>
      <c r="BA36" s="30">
        <f t="shared" si="15"/>
        <v>2.1313563627749392</v>
      </c>
      <c r="BB36" s="30">
        <f t="shared" si="16"/>
        <v>9.2683003283189888E-2</v>
      </c>
      <c r="BC36" s="56">
        <f t="shared" si="17"/>
        <v>4.5462409586936522E-2</v>
      </c>
      <c r="BD36" s="30">
        <f t="shared" si="18"/>
        <v>1.9110176430534915</v>
      </c>
      <c r="BE36" s="30">
        <f t="shared" si="19"/>
        <v>2.1060096530654544</v>
      </c>
      <c r="BF36" s="30">
        <f t="shared" si="20"/>
        <v>9.7496005005981323E-2</v>
      </c>
      <c r="BG36" s="56">
        <f t="shared" si="21"/>
        <v>4.8541370430904104E-2</v>
      </c>
      <c r="BH36" s="30">
        <f t="shared" si="22"/>
        <v>1.547953776941855</v>
      </c>
      <c r="BI36" s="30">
        <f t="shared" si="23"/>
        <v>1.8129620357623519</v>
      </c>
      <c r="BJ36" s="30">
        <f t="shared" si="24"/>
        <v>0.1325041294102485</v>
      </c>
      <c r="BK36" s="56">
        <f t="shared" si="25"/>
        <v>7.8850013980942352E-2</v>
      </c>
      <c r="BL36" s="30">
        <f t="shared" si="26"/>
        <v>2.5315420452543567</v>
      </c>
      <c r="BM36" s="30">
        <f t="shared" si="27"/>
        <v>2.8812418502185349</v>
      </c>
      <c r="BN36" s="30">
        <f t="shared" si="28"/>
        <v>0.17484990248208909</v>
      </c>
      <c r="BO36" s="56">
        <f t="shared" si="29"/>
        <v>6.4606275018047152E-2</v>
      </c>
      <c r="BP36" s="59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DZ36" s="30">
        <f t="shared" si="30"/>
        <v>1.4041749674253889</v>
      </c>
      <c r="EA36" s="30">
        <f t="shared" si="31"/>
        <v>2.6731717515581099</v>
      </c>
      <c r="EB36" s="30">
        <f t="shared" si="32"/>
        <v>0.63449839206636061</v>
      </c>
      <c r="EC36" s="56">
        <f t="shared" si="33"/>
        <v>0.31123102144452597</v>
      </c>
      <c r="ED36" s="30">
        <f t="shared" si="34"/>
        <v>1.3410659368521163</v>
      </c>
      <c r="EE36" s="30">
        <f t="shared" si="35"/>
        <v>2.6759613592668297</v>
      </c>
      <c r="EF36" s="30">
        <f t="shared" si="36"/>
        <v>0.66744771120735658</v>
      </c>
      <c r="EG36" s="56">
        <f t="shared" si="37"/>
        <v>0.33230927350292683</v>
      </c>
      <c r="EH36" s="30">
        <f t="shared" si="38"/>
        <v>0.77334814431654098</v>
      </c>
      <c r="EI36" s="30">
        <f t="shared" si="39"/>
        <v>2.5875676683876661</v>
      </c>
      <c r="EJ36" s="30">
        <f t="shared" si="40"/>
        <v>0.90710976203556248</v>
      </c>
      <c r="EK36" s="56">
        <f t="shared" si="41"/>
        <v>0.53979915748362539</v>
      </c>
      <c r="EL36" s="30">
        <f t="shared" si="42"/>
        <v>1.5093873401185216</v>
      </c>
      <c r="EM36" s="30">
        <f t="shared" si="43"/>
        <v>3.9033965553543699</v>
      </c>
      <c r="EN36" s="30">
        <f t="shared" si="44"/>
        <v>1.1970046076179242</v>
      </c>
      <c r="EO36" s="56">
        <f t="shared" si="45"/>
        <v>0.4422879725972681</v>
      </c>
      <c r="EP36" s="66"/>
      <c r="EQ36" s="60"/>
    </row>
    <row r="37" spans="2:147" s="12" customFormat="1" ht="21.95" customHeight="1" x14ac:dyDescent="0.25">
      <c r="T37" s="24"/>
      <c r="U37" s="129">
        <f>'RAW DATA'!BB32</f>
        <v>332.24</v>
      </c>
      <c r="V37" s="129">
        <f>'RAW DATA'!BC32</f>
        <v>86.841551937052941</v>
      </c>
      <c r="W37" s="129">
        <f>'RAW DATA'!BD32</f>
        <v>2.5099999999999998</v>
      </c>
      <c r="X37" s="131"/>
      <c r="Y37" s="83"/>
      <c r="Z37" s="84"/>
      <c r="AA37" s="30">
        <f t="shared" si="0"/>
        <v>1.8834144680509297</v>
      </c>
      <c r="AB37" s="30">
        <f t="shared" si="1"/>
        <v>2.5481489861865518</v>
      </c>
      <c r="AC37" s="85">
        <f t="shared" si="2"/>
        <v>1.9228176930579668</v>
      </c>
      <c r="AD37" s="85">
        <f t="shared" si="3"/>
        <v>2.6014592317843079</v>
      </c>
      <c r="AE37" s="30">
        <f t="shared" si="4"/>
        <v>1.4312256451383796</v>
      </c>
      <c r="AF37" s="30">
        <f t="shared" si="5"/>
        <v>1.9363641081283958</v>
      </c>
      <c r="AG37" s="84"/>
      <c r="AH37" s="77"/>
      <c r="AI37" s="45"/>
      <c r="AJ37" s="30">
        <f t="shared" si="6"/>
        <v>2.215781727118741</v>
      </c>
      <c r="AK37" s="30">
        <f t="shared" si="7"/>
        <v>2.2621384624211376</v>
      </c>
      <c r="AL37" s="30">
        <f t="shared" si="8"/>
        <v>1.6837948766333877</v>
      </c>
      <c r="AM37" s="85">
        <f t="shared" si="9"/>
        <v>2.9973556945522173</v>
      </c>
      <c r="AN37" s="30">
        <f t="shared" si="49"/>
        <v>8.6564392097230866E-2</v>
      </c>
      <c r="AO37" s="30">
        <f t="shared" si="46"/>
        <v>6.1435341810957722E-2</v>
      </c>
      <c r="AP37" s="30">
        <f t="shared" si="47"/>
        <v>0.68261490587723872</v>
      </c>
      <c r="AQ37" s="85">
        <f t="shared" si="48"/>
        <v>0.23751557301247433</v>
      </c>
      <c r="AR37" s="94"/>
      <c r="AS37" s="95"/>
      <c r="AT37" s="93"/>
      <c r="AU37" s="30">
        <f t="shared" si="10"/>
        <v>7541.4551428358636</v>
      </c>
      <c r="AV37" s="30">
        <f t="shared" si="11"/>
        <v>6.3000999999999987</v>
      </c>
      <c r="AW37" s="30">
        <f t="shared" si="12"/>
        <v>217.97229536200285</v>
      </c>
      <c r="AX37" s="85">
        <f t="shared" si="13"/>
        <v>1555.3018967793444</v>
      </c>
      <c r="AY37" s="92"/>
      <c r="AZ37" s="30">
        <f t="shared" si="14"/>
        <v>2.1011372989224362</v>
      </c>
      <c r="BA37" s="30">
        <f t="shared" si="15"/>
        <v>2.3304261553150458</v>
      </c>
      <c r="BB37" s="30">
        <f t="shared" si="16"/>
        <v>0.11464442819630485</v>
      </c>
      <c r="BC37" s="56">
        <f t="shared" si="17"/>
        <v>5.1739946581011394E-2</v>
      </c>
      <c r="BD37" s="30">
        <f t="shared" si="18"/>
        <v>2.1415405820181612</v>
      </c>
      <c r="BE37" s="30">
        <f t="shared" si="19"/>
        <v>2.382736342824114</v>
      </c>
      <c r="BF37" s="30">
        <f t="shared" si="20"/>
        <v>0.12059788040297642</v>
      </c>
      <c r="BG37" s="56">
        <f t="shared" si="21"/>
        <v>5.3311449500709172E-2</v>
      </c>
      <c r="BH37" s="30">
        <f t="shared" si="22"/>
        <v>1.5198936260074025</v>
      </c>
      <c r="BI37" s="30">
        <f t="shared" si="23"/>
        <v>1.8476961272593728</v>
      </c>
      <c r="BJ37" s="30">
        <f t="shared" si="24"/>
        <v>0.16390125062598523</v>
      </c>
      <c r="BK37" s="56">
        <f t="shared" si="25"/>
        <v>9.7340390388698961E-2</v>
      </c>
      <c r="BL37" s="30">
        <f t="shared" si="26"/>
        <v>2.7810747543566325</v>
      </c>
      <c r="BM37" s="30">
        <f t="shared" si="27"/>
        <v>3.213636634747802</v>
      </c>
      <c r="BN37" s="30">
        <f t="shared" si="28"/>
        <v>0.21628094019558466</v>
      </c>
      <c r="BO37" s="56">
        <f t="shared" si="29"/>
        <v>7.2157248667110735E-2</v>
      </c>
      <c r="BP37" s="59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DZ37" s="30">
        <f t="shared" si="30"/>
        <v>1.577705387364897</v>
      </c>
      <c r="EA37" s="30">
        <f t="shared" si="31"/>
        <v>2.853858066872585</v>
      </c>
      <c r="EB37" s="30">
        <f t="shared" si="32"/>
        <v>0.63807633975384415</v>
      </c>
      <c r="EC37" s="56">
        <f t="shared" si="33"/>
        <v>0.2879689510679182</v>
      </c>
      <c r="ED37" s="30">
        <f t="shared" si="34"/>
        <v>1.5909270017312123</v>
      </c>
      <c r="EE37" s="30">
        <f t="shared" si="35"/>
        <v>2.9333499231110629</v>
      </c>
      <c r="EF37" s="30">
        <f t="shared" si="36"/>
        <v>0.67121146068992532</v>
      </c>
      <c r="EG37" s="56">
        <f t="shared" si="37"/>
        <v>0.29671546275356475</v>
      </c>
      <c r="EH37" s="30">
        <f t="shared" si="38"/>
        <v>0.77156990655955271</v>
      </c>
      <c r="EI37" s="30">
        <f t="shared" si="39"/>
        <v>2.5960198467072226</v>
      </c>
      <c r="EJ37" s="30">
        <f t="shared" si="40"/>
        <v>0.91222497007383496</v>
      </c>
      <c r="EK37" s="56">
        <f t="shared" si="41"/>
        <v>0.54176727981127693</v>
      </c>
      <c r="EL37" s="30">
        <f t="shared" si="42"/>
        <v>1.7936011567196779</v>
      </c>
      <c r="EM37" s="30">
        <f t="shared" si="43"/>
        <v>4.2011102323847567</v>
      </c>
      <c r="EN37" s="30">
        <f t="shared" si="44"/>
        <v>1.2037545378325394</v>
      </c>
      <c r="EO37" s="56">
        <f t="shared" si="45"/>
        <v>0.40160550181628391</v>
      </c>
      <c r="EP37" s="66"/>
      <c r="EQ37" s="60"/>
    </row>
    <row r="38" spans="2:147" s="12" customFormat="1" ht="21.95" customHeight="1" x14ac:dyDescent="0.25">
      <c r="T38" s="24"/>
      <c r="U38" s="129">
        <f>'RAW DATA'!BB33</f>
        <v>379.59</v>
      </c>
      <c r="V38" s="129">
        <f>'RAW DATA'!BC33</f>
        <v>98.542409448542344</v>
      </c>
      <c r="W38" s="129">
        <f>'RAW DATA'!BD33</f>
        <v>3.19</v>
      </c>
      <c r="X38" s="131"/>
      <c r="Y38" s="83"/>
      <c r="Z38" s="84"/>
      <c r="AA38" s="30">
        <f t="shared" si="0"/>
        <v>2.0226546724376537</v>
      </c>
      <c r="AB38" s="30">
        <f t="shared" si="1"/>
        <v>2.7365327921215314</v>
      </c>
      <c r="AC38" s="85">
        <f t="shared" si="2"/>
        <v>2.1463735977021825</v>
      </c>
      <c r="AD38" s="85">
        <f t="shared" si="3"/>
        <v>2.9039172204205994</v>
      </c>
      <c r="AE38" s="30">
        <f t="shared" si="4"/>
        <v>1.4335069208387534</v>
      </c>
      <c r="AF38" s="30">
        <f t="shared" si="5"/>
        <v>1.9394505399583135</v>
      </c>
      <c r="AG38" s="84"/>
      <c r="AH38" s="77"/>
      <c r="AI38" s="45"/>
      <c r="AJ38" s="30">
        <f t="shared" si="6"/>
        <v>2.3795937322795928</v>
      </c>
      <c r="AK38" s="30">
        <f t="shared" si="7"/>
        <v>2.5251454090613912</v>
      </c>
      <c r="AL38" s="30">
        <f t="shared" si="8"/>
        <v>1.6864787303985336</v>
      </c>
      <c r="AM38" s="85">
        <f t="shared" si="9"/>
        <v>3.2664754173164741</v>
      </c>
      <c r="AN38" s="30">
        <f t="shared" si="49"/>
        <v>0.65675831876052015</v>
      </c>
      <c r="AO38" s="30">
        <f t="shared" si="46"/>
        <v>0.44203162709214477</v>
      </c>
      <c r="AP38" s="30">
        <f t="shared" si="47"/>
        <v>2.2605762081440055</v>
      </c>
      <c r="AQ38" s="85">
        <f t="shared" si="48"/>
        <v>5.8484894537288688E-3</v>
      </c>
      <c r="AR38" s="94"/>
      <c r="AS38" s="95"/>
      <c r="AT38" s="93"/>
      <c r="AU38" s="30">
        <f t="shared" si="10"/>
        <v>9710.6064599241672</v>
      </c>
      <c r="AV38" s="30">
        <f t="shared" si="11"/>
        <v>10.1761</v>
      </c>
      <c r="AW38" s="30">
        <f t="shared" si="12"/>
        <v>314.35028614085007</v>
      </c>
      <c r="AX38" s="85">
        <f t="shared" si="13"/>
        <v>2615.1127946237789</v>
      </c>
      <c r="AY38" s="92"/>
      <c r="AZ38" s="30">
        <f t="shared" si="14"/>
        <v>2.2421044654143185</v>
      </c>
      <c r="BA38" s="30">
        <f t="shared" si="15"/>
        <v>2.5170829991448671</v>
      </c>
      <c r="BB38" s="30">
        <f t="shared" si="16"/>
        <v>0.13748926686527441</v>
      </c>
      <c r="BC38" s="56">
        <f t="shared" si="17"/>
        <v>5.7778462348513131E-2</v>
      </c>
      <c r="BD38" s="30">
        <f t="shared" si="18"/>
        <v>2.3805163640831224</v>
      </c>
      <c r="BE38" s="30">
        <f t="shared" si="19"/>
        <v>2.66977445403966</v>
      </c>
      <c r="BF38" s="30">
        <f t="shared" si="20"/>
        <v>0.14462904497826873</v>
      </c>
      <c r="BG38" s="56">
        <f t="shared" si="21"/>
        <v>5.7275531325551701E-2</v>
      </c>
      <c r="BH38" s="30">
        <f t="shared" si="22"/>
        <v>1.4899173872839571</v>
      </c>
      <c r="BI38" s="30">
        <f t="shared" si="23"/>
        <v>1.8830400735131101</v>
      </c>
      <c r="BJ38" s="30">
        <f t="shared" si="24"/>
        <v>0.19656134311457651</v>
      </c>
      <c r="BK38" s="56">
        <f t="shared" si="25"/>
        <v>0.11655133241326257</v>
      </c>
      <c r="BL38" s="30">
        <f t="shared" si="26"/>
        <v>3.0070968467896453</v>
      </c>
      <c r="BM38" s="30">
        <f t="shared" si="27"/>
        <v>3.5258539878433028</v>
      </c>
      <c r="BN38" s="30">
        <f t="shared" si="28"/>
        <v>0.25937857052682856</v>
      </c>
      <c r="BO38" s="56">
        <f t="shared" si="29"/>
        <v>7.9406252118657455E-2</v>
      </c>
      <c r="BP38" s="59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DZ38" s="30">
        <f t="shared" si="30"/>
        <v>1.7370197140214967</v>
      </c>
      <c r="EA38" s="30">
        <f t="shared" si="31"/>
        <v>3.0221677505376889</v>
      </c>
      <c r="EB38" s="30">
        <f t="shared" si="32"/>
        <v>0.64257401825809612</v>
      </c>
      <c r="EC38" s="56">
        <f t="shared" si="33"/>
        <v>0.27003517850188902</v>
      </c>
      <c r="ED38" s="30">
        <f t="shared" si="34"/>
        <v>1.8492027067151504</v>
      </c>
      <c r="EE38" s="30">
        <f t="shared" si="35"/>
        <v>3.2010881114076319</v>
      </c>
      <c r="EF38" s="30">
        <f t="shared" si="36"/>
        <v>0.67594270234624076</v>
      </c>
      <c r="EG38" s="56">
        <f t="shared" si="37"/>
        <v>0.26768466478035097</v>
      </c>
      <c r="EH38" s="30">
        <f t="shared" si="38"/>
        <v>0.76782366037689953</v>
      </c>
      <c r="EI38" s="30">
        <f t="shared" si="39"/>
        <v>2.6051338004201678</v>
      </c>
      <c r="EJ38" s="30">
        <f t="shared" si="40"/>
        <v>0.91865507002163405</v>
      </c>
      <c r="EK38" s="56">
        <f t="shared" si="41"/>
        <v>0.54471785114333804</v>
      </c>
      <c r="EL38" s="30">
        <f t="shared" si="42"/>
        <v>2.0542358431773167</v>
      </c>
      <c r="EM38" s="30">
        <f t="shared" si="43"/>
        <v>4.4787149914556315</v>
      </c>
      <c r="EN38" s="30">
        <f t="shared" si="44"/>
        <v>1.2122395741391574</v>
      </c>
      <c r="EO38" s="56">
        <f t="shared" si="45"/>
        <v>0.37111547440790338</v>
      </c>
      <c r="EP38" s="66"/>
      <c r="EQ38" s="60"/>
    </row>
    <row r="39" spans="2:147" s="12" customFormat="1" ht="21.95" customHeight="1" x14ac:dyDescent="0.25"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T39" s="24"/>
      <c r="U39" s="129">
        <f>'RAW DATA'!BB34</f>
        <v>424.49</v>
      </c>
      <c r="V39" s="129">
        <f>'RAW DATA'!BC34</f>
        <v>109.37012152457291</v>
      </c>
      <c r="W39" s="129">
        <f>'RAW DATA'!BD34</f>
        <v>3.45</v>
      </c>
      <c r="X39" s="131"/>
      <c r="Y39" s="83"/>
      <c r="Z39" s="84"/>
      <c r="AA39" s="30">
        <f t="shared" si="0"/>
        <v>2.1515044461424178</v>
      </c>
      <c r="AB39" s="30">
        <f t="shared" si="1"/>
        <v>2.9108589565456238</v>
      </c>
      <c r="AC39" s="85">
        <f t="shared" si="2"/>
        <v>2.37633696761911</v>
      </c>
      <c r="AD39" s="85">
        <f t="shared" si="3"/>
        <v>3.2150441326611485</v>
      </c>
      <c r="AE39" s="30">
        <f t="shared" si="4"/>
        <v>1.4353911543347069</v>
      </c>
      <c r="AF39" s="30">
        <f t="shared" si="5"/>
        <v>1.9419997970410738</v>
      </c>
      <c r="AG39" s="84"/>
      <c r="AH39" s="77"/>
      <c r="AI39" s="45"/>
      <c r="AJ39" s="30">
        <f t="shared" si="6"/>
        <v>2.5311817013440208</v>
      </c>
      <c r="AK39" s="30">
        <f t="shared" si="7"/>
        <v>2.7956905501401295</v>
      </c>
      <c r="AL39" s="30">
        <f t="shared" si="8"/>
        <v>1.6886954756878905</v>
      </c>
      <c r="AM39" s="85">
        <f t="shared" si="9"/>
        <v>3.515512795065177</v>
      </c>
      <c r="AN39" s="30">
        <f t="shared" si="49"/>
        <v>0.84422706594506858</v>
      </c>
      <c r="AO39" s="30">
        <f t="shared" si="46"/>
        <v>0.42812085617592666</v>
      </c>
      <c r="AP39" s="30">
        <f t="shared" si="47"/>
        <v>3.1021936273623072</v>
      </c>
      <c r="AQ39" s="85">
        <f t="shared" si="48"/>
        <v>4.2919263172518565E-3</v>
      </c>
      <c r="AR39" s="94"/>
      <c r="AS39" s="95"/>
      <c r="AT39" s="93"/>
      <c r="AU39" s="30">
        <f t="shared" si="10"/>
        <v>11961.823482299846</v>
      </c>
      <c r="AV39" s="30">
        <f t="shared" si="11"/>
        <v>11.902500000000002</v>
      </c>
      <c r="AW39" s="30">
        <f t="shared" si="12"/>
        <v>377.32691925977656</v>
      </c>
      <c r="AX39" s="85">
        <f t="shared" si="13"/>
        <v>3839.7709821379012</v>
      </c>
      <c r="AY39" s="92"/>
      <c r="AZ39" s="30">
        <f t="shared" si="14"/>
        <v>2.371309318941774</v>
      </c>
      <c r="BA39" s="30">
        <f t="shared" si="15"/>
        <v>2.6910540837462675</v>
      </c>
      <c r="BB39" s="30">
        <f t="shared" si="16"/>
        <v>0.15987238240224674</v>
      </c>
      <c r="BC39" s="56">
        <f t="shared" si="17"/>
        <v>6.3161163940683065E-2</v>
      </c>
      <c r="BD39" s="30">
        <f t="shared" si="18"/>
        <v>2.627516040868108</v>
      </c>
      <c r="BE39" s="30">
        <f t="shared" si="19"/>
        <v>2.9638650594121509</v>
      </c>
      <c r="BF39" s="30">
        <f t="shared" si="20"/>
        <v>0.16817450927202141</v>
      </c>
      <c r="BG39" s="56">
        <f t="shared" si="21"/>
        <v>6.0154908512171354E-2</v>
      </c>
      <c r="BH39" s="30">
        <f t="shared" si="22"/>
        <v>1.460134141931519</v>
      </c>
      <c r="BI39" s="30">
        <f t="shared" si="23"/>
        <v>1.9172568094442619</v>
      </c>
      <c r="BJ39" s="30">
        <f t="shared" si="24"/>
        <v>0.22856133375637144</v>
      </c>
      <c r="BK39" s="56">
        <f t="shared" si="25"/>
        <v>0.13534786884134153</v>
      </c>
      <c r="BL39" s="30">
        <f t="shared" si="26"/>
        <v>3.2139076519171872</v>
      </c>
      <c r="BM39" s="30">
        <f t="shared" si="27"/>
        <v>3.8171179382131668</v>
      </c>
      <c r="BN39" s="30">
        <f t="shared" si="28"/>
        <v>0.30160514314798986</v>
      </c>
      <c r="BO39" s="56">
        <f t="shared" si="29"/>
        <v>8.5792645548427901E-2</v>
      </c>
      <c r="BP39" s="59"/>
      <c r="DZ39" s="30">
        <f t="shared" si="30"/>
        <v>1.8834493113154105</v>
      </c>
      <c r="EA39" s="30">
        <f t="shared" si="31"/>
        <v>3.178914091372631</v>
      </c>
      <c r="EB39" s="30">
        <f t="shared" si="32"/>
        <v>0.64773239002861016</v>
      </c>
      <c r="EC39" s="56">
        <f t="shared" si="33"/>
        <v>0.25590118231522996</v>
      </c>
      <c r="ED39" s="30">
        <f t="shared" si="34"/>
        <v>2.1143216032598819</v>
      </c>
      <c r="EE39" s="30">
        <f t="shared" si="35"/>
        <v>3.477059497020377</v>
      </c>
      <c r="EF39" s="30">
        <f t="shared" si="36"/>
        <v>0.68136894688024763</v>
      </c>
      <c r="EG39" s="56">
        <f t="shared" si="37"/>
        <v>0.24372116107274283</v>
      </c>
      <c r="EH39" s="30">
        <f t="shared" si="38"/>
        <v>0.76266574649020524</v>
      </c>
      <c r="EI39" s="30">
        <f t="shared" si="39"/>
        <v>2.6147252048855756</v>
      </c>
      <c r="EJ39" s="30">
        <f t="shared" si="40"/>
        <v>0.92602972919768523</v>
      </c>
      <c r="EK39" s="56">
        <f t="shared" si="41"/>
        <v>0.54836987635113232</v>
      </c>
      <c r="EL39" s="30">
        <f t="shared" si="42"/>
        <v>2.2935417624159316</v>
      </c>
      <c r="EM39" s="30">
        <f t="shared" si="43"/>
        <v>4.7374838277144224</v>
      </c>
      <c r="EN39" s="30">
        <f t="shared" si="44"/>
        <v>1.2219710326492457</v>
      </c>
      <c r="EO39" s="56">
        <f t="shared" si="45"/>
        <v>0.3475939653425697</v>
      </c>
      <c r="EP39" s="66"/>
      <c r="EQ39" s="60"/>
    </row>
    <row r="40" spans="2:147" s="12" customFormat="1" ht="21.95" customHeight="1" x14ac:dyDescent="0.25"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T40" s="24"/>
      <c r="U40" s="129">
        <f>'RAW DATA'!BB35</f>
        <v>96.52</v>
      </c>
      <c r="V40" s="129">
        <f>'RAW DATA'!BC35</f>
        <v>21.509323615341827</v>
      </c>
      <c r="W40" s="129">
        <f>'RAW DATA'!BD35</f>
        <v>1.23</v>
      </c>
      <c r="X40" s="131"/>
      <c r="Y40" s="83"/>
      <c r="Z40" s="84"/>
      <c r="AA40" s="30">
        <f t="shared" si="0"/>
        <v>1.1059609510225676</v>
      </c>
      <c r="AB40" s="30">
        <f t="shared" si="1"/>
        <v>1.4963001102070033</v>
      </c>
      <c r="AC40" s="85">
        <f t="shared" si="2"/>
        <v>1.0404660236878396</v>
      </c>
      <c r="AD40" s="85">
        <f t="shared" si="3"/>
        <v>1.4076893261659005</v>
      </c>
      <c r="AE40" s="30">
        <f t="shared" si="4"/>
        <v>1.4062781827358863</v>
      </c>
      <c r="AF40" s="30">
        <f t="shared" si="5"/>
        <v>1.9026116589956108</v>
      </c>
      <c r="AG40" s="84"/>
      <c r="AH40" s="77"/>
      <c r="AI40" s="45"/>
      <c r="AJ40" s="30">
        <f t="shared" si="6"/>
        <v>1.3011305306147856</v>
      </c>
      <c r="AK40" s="30">
        <f t="shared" si="7"/>
        <v>1.22407767492687</v>
      </c>
      <c r="AL40" s="30">
        <f t="shared" si="8"/>
        <v>1.6544449208657486</v>
      </c>
      <c r="AM40" s="85">
        <f t="shared" si="9"/>
        <v>1.4947144431528621</v>
      </c>
      <c r="AN40" s="30">
        <f t="shared" si="49"/>
        <v>5.0595523855409491E-3</v>
      </c>
      <c r="AO40" s="30">
        <f t="shared" si="46"/>
        <v>3.5073934271823697E-5</v>
      </c>
      <c r="AP40" s="30">
        <f t="shared" si="47"/>
        <v>0.18015349084873158</v>
      </c>
      <c r="AQ40" s="85">
        <f t="shared" si="48"/>
        <v>7.0073736413729854E-2</v>
      </c>
      <c r="AR40" s="94"/>
      <c r="AS40" s="95"/>
      <c r="AT40" s="93"/>
      <c r="AU40" s="30">
        <f t="shared" si="10"/>
        <v>462.65100238950163</v>
      </c>
      <c r="AV40" s="30">
        <f t="shared" si="11"/>
        <v>1.5128999999999999</v>
      </c>
      <c r="AW40" s="30">
        <f t="shared" si="12"/>
        <v>26.456468046870448</v>
      </c>
      <c r="AX40" s="85">
        <f t="shared" si="13"/>
        <v>670.54648185393557</v>
      </c>
      <c r="AY40" s="92"/>
      <c r="AZ40" s="30">
        <f t="shared" si="14"/>
        <v>1.2098354141932559</v>
      </c>
      <c r="BA40" s="30">
        <f t="shared" si="15"/>
        <v>1.3924256470363152</v>
      </c>
      <c r="BB40" s="30">
        <f t="shared" si="16"/>
        <v>9.1295116421529751E-2</v>
      </c>
      <c r="BC40" s="56">
        <f t="shared" si="17"/>
        <v>7.0165993552078601E-2</v>
      </c>
      <c r="BD40" s="30">
        <f t="shared" si="18"/>
        <v>1.128041629348387</v>
      </c>
      <c r="BE40" s="30">
        <f t="shared" si="19"/>
        <v>1.320113720505353</v>
      </c>
      <c r="BF40" s="30">
        <f t="shared" si="20"/>
        <v>9.6036045578482984E-2</v>
      </c>
      <c r="BG40" s="56">
        <f t="shared" si="21"/>
        <v>7.8455842750518645E-2</v>
      </c>
      <c r="BH40" s="30">
        <f t="shared" si="22"/>
        <v>1.5239249820169809</v>
      </c>
      <c r="BI40" s="30">
        <f t="shared" si="23"/>
        <v>1.7849648597145162</v>
      </c>
      <c r="BJ40" s="30">
        <f t="shared" si="24"/>
        <v>0.1305199388487677</v>
      </c>
      <c r="BK40" s="56">
        <f t="shared" si="25"/>
        <v>7.8890470877971783E-2</v>
      </c>
      <c r="BL40" s="30">
        <f t="shared" si="26"/>
        <v>1.3224828404001847</v>
      </c>
      <c r="BM40" s="30">
        <f t="shared" si="27"/>
        <v>1.6669460459055394</v>
      </c>
      <c r="BN40" s="30">
        <f t="shared" si="28"/>
        <v>0.17223160275267729</v>
      </c>
      <c r="BO40" s="56">
        <f t="shared" si="29"/>
        <v>0.11522709474150943</v>
      </c>
      <c r="BP40" s="59"/>
      <c r="DZ40" s="30">
        <f t="shared" si="30"/>
        <v>0.66683338516982449</v>
      </c>
      <c r="EA40" s="30">
        <f t="shared" si="31"/>
        <v>1.9354276760597466</v>
      </c>
      <c r="EB40" s="30">
        <f t="shared" si="32"/>
        <v>0.63429714544496107</v>
      </c>
      <c r="EC40" s="56">
        <f t="shared" si="33"/>
        <v>0.48749693479658418</v>
      </c>
      <c r="ED40" s="30">
        <f t="shared" si="34"/>
        <v>0.55684166102012278</v>
      </c>
      <c r="EE40" s="30">
        <f t="shared" si="35"/>
        <v>1.8913136888336173</v>
      </c>
      <c r="EF40" s="30">
        <f t="shared" si="36"/>
        <v>0.66723601390674725</v>
      </c>
      <c r="EG40" s="56">
        <f t="shared" si="37"/>
        <v>0.54509287079891389</v>
      </c>
      <c r="EH40" s="30">
        <f t="shared" si="38"/>
        <v>0.74762287078837375</v>
      </c>
      <c r="EI40" s="30">
        <f t="shared" si="39"/>
        <v>2.5612669709431235</v>
      </c>
      <c r="EJ40" s="30">
        <f t="shared" si="40"/>
        <v>0.90682205007737482</v>
      </c>
      <c r="EK40" s="56">
        <f t="shared" si="41"/>
        <v>0.54811256551402587</v>
      </c>
      <c r="EL40" s="30">
        <f t="shared" si="42"/>
        <v>0.29808949470522883</v>
      </c>
      <c r="EM40" s="30">
        <f t="shared" si="43"/>
        <v>2.6913393916004953</v>
      </c>
      <c r="EN40" s="30">
        <f t="shared" si="44"/>
        <v>1.1966249484476332</v>
      </c>
      <c r="EO40" s="56">
        <f t="shared" si="45"/>
        <v>0.80057094111136273</v>
      </c>
      <c r="EP40" s="66"/>
      <c r="EQ40" s="60"/>
    </row>
    <row r="41" spans="2:147" s="12" customFormat="1" ht="21.95" customHeight="1" x14ac:dyDescent="0.25"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T41" s="24"/>
      <c r="U41" s="129">
        <f>'RAW DATA'!BB36</f>
        <v>66.959999999999994</v>
      </c>
      <c r="V41" s="129">
        <f>'RAW DATA'!BC36</f>
        <v>11.694517423315318</v>
      </c>
      <c r="W41" s="129">
        <f>'RAW DATA'!BD36</f>
        <v>1.19</v>
      </c>
      <c r="X41" s="131"/>
      <c r="Y41" s="83"/>
      <c r="Z41" s="84"/>
      <c r="AA41" s="30">
        <f t="shared" si="0"/>
        <v>0.98916475733745224</v>
      </c>
      <c r="AB41" s="30">
        <f t="shared" si="1"/>
        <v>1.3382817305153765</v>
      </c>
      <c r="AC41" s="85">
        <f t="shared" si="2"/>
        <v>0.94876848615040665</v>
      </c>
      <c r="AD41" s="85">
        <f t="shared" si="3"/>
        <v>1.28362795185055</v>
      </c>
      <c r="AE41" s="30">
        <f t="shared" si="4"/>
        <v>1.3955221016452186</v>
      </c>
      <c r="AF41" s="30">
        <f t="shared" si="5"/>
        <v>1.8880593139905899</v>
      </c>
      <c r="AG41" s="84"/>
      <c r="AH41" s="77"/>
      <c r="AI41" s="45"/>
      <c r="AJ41" s="30">
        <f t="shared" si="6"/>
        <v>1.1637232439264145</v>
      </c>
      <c r="AK41" s="30">
        <f t="shared" si="7"/>
        <v>1.1161982190004784</v>
      </c>
      <c r="AL41" s="30">
        <f t="shared" si="8"/>
        <v>1.6417907078179044</v>
      </c>
      <c r="AM41" s="85">
        <f t="shared" si="9"/>
        <v>1.2689739007362524</v>
      </c>
      <c r="AN41" s="30">
        <f t="shared" si="49"/>
        <v>6.9046790975071156E-4</v>
      </c>
      <c r="AO41" s="30">
        <f t="shared" si="46"/>
        <v>5.4467028787013334E-3</v>
      </c>
      <c r="AP41" s="30">
        <f t="shared" si="47"/>
        <v>0.20411484367060309</v>
      </c>
      <c r="AQ41" s="85">
        <f t="shared" si="48"/>
        <v>6.2368769974994525E-3</v>
      </c>
      <c r="AR41" s="94"/>
      <c r="AS41" s="95"/>
      <c r="AT41" s="93"/>
      <c r="AU41" s="30">
        <f t="shared" si="10"/>
        <v>136.76173776422556</v>
      </c>
      <c r="AV41" s="30">
        <f t="shared" si="11"/>
        <v>1.4160999999999999</v>
      </c>
      <c r="AW41" s="30">
        <f t="shared" si="12"/>
        <v>13.916475733745228</v>
      </c>
      <c r="AX41" s="85">
        <f t="shared" si="13"/>
        <v>1275.1839931652792</v>
      </c>
      <c r="AY41" s="92"/>
      <c r="AZ41" s="30">
        <f t="shared" si="14"/>
        <v>1.055922801122172</v>
      </c>
      <c r="BA41" s="30">
        <f t="shared" si="15"/>
        <v>1.271523686730657</v>
      </c>
      <c r="BB41" s="30">
        <f t="shared" si="16"/>
        <v>0.10780044280424252</v>
      </c>
      <c r="BC41" s="56">
        <f t="shared" si="17"/>
        <v>9.2634089219119378E-2</v>
      </c>
      <c r="BD41" s="30">
        <f t="shared" si="18"/>
        <v>1.0027997301839677</v>
      </c>
      <c r="BE41" s="30">
        <f t="shared" si="19"/>
        <v>1.2295967078169892</v>
      </c>
      <c r="BF41" s="30">
        <f t="shared" si="20"/>
        <v>0.1133984888165107</v>
      </c>
      <c r="BG41" s="56">
        <f t="shared" si="21"/>
        <v>0.10159350452830467</v>
      </c>
      <c r="BH41" s="30">
        <f t="shared" si="22"/>
        <v>1.4876739515862236</v>
      </c>
      <c r="BI41" s="30">
        <f t="shared" si="23"/>
        <v>1.7959074640495851</v>
      </c>
      <c r="BJ41" s="30">
        <f t="shared" si="24"/>
        <v>0.1541167562316807</v>
      </c>
      <c r="BK41" s="56">
        <f t="shared" si="25"/>
        <v>9.3871134425237757E-2</v>
      </c>
      <c r="BL41" s="30">
        <f t="shared" si="26"/>
        <v>1.0656043912884883</v>
      </c>
      <c r="BM41" s="30">
        <f t="shared" si="27"/>
        <v>1.4723434101840165</v>
      </c>
      <c r="BN41" s="30">
        <f t="shared" si="28"/>
        <v>0.203369509447764</v>
      </c>
      <c r="BO41" s="56">
        <f t="shared" si="29"/>
        <v>0.16026295681082969</v>
      </c>
      <c r="BP41" s="59"/>
      <c r="DZ41" s="30">
        <f t="shared" si="30"/>
        <v>0.52684098957636893</v>
      </c>
      <c r="EA41" s="30">
        <f t="shared" si="31"/>
        <v>1.8006054982764601</v>
      </c>
      <c r="EB41" s="30">
        <f t="shared" si="32"/>
        <v>0.63688225435004553</v>
      </c>
      <c r="EC41" s="56">
        <f t="shared" si="33"/>
        <v>0.54727982591565172</v>
      </c>
      <c r="ED41" s="30">
        <f t="shared" si="34"/>
        <v>0.44624285222618287</v>
      </c>
      <c r="EE41" s="30">
        <f t="shared" si="35"/>
        <v>1.7861535857747741</v>
      </c>
      <c r="EF41" s="30">
        <f t="shared" si="36"/>
        <v>0.66995536677429557</v>
      </c>
      <c r="EG41" s="56">
        <f t="shared" si="37"/>
        <v>0.60021182203123413</v>
      </c>
      <c r="EH41" s="30">
        <f t="shared" si="38"/>
        <v>0.7312728603152745</v>
      </c>
      <c r="EI41" s="30">
        <f t="shared" si="39"/>
        <v>2.5523085553205345</v>
      </c>
      <c r="EJ41" s="30">
        <f t="shared" si="40"/>
        <v>0.91051784750262987</v>
      </c>
      <c r="EK41" s="56">
        <f t="shared" si="41"/>
        <v>0.55458825730156225</v>
      </c>
      <c r="EL41" s="30">
        <f t="shared" si="42"/>
        <v>6.7472049038316495E-2</v>
      </c>
      <c r="EM41" s="30">
        <f t="shared" si="43"/>
        <v>2.4704757524341883</v>
      </c>
      <c r="EN41" s="30">
        <f t="shared" si="44"/>
        <v>1.2015018516979359</v>
      </c>
      <c r="EO41" s="56">
        <f t="shared" si="45"/>
        <v>0.94682944306484984</v>
      </c>
      <c r="EP41" s="66"/>
      <c r="EQ41" s="60"/>
    </row>
    <row r="42" spans="2:147" s="12" customFormat="1" ht="21.95" customHeight="1" x14ac:dyDescent="0.25"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T42" s="24"/>
      <c r="U42" s="129">
        <f>'RAW DATA'!BB37</f>
        <v>103.48</v>
      </c>
      <c r="V42" s="129">
        <f>'RAW DATA'!BC37</f>
        <v>23.726091765378754</v>
      </c>
      <c r="W42" s="129">
        <f>'RAW DATA'!BD37</f>
        <v>1.38</v>
      </c>
      <c r="X42" s="131"/>
      <c r="Y42" s="83"/>
      <c r="Z42" s="84"/>
      <c r="AA42" s="30">
        <f t="shared" si="0"/>
        <v>1.1323404920080071</v>
      </c>
      <c r="AB42" s="30">
        <f t="shared" si="1"/>
        <v>1.5319900774225979</v>
      </c>
      <c r="AC42" s="85">
        <f t="shared" si="2"/>
        <v>1.0623743256684468</v>
      </c>
      <c r="AD42" s="85">
        <f t="shared" si="3"/>
        <v>1.4373299700220161</v>
      </c>
      <c r="AE42" s="30">
        <f t="shared" si="4"/>
        <v>1.408017304099614</v>
      </c>
      <c r="AF42" s="30">
        <f t="shared" si="5"/>
        <v>1.9049645878994779</v>
      </c>
      <c r="AG42" s="84"/>
      <c r="AH42" s="77"/>
      <c r="AI42" s="45"/>
      <c r="AJ42" s="30">
        <f t="shared" si="6"/>
        <v>1.3321652847153025</v>
      </c>
      <c r="AK42" s="30">
        <f t="shared" si="7"/>
        <v>1.2498521478452316</v>
      </c>
      <c r="AL42" s="30">
        <f t="shared" si="8"/>
        <v>1.656490945999546</v>
      </c>
      <c r="AM42" s="85">
        <f t="shared" si="9"/>
        <v>1.5457001106037114</v>
      </c>
      <c r="AN42" s="30">
        <f t="shared" si="49"/>
        <v>2.2881599863680633E-3</v>
      </c>
      <c r="AO42" s="30">
        <f t="shared" si="46"/>
        <v>1.6938463420499431E-2</v>
      </c>
      <c r="AP42" s="30">
        <f t="shared" si="47"/>
        <v>7.6447243219723945E-2</v>
      </c>
      <c r="AQ42" s="85">
        <f t="shared" si="48"/>
        <v>2.7456526654082217E-2</v>
      </c>
      <c r="AR42" s="94"/>
      <c r="AS42" s="95"/>
      <c r="AT42" s="93"/>
      <c r="AU42" s="30">
        <f t="shared" si="10"/>
        <v>562.92743045917359</v>
      </c>
      <c r="AV42" s="30">
        <f t="shared" si="11"/>
        <v>1.9043999999999996</v>
      </c>
      <c r="AW42" s="30">
        <f t="shared" si="12"/>
        <v>32.742006636222676</v>
      </c>
      <c r="AX42" s="85">
        <f t="shared" si="13"/>
        <v>560.65450931589896</v>
      </c>
      <c r="AY42" s="92"/>
      <c r="AZ42" s="30">
        <f t="shared" si="14"/>
        <v>1.2442019530719477</v>
      </c>
      <c r="BA42" s="30">
        <f t="shared" si="15"/>
        <v>1.4201286163586573</v>
      </c>
      <c r="BB42" s="30">
        <f t="shared" si="16"/>
        <v>8.7963331643354764E-2</v>
      </c>
      <c r="BC42" s="56">
        <f t="shared" si="17"/>
        <v>6.603034372131493E-2</v>
      </c>
      <c r="BD42" s="30">
        <f t="shared" si="18"/>
        <v>1.1573209056708773</v>
      </c>
      <c r="BE42" s="30">
        <f t="shared" si="19"/>
        <v>1.3423833900195858</v>
      </c>
      <c r="BF42" s="30">
        <f t="shared" si="20"/>
        <v>9.2531242174354225E-2</v>
      </c>
      <c r="BG42" s="56">
        <f t="shared" si="21"/>
        <v>7.4033750579122384E-2</v>
      </c>
      <c r="BH42" s="30">
        <f t="shared" si="22"/>
        <v>1.53073428872103</v>
      </c>
      <c r="BI42" s="30">
        <f t="shared" si="23"/>
        <v>1.7822476032780621</v>
      </c>
      <c r="BJ42" s="30">
        <f t="shared" si="24"/>
        <v>0.12575665727851598</v>
      </c>
      <c r="BK42" s="56">
        <f t="shared" si="25"/>
        <v>7.5917503553050214E-2</v>
      </c>
      <c r="BL42" s="30">
        <f t="shared" si="26"/>
        <v>1.3797540426623651</v>
      </c>
      <c r="BM42" s="30">
        <f t="shared" si="27"/>
        <v>1.7116461785450576</v>
      </c>
      <c r="BN42" s="30">
        <f t="shared" si="28"/>
        <v>0.1659460679413462</v>
      </c>
      <c r="BO42" s="56">
        <f t="shared" si="29"/>
        <v>0.10735980854431841</v>
      </c>
      <c r="BP42" s="59"/>
      <c r="DZ42" s="30">
        <f t="shared" si="30"/>
        <v>0.69833911126472292</v>
      </c>
      <c r="EA42" s="30">
        <f t="shared" si="31"/>
        <v>1.9659914581658819</v>
      </c>
      <c r="EB42" s="30">
        <f t="shared" si="32"/>
        <v>0.63382617345057957</v>
      </c>
      <c r="EC42" s="56">
        <f t="shared" si="33"/>
        <v>0.47578643635503132</v>
      </c>
      <c r="ED42" s="30">
        <f t="shared" si="34"/>
        <v>0.5831115633731736</v>
      </c>
      <c r="EE42" s="30">
        <f t="shared" si="35"/>
        <v>1.9165927323172895</v>
      </c>
      <c r="EF42" s="30">
        <f t="shared" si="36"/>
        <v>0.66674058447205797</v>
      </c>
      <c r="EG42" s="56">
        <f t="shared" si="37"/>
        <v>0.53345556562152663</v>
      </c>
      <c r="EH42" s="30">
        <f t="shared" si="38"/>
        <v>0.75034222039247822</v>
      </c>
      <c r="EI42" s="30">
        <f t="shared" si="39"/>
        <v>2.5626396716066138</v>
      </c>
      <c r="EJ42" s="30">
        <f t="shared" si="40"/>
        <v>0.90614872560706783</v>
      </c>
      <c r="EK42" s="56">
        <f t="shared" si="41"/>
        <v>0.54702908446039644</v>
      </c>
      <c r="EL42" s="30">
        <f t="shared" si="42"/>
        <v>0.34996366818601099</v>
      </c>
      <c r="EM42" s="30">
        <f t="shared" si="43"/>
        <v>2.741436553021412</v>
      </c>
      <c r="EN42" s="30">
        <f t="shared" si="44"/>
        <v>1.1957364424177004</v>
      </c>
      <c r="EO42" s="56">
        <f t="shared" si="45"/>
        <v>0.7735888961997136</v>
      </c>
      <c r="EP42" s="66"/>
      <c r="EQ42" s="60"/>
    </row>
    <row r="43" spans="2:147" s="12" customFormat="1" ht="21.95" customHeight="1" x14ac:dyDescent="0.25"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T43" s="24"/>
      <c r="U43" s="129">
        <f>'RAW DATA'!BB38</f>
        <v>227.83</v>
      </c>
      <c r="V43" s="129">
        <f>'RAW DATA'!BC38</f>
        <v>59.739607934111135</v>
      </c>
      <c r="W43" s="129">
        <f>'RAW DATA'!BD38</f>
        <v>1.5</v>
      </c>
      <c r="X43" s="131"/>
      <c r="Y43" s="83"/>
      <c r="Z43" s="84"/>
      <c r="AA43" s="30">
        <f t="shared" si="0"/>
        <v>1.5609013344159224</v>
      </c>
      <c r="AB43" s="30">
        <f t="shared" si="1"/>
        <v>2.1118076877391889</v>
      </c>
      <c r="AC43" s="85">
        <f t="shared" si="2"/>
        <v>1.4903833743493085</v>
      </c>
      <c r="AD43" s="85">
        <f t="shared" si="3"/>
        <v>2.0164010358843583</v>
      </c>
      <c r="AE43" s="30">
        <f t="shared" si="4"/>
        <v>1.4244953891128687</v>
      </c>
      <c r="AF43" s="30">
        <f t="shared" si="5"/>
        <v>1.9272584676232927</v>
      </c>
      <c r="AG43" s="84"/>
      <c r="AH43" s="77"/>
      <c r="AI43" s="45"/>
      <c r="AJ43" s="30">
        <f t="shared" si="6"/>
        <v>1.8363545110775559</v>
      </c>
      <c r="AK43" s="30">
        <f t="shared" si="7"/>
        <v>1.7533922051168336</v>
      </c>
      <c r="AL43" s="30">
        <f t="shared" si="8"/>
        <v>1.6758769283680808</v>
      </c>
      <c r="AM43" s="85">
        <f t="shared" si="9"/>
        <v>2.3740109824845561</v>
      </c>
      <c r="AN43" s="30">
        <f t="shared" si="49"/>
        <v>0.11313435712222165</v>
      </c>
      <c r="AO43" s="30">
        <f t="shared" si="46"/>
        <v>6.4207609613971456E-2</v>
      </c>
      <c r="AP43" s="30">
        <f t="shared" si="47"/>
        <v>3.0932693932191016E-2</v>
      </c>
      <c r="AQ43" s="85">
        <f t="shared" si="48"/>
        <v>0.76389519750361901</v>
      </c>
      <c r="AR43" s="94"/>
      <c r="AS43" s="95"/>
      <c r="AT43" s="93"/>
      <c r="AU43" s="30">
        <f t="shared" si="10"/>
        <v>3568.8207561213139</v>
      </c>
      <c r="AV43" s="30">
        <f t="shared" si="11"/>
        <v>2.25</v>
      </c>
      <c r="AW43" s="30">
        <f t="shared" si="12"/>
        <v>89.609411901166709</v>
      </c>
      <c r="AX43" s="85">
        <f t="shared" si="13"/>
        <v>152.16140339914119</v>
      </c>
      <c r="AY43" s="92"/>
      <c r="AZ43" s="30">
        <f t="shared" si="14"/>
        <v>1.7620750831523966</v>
      </c>
      <c r="BA43" s="30">
        <f t="shared" si="15"/>
        <v>1.9106339390027152</v>
      </c>
      <c r="BB43" s="30">
        <f t="shared" si="16"/>
        <v>7.4279427925159291E-2</v>
      </c>
      <c r="BC43" s="56">
        <f t="shared" si="17"/>
        <v>4.0449394426337E-2</v>
      </c>
      <c r="BD43" s="30">
        <f t="shared" si="18"/>
        <v>1.6752554678479168</v>
      </c>
      <c r="BE43" s="30">
        <f t="shared" si="19"/>
        <v>1.8315289423857504</v>
      </c>
      <c r="BF43" s="30">
        <f t="shared" si="20"/>
        <v>7.8136737268916776E-2</v>
      </c>
      <c r="BG43" s="56">
        <f t="shared" si="21"/>
        <v>4.4563182749925774E-2</v>
      </c>
      <c r="BH43" s="30">
        <f t="shared" si="22"/>
        <v>1.5696834454029074</v>
      </c>
      <c r="BI43" s="30">
        <f t="shared" si="23"/>
        <v>1.7820704113332542</v>
      </c>
      <c r="BJ43" s="30">
        <f t="shared" si="24"/>
        <v>0.10619348296517335</v>
      </c>
      <c r="BK43" s="56">
        <f t="shared" si="25"/>
        <v>6.3365919756757705E-2</v>
      </c>
      <c r="BL43" s="30">
        <f t="shared" si="26"/>
        <v>2.2338801033690423</v>
      </c>
      <c r="BM43" s="30">
        <f t="shared" si="27"/>
        <v>2.5141418616000699</v>
      </c>
      <c r="BN43" s="30">
        <f t="shared" si="28"/>
        <v>0.14013087911551397</v>
      </c>
      <c r="BO43" s="56">
        <f t="shared" si="29"/>
        <v>5.9027055961155567E-2</v>
      </c>
      <c r="BP43" s="59"/>
      <c r="DZ43" s="30">
        <f t="shared" si="30"/>
        <v>1.2042821229366925</v>
      </c>
      <c r="EA43" s="30">
        <f t="shared" si="31"/>
        <v>2.4684268992184193</v>
      </c>
      <c r="EB43" s="30">
        <f t="shared" si="32"/>
        <v>0.63207238814086342</v>
      </c>
      <c r="EC43" s="56">
        <f t="shared" si="33"/>
        <v>0.34419954552782361</v>
      </c>
      <c r="ED43" s="30">
        <f t="shared" si="34"/>
        <v>1.0884964795215759</v>
      </c>
      <c r="EE43" s="30">
        <f t="shared" si="35"/>
        <v>2.4182879307120912</v>
      </c>
      <c r="EF43" s="30">
        <f t="shared" si="36"/>
        <v>0.66489572559525767</v>
      </c>
      <c r="EG43" s="56">
        <f t="shared" si="37"/>
        <v>0.37920536184370329</v>
      </c>
      <c r="EH43" s="30">
        <f t="shared" si="38"/>
        <v>0.77223549954040605</v>
      </c>
      <c r="EI43" s="30">
        <f t="shared" si="39"/>
        <v>2.5795183571957554</v>
      </c>
      <c r="EJ43" s="30">
        <f t="shared" si="40"/>
        <v>0.90364142882767473</v>
      </c>
      <c r="EK43" s="56">
        <f t="shared" si="41"/>
        <v>0.53920512510880725</v>
      </c>
      <c r="EL43" s="30">
        <f t="shared" si="42"/>
        <v>1.1815831207074876</v>
      </c>
      <c r="EM43" s="30">
        <f t="shared" si="43"/>
        <v>3.5664388442616248</v>
      </c>
      <c r="EN43" s="30">
        <f t="shared" si="44"/>
        <v>1.1924278617770685</v>
      </c>
      <c r="EO43" s="56">
        <f t="shared" si="45"/>
        <v>0.50228405452830538</v>
      </c>
      <c r="EP43" s="66"/>
      <c r="EQ43" s="60"/>
    </row>
    <row r="44" spans="2:147" s="12" customFormat="1" ht="21.9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T44" s="24"/>
      <c r="U44" s="129">
        <f>'RAW DATA'!BB39</f>
        <v>224.35</v>
      </c>
      <c r="V44" s="129">
        <f>'RAW DATA'!BC39</f>
        <v>58.798121668091653</v>
      </c>
      <c r="W44" s="129">
        <f>'RAW DATA'!BD39</f>
        <v>1.41</v>
      </c>
      <c r="X44" s="131"/>
      <c r="Y44" s="83"/>
      <c r="Z44" s="84"/>
      <c r="AA44" s="30">
        <f t="shared" si="0"/>
        <v>1.5496976478502908</v>
      </c>
      <c r="AB44" s="30">
        <f t="shared" si="1"/>
        <v>2.0966497588562758</v>
      </c>
      <c r="AC44" s="85">
        <f t="shared" si="2"/>
        <v>1.4772517179521045</v>
      </c>
      <c r="AD44" s="85">
        <f t="shared" si="3"/>
        <v>1.9986346772293178</v>
      </c>
      <c r="AE44" s="30">
        <f t="shared" si="4"/>
        <v>1.4242102973673705</v>
      </c>
      <c r="AF44" s="30">
        <f t="shared" si="5"/>
        <v>1.9268727552617366</v>
      </c>
      <c r="AG44" s="84"/>
      <c r="AH44" s="77"/>
      <c r="AI44" s="45"/>
      <c r="AJ44" s="30">
        <f t="shared" si="6"/>
        <v>1.8231737033532833</v>
      </c>
      <c r="AK44" s="30">
        <f t="shared" si="7"/>
        <v>1.7379431975907111</v>
      </c>
      <c r="AL44" s="30">
        <f t="shared" si="8"/>
        <v>1.6755415263145537</v>
      </c>
      <c r="AM44" s="85">
        <f t="shared" si="9"/>
        <v>2.3523567983661078</v>
      </c>
      <c r="AN44" s="30">
        <f t="shared" si="49"/>
        <v>0.17071250914266703</v>
      </c>
      <c r="AO44" s="30">
        <f t="shared" si="46"/>
        <v>0.10754674084602026</v>
      </c>
      <c r="AP44" s="30">
        <f t="shared" si="47"/>
        <v>7.0512302197462837E-2</v>
      </c>
      <c r="AQ44" s="85">
        <f t="shared" si="48"/>
        <v>0.88803633542682126</v>
      </c>
      <c r="AR44" s="94"/>
      <c r="AS44" s="95"/>
      <c r="AT44" s="93"/>
      <c r="AU44" s="30">
        <f t="shared" si="10"/>
        <v>3457.2191116957092</v>
      </c>
      <c r="AV44" s="30">
        <f t="shared" si="11"/>
        <v>1.9880999999999998</v>
      </c>
      <c r="AW44" s="30">
        <f t="shared" si="12"/>
        <v>82.905351552009222</v>
      </c>
      <c r="AX44" s="85">
        <f t="shared" si="13"/>
        <v>129.82063306185358</v>
      </c>
      <c r="AY44" s="92"/>
      <c r="AZ44" s="30">
        <f t="shared" si="14"/>
        <v>1.749716138548171</v>
      </c>
      <c r="BA44" s="30">
        <f t="shared" si="15"/>
        <v>1.8966312681583957</v>
      </c>
      <c r="BB44" s="30">
        <f t="shared" si="16"/>
        <v>7.3457564805112396E-2</v>
      </c>
      <c r="BC44" s="56">
        <f t="shared" si="17"/>
        <v>4.0291040107700689E-2</v>
      </c>
      <c r="BD44" s="30">
        <f t="shared" si="18"/>
        <v>1.6606710025574565</v>
      </c>
      <c r="BE44" s="30">
        <f t="shared" si="19"/>
        <v>1.8152153926239658</v>
      </c>
      <c r="BF44" s="30">
        <f t="shared" si="20"/>
        <v>7.727219503325472E-2</v>
      </c>
      <c r="BG44" s="56">
        <f t="shared" si="21"/>
        <v>4.4461864542164636E-2</v>
      </c>
      <c r="BH44" s="30">
        <f t="shared" si="22"/>
        <v>1.5705230188395838</v>
      </c>
      <c r="BI44" s="30">
        <f t="shared" si="23"/>
        <v>1.7805600337895235</v>
      </c>
      <c r="BJ44" s="30">
        <f t="shared" si="24"/>
        <v>0.1050185074749698</v>
      </c>
      <c r="BK44" s="56">
        <f t="shared" si="25"/>
        <v>6.2677352859146315E-2</v>
      </c>
      <c r="BL44" s="30">
        <f t="shared" si="26"/>
        <v>2.2137763943248072</v>
      </c>
      <c r="BM44" s="30">
        <f t="shared" si="27"/>
        <v>2.4909372024074083</v>
      </c>
      <c r="BN44" s="30">
        <f t="shared" si="28"/>
        <v>0.13858040404130059</v>
      </c>
      <c r="BO44" s="56">
        <f t="shared" si="29"/>
        <v>5.891130296966654E-2</v>
      </c>
      <c r="BP44" s="59"/>
      <c r="DZ44" s="30">
        <f t="shared" si="30"/>
        <v>1.1911973713088764</v>
      </c>
      <c r="EA44" s="30">
        <f t="shared" si="31"/>
        <v>2.4551500353976903</v>
      </c>
      <c r="EB44" s="30">
        <f t="shared" si="32"/>
        <v>0.63197633204440706</v>
      </c>
      <c r="EC44" s="56">
        <f t="shared" si="33"/>
        <v>0.34663528268427779</v>
      </c>
      <c r="ED44" s="30">
        <f t="shared" si="34"/>
        <v>1.0731485162573915</v>
      </c>
      <c r="EE44" s="30">
        <f t="shared" si="35"/>
        <v>2.4027378789240306</v>
      </c>
      <c r="EF44" s="30">
        <f t="shared" si="36"/>
        <v>0.66479468133331965</v>
      </c>
      <c r="EG44" s="56">
        <f t="shared" si="37"/>
        <v>0.38251807208366539</v>
      </c>
      <c r="EH44" s="30">
        <f t="shared" si="38"/>
        <v>0.77203742395435015</v>
      </c>
      <c r="EI44" s="30">
        <f t="shared" si="39"/>
        <v>2.5790456286747574</v>
      </c>
      <c r="EJ44" s="30">
        <f t="shared" si="40"/>
        <v>0.90350410236020351</v>
      </c>
      <c r="EK44" s="56">
        <f t="shared" si="41"/>
        <v>0.53923110121150553</v>
      </c>
      <c r="EL44" s="30">
        <f t="shared" si="42"/>
        <v>1.1601101499561426</v>
      </c>
      <c r="EM44" s="30">
        <f t="shared" si="43"/>
        <v>3.544603446776073</v>
      </c>
      <c r="EN44" s="30">
        <f t="shared" si="44"/>
        <v>1.1922466484099652</v>
      </c>
      <c r="EO44" s="56">
        <f t="shared" si="45"/>
        <v>0.50683070239942851</v>
      </c>
      <c r="EP44" s="66"/>
      <c r="EQ44" s="60"/>
    </row>
    <row r="45" spans="2:147" s="12" customFormat="1" ht="21.95" customHeight="1" x14ac:dyDescent="0.25"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T45" s="24"/>
      <c r="U45" s="129">
        <f>'RAW DATA'!BB40</f>
        <v>228.7</v>
      </c>
      <c r="V45" s="129">
        <f>'RAW DATA'!BC40</f>
        <v>59.974528715925857</v>
      </c>
      <c r="W45" s="129">
        <f>'RAW DATA'!BD40</f>
        <v>1.36</v>
      </c>
      <c r="X45" s="131"/>
      <c r="Y45" s="83"/>
      <c r="Z45" s="84"/>
      <c r="AA45" s="30">
        <f t="shared" si="0"/>
        <v>1.5636968917195178</v>
      </c>
      <c r="AB45" s="30">
        <f t="shared" si="1"/>
        <v>2.1155899123264064</v>
      </c>
      <c r="AC45" s="85">
        <f t="shared" si="2"/>
        <v>1.493678157930709</v>
      </c>
      <c r="AD45" s="85">
        <f t="shared" si="3"/>
        <v>2.0208586842591947</v>
      </c>
      <c r="AE45" s="30">
        <f t="shared" si="4"/>
        <v>1.4245658339037059</v>
      </c>
      <c r="AF45" s="30">
        <f t="shared" si="5"/>
        <v>1.9273537752814842</v>
      </c>
      <c r="AG45" s="84"/>
      <c r="AH45" s="77"/>
      <c r="AI45" s="45"/>
      <c r="AJ45" s="30">
        <f t="shared" si="6"/>
        <v>1.8396434020229622</v>
      </c>
      <c r="AK45" s="30">
        <f t="shared" si="7"/>
        <v>1.7572684210949518</v>
      </c>
      <c r="AL45" s="30">
        <f t="shared" si="8"/>
        <v>1.6759598045925952</v>
      </c>
      <c r="AM45" s="85">
        <f t="shared" si="9"/>
        <v>2.3794141604662946</v>
      </c>
      <c r="AN45" s="30">
        <f t="shared" si="49"/>
        <v>0.23005779310416083</v>
      </c>
      <c r="AO45" s="30">
        <f t="shared" si="46"/>
        <v>0.15782219839927591</v>
      </c>
      <c r="AP45" s="30">
        <f t="shared" si="47"/>
        <v>9.983059811819088E-2</v>
      </c>
      <c r="AQ45" s="85">
        <f t="shared" si="48"/>
        <v>1.0392052305592001</v>
      </c>
      <c r="AR45" s="94"/>
      <c r="AS45" s="95"/>
      <c r="AT45" s="93"/>
      <c r="AU45" s="30">
        <f t="shared" si="10"/>
        <v>3596.944094697415</v>
      </c>
      <c r="AV45" s="30">
        <f t="shared" si="11"/>
        <v>1.8496000000000004</v>
      </c>
      <c r="AW45" s="30">
        <f t="shared" si="12"/>
        <v>81.565359053659165</v>
      </c>
      <c r="AX45" s="85">
        <f t="shared" si="13"/>
        <v>158.01226166074028</v>
      </c>
      <c r="AY45" s="92"/>
      <c r="AZ45" s="30">
        <f t="shared" si="14"/>
        <v>1.7651502333928639</v>
      </c>
      <c r="BA45" s="30">
        <f t="shared" si="15"/>
        <v>1.9141365706530604</v>
      </c>
      <c r="BB45" s="30">
        <f t="shared" si="16"/>
        <v>7.4493168630098291E-2</v>
      </c>
      <c r="BC45" s="56">
        <f t="shared" si="17"/>
        <v>4.0493265460133147E-2</v>
      </c>
      <c r="BD45" s="30">
        <f t="shared" si="18"/>
        <v>1.678906843627719</v>
      </c>
      <c r="BE45" s="30">
        <f t="shared" si="19"/>
        <v>1.8356299985621847</v>
      </c>
      <c r="BF45" s="30">
        <f t="shared" si="20"/>
        <v>7.8361577467232782E-2</v>
      </c>
      <c r="BG45" s="56">
        <f t="shared" si="21"/>
        <v>4.4592833130413748E-2</v>
      </c>
      <c r="BH45" s="30">
        <f t="shared" si="22"/>
        <v>1.5694607475197191</v>
      </c>
      <c r="BI45" s="30">
        <f t="shared" si="23"/>
        <v>1.7824588616654713</v>
      </c>
      <c r="BJ45" s="30">
        <f t="shared" si="24"/>
        <v>0.10649905707287613</v>
      </c>
      <c r="BK45" s="56">
        <f t="shared" si="25"/>
        <v>6.3545114137605871E-2</v>
      </c>
      <c r="BL45" s="30">
        <f t="shared" si="26"/>
        <v>2.2388800516312943</v>
      </c>
      <c r="BM45" s="30">
        <f t="shared" si="27"/>
        <v>2.5199482693012949</v>
      </c>
      <c r="BN45" s="30">
        <f t="shared" si="28"/>
        <v>0.14053410883500039</v>
      </c>
      <c r="BO45" s="56">
        <f t="shared" si="29"/>
        <v>5.9062483181767635E-2</v>
      </c>
      <c r="BP45" s="59"/>
      <c r="DZ45" s="30">
        <f t="shared" si="30"/>
        <v>1.2075458600171751</v>
      </c>
      <c r="EA45" s="30">
        <f t="shared" si="31"/>
        <v>2.471740944028749</v>
      </c>
      <c r="EB45" s="30">
        <f t="shared" si="32"/>
        <v>0.63209754200578705</v>
      </c>
      <c r="EC45" s="56">
        <f t="shared" si="33"/>
        <v>0.34359786321126229</v>
      </c>
      <c r="ED45" s="30">
        <f t="shared" si="34"/>
        <v>1.0923462354017945</v>
      </c>
      <c r="EE45" s="30">
        <f t="shared" si="35"/>
        <v>2.4221906067881092</v>
      </c>
      <c r="EF45" s="30">
        <f t="shared" si="36"/>
        <v>0.66492218569315742</v>
      </c>
      <c r="EG45" s="56">
        <f t="shared" si="37"/>
        <v>0.3783839609880687</v>
      </c>
      <c r="EH45" s="30">
        <f t="shared" si="38"/>
        <v>0.77228241457619196</v>
      </c>
      <c r="EI45" s="30">
        <f t="shared" si="39"/>
        <v>2.5796371946089982</v>
      </c>
      <c r="EJ45" s="30">
        <f t="shared" si="40"/>
        <v>0.90367739001640324</v>
      </c>
      <c r="EK45" s="56">
        <f t="shared" si="41"/>
        <v>0.53919991848257709</v>
      </c>
      <c r="EL45" s="30">
        <f t="shared" si="42"/>
        <v>1.1869388449957425</v>
      </c>
      <c r="EM45" s="30">
        <f t="shared" si="43"/>
        <v>3.5718894759368469</v>
      </c>
      <c r="EN45" s="30">
        <f t="shared" si="44"/>
        <v>1.1924753154705521</v>
      </c>
      <c r="EO45" s="56">
        <f t="shared" si="45"/>
        <v>0.50116341042404422</v>
      </c>
      <c r="EP45" s="66"/>
      <c r="EQ45" s="60"/>
    </row>
    <row r="46" spans="2:147" s="12" customFormat="1" ht="21.95" customHeight="1" x14ac:dyDescent="0.25"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T46" s="24"/>
      <c r="U46" s="129">
        <f>'RAW DATA'!BB41</f>
        <v>239.13</v>
      </c>
      <c r="V46" s="129">
        <f>'RAW DATA'!BC41</f>
        <v>62.777194534575742</v>
      </c>
      <c r="W46" s="129">
        <f>'RAW DATA'!BD41</f>
        <v>1.32</v>
      </c>
      <c r="X46" s="131"/>
      <c r="Y46" s="83"/>
      <c r="Z46" s="84"/>
      <c r="AA46" s="30">
        <f t="shared" si="0"/>
        <v>1.5970486149614513</v>
      </c>
      <c r="AB46" s="30">
        <f t="shared" si="1"/>
        <v>2.1607128320066691</v>
      </c>
      <c r="AC46" s="85">
        <f t="shared" si="2"/>
        <v>1.5335521315362859</v>
      </c>
      <c r="AD46" s="85">
        <f t="shared" si="3"/>
        <v>2.0748058250196806</v>
      </c>
      <c r="AE46" s="30">
        <f t="shared" si="4"/>
        <v>1.4253858591701773</v>
      </c>
      <c r="AF46" s="30">
        <f t="shared" si="5"/>
        <v>1.9284632212302397</v>
      </c>
      <c r="AG46" s="84"/>
      <c r="AH46" s="77"/>
      <c r="AI46" s="45"/>
      <c r="AJ46" s="30">
        <f t="shared" si="6"/>
        <v>1.8788807234840603</v>
      </c>
      <c r="AK46" s="30">
        <f t="shared" si="7"/>
        <v>1.8041789782779833</v>
      </c>
      <c r="AL46" s="30">
        <f t="shared" si="8"/>
        <v>1.6769245402002086</v>
      </c>
      <c r="AM46" s="85">
        <f t="shared" si="9"/>
        <v>2.443875474295242</v>
      </c>
      <c r="AN46" s="30">
        <f t="shared" si="49"/>
        <v>0.31234766308206663</v>
      </c>
      <c r="AO46" s="30">
        <f t="shared" si="46"/>
        <v>0.2344292830063118</v>
      </c>
      <c r="AP46" s="30">
        <f t="shared" si="47"/>
        <v>0.12739512739713033</v>
      </c>
      <c r="AQ46" s="85">
        <f t="shared" si="48"/>
        <v>1.2630960817223551</v>
      </c>
      <c r="AR46" s="94"/>
      <c r="AS46" s="95"/>
      <c r="AT46" s="93"/>
      <c r="AU46" s="30">
        <f t="shared" si="10"/>
        <v>3940.9761536319666</v>
      </c>
      <c r="AV46" s="30">
        <f t="shared" si="11"/>
        <v>1.7424000000000002</v>
      </c>
      <c r="AW46" s="30">
        <f t="shared" si="12"/>
        <v>82.86589678563999</v>
      </c>
      <c r="AX46" s="85">
        <f t="shared" si="13"/>
        <v>236.32785740371747</v>
      </c>
      <c r="AY46" s="92"/>
      <c r="AZ46" s="30">
        <f t="shared" si="14"/>
        <v>1.8015834488349063</v>
      </c>
      <c r="BA46" s="30">
        <f t="shared" si="15"/>
        <v>1.9561779981332144</v>
      </c>
      <c r="BB46" s="30">
        <f t="shared" si="16"/>
        <v>7.7297274649154077E-2</v>
      </c>
      <c r="BC46" s="56">
        <f t="shared" si="17"/>
        <v>4.1140064764632618E-2</v>
      </c>
      <c r="BD46" s="30">
        <f t="shared" si="18"/>
        <v>1.7228676783720438</v>
      </c>
      <c r="BE46" s="30">
        <f t="shared" si="19"/>
        <v>1.8854902781839229</v>
      </c>
      <c r="BF46" s="30">
        <f t="shared" si="20"/>
        <v>8.1311299905939632E-2</v>
      </c>
      <c r="BG46" s="56">
        <f t="shared" si="21"/>
        <v>4.5068311339902613E-2</v>
      </c>
      <c r="BH46" s="30">
        <f t="shared" si="22"/>
        <v>1.566416596776361</v>
      </c>
      <c r="BI46" s="30">
        <f t="shared" si="23"/>
        <v>1.7874324836240563</v>
      </c>
      <c r="BJ46" s="30">
        <f t="shared" si="24"/>
        <v>0.11050794342384762</v>
      </c>
      <c r="BK46" s="56">
        <f t="shared" si="25"/>
        <v>6.5899174813587036E-2</v>
      </c>
      <c r="BL46" s="30">
        <f t="shared" si="26"/>
        <v>2.2980513160810339</v>
      </c>
      <c r="BM46" s="30">
        <f t="shared" si="27"/>
        <v>2.5896996325094501</v>
      </c>
      <c r="BN46" s="30">
        <f t="shared" si="28"/>
        <v>0.14582415821420808</v>
      </c>
      <c r="BO46" s="56">
        <f t="shared" si="29"/>
        <v>5.9669226091096358E-2</v>
      </c>
      <c r="BP46" s="59"/>
      <c r="DZ46" s="30">
        <f t="shared" si="30"/>
        <v>1.2464465853278472</v>
      </c>
      <c r="EA46" s="30">
        <f t="shared" si="31"/>
        <v>2.5113148616402734</v>
      </c>
      <c r="EB46" s="30">
        <f t="shared" si="32"/>
        <v>0.63243413815621319</v>
      </c>
      <c r="EC46" s="56">
        <f t="shared" si="33"/>
        <v>0.336601536356961</v>
      </c>
      <c r="ED46" s="30">
        <f t="shared" si="34"/>
        <v>1.1389027170930481</v>
      </c>
      <c r="EE46" s="30">
        <f t="shared" si="35"/>
        <v>2.4694552394629188</v>
      </c>
      <c r="EF46" s="30">
        <f t="shared" si="36"/>
        <v>0.66527626118493521</v>
      </c>
      <c r="EG46" s="56">
        <f t="shared" si="37"/>
        <v>0.36874183171112818</v>
      </c>
      <c r="EH46" s="30">
        <f t="shared" si="38"/>
        <v>0.77276593595579002</v>
      </c>
      <c r="EI46" s="30">
        <f t="shared" si="39"/>
        <v>2.5810831444446274</v>
      </c>
      <c r="EJ46" s="30">
        <f t="shared" si="40"/>
        <v>0.90415860424441863</v>
      </c>
      <c r="EK46" s="56">
        <f t="shared" si="41"/>
        <v>0.53917667883640785</v>
      </c>
      <c r="EL46" s="30">
        <f t="shared" si="42"/>
        <v>1.2507651577781869</v>
      </c>
      <c r="EM46" s="30">
        <f t="shared" si="43"/>
        <v>3.6369857908122971</v>
      </c>
      <c r="EN46" s="30">
        <f t="shared" si="44"/>
        <v>1.1931103165170551</v>
      </c>
      <c r="EO46" s="56">
        <f t="shared" si="45"/>
        <v>0.48820421869535763</v>
      </c>
      <c r="EP46" s="66"/>
      <c r="EQ46" s="60"/>
    </row>
    <row r="47" spans="2:147" s="12" customFormat="1" ht="21.95" customHeight="1" x14ac:dyDescent="0.25"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T47" s="24"/>
      <c r="U47" s="129">
        <f>'RAW DATA'!BB42</f>
        <v>246.96</v>
      </c>
      <c r="V47" s="129">
        <f>'RAW DATA'!BC42</f>
        <v>64.865138882094925</v>
      </c>
      <c r="W47" s="129">
        <f>'RAW DATA'!BD42</f>
        <v>1.4</v>
      </c>
      <c r="X47" s="131"/>
      <c r="Y47" s="83"/>
      <c r="Z47" s="84"/>
      <c r="AA47" s="30">
        <f t="shared" si="0"/>
        <v>1.6218951526969294</v>
      </c>
      <c r="AB47" s="30">
        <f t="shared" si="1"/>
        <v>2.1943287360017281</v>
      </c>
      <c r="AC47" s="85">
        <f t="shared" si="2"/>
        <v>1.5639479726393075</v>
      </c>
      <c r="AD47" s="85">
        <f t="shared" si="3"/>
        <v>2.115929610041416</v>
      </c>
      <c r="AE47" s="30">
        <f t="shared" si="4"/>
        <v>1.4259735994202001</v>
      </c>
      <c r="AF47" s="30">
        <f t="shared" si="5"/>
        <v>1.9292583992155647</v>
      </c>
      <c r="AG47" s="84"/>
      <c r="AH47" s="77"/>
      <c r="AI47" s="45"/>
      <c r="AJ47" s="30">
        <f t="shared" si="6"/>
        <v>1.9081119443493288</v>
      </c>
      <c r="AK47" s="30">
        <f t="shared" si="7"/>
        <v>1.8399387913403618</v>
      </c>
      <c r="AL47" s="30">
        <f t="shared" si="8"/>
        <v>1.6776159993178825</v>
      </c>
      <c r="AM47" s="85">
        <f t="shared" si="9"/>
        <v>2.4918981942881833</v>
      </c>
      <c r="AN47" s="30">
        <f t="shared" si="49"/>
        <v>0.25817774799045556</v>
      </c>
      <c r="AO47" s="30">
        <f t="shared" si="46"/>
        <v>0.19354614012601845</v>
      </c>
      <c r="AP47" s="30">
        <f t="shared" si="47"/>
        <v>7.7070643077266604E-2</v>
      </c>
      <c r="AQ47" s="85">
        <f t="shared" si="48"/>
        <v>1.1922416666897955</v>
      </c>
      <c r="AR47" s="94"/>
      <c r="AS47" s="95"/>
      <c r="AT47" s="93"/>
      <c r="AU47" s="30">
        <f t="shared" si="10"/>
        <v>4207.4862421934631</v>
      </c>
      <c r="AV47" s="30">
        <f t="shared" si="11"/>
        <v>1.9599999999999997</v>
      </c>
      <c r="AW47" s="30">
        <f t="shared" si="12"/>
        <v>90.811194434932887</v>
      </c>
      <c r="AX47" s="85">
        <f t="shared" si="13"/>
        <v>304.88313320380604</v>
      </c>
      <c r="AY47" s="92"/>
      <c r="AZ47" s="30">
        <f t="shared" si="14"/>
        <v>1.828441002861392</v>
      </c>
      <c r="BA47" s="30">
        <f t="shared" si="15"/>
        <v>1.9877828858372657</v>
      </c>
      <c r="BB47" s="30">
        <f t="shared" si="16"/>
        <v>7.9670941487936853E-2</v>
      </c>
      <c r="BC47" s="56">
        <f t="shared" si="17"/>
        <v>4.1753808901974485E-2</v>
      </c>
      <c r="BD47" s="30">
        <f t="shared" si="18"/>
        <v>1.7561305607589088</v>
      </c>
      <c r="BE47" s="30">
        <f t="shared" si="19"/>
        <v>1.9237470219218147</v>
      </c>
      <c r="BF47" s="30">
        <f t="shared" si="20"/>
        <v>8.3808230581452925E-2</v>
      </c>
      <c r="BG47" s="56">
        <f t="shared" si="21"/>
        <v>4.5549466632202565E-2</v>
      </c>
      <c r="BH47" s="30">
        <f t="shared" si="22"/>
        <v>1.5637145463308857</v>
      </c>
      <c r="BI47" s="30">
        <f t="shared" si="23"/>
        <v>1.7915174523048794</v>
      </c>
      <c r="BJ47" s="30">
        <f t="shared" si="24"/>
        <v>0.11390145298699675</v>
      </c>
      <c r="BK47" s="56">
        <f t="shared" si="25"/>
        <v>6.7894829945177607E-2</v>
      </c>
      <c r="BL47" s="30">
        <f t="shared" si="26"/>
        <v>2.3415960260766298</v>
      </c>
      <c r="BM47" s="30">
        <f t="shared" si="27"/>
        <v>2.6422003624997368</v>
      </c>
      <c r="BN47" s="30">
        <f t="shared" si="28"/>
        <v>0.15030216821155365</v>
      </c>
      <c r="BO47" s="56">
        <f t="shared" si="29"/>
        <v>6.0316335778110589E-2</v>
      </c>
      <c r="BP47" s="59"/>
      <c r="DZ47" s="30">
        <f t="shared" si="30"/>
        <v>1.2753833063418654</v>
      </c>
      <c r="EA47" s="30">
        <f t="shared" si="31"/>
        <v>2.5408405823567923</v>
      </c>
      <c r="EB47" s="30">
        <f t="shared" si="32"/>
        <v>0.63272863800746337</v>
      </c>
      <c r="EC47" s="56">
        <f t="shared" si="33"/>
        <v>0.33159932774448703</v>
      </c>
      <c r="ED47" s="30">
        <f t="shared" si="34"/>
        <v>1.1743527370115421</v>
      </c>
      <c r="EE47" s="30">
        <f t="shared" si="35"/>
        <v>2.5055248456691812</v>
      </c>
      <c r="EF47" s="30">
        <f t="shared" si="36"/>
        <v>0.66558605432881968</v>
      </c>
      <c r="EG47" s="56">
        <f t="shared" si="37"/>
        <v>0.36174358487433828</v>
      </c>
      <c r="EH47" s="30">
        <f t="shared" si="38"/>
        <v>0.77303636376223073</v>
      </c>
      <c r="EI47" s="30">
        <f t="shared" si="39"/>
        <v>2.5821956348735342</v>
      </c>
      <c r="EJ47" s="30">
        <f t="shared" si="40"/>
        <v>0.9045796355556518</v>
      </c>
      <c r="EK47" s="56">
        <f t="shared" si="41"/>
        <v>0.53920541764232888</v>
      </c>
      <c r="EL47" s="30">
        <f t="shared" si="42"/>
        <v>1.2982322929449142</v>
      </c>
      <c r="EM47" s="30">
        <f t="shared" si="43"/>
        <v>3.6855640956314524</v>
      </c>
      <c r="EN47" s="30">
        <f t="shared" si="44"/>
        <v>1.1936659013432691</v>
      </c>
      <c r="EO47" s="56">
        <f t="shared" si="45"/>
        <v>0.47901872720135047</v>
      </c>
      <c r="EP47" s="66"/>
      <c r="EQ47" s="60"/>
    </row>
    <row r="48" spans="2:147" s="12" customFormat="1" ht="21.95" customHeight="1" x14ac:dyDescent="0.25"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T48" s="24"/>
      <c r="U48" s="129">
        <f>'RAW DATA'!BB43</f>
        <v>240</v>
      </c>
      <c r="V48" s="129">
        <f>'RAW DATA'!BC43</f>
        <v>63.009856087836511</v>
      </c>
      <c r="W48" s="129">
        <f>'RAW DATA'!BD43</f>
        <v>1.45</v>
      </c>
      <c r="X48" s="131"/>
      <c r="Y48" s="83"/>
      <c r="Z48" s="84"/>
      <c r="AA48" s="30">
        <f t="shared" ref="AA48:AA79" si="50">(($D$18*V48)+1)*(1+$H$23)</f>
        <v>1.5998172874452545</v>
      </c>
      <c r="AB48" s="30">
        <f t="shared" ref="AB48:AB79" si="51">(($D$18*V48)+1)*(1+$H$24)</f>
        <v>2.1644586830141677</v>
      </c>
      <c r="AC48" s="85">
        <f t="shared" ref="AC48:AC79" si="52">(EXP($E$18*V48))*(1+$H$23)</f>
        <v>1.5369097087766745</v>
      </c>
      <c r="AD48" s="85">
        <f t="shared" ref="AD48:AD79" si="53">(EXP($E$18*V48))*(1+$H$24)</f>
        <v>2.0793484295213833</v>
      </c>
      <c r="AE48" s="30">
        <f t="shared" ref="AE48:AE79" si="54">($F$18*(V48^$G$18))*(1+$H$23)</f>
        <v>1.4254522995784515</v>
      </c>
      <c r="AF48" s="30">
        <f t="shared" ref="AF48:AF79" si="55">($F$18*(V48^$G$18))*(1+$H$24)</f>
        <v>1.9285531111943754</v>
      </c>
      <c r="AG48" s="84"/>
      <c r="AH48" s="77"/>
      <c r="AI48" s="45"/>
      <c r="AJ48" s="30">
        <f t="shared" ref="AJ48:AJ79" si="56">($D$18*V48)+1</f>
        <v>1.8821379852297113</v>
      </c>
      <c r="AK48" s="30">
        <f t="shared" ref="AK48:AK79" si="57">EXP($E$18*V48)</f>
        <v>1.808129069149029</v>
      </c>
      <c r="AL48" s="30">
        <f t="shared" ref="AL48:AL79" si="58">$F$18*(V48^$G$18)</f>
        <v>1.6770027053864136</v>
      </c>
      <c r="AM48" s="85">
        <f t="shared" ref="AM48:AM79" si="59">V48*$H$21+1</f>
        <v>2.4492266900202395</v>
      </c>
      <c r="AN48" s="30">
        <f t="shared" si="49"/>
        <v>0.18674323827839423</v>
      </c>
      <c r="AO48" s="30">
        <f t="shared" si="46"/>
        <v>0.12825643016955005</v>
      </c>
      <c r="AP48" s="30">
        <f t="shared" si="47"/>
        <v>5.1530228252750915E-2</v>
      </c>
      <c r="AQ48" s="85">
        <f t="shared" si="48"/>
        <v>0.99845397804880387</v>
      </c>
      <c r="AR48" s="94"/>
      <c r="AS48" s="95"/>
      <c r="AT48" s="93"/>
      <c r="AU48" s="30">
        <f t="shared" ref="AU48:AU79" si="60">V48^2</f>
        <v>3970.241964209868</v>
      </c>
      <c r="AV48" s="30">
        <f t="shared" ref="AV48:AV79" si="61">W48^2</f>
        <v>2.1025</v>
      </c>
      <c r="AW48" s="30">
        <f t="shared" ref="AW48:AW79" si="62">V48*W48</f>
        <v>91.364291327362935</v>
      </c>
      <c r="AX48" s="85">
        <f t="shared" ref="AX48:AX79" si="63">(V48-$M$25)^2</f>
        <v>243.53538167373122</v>
      </c>
      <c r="AY48" s="92"/>
      <c r="AZ48" s="30">
        <f t="shared" ref="AZ48:AZ79" si="64">AJ48-BB48</f>
        <v>1.8045877385780689</v>
      </c>
      <c r="BA48" s="30">
        <f t="shared" ref="BA48:BA79" si="65">AJ48+BB48</f>
        <v>1.9596882318813538</v>
      </c>
      <c r="BB48" s="30">
        <f t="shared" ref="BB48:BB79" si="66">$N$22*($N$20*SQRT((1/$H$26)+(AX48/$M$26)))</f>
        <v>7.7550246651642354E-2</v>
      </c>
      <c r="BC48" s="56">
        <f t="shared" ref="BC48:BC79" si="67">(BA48-AZ48)/(2*AJ48)</f>
        <v>4.1203273755817428E-2</v>
      </c>
      <c r="BD48" s="30">
        <f t="shared" ref="BD48:BD79" si="68">AK48-BF48</f>
        <v>1.7265516604772178</v>
      </c>
      <c r="BE48" s="30">
        <f t="shared" ref="BE48:BE79" si="69">AK48+BF48</f>
        <v>1.8897064778208403</v>
      </c>
      <c r="BF48" s="30">
        <f t="shared" ref="BF48:BF79" si="70">$O$22*($O$20*SQRT((1/$H$26)+(AX48/$M$26)))</f>
        <v>8.1577408671811291E-2</v>
      </c>
      <c r="BG48" s="56">
        <f t="shared" ref="BG48:BG79" si="71">(BE48-BD48)/(2*AK48)</f>
        <v>4.5117027353696916E-2</v>
      </c>
      <c r="BH48" s="30">
        <f t="shared" ref="BH48:BH79" si="72">AL48-BJ48</f>
        <v>1.5661331008837547</v>
      </c>
      <c r="BI48" s="30">
        <f t="shared" ref="BI48:BI79" si="73">AL48+BJ48</f>
        <v>1.7878723098890725</v>
      </c>
      <c r="BJ48" s="30">
        <f t="shared" ref="BJ48:BJ79" si="74">$P$22*($P$20*SQRT((1/$H$26)+(AX48/$M$26)))</f>
        <v>0.11086960450265897</v>
      </c>
      <c r="BK48" s="56">
        <f t="shared" ref="BK48:BK79" si="75">(BI48-BH48)/(2*AL48)</f>
        <v>6.6111762459627299E-2</v>
      </c>
      <c r="BL48" s="30">
        <f t="shared" ref="BL48:BL79" si="76">AM48-BN48</f>
        <v>2.302925290797444</v>
      </c>
      <c r="BM48" s="30">
        <f t="shared" ref="BM48:BM79" si="77">AM48+BN48</f>
        <v>2.595528089243035</v>
      </c>
      <c r="BN48" s="30">
        <f t="shared" ref="BN48:BN79" si="78">$Q$22*($Q$20*SQRT((1/$H$26)+(AX48/$M$26)))</f>
        <v>0.14630139922279539</v>
      </c>
      <c r="BO48" s="56">
        <f t="shared" ref="BO48:BO79" si="79">(BM48-BL48)/(2*AM48)</f>
        <v>5.9733710978621797E-2</v>
      </c>
      <c r="BP48" s="59"/>
      <c r="DZ48" s="30">
        <f t="shared" ref="DZ48:DZ79" si="80">AJ48-EB48</f>
        <v>1.2496728785297955</v>
      </c>
      <c r="EA48" s="30">
        <f t="shared" ref="EA48:EA79" si="81">AJ48+EB48</f>
        <v>2.5146030919296272</v>
      </c>
      <c r="EB48" s="30">
        <f t="shared" ref="EB48:EB79" si="82">$N$22*SQRT(($N$20^2)+((($N$20*SQRT((1/$H$26)+(AX48/$M$26))))^2))</f>
        <v>0.63246510669991585</v>
      </c>
      <c r="EC48" s="56">
        <f t="shared" ref="EC48:EC79" si="83">(EA48-DZ48)/(2*AJ48)</f>
        <v>0.33603546162037884</v>
      </c>
      <c r="ED48" s="30">
        <f t="shared" ref="ED48:ED79" si="84">AK48-EF48</f>
        <v>1.1428202312328173</v>
      </c>
      <c r="EE48" s="30">
        <f t="shared" ref="EE48:EE79" si="85">AK48+EF48</f>
        <v>2.4734379070652408</v>
      </c>
      <c r="EF48" s="30">
        <f t="shared" ref="EF48:EF79" si="86">$O$22*SQRT(($O$20^2)+((($O$20*SQRT((1/$H$26)+(AX48/$M$26))))^2))</f>
        <v>0.66530883791621176</v>
      </c>
      <c r="EG48" s="56">
        <f t="shared" ref="EG48:EG79" si="87">(EE48-ED48)/(2*AK48)</f>
        <v>0.36795428449658751</v>
      </c>
      <c r="EH48" s="30">
        <f t="shared" ref="EH48:EH79" si="88">AL48-EJ48</f>
        <v>0.7727998270056694</v>
      </c>
      <c r="EI48" s="30">
        <f t="shared" ref="EI48:EI79" si="89">AL48+EJ48</f>
        <v>2.5812055837671579</v>
      </c>
      <c r="EJ48" s="30">
        <f t="shared" ref="EJ48:EJ79" si="90">$P$22*SQRT(($P$20^2)+((($P$20*SQRT((1/$H$26)+(AX48/$M$26))))^2))</f>
        <v>0.9042028783807442</v>
      </c>
      <c r="EK48" s="56">
        <f t="shared" ref="EK48:EK79" si="91">(EI48-EH48)/(2*AL48)</f>
        <v>0.5391779485367012</v>
      </c>
      <c r="EL48" s="30">
        <f t="shared" ref="EL48:EL79" si="92">AM48-EN48</f>
        <v>1.2560579502038243</v>
      </c>
      <c r="EM48" s="30">
        <f t="shared" ref="EM48:EM79" si="93">AM48+EN48</f>
        <v>3.6423954298366548</v>
      </c>
      <c r="EN48" s="30">
        <f t="shared" ref="EN48:EN79" si="94">$Q$22*SQRT(($Q$20^2)+((($Q$20*SQRT((1/$H$26)+(AX48/$M$26))))^2))</f>
        <v>1.1931687398164152</v>
      </c>
      <c r="EO48" s="56">
        <f t="shared" ref="EO48:EO79" si="95">(EM48-EL48)/(2*AM48)</f>
        <v>0.48716141493891502</v>
      </c>
      <c r="EP48" s="66"/>
      <c r="EQ48" s="60"/>
    </row>
    <row r="49" spans="2:147" s="12" customFormat="1" ht="21.95" customHeight="1" x14ac:dyDescent="0.25"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T49" s="24"/>
      <c r="U49" s="129">
        <f>'RAW DATA'!BB44</f>
        <v>286.08999999999997</v>
      </c>
      <c r="V49" s="129">
        <f>'RAW DATA'!BC44</f>
        <v>75.110942410898915</v>
      </c>
      <c r="W49" s="129">
        <f>'RAW DATA'!BD44</f>
        <v>1.44</v>
      </c>
      <c r="X49" s="131"/>
      <c r="Y49" s="83"/>
      <c r="Z49" s="84"/>
      <c r="AA49" s="30">
        <f t="shared" si="50"/>
        <v>1.7438202146896971</v>
      </c>
      <c r="AB49" s="30">
        <f t="shared" si="51"/>
        <v>2.3592861728154721</v>
      </c>
      <c r="AC49" s="85">
        <f t="shared" si="52"/>
        <v>1.7220646160923245</v>
      </c>
      <c r="AD49" s="85">
        <f t="shared" si="53"/>
        <v>2.3298521276543211</v>
      </c>
      <c r="AE49" s="30">
        <f t="shared" si="54"/>
        <v>1.4286110416936773</v>
      </c>
      <c r="AF49" s="30">
        <f t="shared" si="55"/>
        <v>1.9328267034679163</v>
      </c>
      <c r="AG49" s="84"/>
      <c r="AH49" s="77"/>
      <c r="AI49" s="45"/>
      <c r="AJ49" s="30">
        <f t="shared" si="56"/>
        <v>2.0515531937525848</v>
      </c>
      <c r="AK49" s="30">
        <f t="shared" si="57"/>
        <v>2.0259583718733229</v>
      </c>
      <c r="AL49" s="30">
        <f t="shared" si="58"/>
        <v>1.6807188725807969</v>
      </c>
      <c r="AM49" s="85">
        <f t="shared" si="59"/>
        <v>2.727551675450675</v>
      </c>
      <c r="AN49" s="30">
        <f t="shared" si="49"/>
        <v>0.37399730878898663</v>
      </c>
      <c r="AO49" s="30">
        <f t="shared" si="46"/>
        <v>0.34334721356843551</v>
      </c>
      <c r="AP49" s="30">
        <f t="shared" si="47"/>
        <v>5.7945575616569954E-2</v>
      </c>
      <c r="AQ49" s="85">
        <f t="shared" si="48"/>
        <v>1.6577893169558404</v>
      </c>
      <c r="AR49" s="94"/>
      <c r="AS49" s="95"/>
      <c r="AT49" s="93"/>
      <c r="AU49" s="30">
        <f t="shared" si="60"/>
        <v>5641.6536698533737</v>
      </c>
      <c r="AV49" s="30">
        <f t="shared" si="61"/>
        <v>2.0735999999999999</v>
      </c>
      <c r="AW49" s="30">
        <f t="shared" si="62"/>
        <v>108.15975707169443</v>
      </c>
      <c r="AX49" s="85">
        <f t="shared" si="63"/>
        <v>767.66158608361548</v>
      </c>
      <c r="AY49" s="92"/>
      <c r="AZ49" s="30">
        <f t="shared" si="64"/>
        <v>1.957411768215662</v>
      </c>
      <c r="BA49" s="30">
        <f t="shared" si="65"/>
        <v>2.1456946192895079</v>
      </c>
      <c r="BB49" s="30">
        <f t="shared" si="66"/>
        <v>9.4141425536922896E-2</v>
      </c>
      <c r="BC49" s="56">
        <f t="shared" si="67"/>
        <v>4.5887879399668305E-2</v>
      </c>
      <c r="BD49" s="30">
        <f t="shared" si="68"/>
        <v>1.9269282091651325</v>
      </c>
      <c r="BE49" s="30">
        <f t="shared" si="69"/>
        <v>2.1249885345815134</v>
      </c>
      <c r="BF49" s="30">
        <f t="shared" si="70"/>
        <v>9.9030162708190539E-2</v>
      </c>
      <c r="BG49" s="56">
        <f t="shared" si="71"/>
        <v>4.8880650305080646E-2</v>
      </c>
      <c r="BH49" s="30">
        <f t="shared" si="72"/>
        <v>1.5461297117818593</v>
      </c>
      <c r="BI49" s="30">
        <f t="shared" si="73"/>
        <v>1.8153080333797345</v>
      </c>
      <c r="BJ49" s="30">
        <f t="shared" si="74"/>
        <v>0.13458916079893754</v>
      </c>
      <c r="BK49" s="56">
        <f t="shared" si="75"/>
        <v>8.0078330168490142E-2</v>
      </c>
      <c r="BL49" s="30">
        <f t="shared" si="76"/>
        <v>2.5499504056217193</v>
      </c>
      <c r="BM49" s="30">
        <f t="shared" si="77"/>
        <v>2.9051529452796307</v>
      </c>
      <c r="BN49" s="30">
        <f t="shared" si="78"/>
        <v>0.17760126982895597</v>
      </c>
      <c r="BO49" s="56">
        <f t="shared" si="79"/>
        <v>6.5113805698882157E-2</v>
      </c>
      <c r="BP49" s="59"/>
      <c r="DZ49" s="30">
        <f t="shared" si="80"/>
        <v>1.4168401259500309</v>
      </c>
      <c r="EA49" s="30">
        <f t="shared" si="81"/>
        <v>2.6862662615551387</v>
      </c>
      <c r="EB49" s="30">
        <f t="shared" si="82"/>
        <v>0.63471306780255388</v>
      </c>
      <c r="EC49" s="56">
        <f t="shared" si="83"/>
        <v>0.30938172587256813</v>
      </c>
      <c r="ED49" s="30">
        <f t="shared" si="84"/>
        <v>1.3582848368804918</v>
      </c>
      <c r="EE49" s="30">
        <f t="shared" si="85"/>
        <v>2.6936319068661541</v>
      </c>
      <c r="EF49" s="30">
        <f t="shared" si="86"/>
        <v>0.667673534992831</v>
      </c>
      <c r="EG49" s="56">
        <f t="shared" si="87"/>
        <v>0.32955935534621078</v>
      </c>
      <c r="EH49" s="30">
        <f t="shared" si="88"/>
        <v>0.77330219967137248</v>
      </c>
      <c r="EI49" s="30">
        <f t="shared" si="89"/>
        <v>2.5881355454902213</v>
      </c>
      <c r="EJ49" s="30">
        <f t="shared" si="90"/>
        <v>0.9074166729094244</v>
      </c>
      <c r="EK49" s="56">
        <f t="shared" si="91"/>
        <v>0.53989794945067615</v>
      </c>
      <c r="EL49" s="30">
        <f t="shared" si="92"/>
        <v>1.5301420741423331</v>
      </c>
      <c r="EM49" s="30">
        <f t="shared" si="93"/>
        <v>3.9249612767590172</v>
      </c>
      <c r="EN49" s="30">
        <f t="shared" si="94"/>
        <v>1.197409601308342</v>
      </c>
      <c r="EO49" s="56">
        <f t="shared" si="95"/>
        <v>0.43900528524743476</v>
      </c>
      <c r="EP49" s="66"/>
      <c r="EQ49" s="60"/>
    </row>
    <row r="50" spans="2:147" s="12" customFormat="1" ht="21.95" customHeight="1" x14ac:dyDescent="0.25"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T50" s="24"/>
      <c r="U50" s="129">
        <f>'RAW DATA'!BB45</f>
        <v>257.39</v>
      </c>
      <c r="V50" s="129">
        <f>'RAW DATA'!BC45</f>
        <v>67.625979399263045</v>
      </c>
      <c r="W50" s="129">
        <f>'RAW DATA'!BD45</f>
        <v>1.76</v>
      </c>
      <c r="X50" s="131"/>
      <c r="Y50" s="83"/>
      <c r="Z50" s="84"/>
      <c r="AA50" s="30">
        <f t="shared" si="50"/>
        <v>1.6547491548512301</v>
      </c>
      <c r="AB50" s="30">
        <f t="shared" si="51"/>
        <v>2.2387782683281348</v>
      </c>
      <c r="AC50" s="85">
        <f t="shared" si="52"/>
        <v>1.6050666414221517</v>
      </c>
      <c r="AD50" s="85">
        <f t="shared" si="53"/>
        <v>2.1715607501593817</v>
      </c>
      <c r="AE50" s="30">
        <f t="shared" si="54"/>
        <v>1.426722705808015</v>
      </c>
      <c r="AF50" s="30">
        <f t="shared" si="55"/>
        <v>1.9302718960931966</v>
      </c>
      <c r="AG50" s="84"/>
      <c r="AH50" s="77"/>
      <c r="AI50" s="45"/>
      <c r="AJ50" s="30">
        <f t="shared" si="56"/>
        <v>1.9467637115896825</v>
      </c>
      <c r="AK50" s="30">
        <f t="shared" si="57"/>
        <v>1.8883136957907667</v>
      </c>
      <c r="AL50" s="30">
        <f t="shared" si="58"/>
        <v>1.6784973009506059</v>
      </c>
      <c r="AM50" s="85">
        <f t="shared" si="59"/>
        <v>2.5553975261830502</v>
      </c>
      <c r="AN50" s="30">
        <f t="shared" si="49"/>
        <v>3.4880683966754117E-2</v>
      </c>
      <c r="AO50" s="30">
        <f t="shared" si="46"/>
        <v>1.6464404527485415E-2</v>
      </c>
      <c r="AP50" s="30">
        <f t="shared" si="47"/>
        <v>6.6426899523361078E-3</v>
      </c>
      <c r="AQ50" s="85">
        <f t="shared" si="48"/>
        <v>0.63265722465811591</v>
      </c>
      <c r="AR50" s="94"/>
      <c r="AS50" s="95"/>
      <c r="AT50" s="93"/>
      <c r="AU50" s="30">
        <f t="shared" si="60"/>
        <v>4573.2730897095498</v>
      </c>
      <c r="AV50" s="30">
        <f t="shared" si="61"/>
        <v>3.0975999999999999</v>
      </c>
      <c r="AW50" s="30">
        <f t="shared" si="62"/>
        <v>119.02172374270296</v>
      </c>
      <c r="AX50" s="85">
        <f t="shared" si="63"/>
        <v>408.91891044377172</v>
      </c>
      <c r="AY50" s="92"/>
      <c r="AZ50" s="30">
        <f t="shared" si="64"/>
        <v>1.8636199702717877</v>
      </c>
      <c r="BA50" s="30">
        <f t="shared" si="65"/>
        <v>2.0299074529075773</v>
      </c>
      <c r="BB50" s="30">
        <f t="shared" si="66"/>
        <v>8.3143741317894912E-2</v>
      </c>
      <c r="BC50" s="56">
        <f t="shared" si="67"/>
        <v>4.2708696912169962E-2</v>
      </c>
      <c r="BD50" s="30">
        <f t="shared" si="68"/>
        <v>1.8008523238822916</v>
      </c>
      <c r="BE50" s="30">
        <f t="shared" si="69"/>
        <v>1.9757750676992418</v>
      </c>
      <c r="BF50" s="30">
        <f t="shared" si="70"/>
        <v>8.7461371908475208E-2</v>
      </c>
      <c r="BG50" s="56">
        <f t="shared" si="71"/>
        <v>4.6317183476153864E-2</v>
      </c>
      <c r="BH50" s="30">
        <f t="shared" si="72"/>
        <v>1.5596309644166373</v>
      </c>
      <c r="BI50" s="30">
        <f t="shared" si="73"/>
        <v>1.7973636374845745</v>
      </c>
      <c r="BJ50" s="30">
        <f t="shared" si="74"/>
        <v>0.11886633653396865</v>
      </c>
      <c r="BK50" s="56">
        <f t="shared" si="75"/>
        <v>7.081711508660124E-2</v>
      </c>
      <c r="BL50" s="30">
        <f t="shared" si="76"/>
        <v>2.3985437930664122</v>
      </c>
      <c r="BM50" s="30">
        <f t="shared" si="77"/>
        <v>2.7122512592996881</v>
      </c>
      <c r="BN50" s="30">
        <f t="shared" si="78"/>
        <v>0.15685373311663817</v>
      </c>
      <c r="BO50" s="56">
        <f t="shared" si="79"/>
        <v>6.1381343415060546E-2</v>
      </c>
      <c r="BP50" s="59"/>
      <c r="DZ50" s="30">
        <f t="shared" si="80"/>
        <v>1.3135884182012383</v>
      </c>
      <c r="EA50" s="30">
        <f t="shared" si="81"/>
        <v>2.5799390049781268</v>
      </c>
      <c r="EB50" s="30">
        <f t="shared" si="82"/>
        <v>0.63317529338844414</v>
      </c>
      <c r="EC50" s="56">
        <f t="shared" si="83"/>
        <v>0.32524506678389226</v>
      </c>
      <c r="ED50" s="30">
        <f t="shared" si="84"/>
        <v>1.2222577913954034</v>
      </c>
      <c r="EE50" s="30">
        <f t="shared" si="85"/>
        <v>2.55436960018613</v>
      </c>
      <c r="EF50" s="30">
        <f t="shared" si="86"/>
        <v>0.66605590439536322</v>
      </c>
      <c r="EG50" s="56">
        <f t="shared" si="87"/>
        <v>0.35272524151048956</v>
      </c>
      <c r="EH50" s="30">
        <f t="shared" si="88"/>
        <v>0.77327910513787612</v>
      </c>
      <c r="EI50" s="30">
        <f t="shared" si="89"/>
        <v>2.5837154967633356</v>
      </c>
      <c r="EJ50" s="30">
        <f t="shared" si="90"/>
        <v>0.90521819581272978</v>
      </c>
      <c r="EK50" s="56">
        <f t="shared" si="91"/>
        <v>0.53930274138663514</v>
      </c>
      <c r="EL50" s="30">
        <f t="shared" si="92"/>
        <v>1.3608889929974683</v>
      </c>
      <c r="EM50" s="30">
        <f t="shared" si="93"/>
        <v>3.749906059368632</v>
      </c>
      <c r="EN50" s="30">
        <f t="shared" si="94"/>
        <v>1.1945085331855818</v>
      </c>
      <c r="EO50" s="56">
        <f t="shared" si="95"/>
        <v>0.4674452882365418</v>
      </c>
      <c r="EP50" s="66"/>
      <c r="EQ50" s="60"/>
    </row>
    <row r="51" spans="2:147" s="12" customFormat="1" ht="21.95" customHeight="1" x14ac:dyDescent="0.25"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T51" s="24"/>
      <c r="U51" s="129">
        <f>'RAW DATA'!BB46</f>
        <v>280</v>
      </c>
      <c r="V51" s="129">
        <f>'RAW DATA'!BC46</f>
        <v>73.535733381022609</v>
      </c>
      <c r="W51" s="129">
        <f>'RAW DATA'!BD46</f>
        <v>1.77</v>
      </c>
      <c r="X51" s="131"/>
      <c r="Y51" s="83"/>
      <c r="Z51" s="84"/>
      <c r="AA51" s="30">
        <f t="shared" si="50"/>
        <v>1.725075227234169</v>
      </c>
      <c r="AB51" s="30">
        <f t="shared" si="51"/>
        <v>2.3339253074344639</v>
      </c>
      <c r="AC51" s="85">
        <f t="shared" si="52"/>
        <v>1.6967539155641329</v>
      </c>
      <c r="AD51" s="85">
        <f t="shared" si="53"/>
        <v>2.295608238704415</v>
      </c>
      <c r="AE51" s="30">
        <f t="shared" si="54"/>
        <v>1.4282295757221317</v>
      </c>
      <c r="AF51" s="30">
        <f t="shared" si="55"/>
        <v>1.93231060244759</v>
      </c>
      <c r="AG51" s="84"/>
      <c r="AH51" s="77"/>
      <c r="AI51" s="45"/>
      <c r="AJ51" s="30">
        <f t="shared" si="56"/>
        <v>2.0295002673343165</v>
      </c>
      <c r="AK51" s="30">
        <f t="shared" si="57"/>
        <v>1.9961810771342741</v>
      </c>
      <c r="AL51" s="30">
        <f t="shared" si="58"/>
        <v>1.680270089084861</v>
      </c>
      <c r="AM51" s="85">
        <f t="shared" si="59"/>
        <v>2.69132186776352</v>
      </c>
      <c r="AN51" s="30">
        <f t="shared" si="49"/>
        <v>6.7340388746581742E-2</v>
      </c>
      <c r="AO51" s="30">
        <f t="shared" si="46"/>
        <v>5.1157879653620425E-2</v>
      </c>
      <c r="AP51" s="30">
        <f t="shared" si="47"/>
        <v>8.0514569128387892E-3</v>
      </c>
      <c r="AQ51" s="85">
        <f t="shared" si="48"/>
        <v>0.84883398401926102</v>
      </c>
      <c r="AR51" s="94"/>
      <c r="AS51" s="95"/>
      <c r="AT51" s="93"/>
      <c r="AU51" s="30">
        <f t="shared" si="60"/>
        <v>5407.5040838848427</v>
      </c>
      <c r="AV51" s="30">
        <f t="shared" si="61"/>
        <v>3.1329000000000002</v>
      </c>
      <c r="AW51" s="30">
        <f t="shared" si="62"/>
        <v>130.15824808441002</v>
      </c>
      <c r="AX51" s="85">
        <f t="shared" si="63"/>
        <v>682.85516098033327</v>
      </c>
      <c r="AY51" s="92"/>
      <c r="AZ51" s="30">
        <f t="shared" si="64"/>
        <v>1.937839509233874</v>
      </c>
      <c r="BA51" s="30">
        <f t="shared" si="65"/>
        <v>2.121161025434759</v>
      </c>
      <c r="BB51" s="30">
        <f t="shared" si="66"/>
        <v>9.1660758100442399E-2</v>
      </c>
      <c r="BC51" s="56">
        <f t="shared" si="67"/>
        <v>4.5164201047795852E-2</v>
      </c>
      <c r="BD51" s="30">
        <f t="shared" si="68"/>
        <v>1.8997604022095804</v>
      </c>
      <c r="BE51" s="30">
        <f t="shared" si="69"/>
        <v>2.0926017520589677</v>
      </c>
      <c r="BF51" s="30">
        <f t="shared" si="70"/>
        <v>9.642067492469375E-2</v>
      </c>
      <c r="BG51" s="56">
        <f t="shared" si="71"/>
        <v>4.8302569355639605E-2</v>
      </c>
      <c r="BH51" s="30">
        <f t="shared" si="72"/>
        <v>1.549227411107837</v>
      </c>
      <c r="BI51" s="30">
        <f t="shared" si="73"/>
        <v>1.8113127670618849</v>
      </c>
      <c r="BJ51" s="30">
        <f t="shared" si="74"/>
        <v>0.1310426779770239</v>
      </c>
      <c r="BK51" s="56">
        <f t="shared" si="75"/>
        <v>7.7989055943020913E-2</v>
      </c>
      <c r="BL51" s="30">
        <f t="shared" si="76"/>
        <v>2.5184004685040775</v>
      </c>
      <c r="BM51" s="30">
        <f t="shared" si="77"/>
        <v>2.8642432670229625</v>
      </c>
      <c r="BN51" s="30">
        <f t="shared" si="78"/>
        <v>0.17292139925944264</v>
      </c>
      <c r="BO51" s="56">
        <f t="shared" si="79"/>
        <v>6.425147483498124E-2</v>
      </c>
      <c r="BP51" s="59"/>
      <c r="DZ51" s="30">
        <f t="shared" si="80"/>
        <v>1.3951503914671</v>
      </c>
      <c r="EA51" s="30">
        <f t="shared" si="81"/>
        <v>2.6638501432015333</v>
      </c>
      <c r="EB51" s="30">
        <f t="shared" si="82"/>
        <v>0.63434987586721658</v>
      </c>
      <c r="EC51" s="56">
        <f t="shared" si="83"/>
        <v>0.31256456876471117</v>
      </c>
      <c r="ED51" s="30">
        <f t="shared" si="84"/>
        <v>1.3288895945295987</v>
      </c>
      <c r="EE51" s="30">
        <f t="shared" si="85"/>
        <v>2.6634725597389495</v>
      </c>
      <c r="EF51" s="30">
        <f t="shared" si="86"/>
        <v>0.66729148260467552</v>
      </c>
      <c r="EG51" s="56">
        <f t="shared" si="87"/>
        <v>0.33428404379157922</v>
      </c>
      <c r="EH51" s="30">
        <f t="shared" si="88"/>
        <v>0.77337265303112679</v>
      </c>
      <c r="EI51" s="30">
        <f t="shared" si="89"/>
        <v>2.5871675251385953</v>
      </c>
      <c r="EJ51" s="30">
        <f t="shared" si="90"/>
        <v>0.90689743605373419</v>
      </c>
      <c r="EK51" s="56">
        <f t="shared" si="91"/>
        <v>0.53973313096804876</v>
      </c>
      <c r="EL51" s="30">
        <f t="shared" si="92"/>
        <v>1.4945974414303778</v>
      </c>
      <c r="EM51" s="30">
        <f t="shared" si="93"/>
        <v>3.8880462940966622</v>
      </c>
      <c r="EN51" s="30">
        <f t="shared" si="94"/>
        <v>1.1967244263331422</v>
      </c>
      <c r="EO51" s="56">
        <f t="shared" si="95"/>
        <v>0.44466046245431673</v>
      </c>
      <c r="EP51" s="66"/>
      <c r="EQ51" s="60"/>
    </row>
    <row r="52" spans="2:147" s="12" customFormat="1" ht="21.95" customHeight="1" x14ac:dyDescent="0.25"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T52" s="24"/>
      <c r="U52" s="129">
        <f>'RAW DATA'!BB47</f>
        <v>105.22</v>
      </c>
      <c r="V52" s="129">
        <f>'RAW DATA'!BC47</f>
        <v>24.27555919245161</v>
      </c>
      <c r="W52" s="129">
        <f>'RAW DATA'!BD47</f>
        <v>1.53</v>
      </c>
      <c r="X52" s="131"/>
      <c r="Y52" s="83"/>
      <c r="Z52" s="84"/>
      <c r="AA52" s="30">
        <f t="shared" si="50"/>
        <v>1.1388791543901742</v>
      </c>
      <c r="AB52" s="30">
        <f t="shared" si="51"/>
        <v>1.5408365029984707</v>
      </c>
      <c r="AC52" s="85">
        <f t="shared" si="52"/>
        <v>1.0678756774832072</v>
      </c>
      <c r="AD52" s="85">
        <f t="shared" si="53"/>
        <v>1.4447729754184568</v>
      </c>
      <c r="AE52" s="30">
        <f t="shared" si="54"/>
        <v>1.4084235377756129</v>
      </c>
      <c r="AF52" s="30">
        <f t="shared" si="55"/>
        <v>1.9055141981670054</v>
      </c>
      <c r="AG52" s="84"/>
      <c r="AH52" s="77"/>
      <c r="AI52" s="45"/>
      <c r="AJ52" s="30">
        <f t="shared" si="56"/>
        <v>1.3398578286943226</v>
      </c>
      <c r="AK52" s="30">
        <f t="shared" si="57"/>
        <v>1.2563243264508321</v>
      </c>
      <c r="AL52" s="30">
        <f t="shared" si="58"/>
        <v>1.6569688679713093</v>
      </c>
      <c r="AM52" s="85">
        <f t="shared" si="59"/>
        <v>1.558337861426387</v>
      </c>
      <c r="AN52" s="30">
        <f t="shared" si="49"/>
        <v>3.615404530883759E-2</v>
      </c>
      <c r="AO52" s="30">
        <f t="shared" si="46"/>
        <v>7.4898374292590705E-2</v>
      </c>
      <c r="AP52" s="30">
        <f t="shared" si="47"/>
        <v>1.6121093433915757E-2</v>
      </c>
      <c r="AQ52" s="85">
        <f t="shared" si="48"/>
        <v>8.0303439022110922E-4</v>
      </c>
      <c r="AR52" s="94"/>
      <c r="AS52" s="95"/>
      <c r="AT52" s="93"/>
      <c r="AU52" s="30">
        <f t="shared" si="60"/>
        <v>589.30277410622182</v>
      </c>
      <c r="AV52" s="30">
        <f t="shared" si="61"/>
        <v>2.3409</v>
      </c>
      <c r="AW52" s="30">
        <f t="shared" si="62"/>
        <v>37.141605564450963</v>
      </c>
      <c r="AX52" s="85">
        <f t="shared" si="63"/>
        <v>534.93568590627456</v>
      </c>
      <c r="AY52" s="92"/>
      <c r="AZ52" s="30">
        <f t="shared" si="64"/>
        <v>1.2526926476429225</v>
      </c>
      <c r="BA52" s="30">
        <f t="shared" si="65"/>
        <v>1.4270230097457226</v>
      </c>
      <c r="BB52" s="30">
        <f t="shared" si="66"/>
        <v>8.7165181051399948E-2</v>
      </c>
      <c r="BC52" s="56">
        <f t="shared" si="67"/>
        <v>6.5055544838172566E-2</v>
      </c>
      <c r="BD52" s="30">
        <f t="shared" si="68"/>
        <v>1.1646326825992792</v>
      </c>
      <c r="BE52" s="30">
        <f t="shared" si="69"/>
        <v>1.3480159703023851</v>
      </c>
      <c r="BF52" s="30">
        <f t="shared" si="70"/>
        <v>9.1691643851552929E-2</v>
      </c>
      <c r="BG52" s="56">
        <f t="shared" si="71"/>
        <v>7.2984055089170802E-2</v>
      </c>
      <c r="BH52" s="30">
        <f t="shared" si="72"/>
        <v>1.5323532855995063</v>
      </c>
      <c r="BI52" s="30">
        <f t="shared" si="73"/>
        <v>1.7815844503431122</v>
      </c>
      <c r="BJ52" s="30">
        <f t="shared" si="74"/>
        <v>0.12461558237180299</v>
      </c>
      <c r="BK52" s="56">
        <f t="shared" si="75"/>
        <v>7.5206954566608475E-2</v>
      </c>
      <c r="BL52" s="30">
        <f t="shared" si="76"/>
        <v>1.3938975340008386</v>
      </c>
      <c r="BM52" s="30">
        <f t="shared" si="77"/>
        <v>1.7227781888519353</v>
      </c>
      <c r="BN52" s="30">
        <f t="shared" si="78"/>
        <v>0.16444032742554837</v>
      </c>
      <c r="BO52" s="56">
        <f t="shared" si="79"/>
        <v>0.10552289814420082</v>
      </c>
      <c r="BP52" s="59"/>
      <c r="DZ52" s="30">
        <f t="shared" si="80"/>
        <v>0.70614193081505305</v>
      </c>
      <c r="EA52" s="30">
        <f t="shared" si="81"/>
        <v>1.973573726573592</v>
      </c>
      <c r="EB52" s="30">
        <f t="shared" si="82"/>
        <v>0.63371589787926952</v>
      </c>
      <c r="EC52" s="56">
        <f t="shared" si="83"/>
        <v>0.47297249328073782</v>
      </c>
      <c r="ED52" s="30">
        <f t="shared" si="84"/>
        <v>0.58969974412880843</v>
      </c>
      <c r="EE52" s="30">
        <f t="shared" si="85"/>
        <v>1.922948908772856</v>
      </c>
      <c r="EF52" s="30">
        <f t="shared" si="86"/>
        <v>0.66662458232202371</v>
      </c>
      <c r="EG52" s="56">
        <f t="shared" si="87"/>
        <v>0.53061503967312773</v>
      </c>
      <c r="EH52" s="30">
        <f t="shared" si="88"/>
        <v>0.7509777976845704</v>
      </c>
      <c r="EI52" s="30">
        <f t="shared" si="89"/>
        <v>2.5629599382580484</v>
      </c>
      <c r="EJ52" s="30">
        <f t="shared" si="90"/>
        <v>0.90599107028673886</v>
      </c>
      <c r="EK52" s="56">
        <f t="shared" si="91"/>
        <v>0.54677615723461281</v>
      </c>
      <c r="EL52" s="30">
        <f t="shared" si="92"/>
        <v>0.36280945793930708</v>
      </c>
      <c r="EM52" s="30">
        <f t="shared" si="93"/>
        <v>2.7538662649134666</v>
      </c>
      <c r="EN52" s="30">
        <f t="shared" si="94"/>
        <v>1.1955284034870799</v>
      </c>
      <c r="EO52" s="56">
        <f t="shared" si="95"/>
        <v>0.76718177301601442</v>
      </c>
      <c r="EP52" s="66"/>
      <c r="EQ52" s="60"/>
    </row>
    <row r="53" spans="2:147" s="12" customFormat="1" ht="21.95" customHeight="1" x14ac:dyDescent="0.25"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T53" s="24"/>
      <c r="U53" s="129">
        <f>'RAW DATA'!BB48</f>
        <v>36.520000000000003</v>
      </c>
      <c r="V53" s="129">
        <f>'RAW DATA'!BC48</f>
        <v>0.59465068102686303</v>
      </c>
      <c r="W53" s="129">
        <f>'RAW DATA'!BD48</f>
        <v>1.21</v>
      </c>
      <c r="X53" s="131"/>
      <c r="Y53" s="83"/>
      <c r="Z53" s="84"/>
      <c r="AA53" s="30">
        <f t="shared" si="50"/>
        <v>0.85707634310421965</v>
      </c>
      <c r="AB53" s="30">
        <f t="shared" si="51"/>
        <v>1.1595738759645324</v>
      </c>
      <c r="AC53" s="85">
        <f t="shared" si="52"/>
        <v>0.85476456281316038</v>
      </c>
      <c r="AD53" s="85">
        <f t="shared" si="53"/>
        <v>1.1564461732178051</v>
      </c>
      <c r="AE53" s="30">
        <f t="shared" si="54"/>
        <v>1.3441131877561001</v>
      </c>
      <c r="AF53" s="30">
        <f t="shared" si="55"/>
        <v>1.8185060775523707</v>
      </c>
      <c r="AG53" s="84"/>
      <c r="AH53" s="77"/>
      <c r="AI53" s="45"/>
      <c r="AJ53" s="30">
        <f t="shared" si="56"/>
        <v>1.0083251095343762</v>
      </c>
      <c r="AK53" s="30">
        <f t="shared" si="57"/>
        <v>1.0056053680154828</v>
      </c>
      <c r="AL53" s="30">
        <f t="shared" si="58"/>
        <v>1.5813096326542355</v>
      </c>
      <c r="AM53" s="85">
        <f t="shared" si="59"/>
        <v>1.0136769656636178</v>
      </c>
      <c r="AN53" s="30">
        <f t="shared" si="49"/>
        <v>4.0672761444321366E-2</v>
      </c>
      <c r="AO53" s="30">
        <f t="shared" si="46"/>
        <v>4.1777165584086194E-2</v>
      </c>
      <c r="AP53" s="30">
        <f t="shared" si="47"/>
        <v>0.13787084330182336</v>
      </c>
      <c r="AQ53" s="85">
        <f t="shared" si="48"/>
        <v>3.8542733811044304E-2</v>
      </c>
      <c r="AR53" s="94"/>
      <c r="AS53" s="95"/>
      <c r="AT53" s="93"/>
      <c r="AU53" s="30">
        <f t="shared" si="60"/>
        <v>0.35360943244571197</v>
      </c>
      <c r="AV53" s="30">
        <f t="shared" si="61"/>
        <v>1.4641</v>
      </c>
      <c r="AW53" s="30">
        <f t="shared" si="62"/>
        <v>0.71952732404250419</v>
      </c>
      <c r="AX53" s="85">
        <f t="shared" si="63"/>
        <v>2191.137267692252</v>
      </c>
      <c r="AY53" s="92"/>
      <c r="AZ53" s="30">
        <f t="shared" si="64"/>
        <v>0.8794878518126964</v>
      </c>
      <c r="BA53" s="30">
        <f t="shared" si="65"/>
        <v>1.1371623672560558</v>
      </c>
      <c r="BB53" s="30">
        <f t="shared" si="66"/>
        <v>0.12883725772167973</v>
      </c>
      <c r="BC53" s="56">
        <f t="shared" si="67"/>
        <v>0.12777352909635872</v>
      </c>
      <c r="BD53" s="30">
        <f t="shared" si="68"/>
        <v>0.8700776285289914</v>
      </c>
      <c r="BE53" s="30">
        <f t="shared" si="69"/>
        <v>1.1411331075019744</v>
      </c>
      <c r="BF53" s="30">
        <f t="shared" si="70"/>
        <v>0.13552773948649147</v>
      </c>
      <c r="BG53" s="56">
        <f t="shared" si="71"/>
        <v>0.13477229119604783</v>
      </c>
      <c r="BH53" s="30">
        <f t="shared" si="72"/>
        <v>1.3971176226278268</v>
      </c>
      <c r="BI53" s="30">
        <f t="shared" si="73"/>
        <v>1.7655016426806442</v>
      </c>
      <c r="BJ53" s="30">
        <f t="shared" si="74"/>
        <v>0.1841920100264087</v>
      </c>
      <c r="BK53" s="56">
        <f t="shared" si="75"/>
        <v>0.11648067286938713</v>
      </c>
      <c r="BL53" s="30">
        <f t="shared" si="76"/>
        <v>0.77062072934524539</v>
      </c>
      <c r="BM53" s="30">
        <f t="shared" si="77"/>
        <v>1.2567332019819901</v>
      </c>
      <c r="BN53" s="30">
        <f t="shared" si="78"/>
        <v>0.24305623631837231</v>
      </c>
      <c r="BO53" s="56">
        <f t="shared" si="79"/>
        <v>0.23977681702499001</v>
      </c>
      <c r="BP53" s="59"/>
      <c r="DZ53" s="30">
        <f t="shared" si="80"/>
        <v>0.36754659131263689</v>
      </c>
      <c r="EA53" s="30">
        <f t="shared" si="81"/>
        <v>1.6491036277561153</v>
      </c>
      <c r="EB53" s="30">
        <f t="shared" si="82"/>
        <v>0.64077851822173926</v>
      </c>
      <c r="EC53" s="56">
        <f t="shared" si="83"/>
        <v>0.63548801092302221</v>
      </c>
      <c r="ED53" s="30">
        <f t="shared" si="84"/>
        <v>0.33155140550644846</v>
      </c>
      <c r="EE53" s="30">
        <f t="shared" si="85"/>
        <v>1.6796593305245171</v>
      </c>
      <c r="EF53" s="30">
        <f t="shared" si="86"/>
        <v>0.67405396250903438</v>
      </c>
      <c r="EG53" s="56">
        <f t="shared" si="87"/>
        <v>0.67029670281021825</v>
      </c>
      <c r="EH53" s="30">
        <f t="shared" si="88"/>
        <v>0.66522149681412124</v>
      </c>
      <c r="EI53" s="30">
        <f t="shared" si="89"/>
        <v>2.4973977684943498</v>
      </c>
      <c r="EJ53" s="30">
        <f t="shared" si="90"/>
        <v>0.91608813584011428</v>
      </c>
      <c r="EK53" s="56">
        <f t="shared" si="91"/>
        <v>0.57932242801965106</v>
      </c>
      <c r="EL53" s="30">
        <f t="shared" si="92"/>
        <v>-0.19517533146527355</v>
      </c>
      <c r="EM53" s="30">
        <f t="shared" si="93"/>
        <v>2.2225292627925093</v>
      </c>
      <c r="EN53" s="30">
        <f t="shared" si="94"/>
        <v>1.2088522971288913</v>
      </c>
      <c r="EO53" s="56">
        <f t="shared" si="95"/>
        <v>1.1925419419366006</v>
      </c>
      <c r="EP53" s="66"/>
      <c r="EQ53" s="60"/>
    </row>
    <row r="54" spans="2:147" s="12" customFormat="1" ht="21.95" customHeight="1" x14ac:dyDescent="0.25"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T54" s="24"/>
      <c r="U54" s="129">
        <f>'RAW DATA'!BB49</f>
        <v>45.22</v>
      </c>
      <c r="V54" s="129">
        <f>'RAW DATA'!BC49</f>
        <v>3.9099737172392111</v>
      </c>
      <c r="W54" s="129">
        <f>'RAW DATA'!BD49</f>
        <v>1.1200000000000001</v>
      </c>
      <c r="X54" s="131"/>
      <c r="Y54" s="83"/>
      <c r="Z54" s="84"/>
      <c r="AA54" s="30">
        <f t="shared" si="50"/>
        <v>0.89652868723514656</v>
      </c>
      <c r="AB54" s="30">
        <f t="shared" si="51"/>
        <v>1.2129505768475513</v>
      </c>
      <c r="AC54" s="85">
        <f t="shared" si="52"/>
        <v>0.88182189492718832</v>
      </c>
      <c r="AD54" s="85">
        <f t="shared" si="53"/>
        <v>1.1930531519603136</v>
      </c>
      <c r="AE54" s="30">
        <f t="shared" si="54"/>
        <v>1.3763900751325397</v>
      </c>
      <c r="AF54" s="30">
        <f t="shared" si="55"/>
        <v>1.8621748075322595</v>
      </c>
      <c r="AG54" s="84"/>
      <c r="AH54" s="77"/>
      <c r="AI54" s="45"/>
      <c r="AJ54" s="30">
        <f t="shared" si="56"/>
        <v>1.0547396320413489</v>
      </c>
      <c r="AK54" s="30">
        <f t="shared" si="57"/>
        <v>1.037437523443751</v>
      </c>
      <c r="AL54" s="30">
        <f t="shared" si="58"/>
        <v>1.6192824413323996</v>
      </c>
      <c r="AM54" s="85">
        <f t="shared" si="59"/>
        <v>1.0899293954965019</v>
      </c>
      <c r="AN54" s="30">
        <f t="shared" si="49"/>
        <v>4.2589156260985483E-3</v>
      </c>
      <c r="AO54" s="30">
        <f t="shared" si="46"/>
        <v>6.8165625351011908E-3</v>
      </c>
      <c r="AP54" s="30">
        <f t="shared" si="47"/>
        <v>0.24928295622284097</v>
      </c>
      <c r="AQ54" s="85">
        <f t="shared" si="48"/>
        <v>9.0424125520580556E-4</v>
      </c>
      <c r="AR54" s="94"/>
      <c r="AS54" s="95"/>
      <c r="AT54" s="93"/>
      <c r="AU54" s="30">
        <f t="shared" si="60"/>
        <v>15.287894469501413</v>
      </c>
      <c r="AV54" s="30">
        <f t="shared" si="61"/>
        <v>1.2544000000000002</v>
      </c>
      <c r="AW54" s="30">
        <f t="shared" si="62"/>
        <v>4.379170563307917</v>
      </c>
      <c r="AX54" s="85">
        <f t="shared" si="63"/>
        <v>1891.7508421908442</v>
      </c>
      <c r="AY54" s="92"/>
      <c r="AZ54" s="30">
        <f t="shared" si="64"/>
        <v>0.93237988674013017</v>
      </c>
      <c r="BA54" s="30">
        <f t="shared" si="65"/>
        <v>1.1770993773425675</v>
      </c>
      <c r="BB54" s="30">
        <f t="shared" si="66"/>
        <v>0.12235974530121869</v>
      </c>
      <c r="BC54" s="56">
        <f t="shared" si="67"/>
        <v>0.11600943169680934</v>
      </c>
      <c r="BD54" s="30">
        <f t="shared" si="68"/>
        <v>0.90872367173603541</v>
      </c>
      <c r="BE54" s="30">
        <f t="shared" si="69"/>
        <v>1.1661513751514665</v>
      </c>
      <c r="BF54" s="30">
        <f t="shared" si="70"/>
        <v>0.12871385170771557</v>
      </c>
      <c r="BG54" s="56">
        <f t="shared" si="71"/>
        <v>0.12406901504820526</v>
      </c>
      <c r="BH54" s="30">
        <f t="shared" si="72"/>
        <v>1.4443509981155791</v>
      </c>
      <c r="BI54" s="30">
        <f t="shared" si="73"/>
        <v>1.7942138845492202</v>
      </c>
      <c r="BJ54" s="30">
        <f t="shared" si="74"/>
        <v>0.17493144321682055</v>
      </c>
      <c r="BK54" s="56">
        <f t="shared" si="75"/>
        <v>0.10803022298746172</v>
      </c>
      <c r="BL54" s="30">
        <f t="shared" si="76"/>
        <v>0.85909322515488196</v>
      </c>
      <c r="BM54" s="30">
        <f t="shared" si="77"/>
        <v>1.3207655658381219</v>
      </c>
      <c r="BN54" s="30">
        <f t="shared" si="78"/>
        <v>0.23083617034162002</v>
      </c>
      <c r="BO54" s="56">
        <f t="shared" si="79"/>
        <v>0.21179002171646708</v>
      </c>
      <c r="BP54" s="59"/>
      <c r="DZ54" s="30">
        <f t="shared" si="80"/>
        <v>0.41523202637321888</v>
      </c>
      <c r="EA54" s="30">
        <f t="shared" si="81"/>
        <v>1.694247237709479</v>
      </c>
      <c r="EB54" s="30">
        <f t="shared" si="82"/>
        <v>0.63950760566813003</v>
      </c>
      <c r="EC54" s="56">
        <f t="shared" si="83"/>
        <v>0.60631798241090418</v>
      </c>
      <c r="ED54" s="30">
        <f t="shared" si="84"/>
        <v>0.36472047161196608</v>
      </c>
      <c r="EE54" s="30">
        <f t="shared" si="85"/>
        <v>1.7101545752755358</v>
      </c>
      <c r="EF54" s="30">
        <f t="shared" si="86"/>
        <v>0.67271705183178487</v>
      </c>
      <c r="EG54" s="56">
        <f t="shared" si="87"/>
        <v>0.64844102572915951</v>
      </c>
      <c r="EH54" s="30">
        <f t="shared" si="88"/>
        <v>0.70501126389357949</v>
      </c>
      <c r="EI54" s="30">
        <f t="shared" si="89"/>
        <v>2.5335536187712195</v>
      </c>
      <c r="EJ54" s="30">
        <f t="shared" si="90"/>
        <v>0.91427117743882014</v>
      </c>
      <c r="EK54" s="56">
        <f t="shared" si="91"/>
        <v>0.56461501347876486</v>
      </c>
      <c r="EL54" s="30">
        <f t="shared" si="92"/>
        <v>-0.11652527824741044</v>
      </c>
      <c r="EM54" s="30">
        <f t="shared" si="93"/>
        <v>2.296384069240414</v>
      </c>
      <c r="EN54" s="30">
        <f t="shared" si="94"/>
        <v>1.2064546737439124</v>
      </c>
      <c r="EO54" s="56">
        <f t="shared" si="95"/>
        <v>1.106910850123763</v>
      </c>
      <c r="EP54" s="66"/>
      <c r="EQ54" s="60"/>
    </row>
    <row r="55" spans="2:147" s="12" customFormat="1" ht="21.95" customHeight="1" x14ac:dyDescent="0.25"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T55" s="24"/>
      <c r="U55" s="129">
        <f>'RAW DATA'!BB50</f>
        <v>47.83</v>
      </c>
      <c r="V55" s="129">
        <f>'RAW DATA'!BC50</f>
        <v>4.8787129514707743</v>
      </c>
      <c r="W55" s="129">
        <f>'RAW DATA'!BD50</f>
        <v>1.17</v>
      </c>
      <c r="X55" s="131"/>
      <c r="Y55" s="83"/>
      <c r="Z55" s="84"/>
      <c r="AA55" s="30">
        <f t="shared" si="50"/>
        <v>0.90805668412250229</v>
      </c>
      <c r="AB55" s="30">
        <f t="shared" si="51"/>
        <v>1.2285472785186795</v>
      </c>
      <c r="AC55" s="85">
        <f t="shared" si="52"/>
        <v>0.88988856874316458</v>
      </c>
      <c r="AD55" s="85">
        <f t="shared" si="53"/>
        <v>1.2039668871231048</v>
      </c>
      <c r="AE55" s="30">
        <f t="shared" si="54"/>
        <v>1.3802342127753005</v>
      </c>
      <c r="AF55" s="30">
        <f t="shared" si="55"/>
        <v>1.8673756996371713</v>
      </c>
      <c r="AG55" s="84"/>
      <c r="AH55" s="77"/>
      <c r="AI55" s="45"/>
      <c r="AJ55" s="30">
        <f t="shared" si="56"/>
        <v>1.068301981320591</v>
      </c>
      <c r="AK55" s="30">
        <f t="shared" si="57"/>
        <v>1.0469277279331348</v>
      </c>
      <c r="AL55" s="30">
        <f t="shared" si="58"/>
        <v>1.623804956206236</v>
      </c>
      <c r="AM55" s="85">
        <f t="shared" si="59"/>
        <v>1.1122103978838278</v>
      </c>
      <c r="AN55" s="30">
        <f t="shared" si="49"/>
        <v>1.0342487003317417E-2</v>
      </c>
      <c r="AO55" s="30">
        <f t="shared" si="46"/>
        <v>1.5146784151700465E-2</v>
      </c>
      <c r="AP55" s="30">
        <f t="shared" si="47"/>
        <v>0.20593893827734383</v>
      </c>
      <c r="AQ55" s="85">
        <f t="shared" si="48"/>
        <v>3.3396381127454855E-3</v>
      </c>
      <c r="AR55" s="94"/>
      <c r="AS55" s="95"/>
      <c r="AT55" s="93"/>
      <c r="AU55" s="30">
        <f t="shared" si="60"/>
        <v>23.801840062848672</v>
      </c>
      <c r="AV55" s="30">
        <f t="shared" si="61"/>
        <v>1.3688999999999998</v>
      </c>
      <c r="AW55" s="30">
        <f t="shared" si="62"/>
        <v>5.7080941532208058</v>
      </c>
      <c r="AX55" s="85">
        <f t="shared" si="63"/>
        <v>1808.4201014280686</v>
      </c>
      <c r="AY55" s="92"/>
      <c r="AZ55" s="30">
        <f t="shared" si="64"/>
        <v>0.94780710996585427</v>
      </c>
      <c r="BA55" s="30">
        <f t="shared" si="65"/>
        <v>1.1887968526753276</v>
      </c>
      <c r="BB55" s="30">
        <f t="shared" si="66"/>
        <v>0.12049487135473666</v>
      </c>
      <c r="BC55" s="56">
        <f t="shared" si="67"/>
        <v>0.11279102113597682</v>
      </c>
      <c r="BD55" s="30">
        <f t="shared" si="68"/>
        <v>0.92017559253996506</v>
      </c>
      <c r="BE55" s="30">
        <f t="shared" si="69"/>
        <v>1.1736798633263046</v>
      </c>
      <c r="BF55" s="30">
        <f t="shared" si="70"/>
        <v>0.12675213539316976</v>
      </c>
      <c r="BG55" s="56">
        <f t="shared" si="71"/>
        <v>0.12107056868520075</v>
      </c>
      <c r="BH55" s="30">
        <f t="shared" si="72"/>
        <v>1.4515396274870589</v>
      </c>
      <c r="BI55" s="30">
        <f t="shared" si="73"/>
        <v>1.7960702849254131</v>
      </c>
      <c r="BJ55" s="30">
        <f t="shared" si="74"/>
        <v>0.17226532871917702</v>
      </c>
      <c r="BK55" s="56">
        <f t="shared" si="75"/>
        <v>0.10608745099636095</v>
      </c>
      <c r="BL55" s="30">
        <f t="shared" si="76"/>
        <v>0.88489238099141643</v>
      </c>
      <c r="BM55" s="30">
        <f t="shared" si="77"/>
        <v>1.3395284147762392</v>
      </c>
      <c r="BN55" s="30">
        <f t="shared" si="78"/>
        <v>0.22731801689241135</v>
      </c>
      <c r="BO55" s="56">
        <f t="shared" si="79"/>
        <v>0.2043840062320251</v>
      </c>
      <c r="BP55" s="59"/>
      <c r="DZ55" s="30">
        <f t="shared" si="80"/>
        <v>0.42914856901647136</v>
      </c>
      <c r="EA55" s="30">
        <f t="shared" si="81"/>
        <v>1.7074553936247105</v>
      </c>
      <c r="EB55" s="30">
        <f t="shared" si="82"/>
        <v>0.63915341230411959</v>
      </c>
      <c r="EC55" s="56">
        <f t="shared" si="83"/>
        <v>0.59828908256261437</v>
      </c>
      <c r="ED55" s="30">
        <f t="shared" si="84"/>
        <v>0.37458326262495589</v>
      </c>
      <c r="EE55" s="30">
        <f t="shared" si="85"/>
        <v>1.7192721932413138</v>
      </c>
      <c r="EF55" s="30">
        <f t="shared" si="86"/>
        <v>0.67234446530817893</v>
      </c>
      <c r="EG55" s="56">
        <f t="shared" si="87"/>
        <v>0.64220714321468442</v>
      </c>
      <c r="EH55" s="30">
        <f t="shared" si="88"/>
        <v>0.71004015082786465</v>
      </c>
      <c r="EI55" s="30">
        <f t="shared" si="89"/>
        <v>2.5375697615846073</v>
      </c>
      <c r="EJ55" s="30">
        <f t="shared" si="90"/>
        <v>0.91376480537837135</v>
      </c>
      <c r="EK55" s="56">
        <f t="shared" si="91"/>
        <v>0.56273064193204492</v>
      </c>
      <c r="EL55" s="30">
        <f t="shared" si="92"/>
        <v>-9.3576077021428228E-2</v>
      </c>
      <c r="EM55" s="30">
        <f t="shared" si="93"/>
        <v>2.3179968727890836</v>
      </c>
      <c r="EN55" s="30">
        <f t="shared" si="94"/>
        <v>1.205786474905256</v>
      </c>
      <c r="EO55" s="56">
        <f t="shared" si="95"/>
        <v>1.0841352294489177</v>
      </c>
      <c r="EP55" s="66"/>
      <c r="EQ55" s="60"/>
    </row>
    <row r="56" spans="2:147" s="12" customFormat="1" ht="21.95" customHeight="1" x14ac:dyDescent="0.25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T56" s="24"/>
      <c r="U56" s="129">
        <f>'RAW DATA'!BB51</f>
        <v>56.52</v>
      </c>
      <c r="V56" s="129">
        <f>'RAW DATA'!BC51</f>
        <v>8.0318149937218983</v>
      </c>
      <c r="W56" s="129">
        <f>'RAW DATA'!BD51</f>
        <v>1.24</v>
      </c>
      <c r="X56" s="131"/>
      <c r="Y56" s="83"/>
      <c r="Z56" s="84"/>
      <c r="AA56" s="30">
        <f t="shared" si="50"/>
        <v>0.94557859842529057</v>
      </c>
      <c r="AB56" s="30">
        <f t="shared" si="51"/>
        <v>1.2793122213989225</v>
      </c>
      <c r="AC56" s="85">
        <f t="shared" si="52"/>
        <v>0.91665888276315277</v>
      </c>
      <c r="AD56" s="85">
        <f t="shared" si="53"/>
        <v>1.240185547267795</v>
      </c>
      <c r="AE56" s="30">
        <f t="shared" si="54"/>
        <v>1.3889313946083119</v>
      </c>
      <c r="AF56" s="30">
        <f t="shared" si="55"/>
        <v>1.8791424750583041</v>
      </c>
      <c r="AG56" s="84"/>
      <c r="AH56" s="77"/>
      <c r="AI56" s="45"/>
      <c r="AJ56" s="30">
        <f t="shared" si="56"/>
        <v>1.1124454099121066</v>
      </c>
      <c r="AK56" s="30">
        <f t="shared" si="57"/>
        <v>1.0784222150154739</v>
      </c>
      <c r="AL56" s="30">
        <f t="shared" si="58"/>
        <v>1.6340369348333081</v>
      </c>
      <c r="AM56" s="85">
        <f t="shared" si="59"/>
        <v>1.1847317448556036</v>
      </c>
      <c r="AN56" s="30">
        <f t="shared" si="49"/>
        <v>1.6270173452490509E-2</v>
      </c>
      <c r="AO56" s="30">
        <f t="shared" si="46"/>
        <v>2.6107380600505759E-2</v>
      </c>
      <c r="AP56" s="30">
        <f t="shared" si="47"/>
        <v>0.15526510601282872</v>
      </c>
      <c r="AQ56" s="85">
        <f t="shared" si="48"/>
        <v>3.054580026706096E-3</v>
      </c>
      <c r="AR56" s="94"/>
      <c r="AS56" s="95"/>
      <c r="AT56" s="93"/>
      <c r="AU56" s="30">
        <f t="shared" si="60"/>
        <v>64.510052093375904</v>
      </c>
      <c r="AV56" s="30">
        <f t="shared" si="61"/>
        <v>1.5376000000000001</v>
      </c>
      <c r="AW56" s="30">
        <f t="shared" si="62"/>
        <v>9.9594505922151537</v>
      </c>
      <c r="AX56" s="85">
        <f t="shared" si="63"/>
        <v>1550.1875274491169</v>
      </c>
      <c r="AY56" s="92"/>
      <c r="AZ56" s="30">
        <f t="shared" si="64"/>
        <v>0.99792227298472258</v>
      </c>
      <c r="BA56" s="30">
        <f t="shared" si="65"/>
        <v>1.2269685468394906</v>
      </c>
      <c r="BB56" s="30">
        <f t="shared" si="66"/>
        <v>0.11452313692738399</v>
      </c>
      <c r="BC56" s="56">
        <f t="shared" si="67"/>
        <v>0.10294719714510073</v>
      </c>
      <c r="BD56" s="30">
        <f t="shared" si="68"/>
        <v>0.9579519245021535</v>
      </c>
      <c r="BE56" s="30">
        <f t="shared" si="69"/>
        <v>1.1988925055287942</v>
      </c>
      <c r="BF56" s="30">
        <f t="shared" si="70"/>
        <v>0.12047029051332039</v>
      </c>
      <c r="BG56" s="56">
        <f t="shared" si="71"/>
        <v>0.11170976342655532</v>
      </c>
      <c r="BH56" s="30">
        <f t="shared" si="72"/>
        <v>1.4703090881047378</v>
      </c>
      <c r="BI56" s="30">
        <f t="shared" si="73"/>
        <v>1.7977647815618785</v>
      </c>
      <c r="BJ56" s="30">
        <f t="shared" si="74"/>
        <v>0.16372784672857033</v>
      </c>
      <c r="BK56" s="56">
        <f t="shared" si="75"/>
        <v>0.1001983757149728</v>
      </c>
      <c r="BL56" s="30">
        <f t="shared" si="76"/>
        <v>0.96867962511027939</v>
      </c>
      <c r="BM56" s="30">
        <f t="shared" si="77"/>
        <v>1.4007838646009279</v>
      </c>
      <c r="BN56" s="30">
        <f t="shared" si="78"/>
        <v>0.21605211974532429</v>
      </c>
      <c r="BO56" s="56">
        <f t="shared" si="79"/>
        <v>0.18236374663165364</v>
      </c>
      <c r="BP56" s="59"/>
      <c r="DZ56" s="30">
        <f t="shared" si="80"/>
        <v>0.47439085164228778</v>
      </c>
      <c r="EA56" s="30">
        <f t="shared" si="81"/>
        <v>1.7504999681819253</v>
      </c>
      <c r="EB56" s="30">
        <f t="shared" si="82"/>
        <v>0.63805455826981883</v>
      </c>
      <c r="EC56" s="56">
        <f t="shared" si="83"/>
        <v>0.57356033166628007</v>
      </c>
      <c r="ED56" s="30">
        <f t="shared" si="84"/>
        <v>0.407233666915779</v>
      </c>
      <c r="EE56" s="30">
        <f t="shared" si="85"/>
        <v>1.7496107631151687</v>
      </c>
      <c r="EF56" s="30">
        <f t="shared" si="86"/>
        <v>0.67118854809969486</v>
      </c>
      <c r="EG56" s="56">
        <f t="shared" si="87"/>
        <v>0.62238012047077895</v>
      </c>
      <c r="EH56" s="30">
        <f t="shared" si="88"/>
        <v>0.72184310462844359</v>
      </c>
      <c r="EI56" s="30">
        <f t="shared" si="89"/>
        <v>2.5462307650381728</v>
      </c>
      <c r="EJ56" s="30">
        <f t="shared" si="90"/>
        <v>0.91219383020486455</v>
      </c>
      <c r="EK56" s="56">
        <f t="shared" si="91"/>
        <v>0.5582455394730228</v>
      </c>
      <c r="EL56" s="30">
        <f t="shared" si="92"/>
        <v>-1.8981701404341189E-2</v>
      </c>
      <c r="EM56" s="30">
        <f t="shared" si="93"/>
        <v>2.3884451911155482</v>
      </c>
      <c r="EN56" s="30">
        <f t="shared" si="94"/>
        <v>1.2037134462599448</v>
      </c>
      <c r="EO56" s="56">
        <f t="shared" si="95"/>
        <v>1.0160219403985453</v>
      </c>
      <c r="EP56" s="66"/>
      <c r="EQ56" s="60"/>
    </row>
    <row r="57" spans="2:147" s="12" customFormat="1" ht="21.95" customHeight="1" x14ac:dyDescent="0.25"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T57" s="24"/>
      <c r="U57" s="129">
        <f>'RAW DATA'!BB52</f>
        <v>66.959999999999994</v>
      </c>
      <c r="V57" s="129">
        <f>'RAW DATA'!BC52</f>
        <v>11.694517423315318</v>
      </c>
      <c r="W57" s="129">
        <f>'RAW DATA'!BD52</f>
        <v>1.23</v>
      </c>
      <c r="X57" s="131"/>
      <c r="Y57" s="83"/>
      <c r="Z57" s="84"/>
      <c r="AA57" s="30">
        <f t="shared" si="50"/>
        <v>0.98916475733745224</v>
      </c>
      <c r="AB57" s="30">
        <f t="shared" si="51"/>
        <v>1.3382817305153765</v>
      </c>
      <c r="AC57" s="85">
        <f t="shared" si="52"/>
        <v>0.94876848615040665</v>
      </c>
      <c r="AD57" s="85">
        <f t="shared" si="53"/>
        <v>1.28362795185055</v>
      </c>
      <c r="AE57" s="30">
        <f t="shared" si="54"/>
        <v>1.3955221016452186</v>
      </c>
      <c r="AF57" s="30">
        <f t="shared" si="55"/>
        <v>1.8880593139905899</v>
      </c>
      <c r="AG57" s="84"/>
      <c r="AH57" s="77"/>
      <c r="AI57" s="45"/>
      <c r="AJ57" s="30">
        <f t="shared" si="56"/>
        <v>1.1637232439264145</v>
      </c>
      <c r="AK57" s="30">
        <f t="shared" si="57"/>
        <v>1.1161982190004784</v>
      </c>
      <c r="AL57" s="30">
        <f t="shared" si="58"/>
        <v>1.6417907078179044</v>
      </c>
      <c r="AM57" s="85">
        <f t="shared" si="59"/>
        <v>1.2689739007362524</v>
      </c>
      <c r="AN57" s="30">
        <f t="shared" si="49"/>
        <v>4.3926083956375549E-3</v>
      </c>
      <c r="AO57" s="30">
        <f t="shared" si="46"/>
        <v>1.2950845358663062E-2</v>
      </c>
      <c r="AP57" s="30">
        <f t="shared" si="47"/>
        <v>0.1695715870451707</v>
      </c>
      <c r="AQ57" s="85">
        <f t="shared" si="48"/>
        <v>1.5189649385992552E-3</v>
      </c>
      <c r="AR57" s="94"/>
      <c r="AS57" s="95"/>
      <c r="AT57" s="93"/>
      <c r="AU57" s="30">
        <f t="shared" si="60"/>
        <v>136.76173776422556</v>
      </c>
      <c r="AV57" s="30">
        <f t="shared" si="61"/>
        <v>1.5128999999999999</v>
      </c>
      <c r="AW57" s="30">
        <f t="shared" si="62"/>
        <v>14.384256430677841</v>
      </c>
      <c r="AX57" s="85">
        <f t="shared" si="63"/>
        <v>1275.1839931652792</v>
      </c>
      <c r="AY57" s="92"/>
      <c r="AZ57" s="30">
        <f t="shared" si="64"/>
        <v>1.055922801122172</v>
      </c>
      <c r="BA57" s="30">
        <f t="shared" si="65"/>
        <v>1.271523686730657</v>
      </c>
      <c r="BB57" s="30">
        <f t="shared" si="66"/>
        <v>0.10780044280424252</v>
      </c>
      <c r="BC57" s="56">
        <f t="shared" si="67"/>
        <v>9.2634089219119378E-2</v>
      </c>
      <c r="BD57" s="30">
        <f t="shared" si="68"/>
        <v>1.0027997301839677</v>
      </c>
      <c r="BE57" s="30">
        <f t="shared" si="69"/>
        <v>1.2295967078169892</v>
      </c>
      <c r="BF57" s="30">
        <f t="shared" si="70"/>
        <v>0.1133984888165107</v>
      </c>
      <c r="BG57" s="56">
        <f t="shared" si="71"/>
        <v>0.10159350452830467</v>
      </c>
      <c r="BH57" s="30">
        <f t="shared" si="72"/>
        <v>1.4876739515862236</v>
      </c>
      <c r="BI57" s="30">
        <f t="shared" si="73"/>
        <v>1.7959074640495851</v>
      </c>
      <c r="BJ57" s="30">
        <f t="shared" si="74"/>
        <v>0.1541167562316807</v>
      </c>
      <c r="BK57" s="56">
        <f t="shared" si="75"/>
        <v>9.3871134425237757E-2</v>
      </c>
      <c r="BL57" s="30">
        <f t="shared" si="76"/>
        <v>1.0656043912884883</v>
      </c>
      <c r="BM57" s="30">
        <f t="shared" si="77"/>
        <v>1.4723434101840165</v>
      </c>
      <c r="BN57" s="30">
        <f t="shared" si="78"/>
        <v>0.203369509447764</v>
      </c>
      <c r="BO57" s="56">
        <f t="shared" si="79"/>
        <v>0.16026295681082969</v>
      </c>
      <c r="BP57" s="59"/>
      <c r="DZ57" s="30">
        <f t="shared" si="80"/>
        <v>0.52684098957636893</v>
      </c>
      <c r="EA57" s="30">
        <f t="shared" si="81"/>
        <v>1.8006054982764601</v>
      </c>
      <c r="EB57" s="30">
        <f t="shared" si="82"/>
        <v>0.63688225435004553</v>
      </c>
      <c r="EC57" s="56">
        <f t="shared" si="83"/>
        <v>0.54727982591565172</v>
      </c>
      <c r="ED57" s="30">
        <f t="shared" si="84"/>
        <v>0.44624285222618287</v>
      </c>
      <c r="EE57" s="30">
        <f t="shared" si="85"/>
        <v>1.7861535857747741</v>
      </c>
      <c r="EF57" s="30">
        <f t="shared" si="86"/>
        <v>0.66995536677429557</v>
      </c>
      <c r="EG57" s="56">
        <f t="shared" si="87"/>
        <v>0.60021182203123413</v>
      </c>
      <c r="EH57" s="30">
        <f t="shared" si="88"/>
        <v>0.7312728603152745</v>
      </c>
      <c r="EI57" s="30">
        <f t="shared" si="89"/>
        <v>2.5523085553205345</v>
      </c>
      <c r="EJ57" s="30">
        <f t="shared" si="90"/>
        <v>0.91051784750262987</v>
      </c>
      <c r="EK57" s="56">
        <f t="shared" si="91"/>
        <v>0.55458825730156225</v>
      </c>
      <c r="EL57" s="30">
        <f t="shared" si="92"/>
        <v>6.7472049038316495E-2</v>
      </c>
      <c r="EM57" s="30">
        <f t="shared" si="93"/>
        <v>2.4704757524341883</v>
      </c>
      <c r="EN57" s="30">
        <f t="shared" si="94"/>
        <v>1.2015018516979359</v>
      </c>
      <c r="EO57" s="56">
        <f t="shared" si="95"/>
        <v>0.94682944306484984</v>
      </c>
      <c r="EP57" s="66"/>
      <c r="EQ57" s="60"/>
    </row>
    <row r="58" spans="2:147" s="12" customFormat="1" ht="21.95" customHeight="1" x14ac:dyDescent="0.25"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T58" s="24"/>
      <c r="U58" s="129">
        <f>'RAW DATA'!BB53</f>
        <v>73.91</v>
      </c>
      <c r="V58" s="129">
        <f>'RAW DATA'!BC53</f>
        <v>14.068947616373837</v>
      </c>
      <c r="W58" s="129">
        <f>'RAW DATA'!BD53</f>
        <v>1.29</v>
      </c>
      <c r="X58" s="131"/>
      <c r="Y58" s="83"/>
      <c r="Z58" s="84"/>
      <c r="AA58" s="30">
        <f t="shared" si="50"/>
        <v>1.0174204766348485</v>
      </c>
      <c r="AB58" s="30">
        <f t="shared" si="51"/>
        <v>1.3765100566236186</v>
      </c>
      <c r="AC58" s="85">
        <f t="shared" si="52"/>
        <v>0.97018275122672981</v>
      </c>
      <c r="AD58" s="85">
        <f t="shared" si="53"/>
        <v>1.3126001928361637</v>
      </c>
      <c r="AE58" s="30">
        <f t="shared" si="54"/>
        <v>1.3987762131279875</v>
      </c>
      <c r="AF58" s="30">
        <f t="shared" si="55"/>
        <v>1.8924619354084535</v>
      </c>
      <c r="AG58" s="84"/>
      <c r="AH58" s="77"/>
      <c r="AI58" s="45"/>
      <c r="AJ58" s="30">
        <f t="shared" si="56"/>
        <v>1.1969652666292336</v>
      </c>
      <c r="AK58" s="30">
        <f t="shared" si="57"/>
        <v>1.1413914720314469</v>
      </c>
      <c r="AL58" s="30">
        <f t="shared" si="58"/>
        <v>1.6456190742682206</v>
      </c>
      <c r="AM58" s="85">
        <f t="shared" si="59"/>
        <v>1.3235857951765984</v>
      </c>
      <c r="AN58" s="30">
        <f t="shared" si="49"/>
        <v>8.6554616133695944E-3</v>
      </c>
      <c r="AO58" s="30">
        <f t="shared" si="46"/>
        <v>2.2084494584980251E-2</v>
      </c>
      <c r="AP58" s="30">
        <f t="shared" si="47"/>
        <v>0.12646492598338618</v>
      </c>
      <c r="AQ58" s="85">
        <f t="shared" si="48"/>
        <v>1.128005637644415E-3</v>
      </c>
      <c r="AR58" s="94"/>
      <c r="AS58" s="95"/>
      <c r="AT58" s="93"/>
      <c r="AU58" s="30">
        <f t="shared" si="60"/>
        <v>197.93528703227108</v>
      </c>
      <c r="AV58" s="30">
        <f t="shared" si="61"/>
        <v>1.6641000000000001</v>
      </c>
      <c r="AW58" s="30">
        <f t="shared" si="62"/>
        <v>18.14894242512225</v>
      </c>
      <c r="AX58" s="85">
        <f t="shared" si="63"/>
        <v>1111.241444468164</v>
      </c>
      <c r="AY58" s="92"/>
      <c r="AZ58" s="30">
        <f t="shared" si="64"/>
        <v>1.0933799101855419</v>
      </c>
      <c r="BA58" s="30">
        <f t="shared" si="65"/>
        <v>1.3005506230729253</v>
      </c>
      <c r="BB58" s="30">
        <f t="shared" si="66"/>
        <v>0.10358535644369167</v>
      </c>
      <c r="BC58" s="56">
        <f t="shared" si="67"/>
        <v>8.6539985187204127E-2</v>
      </c>
      <c r="BD58" s="30">
        <f t="shared" si="68"/>
        <v>1.0324269577987468</v>
      </c>
      <c r="BE58" s="30">
        <f t="shared" si="69"/>
        <v>1.2503559862641469</v>
      </c>
      <c r="BF58" s="30">
        <f t="shared" si="70"/>
        <v>0.10896451423269997</v>
      </c>
      <c r="BG58" s="56">
        <f t="shared" si="71"/>
        <v>9.5466381958124458E-2</v>
      </c>
      <c r="BH58" s="30">
        <f t="shared" si="72"/>
        <v>1.497528410510985</v>
      </c>
      <c r="BI58" s="30">
        <f t="shared" si="73"/>
        <v>1.7937097380254563</v>
      </c>
      <c r="BJ58" s="30">
        <f t="shared" si="74"/>
        <v>0.14809066375723559</v>
      </c>
      <c r="BK58" s="56">
        <f t="shared" si="75"/>
        <v>8.9990852727013459E-2</v>
      </c>
      <c r="BL58" s="30">
        <f t="shared" si="76"/>
        <v>1.1281682015385108</v>
      </c>
      <c r="BM58" s="30">
        <f t="shared" si="77"/>
        <v>1.5190033888146859</v>
      </c>
      <c r="BN58" s="30">
        <f t="shared" si="78"/>
        <v>0.19541759363808747</v>
      </c>
      <c r="BO58" s="56">
        <f t="shared" si="79"/>
        <v>0.14764255883542032</v>
      </c>
      <c r="BP58" s="59"/>
      <c r="DZ58" s="30">
        <f t="shared" si="80"/>
        <v>0.56078290558267652</v>
      </c>
      <c r="EA58" s="30">
        <f t="shared" si="81"/>
        <v>1.8331476276757908</v>
      </c>
      <c r="EB58" s="30">
        <f t="shared" si="82"/>
        <v>0.63618236104655712</v>
      </c>
      <c r="EC58" s="56">
        <f t="shared" si="83"/>
        <v>0.53149609164358314</v>
      </c>
      <c r="ED58" s="30">
        <f t="shared" si="84"/>
        <v>0.47217234381873596</v>
      </c>
      <c r="EE58" s="30">
        <f t="shared" si="85"/>
        <v>1.8106106002441578</v>
      </c>
      <c r="EF58" s="30">
        <f t="shared" si="86"/>
        <v>0.6692191282127109</v>
      </c>
      <c r="EG58" s="56">
        <f t="shared" si="87"/>
        <v>0.58631866858233628</v>
      </c>
      <c r="EH58" s="30">
        <f t="shared" si="88"/>
        <v>0.73610182827367354</v>
      </c>
      <c r="EI58" s="30">
        <f t="shared" si="89"/>
        <v>2.5551363202627675</v>
      </c>
      <c r="EJ58" s="30">
        <f t="shared" si="90"/>
        <v>0.90951724599454709</v>
      </c>
      <c r="EK58" s="56">
        <f t="shared" si="91"/>
        <v>0.55269002420805924</v>
      </c>
      <c r="EL58" s="30">
        <f t="shared" si="92"/>
        <v>0.12340431799748219</v>
      </c>
      <c r="EM58" s="30">
        <f t="shared" si="93"/>
        <v>2.5237672723557143</v>
      </c>
      <c r="EN58" s="30">
        <f t="shared" si="94"/>
        <v>1.2001814771791162</v>
      </c>
      <c r="EO58" s="56">
        <f t="shared" si="95"/>
        <v>0.90676515383650114</v>
      </c>
      <c r="EP58" s="66"/>
      <c r="EQ58" s="60"/>
    </row>
    <row r="59" spans="2:147" s="12" customFormat="1" ht="21.95" customHeight="1" x14ac:dyDescent="0.25"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T59" s="24"/>
      <c r="U59" s="129">
        <f>'RAW DATA'!BB54</f>
        <v>79.13</v>
      </c>
      <c r="V59" s="129">
        <f>'RAW DATA'!BC54</f>
        <v>15.82293197412961</v>
      </c>
      <c r="W59" s="129">
        <f>'RAW DATA'!BD54</f>
        <v>1.35</v>
      </c>
      <c r="X59" s="131"/>
      <c r="Y59" s="83"/>
      <c r="Z59" s="84"/>
      <c r="AA59" s="30">
        <f t="shared" si="50"/>
        <v>1.0382928904921425</v>
      </c>
      <c r="AB59" s="30">
        <f t="shared" si="51"/>
        <v>1.4047492047834869</v>
      </c>
      <c r="AC59" s="85">
        <f t="shared" si="52"/>
        <v>0.9863111867581601</v>
      </c>
      <c r="AD59" s="85">
        <f t="shared" si="53"/>
        <v>1.3344210173786872</v>
      </c>
      <c r="AE59" s="30">
        <f t="shared" si="54"/>
        <v>1.4008484621812514</v>
      </c>
      <c r="AF59" s="30">
        <f t="shared" si="55"/>
        <v>1.8952655664805163</v>
      </c>
      <c r="AG59" s="84"/>
      <c r="AH59" s="77"/>
      <c r="AI59" s="45"/>
      <c r="AJ59" s="30">
        <f t="shared" si="56"/>
        <v>1.2215210476378147</v>
      </c>
      <c r="AK59" s="30">
        <f t="shared" si="57"/>
        <v>1.1603661020684237</v>
      </c>
      <c r="AL59" s="30">
        <f t="shared" si="58"/>
        <v>1.6480570143308839</v>
      </c>
      <c r="AM59" s="85">
        <f t="shared" si="59"/>
        <v>1.3639274354049811</v>
      </c>
      <c r="AN59" s="30">
        <f t="shared" si="49"/>
        <v>1.6506841200084714E-2</v>
      </c>
      <c r="AO59" s="30">
        <f t="shared" si="46"/>
        <v>3.5961015244723525E-2</v>
      </c>
      <c r="AP59" s="30">
        <f t="shared" si="47"/>
        <v>8.8837983791840686E-2</v>
      </c>
      <c r="AQ59" s="85">
        <f t="shared" si="48"/>
        <v>1.9397345695991775E-4</v>
      </c>
      <c r="AR59" s="94"/>
      <c r="AS59" s="95"/>
      <c r="AT59" s="93"/>
      <c r="AU59" s="30">
        <f t="shared" si="60"/>
        <v>250.36517625793314</v>
      </c>
      <c r="AV59" s="30">
        <f t="shared" si="61"/>
        <v>1.8225000000000002</v>
      </c>
      <c r="AW59" s="30">
        <f t="shared" si="62"/>
        <v>21.360958165074972</v>
      </c>
      <c r="AX59" s="85">
        <f t="shared" si="63"/>
        <v>997.3787571993787</v>
      </c>
      <c r="AY59" s="92"/>
      <c r="AZ59" s="30">
        <f t="shared" si="64"/>
        <v>1.1209671063381599</v>
      </c>
      <c r="BA59" s="30">
        <f t="shared" si="65"/>
        <v>1.3220749889374694</v>
      </c>
      <c r="BB59" s="30">
        <f t="shared" si="66"/>
        <v>0.10055394129965486</v>
      </c>
      <c r="BC59" s="56">
        <f t="shared" si="67"/>
        <v>8.2318631753506538E-2</v>
      </c>
      <c r="BD59" s="30">
        <f t="shared" si="68"/>
        <v>1.0545904234969417</v>
      </c>
      <c r="BE59" s="30">
        <f t="shared" si="69"/>
        <v>1.2661417806399058</v>
      </c>
      <c r="BF59" s="30">
        <f t="shared" si="70"/>
        <v>0.10577567857148198</v>
      </c>
      <c r="BG59" s="56">
        <f t="shared" si="71"/>
        <v>9.1157160126386347E-2</v>
      </c>
      <c r="BH59" s="30">
        <f t="shared" si="72"/>
        <v>1.5043002091055555</v>
      </c>
      <c r="BI59" s="30">
        <f t="shared" si="73"/>
        <v>1.7918138195562123</v>
      </c>
      <c r="BJ59" s="30">
        <f t="shared" si="74"/>
        <v>0.14375680522532835</v>
      </c>
      <c r="BK59" s="56">
        <f t="shared" si="75"/>
        <v>8.7228053383634971E-2</v>
      </c>
      <c r="BL59" s="30">
        <f t="shared" si="76"/>
        <v>1.1742287181902011</v>
      </c>
      <c r="BM59" s="30">
        <f t="shared" si="77"/>
        <v>1.553626152619761</v>
      </c>
      <c r="BN59" s="30">
        <f t="shared" si="78"/>
        <v>0.18969871721477999</v>
      </c>
      <c r="BO59" s="56">
        <f t="shared" si="79"/>
        <v>0.13908270505494602</v>
      </c>
      <c r="BP59" s="59"/>
      <c r="DZ59" s="30">
        <f t="shared" si="80"/>
        <v>0.58582523551687593</v>
      </c>
      <c r="EA59" s="30">
        <f t="shared" si="81"/>
        <v>1.8572168597587533</v>
      </c>
      <c r="EB59" s="30">
        <f t="shared" si="82"/>
        <v>0.63569581212093873</v>
      </c>
      <c r="EC59" s="56">
        <f t="shared" si="83"/>
        <v>0.52041331039710803</v>
      </c>
      <c r="ED59" s="30">
        <f t="shared" si="84"/>
        <v>0.49165878912720129</v>
      </c>
      <c r="EE59" s="30">
        <f t="shared" si="85"/>
        <v>1.8290734150096462</v>
      </c>
      <c r="EF59" s="30">
        <f t="shared" si="86"/>
        <v>0.66870731294122243</v>
      </c>
      <c r="EG59" s="56">
        <f t="shared" si="87"/>
        <v>0.57628994138075096</v>
      </c>
      <c r="EH59" s="30">
        <f t="shared" si="88"/>
        <v>0.73923536234517118</v>
      </c>
      <c r="EI59" s="30">
        <f t="shared" si="89"/>
        <v>2.5568786663165968</v>
      </c>
      <c r="EJ59" s="30">
        <f t="shared" si="90"/>
        <v>0.90882165198571274</v>
      </c>
      <c r="EK59" s="56">
        <f t="shared" si="91"/>
        <v>0.55145037100230243</v>
      </c>
      <c r="EL59" s="30">
        <f t="shared" si="92"/>
        <v>0.16466385071082468</v>
      </c>
      <c r="EM59" s="30">
        <f t="shared" si="93"/>
        <v>2.5631910200991372</v>
      </c>
      <c r="EN59" s="30">
        <f t="shared" si="94"/>
        <v>1.1992635846941564</v>
      </c>
      <c r="EO59" s="56">
        <f t="shared" si="95"/>
        <v>0.87927227912830108</v>
      </c>
      <c r="EP59" s="66"/>
      <c r="EQ59" s="60"/>
    </row>
    <row r="60" spans="2:147" s="12" customFormat="1" ht="21.95" customHeight="1" x14ac:dyDescent="0.25"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T60" s="24"/>
      <c r="U60" s="129">
        <f>'RAW DATA'!BB55</f>
        <v>146.09</v>
      </c>
      <c r="V60" s="129">
        <f>'RAW DATA'!BC55</f>
        <v>36.724207709096149</v>
      </c>
      <c r="W60" s="129">
        <f>'RAW DATA'!BD55</f>
        <v>1.46</v>
      </c>
      <c r="X60" s="131"/>
      <c r="Y60" s="83"/>
      <c r="Z60" s="84"/>
      <c r="AA60" s="30">
        <f t="shared" si="50"/>
        <v>1.2870180717382442</v>
      </c>
      <c r="AB60" s="30">
        <f t="shared" si="51"/>
        <v>1.7412597441164479</v>
      </c>
      <c r="AC60" s="85">
        <f t="shared" si="52"/>
        <v>1.2004405602609671</v>
      </c>
      <c r="AD60" s="85">
        <f t="shared" si="53"/>
        <v>1.6241254638824847</v>
      </c>
      <c r="AE60" s="30">
        <f t="shared" si="54"/>
        <v>1.4157890291009785</v>
      </c>
      <c r="AF60" s="30">
        <f t="shared" si="55"/>
        <v>1.9154792746660294</v>
      </c>
      <c r="AG60" s="84"/>
      <c r="AH60" s="77"/>
      <c r="AI60" s="45"/>
      <c r="AJ60" s="30">
        <f t="shared" si="56"/>
        <v>1.5141389079273462</v>
      </c>
      <c r="AK60" s="30">
        <f t="shared" si="57"/>
        <v>1.412283012071726</v>
      </c>
      <c r="AL60" s="30">
        <f t="shared" si="58"/>
        <v>1.6656341518835041</v>
      </c>
      <c r="AM60" s="85">
        <f t="shared" si="59"/>
        <v>1.8446567773092113</v>
      </c>
      <c r="AN60" s="30">
        <f t="shared" si="49"/>
        <v>2.9310213515656709E-3</v>
      </c>
      <c r="AO60" s="30">
        <f t="shared" si="46"/>
        <v>2.2769109369470417E-3</v>
      </c>
      <c r="AP60" s="30">
        <f t="shared" si="47"/>
        <v>4.2285404420848029E-2</v>
      </c>
      <c r="AQ60" s="85">
        <f t="shared" si="48"/>
        <v>0.1479608363299082</v>
      </c>
      <c r="AR60" s="94"/>
      <c r="AS60" s="95"/>
      <c r="AT60" s="93"/>
      <c r="AU60" s="30">
        <f t="shared" si="60"/>
        <v>1348.667431860837</v>
      </c>
      <c r="AV60" s="30">
        <f t="shared" si="61"/>
        <v>2.1315999999999997</v>
      </c>
      <c r="AW60" s="30">
        <f t="shared" si="62"/>
        <v>53.617343255280375</v>
      </c>
      <c r="AX60" s="85">
        <f t="shared" si="63"/>
        <v>114.06300200333996</v>
      </c>
      <c r="AY60" s="92"/>
      <c r="AZ60" s="30">
        <f t="shared" si="64"/>
        <v>1.4412666027193981</v>
      </c>
      <c r="BA60" s="30">
        <f t="shared" si="65"/>
        <v>1.5870112131352943</v>
      </c>
      <c r="BB60" s="30">
        <f t="shared" si="66"/>
        <v>7.2872305207948157E-2</v>
      </c>
      <c r="BC60" s="56">
        <f t="shared" si="67"/>
        <v>4.8127886303179754E-2</v>
      </c>
      <c r="BD60" s="30">
        <f t="shared" si="68"/>
        <v>1.3356264689983088</v>
      </c>
      <c r="BE60" s="30">
        <f t="shared" si="69"/>
        <v>1.4889395551451432</v>
      </c>
      <c r="BF60" s="30">
        <f t="shared" si="70"/>
        <v>7.6656543073417183E-2</v>
      </c>
      <c r="BG60" s="56">
        <f t="shared" si="71"/>
        <v>5.4278457234267156E-2</v>
      </c>
      <c r="BH60" s="30">
        <f t="shared" si="72"/>
        <v>1.5614523599945009</v>
      </c>
      <c r="BI60" s="30">
        <f t="shared" si="73"/>
        <v>1.7698159437725072</v>
      </c>
      <c r="BJ60" s="30">
        <f t="shared" si="74"/>
        <v>0.10418179188900316</v>
      </c>
      <c r="BK60" s="56">
        <f t="shared" si="75"/>
        <v>6.2547824065203053E-2</v>
      </c>
      <c r="BL60" s="30">
        <f t="shared" si="76"/>
        <v>1.7071804870737419</v>
      </c>
      <c r="BM60" s="30">
        <f t="shared" si="77"/>
        <v>1.9821330675446807</v>
      </c>
      <c r="BN60" s="30">
        <f t="shared" si="78"/>
        <v>0.13747629023546931</v>
      </c>
      <c r="BO60" s="56">
        <f t="shared" si="79"/>
        <v>7.4526758542044408E-2</v>
      </c>
      <c r="BP60" s="59"/>
      <c r="DZ60" s="30">
        <f t="shared" si="80"/>
        <v>0.88223033597763312</v>
      </c>
      <c r="EA60" s="30">
        <f t="shared" si="81"/>
        <v>2.1460474798770592</v>
      </c>
      <c r="EB60" s="30">
        <f t="shared" si="82"/>
        <v>0.63190857194971306</v>
      </c>
      <c r="EC60" s="56">
        <f t="shared" si="83"/>
        <v>0.41733857352276316</v>
      </c>
      <c r="ED60" s="30">
        <f t="shared" si="84"/>
        <v>0.74755960959534318</v>
      </c>
      <c r="EE60" s="30">
        <f t="shared" si="85"/>
        <v>2.0770064145481086</v>
      </c>
      <c r="EF60" s="30">
        <f t="shared" si="86"/>
        <v>0.66472340247638284</v>
      </c>
      <c r="EG60" s="56">
        <f t="shared" si="87"/>
        <v>0.47067294359172202</v>
      </c>
      <c r="EH60" s="30">
        <f t="shared" si="88"/>
        <v>0.76222692265039094</v>
      </c>
      <c r="EI60" s="30">
        <f t="shared" si="89"/>
        <v>2.5690413811166173</v>
      </c>
      <c r="EJ60" s="30">
        <f t="shared" si="90"/>
        <v>0.90340722923311312</v>
      </c>
      <c r="EK60" s="56">
        <f t="shared" si="91"/>
        <v>0.5423803469756775</v>
      </c>
      <c r="EL60" s="30">
        <f t="shared" si="92"/>
        <v>0.65253796081588367</v>
      </c>
      <c r="EM60" s="30">
        <f t="shared" si="93"/>
        <v>3.0367755938025391</v>
      </c>
      <c r="EN60" s="30">
        <f t="shared" si="94"/>
        <v>1.1921188164933276</v>
      </c>
      <c r="EO60" s="56">
        <f t="shared" si="95"/>
        <v>0.64625508178939595</v>
      </c>
      <c r="EP60" s="66"/>
      <c r="EQ60" s="60"/>
    </row>
    <row r="61" spans="2:147" s="12" customFormat="1" ht="21.95" customHeight="1" x14ac:dyDescent="0.25"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T61" s="24"/>
      <c r="U61" s="129">
        <f>'RAW DATA'!BB56</f>
        <v>150.43</v>
      </c>
      <c r="V61" s="129">
        <f>'RAW DATA'!BC56</f>
        <v>38.001759864727234</v>
      </c>
      <c r="W61" s="129">
        <f>'RAW DATA'!BD56</f>
        <v>1.51</v>
      </c>
      <c r="X61" s="131"/>
      <c r="Y61" s="83"/>
      <c r="Z61" s="84"/>
      <c r="AA61" s="30">
        <f t="shared" si="50"/>
        <v>1.302220942390254</v>
      </c>
      <c r="AB61" s="30">
        <f t="shared" si="51"/>
        <v>1.7618283338221084</v>
      </c>
      <c r="AC61" s="85">
        <f t="shared" si="52"/>
        <v>1.2149435480838402</v>
      </c>
      <c r="AD61" s="85">
        <f t="shared" si="53"/>
        <v>1.6437471532899013</v>
      </c>
      <c r="AE61" s="30">
        <f t="shared" si="54"/>
        <v>1.4163991867506884</v>
      </c>
      <c r="AF61" s="30">
        <f t="shared" si="55"/>
        <v>1.9163047820744608</v>
      </c>
      <c r="AG61" s="84"/>
      <c r="AH61" s="77"/>
      <c r="AI61" s="45"/>
      <c r="AJ61" s="30">
        <f t="shared" si="56"/>
        <v>1.5320246381061813</v>
      </c>
      <c r="AK61" s="30">
        <f t="shared" si="57"/>
        <v>1.4293453506868707</v>
      </c>
      <c r="AL61" s="30">
        <f t="shared" si="58"/>
        <v>1.6663519844125747</v>
      </c>
      <c r="AM61" s="85">
        <f t="shared" si="59"/>
        <v>1.8740404768887262</v>
      </c>
      <c r="AN61" s="30">
        <f t="shared" si="49"/>
        <v>4.8508468370825212E-4</v>
      </c>
      <c r="AO61" s="30">
        <f t="shared" si="46"/>
        <v>6.5051724558238631E-3</v>
      </c>
      <c r="AP61" s="30">
        <f t="shared" si="47"/>
        <v>2.4445943029750002E-2</v>
      </c>
      <c r="AQ61" s="85">
        <f t="shared" si="48"/>
        <v>0.13252546881337121</v>
      </c>
      <c r="AR61" s="94"/>
      <c r="AS61" s="95"/>
      <c r="AT61" s="93"/>
      <c r="AU61" s="30">
        <f t="shared" si="60"/>
        <v>1444.1337528163936</v>
      </c>
      <c r="AV61" s="30">
        <f t="shared" si="61"/>
        <v>2.2801</v>
      </c>
      <c r="AW61" s="30">
        <f t="shared" si="62"/>
        <v>57.382657395738121</v>
      </c>
      <c r="AX61" s="85">
        <f t="shared" si="63"/>
        <v>88.406555457278117</v>
      </c>
      <c r="AY61" s="92"/>
      <c r="AZ61" s="30">
        <f t="shared" si="64"/>
        <v>1.4601154387536965</v>
      </c>
      <c r="BA61" s="30">
        <f t="shared" si="65"/>
        <v>1.603933837458666</v>
      </c>
      <c r="BB61" s="30">
        <f t="shared" si="66"/>
        <v>7.1909199352484784E-2</v>
      </c>
      <c r="BC61" s="56">
        <f t="shared" si="67"/>
        <v>4.6937364820304459E-2</v>
      </c>
      <c r="BD61" s="30">
        <f t="shared" si="68"/>
        <v>1.3537019272791881</v>
      </c>
      <c r="BE61" s="30">
        <f t="shared" si="69"/>
        <v>1.5049887740945533</v>
      </c>
      <c r="BF61" s="30">
        <f t="shared" si="70"/>
        <v>7.564342340768257E-2</v>
      </c>
      <c r="BG61" s="56">
        <f t="shared" si="71"/>
        <v>5.2921726279329354E-2</v>
      </c>
      <c r="BH61" s="30">
        <f t="shared" si="72"/>
        <v>1.5635470954980917</v>
      </c>
      <c r="BI61" s="30">
        <f t="shared" si="73"/>
        <v>1.7691568733270577</v>
      </c>
      <c r="BJ61" s="30">
        <f t="shared" si="74"/>
        <v>0.10280488891448301</v>
      </c>
      <c r="BK61" s="56">
        <f t="shared" si="75"/>
        <v>6.1694581862741314E-2</v>
      </c>
      <c r="BL61" s="30">
        <f t="shared" si="76"/>
        <v>1.7383811213547917</v>
      </c>
      <c r="BM61" s="30">
        <f t="shared" si="77"/>
        <v>2.0096998324226605</v>
      </c>
      <c r="BN61" s="30">
        <f t="shared" si="78"/>
        <v>0.13565935553393443</v>
      </c>
      <c r="BO61" s="56">
        <f t="shared" si="79"/>
        <v>7.2388700888230254E-2</v>
      </c>
      <c r="BP61" s="59"/>
      <c r="DZ61" s="30">
        <f t="shared" si="80"/>
        <v>0.90022640813974586</v>
      </c>
      <c r="EA61" s="30">
        <f t="shared" si="81"/>
        <v>2.1638228680726166</v>
      </c>
      <c r="EB61" s="30">
        <f t="shared" si="82"/>
        <v>0.63179822996643542</v>
      </c>
      <c r="EC61" s="56">
        <f t="shared" si="83"/>
        <v>0.41239430114350861</v>
      </c>
      <c r="ED61" s="30">
        <f t="shared" si="84"/>
        <v>0.76473802022124415</v>
      </c>
      <c r="EE61" s="30">
        <f t="shared" si="85"/>
        <v>2.0939526811524973</v>
      </c>
      <c r="EF61" s="30">
        <f t="shared" si="86"/>
        <v>0.66460733046562659</v>
      </c>
      <c r="EG61" s="56">
        <f t="shared" si="87"/>
        <v>0.46497323417762548</v>
      </c>
      <c r="EH61" s="30">
        <f t="shared" si="88"/>
        <v>0.76310250544556968</v>
      </c>
      <c r="EI61" s="30">
        <f t="shared" si="89"/>
        <v>2.5696014633795796</v>
      </c>
      <c r="EJ61" s="30">
        <f t="shared" si="90"/>
        <v>0.90324947896700503</v>
      </c>
      <c r="EK61" s="56">
        <f t="shared" si="91"/>
        <v>0.54205203187333795</v>
      </c>
      <c r="EL61" s="30">
        <f t="shared" si="92"/>
        <v>0.68212982461464433</v>
      </c>
      <c r="EM61" s="30">
        <f t="shared" si="93"/>
        <v>3.0659511291628081</v>
      </c>
      <c r="EN61" s="30">
        <f t="shared" si="94"/>
        <v>1.1919106522740819</v>
      </c>
      <c r="EO61" s="56">
        <f t="shared" si="95"/>
        <v>0.63601115716181689</v>
      </c>
      <c r="EP61" s="66"/>
      <c r="EQ61" s="60"/>
    </row>
    <row r="62" spans="2:147" s="12" customFormat="1" ht="21.95" customHeight="1" x14ac:dyDescent="0.25"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T62" s="24"/>
      <c r="U62" s="129">
        <f>'RAW DATA'!BB57</f>
        <v>172.17</v>
      </c>
      <c r="V62" s="129">
        <f>'RAW DATA'!BC57</f>
        <v>44.295396494203814</v>
      </c>
      <c r="W62" s="129">
        <f>'RAW DATA'!BD57</f>
        <v>1.48</v>
      </c>
      <c r="X62" s="131"/>
      <c r="Y62" s="83"/>
      <c r="Z62" s="84"/>
      <c r="AA62" s="30">
        <f t="shared" si="50"/>
        <v>1.3771152182810256</v>
      </c>
      <c r="AB62" s="30">
        <f t="shared" si="51"/>
        <v>1.8631558835566815</v>
      </c>
      <c r="AC62" s="85">
        <f t="shared" si="52"/>
        <v>1.2889884939097542</v>
      </c>
      <c r="AD62" s="85">
        <f t="shared" si="53"/>
        <v>1.7439256094073146</v>
      </c>
      <c r="AE62" s="30">
        <f t="shared" si="54"/>
        <v>1.4191367943498636</v>
      </c>
      <c r="AF62" s="30">
        <f t="shared" si="55"/>
        <v>1.9200086041204034</v>
      </c>
      <c r="AG62" s="84"/>
      <c r="AH62" s="77"/>
      <c r="AI62" s="45"/>
      <c r="AJ62" s="30">
        <f t="shared" si="56"/>
        <v>1.6201355509188535</v>
      </c>
      <c r="AK62" s="30">
        <f t="shared" si="57"/>
        <v>1.5164570516585345</v>
      </c>
      <c r="AL62" s="30">
        <f t="shared" si="58"/>
        <v>1.6695726992351336</v>
      </c>
      <c r="AM62" s="85">
        <f t="shared" si="59"/>
        <v>2.0187941193666878</v>
      </c>
      <c r="AN62" s="30">
        <f t="shared" si="49"/>
        <v>1.9637972631330596E-2</v>
      </c>
      <c r="AO62" s="30">
        <f t="shared" si="46"/>
        <v>1.3291166156330547E-3</v>
      </c>
      <c r="AP62" s="30">
        <f t="shared" si="47"/>
        <v>3.5937808295294443E-2</v>
      </c>
      <c r="AQ62" s="85">
        <f t="shared" si="48"/>
        <v>0.29029910306412471</v>
      </c>
      <c r="AR62" s="94"/>
      <c r="AS62" s="95"/>
      <c r="AT62" s="93"/>
      <c r="AU62" s="30">
        <f t="shared" si="60"/>
        <v>1962.0821505787235</v>
      </c>
      <c r="AV62" s="30">
        <f t="shared" si="61"/>
        <v>2.1903999999999999</v>
      </c>
      <c r="AW62" s="30">
        <f t="shared" si="62"/>
        <v>65.557186811421644</v>
      </c>
      <c r="AX62" s="85">
        <f t="shared" si="63"/>
        <v>9.6648824058655034</v>
      </c>
      <c r="AY62" s="92"/>
      <c r="AZ62" s="30">
        <f t="shared" si="64"/>
        <v>1.5512662488067528</v>
      </c>
      <c r="BA62" s="30">
        <f t="shared" si="65"/>
        <v>1.6890048530309543</v>
      </c>
      <c r="BB62" s="30">
        <f t="shared" si="66"/>
        <v>6.8869302112100766E-2</v>
      </c>
      <c r="BC62" s="56">
        <f t="shared" si="67"/>
        <v>4.2508358064880306E-2</v>
      </c>
      <c r="BD62" s="30">
        <f t="shared" si="68"/>
        <v>1.4440113864812427</v>
      </c>
      <c r="BE62" s="30">
        <f t="shared" si="69"/>
        <v>1.5889027168358263</v>
      </c>
      <c r="BF62" s="30">
        <f t="shared" si="70"/>
        <v>7.2445665177291854E-2</v>
      </c>
      <c r="BG62" s="56">
        <f t="shared" si="71"/>
        <v>4.7772975237286582E-2</v>
      </c>
      <c r="BH62" s="30">
        <f t="shared" si="72"/>
        <v>1.571113795270048</v>
      </c>
      <c r="BI62" s="30">
        <f t="shared" si="73"/>
        <v>1.7680316032002192</v>
      </c>
      <c r="BJ62" s="30">
        <f t="shared" si="74"/>
        <v>9.8458903965085512E-2</v>
      </c>
      <c r="BK62" s="56">
        <f t="shared" si="75"/>
        <v>5.8972516746465552E-2</v>
      </c>
      <c r="BL62" s="30">
        <f t="shared" si="76"/>
        <v>1.8888696420435152</v>
      </c>
      <c r="BM62" s="30">
        <f t="shared" si="77"/>
        <v>2.1487185966898608</v>
      </c>
      <c r="BN62" s="30">
        <f t="shared" si="78"/>
        <v>0.12992447732317275</v>
      </c>
      <c r="BO62" s="56">
        <f t="shared" si="79"/>
        <v>6.4357467696572829E-2</v>
      </c>
      <c r="BP62" s="59"/>
      <c r="DZ62" s="30">
        <f t="shared" si="80"/>
        <v>0.98867608966214449</v>
      </c>
      <c r="EA62" s="30">
        <f t="shared" si="81"/>
        <v>2.2515950121755628</v>
      </c>
      <c r="EB62" s="30">
        <f t="shared" si="82"/>
        <v>0.63145946125670904</v>
      </c>
      <c r="EC62" s="56">
        <f t="shared" si="83"/>
        <v>0.38975717858828501</v>
      </c>
      <c r="ED62" s="30">
        <f t="shared" si="84"/>
        <v>0.8522060820643661</v>
      </c>
      <c r="EE62" s="30">
        <f t="shared" si="85"/>
        <v>2.1807080212527028</v>
      </c>
      <c r="EF62" s="30">
        <f t="shared" si="86"/>
        <v>0.66425096959416841</v>
      </c>
      <c r="EG62" s="56">
        <f t="shared" si="87"/>
        <v>0.43802821113046586</v>
      </c>
      <c r="EH62" s="30">
        <f t="shared" si="88"/>
        <v>0.76680754049258848</v>
      </c>
      <c r="EI62" s="30">
        <f t="shared" si="89"/>
        <v>2.5723378579776788</v>
      </c>
      <c r="EJ62" s="30">
        <f t="shared" si="90"/>
        <v>0.90276515874254515</v>
      </c>
      <c r="EK62" s="56">
        <f t="shared" si="91"/>
        <v>0.54071629175304603</v>
      </c>
      <c r="EL62" s="30">
        <f t="shared" si="92"/>
        <v>0.82752256675232072</v>
      </c>
      <c r="EM62" s="30">
        <f t="shared" si="93"/>
        <v>3.210065671981055</v>
      </c>
      <c r="EN62" s="30">
        <f t="shared" si="94"/>
        <v>1.1912715526143671</v>
      </c>
      <c r="EO62" s="56">
        <f t="shared" si="95"/>
        <v>0.5900906591644316</v>
      </c>
      <c r="EP62" s="66"/>
      <c r="EQ62" s="60"/>
    </row>
    <row r="63" spans="2:147" s="12" customFormat="1" ht="21.95" customHeight="1" x14ac:dyDescent="0.25"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T63" s="24"/>
      <c r="U63" s="129">
        <f>'RAW DATA'!BB58</f>
        <v>184.35</v>
      </c>
      <c r="V63" s="129">
        <f>'RAW DATA'!BC58</f>
        <v>47.751181995228052</v>
      </c>
      <c r="W63" s="129">
        <f>'RAW DATA'!BD58</f>
        <v>1.71</v>
      </c>
      <c r="X63" s="131"/>
      <c r="Y63" s="83"/>
      <c r="Z63" s="84"/>
      <c r="AA63" s="30">
        <f t="shared" si="50"/>
        <v>1.4182390657432138</v>
      </c>
      <c r="AB63" s="30">
        <f t="shared" si="51"/>
        <v>1.9187940301231714</v>
      </c>
      <c r="AC63" s="85">
        <f t="shared" si="52"/>
        <v>1.3315480080786786</v>
      </c>
      <c r="AD63" s="85">
        <f t="shared" si="53"/>
        <v>1.8015061285770355</v>
      </c>
      <c r="AE63" s="30">
        <f t="shared" si="54"/>
        <v>1.4204807151124224</v>
      </c>
      <c r="AF63" s="30">
        <f t="shared" si="55"/>
        <v>1.9218268498579829</v>
      </c>
      <c r="AG63" s="84"/>
      <c r="AH63" s="77"/>
      <c r="AI63" s="45"/>
      <c r="AJ63" s="30">
        <f t="shared" si="56"/>
        <v>1.6685165479331927</v>
      </c>
      <c r="AK63" s="30">
        <f t="shared" si="57"/>
        <v>1.5665270683278572</v>
      </c>
      <c r="AL63" s="30">
        <f t="shared" si="58"/>
        <v>1.6711537824852027</v>
      </c>
      <c r="AM63" s="85">
        <f t="shared" si="59"/>
        <v>2.0982771858902449</v>
      </c>
      <c r="AN63" s="30">
        <f t="shared" si="49"/>
        <v>1.7208767953790954E-3</v>
      </c>
      <c r="AO63" s="30">
        <f t="shared" si="46"/>
        <v>2.0584482122599359E-2</v>
      </c>
      <c r="AP63" s="30">
        <f t="shared" si="47"/>
        <v>1.5090286152069385E-3</v>
      </c>
      <c r="AQ63" s="85">
        <f t="shared" si="48"/>
        <v>0.15075917308284784</v>
      </c>
      <c r="AR63" s="94"/>
      <c r="AS63" s="95"/>
      <c r="AT63" s="93"/>
      <c r="AU63" s="30">
        <f t="shared" si="60"/>
        <v>2280.1753819413916</v>
      </c>
      <c r="AV63" s="30">
        <f t="shared" si="61"/>
        <v>2.9240999999999997</v>
      </c>
      <c r="AW63" s="30">
        <f t="shared" si="62"/>
        <v>81.654521211839963</v>
      </c>
      <c r="AX63" s="85">
        <f t="shared" si="63"/>
        <v>0.12037159803447671</v>
      </c>
      <c r="AY63" s="92"/>
      <c r="AZ63" s="30">
        <f t="shared" si="64"/>
        <v>1.6000248883997097</v>
      </c>
      <c r="BA63" s="30">
        <f t="shared" si="65"/>
        <v>1.7370082074666757</v>
      </c>
      <c r="BB63" s="30">
        <f t="shared" si="66"/>
        <v>6.8491659533483115E-2</v>
      </c>
      <c r="BC63" s="56">
        <f t="shared" si="67"/>
        <v>4.1049433772966944E-2</v>
      </c>
      <c r="BD63" s="30">
        <f t="shared" si="68"/>
        <v>1.4944786565997537</v>
      </c>
      <c r="BE63" s="30">
        <f t="shared" si="69"/>
        <v>1.6385754800559607</v>
      </c>
      <c r="BF63" s="30">
        <f t="shared" si="70"/>
        <v>7.2048411728103556E-2</v>
      </c>
      <c r="BG63" s="56">
        <f t="shared" si="71"/>
        <v>4.5992446083302885E-2</v>
      </c>
      <c r="BH63" s="30">
        <f t="shared" si="72"/>
        <v>1.5732347747182915</v>
      </c>
      <c r="BI63" s="30">
        <f t="shared" si="73"/>
        <v>1.7690727902521139</v>
      </c>
      <c r="BJ63" s="30">
        <f t="shared" si="74"/>
        <v>9.7919007766911176E-2</v>
      </c>
      <c r="BK63" s="56">
        <f t="shared" si="75"/>
        <v>5.8593654751087056E-2</v>
      </c>
      <c r="BL63" s="30">
        <f t="shared" si="76"/>
        <v>1.9690651452135479</v>
      </c>
      <c r="BM63" s="30">
        <f t="shared" si="77"/>
        <v>2.2274892265669419</v>
      </c>
      <c r="BN63" s="30">
        <f t="shared" si="78"/>
        <v>0.12921204067669698</v>
      </c>
      <c r="BO63" s="56">
        <f t="shared" si="79"/>
        <v>6.1580062703620195E-2</v>
      </c>
      <c r="BP63" s="59"/>
      <c r="DZ63" s="30">
        <f t="shared" si="80"/>
        <v>1.0370981621834143</v>
      </c>
      <c r="EA63" s="30">
        <f t="shared" si="81"/>
        <v>2.2999349336829713</v>
      </c>
      <c r="EB63" s="30">
        <f t="shared" si="82"/>
        <v>0.63141838574977838</v>
      </c>
      <c r="EC63" s="56">
        <f t="shared" si="83"/>
        <v>0.37843099999932422</v>
      </c>
      <c r="ED63" s="30">
        <f t="shared" si="84"/>
        <v>0.90231930727988885</v>
      </c>
      <c r="EE63" s="30">
        <f t="shared" si="85"/>
        <v>2.2307348293758253</v>
      </c>
      <c r="EF63" s="30">
        <f t="shared" si="86"/>
        <v>0.6642077610479683</v>
      </c>
      <c r="EG63" s="56">
        <f t="shared" si="87"/>
        <v>0.42400018134187561</v>
      </c>
      <c r="EH63" s="30">
        <f t="shared" si="88"/>
        <v>0.76844734728519637</v>
      </c>
      <c r="EI63" s="30">
        <f t="shared" si="89"/>
        <v>2.5738602176852092</v>
      </c>
      <c r="EJ63" s="30">
        <f t="shared" si="90"/>
        <v>0.90270643520000637</v>
      </c>
      <c r="EK63" s="56">
        <f t="shared" si="91"/>
        <v>0.54016957904231622</v>
      </c>
      <c r="EL63" s="30">
        <f t="shared" si="92"/>
        <v>0.90708312373396405</v>
      </c>
      <c r="EM63" s="30">
        <f t="shared" si="93"/>
        <v>3.2894712480465258</v>
      </c>
      <c r="EN63" s="30">
        <f t="shared" si="94"/>
        <v>1.1911940621562809</v>
      </c>
      <c r="EO63" s="56">
        <f t="shared" si="95"/>
        <v>0.56770100259698908</v>
      </c>
      <c r="EP63" s="66"/>
      <c r="EQ63" s="60"/>
    </row>
    <row r="64" spans="2:147" s="12" customFormat="1" ht="21.95" customHeight="1" x14ac:dyDescent="0.25"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T64" s="24"/>
      <c r="U64" s="129">
        <f>'RAW DATA'!BB59</f>
        <v>202.61</v>
      </c>
      <c r="V64" s="129">
        <f>'RAW DATA'!BC59</f>
        <v>52.848036724656694</v>
      </c>
      <c r="W64" s="129">
        <f>'RAW DATA'!BD59</f>
        <v>1.64</v>
      </c>
      <c r="X64" s="131"/>
      <c r="Y64" s="83"/>
      <c r="Z64" s="84"/>
      <c r="AA64" s="30">
        <f t="shared" si="50"/>
        <v>1.4788916370234146</v>
      </c>
      <c r="AB64" s="30">
        <f t="shared" si="51"/>
        <v>2.0008533912669724</v>
      </c>
      <c r="AC64" s="85">
        <f t="shared" si="52"/>
        <v>1.396895976881591</v>
      </c>
      <c r="AD64" s="85">
        <f t="shared" si="53"/>
        <v>1.8899180863692113</v>
      </c>
      <c r="AE64" s="30">
        <f t="shared" si="54"/>
        <v>1.4222970380102784</v>
      </c>
      <c r="AF64" s="30">
        <f t="shared" si="55"/>
        <v>1.9242842278962591</v>
      </c>
      <c r="AG64" s="84"/>
      <c r="AH64" s="77"/>
      <c r="AI64" s="45"/>
      <c r="AJ64" s="30">
        <f t="shared" si="56"/>
        <v>1.7398725141451936</v>
      </c>
      <c r="AK64" s="30">
        <f t="shared" si="57"/>
        <v>1.6434070316254012</v>
      </c>
      <c r="AL64" s="30">
        <f t="shared" si="58"/>
        <v>1.6732906329532689</v>
      </c>
      <c r="AM64" s="85">
        <f t="shared" si="59"/>
        <v>2.215504844667104</v>
      </c>
      <c r="AN64" s="30">
        <f t="shared" si="49"/>
        <v>9.9745190816819176E-3</v>
      </c>
      <c r="AO64" s="30">
        <f t="shared" si="46"/>
        <v>1.1607864496484943E-5</v>
      </c>
      <c r="AP64" s="30">
        <f t="shared" si="47"/>
        <v>1.1082662424292766E-3</v>
      </c>
      <c r="AQ64" s="85">
        <f t="shared" si="48"/>
        <v>0.33120582623530759</v>
      </c>
      <c r="AR64" s="94"/>
      <c r="AS64" s="95"/>
      <c r="AT64" s="93"/>
      <c r="AU64" s="30">
        <f t="shared" si="60"/>
        <v>2792.9149856506629</v>
      </c>
      <c r="AV64" s="30">
        <f t="shared" si="61"/>
        <v>2.6895999999999995</v>
      </c>
      <c r="AW64" s="30">
        <f t="shared" si="62"/>
        <v>86.670780228436968</v>
      </c>
      <c r="AX64" s="85">
        <f t="shared" si="63"/>
        <v>29.634967497621247</v>
      </c>
      <c r="AY64" s="92"/>
      <c r="AZ64" s="30">
        <f t="shared" si="64"/>
        <v>1.6702196897208956</v>
      </c>
      <c r="BA64" s="30">
        <f t="shared" si="65"/>
        <v>1.8095253385694916</v>
      </c>
      <c r="BB64" s="30">
        <f t="shared" si="66"/>
        <v>6.9652824424297932E-2</v>
      </c>
      <c r="BC64" s="56">
        <f t="shared" si="67"/>
        <v>4.0033292013075282E-2</v>
      </c>
      <c r="BD64" s="30">
        <f t="shared" si="68"/>
        <v>1.5701371560474293</v>
      </c>
      <c r="BE64" s="30">
        <f t="shared" si="69"/>
        <v>1.7166769072033732</v>
      </c>
      <c r="BF64" s="30">
        <f t="shared" si="70"/>
        <v>7.3269875577971946E-2</v>
      </c>
      <c r="BG64" s="56">
        <f t="shared" si="71"/>
        <v>4.4584131726334908E-2</v>
      </c>
      <c r="BH64" s="30">
        <f t="shared" si="72"/>
        <v>1.5737115673817021</v>
      </c>
      <c r="BI64" s="30">
        <f t="shared" si="73"/>
        <v>1.7728696985248356</v>
      </c>
      <c r="BJ64" s="30">
        <f t="shared" si="74"/>
        <v>9.9579065571566608E-2</v>
      </c>
      <c r="BK64" s="56">
        <f t="shared" si="75"/>
        <v>5.9510920344910408E-2</v>
      </c>
      <c r="BL64" s="30">
        <f t="shared" si="76"/>
        <v>2.0841022236171725</v>
      </c>
      <c r="BM64" s="30">
        <f t="shared" si="77"/>
        <v>2.3469074657170355</v>
      </c>
      <c r="BN64" s="30">
        <f t="shared" si="78"/>
        <v>0.13140262104993161</v>
      </c>
      <c r="BO64" s="56">
        <f t="shared" si="79"/>
        <v>5.9310464324295223E-2</v>
      </c>
      <c r="BP64" s="59"/>
      <c r="DZ64" s="30">
        <f t="shared" si="80"/>
        <v>1.1083271187954313</v>
      </c>
      <c r="EA64" s="30">
        <f t="shared" si="81"/>
        <v>2.3714179094949559</v>
      </c>
      <c r="EB64" s="30">
        <f t="shared" si="82"/>
        <v>0.63154539534976217</v>
      </c>
      <c r="EC64" s="56">
        <f t="shared" si="83"/>
        <v>0.3629837187582925</v>
      </c>
      <c r="ED64" s="30">
        <f t="shared" si="84"/>
        <v>0.97906566540542539</v>
      </c>
      <c r="EE64" s="30">
        <f t="shared" si="85"/>
        <v>2.3077483978453772</v>
      </c>
      <c r="EF64" s="30">
        <f t="shared" si="86"/>
        <v>0.66434136621997586</v>
      </c>
      <c r="EG64" s="56">
        <f t="shared" si="87"/>
        <v>0.40424639388509453</v>
      </c>
      <c r="EH64" s="30">
        <f t="shared" si="88"/>
        <v>0.77040261865163173</v>
      </c>
      <c r="EI64" s="30">
        <f t="shared" si="89"/>
        <v>2.5761786472549062</v>
      </c>
      <c r="EJ64" s="30">
        <f t="shared" si="90"/>
        <v>0.90288801430163712</v>
      </c>
      <c r="EK64" s="56">
        <f t="shared" si="91"/>
        <v>0.53958827983641311</v>
      </c>
      <c r="EL64" s="30">
        <f t="shared" si="92"/>
        <v>1.0240711742182047</v>
      </c>
      <c r="EM64" s="30">
        <f t="shared" si="93"/>
        <v>3.4069385151160034</v>
      </c>
      <c r="EN64" s="30">
        <f t="shared" si="94"/>
        <v>1.1914336704488993</v>
      </c>
      <c r="EO64" s="56">
        <f t="shared" si="95"/>
        <v>0.53777073578366341</v>
      </c>
      <c r="EP64" s="66"/>
      <c r="EQ64" s="60"/>
    </row>
    <row r="65" spans="2:147" s="12" customFormat="1" ht="21.95" customHeight="1" x14ac:dyDescent="0.25"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T65" s="24"/>
      <c r="U65" s="129">
        <f>'RAW DATA'!BB60</f>
        <v>161.74</v>
      </c>
      <c r="V65" s="129">
        <f>'RAW DATA'!BC60</f>
        <v>41.297122179425259</v>
      </c>
      <c r="W65" s="129">
        <f>'RAW DATA'!BD60</f>
        <v>1.85</v>
      </c>
      <c r="X65" s="131"/>
      <c r="Y65" s="83"/>
      <c r="Z65" s="84"/>
      <c r="AA65" s="30">
        <f t="shared" si="50"/>
        <v>1.3414357539351605</v>
      </c>
      <c r="AB65" s="30">
        <f t="shared" si="51"/>
        <v>1.8148836670887465</v>
      </c>
      <c r="AC65" s="85">
        <f t="shared" si="52"/>
        <v>1.2531670900127392</v>
      </c>
      <c r="AD65" s="85">
        <f t="shared" si="53"/>
        <v>1.6954613570760588</v>
      </c>
      <c r="AE65" s="30">
        <f t="shared" si="54"/>
        <v>1.4178840964752386</v>
      </c>
      <c r="AF65" s="30">
        <f t="shared" si="55"/>
        <v>1.9183137775841463</v>
      </c>
      <c r="AG65" s="84"/>
      <c r="AH65" s="77"/>
      <c r="AI65" s="45"/>
      <c r="AJ65" s="30">
        <f t="shared" si="56"/>
        <v>1.5781597105119536</v>
      </c>
      <c r="AK65" s="30">
        <f t="shared" si="57"/>
        <v>1.4743142235443991</v>
      </c>
      <c r="AL65" s="30">
        <f t="shared" si="58"/>
        <v>1.6680989370296926</v>
      </c>
      <c r="AM65" s="85">
        <f t="shared" si="59"/>
        <v>1.9498338101267809</v>
      </c>
      <c r="AN65" s="30">
        <f t="shared" si="49"/>
        <v>7.3897142988944925E-2</v>
      </c>
      <c r="AO65" s="30">
        <f t="shared" si="46"/>
        <v>0.14113980263104778</v>
      </c>
      <c r="AP65" s="30">
        <f t="shared" si="47"/>
        <v>3.3087996709727778E-2</v>
      </c>
      <c r="AQ65" s="85">
        <f t="shared" si="48"/>
        <v>9.9667896444301275E-3</v>
      </c>
      <c r="AR65" s="94"/>
      <c r="AS65" s="95"/>
      <c r="AT65" s="93"/>
      <c r="AU65" s="30">
        <f t="shared" si="60"/>
        <v>1705.4523003023776</v>
      </c>
      <c r="AV65" s="30">
        <f t="shared" si="61"/>
        <v>3.4225000000000003</v>
      </c>
      <c r="AW65" s="30">
        <f t="shared" si="62"/>
        <v>76.399676031936735</v>
      </c>
      <c r="AX65" s="85">
        <f t="shared" si="63"/>
        <v>37.296837907307207</v>
      </c>
      <c r="AY65" s="92"/>
      <c r="AZ65" s="30">
        <f t="shared" si="64"/>
        <v>1.5082086035998243</v>
      </c>
      <c r="BA65" s="30">
        <f t="shared" si="65"/>
        <v>1.6481108174240828</v>
      </c>
      <c r="BB65" s="30">
        <f t="shared" si="66"/>
        <v>6.9951106912129149E-2</v>
      </c>
      <c r="BC65" s="56">
        <f t="shared" si="67"/>
        <v>4.4324478977756418E-2</v>
      </c>
      <c r="BD65" s="30">
        <f t="shared" si="68"/>
        <v>1.4007305757547313</v>
      </c>
      <c r="BE65" s="30">
        <f t="shared" si="69"/>
        <v>1.547897871334067</v>
      </c>
      <c r="BF65" s="30">
        <f t="shared" si="70"/>
        <v>7.3583647789667903E-2</v>
      </c>
      <c r="BG65" s="56">
        <f t="shared" si="71"/>
        <v>4.9910423853040904E-2</v>
      </c>
      <c r="BH65" s="30">
        <f t="shared" si="72"/>
        <v>1.5680934323056566</v>
      </c>
      <c r="BI65" s="30">
        <f t="shared" si="73"/>
        <v>1.7681044417537286</v>
      </c>
      <c r="BJ65" s="30">
        <f t="shared" si="74"/>
        <v>0.10000550472403597</v>
      </c>
      <c r="BK65" s="56">
        <f t="shared" si="75"/>
        <v>5.9951782537618091E-2</v>
      </c>
      <c r="BL65" s="30">
        <f t="shared" si="76"/>
        <v>1.817868468167277</v>
      </c>
      <c r="BM65" s="30">
        <f t="shared" si="77"/>
        <v>2.0817991520862846</v>
      </c>
      <c r="BN65" s="30">
        <f t="shared" si="78"/>
        <v>0.13196534195950385</v>
      </c>
      <c r="BO65" s="56">
        <f t="shared" si="79"/>
        <v>6.7680302430966288E-2</v>
      </c>
      <c r="BP65" s="59"/>
      <c r="DZ65" s="30">
        <f t="shared" si="80"/>
        <v>0.94658134815662598</v>
      </c>
      <c r="EA65" s="30">
        <f t="shared" si="81"/>
        <v>2.2097380728672813</v>
      </c>
      <c r="EB65" s="30">
        <f t="shared" si="82"/>
        <v>0.6315783623553276</v>
      </c>
      <c r="EC65" s="56">
        <f t="shared" si="83"/>
        <v>0.40019926890063889</v>
      </c>
      <c r="ED65" s="30">
        <f t="shared" si="84"/>
        <v>0.80993817835173387</v>
      </c>
      <c r="EE65" s="30">
        <f t="shared" si="85"/>
        <v>2.1386902687370641</v>
      </c>
      <c r="EF65" s="30">
        <f t="shared" si="86"/>
        <v>0.66437604519266524</v>
      </c>
      <c r="EG65" s="56">
        <f t="shared" si="87"/>
        <v>0.45063395209973528</v>
      </c>
      <c r="EH65" s="30">
        <f t="shared" si="88"/>
        <v>0.76516379149344982</v>
      </c>
      <c r="EI65" s="30">
        <f t="shared" si="89"/>
        <v>2.5710340825659355</v>
      </c>
      <c r="EJ65" s="30">
        <f t="shared" si="90"/>
        <v>0.90293514553624277</v>
      </c>
      <c r="EK65" s="56">
        <f t="shared" si="91"/>
        <v>0.54129591806110622</v>
      </c>
      <c r="EL65" s="30">
        <f t="shared" si="92"/>
        <v>0.75833794620654338</v>
      </c>
      <c r="EM65" s="30">
        <f t="shared" si="93"/>
        <v>3.1413296740470185</v>
      </c>
      <c r="EN65" s="30">
        <f t="shared" si="94"/>
        <v>1.1914958639202375</v>
      </c>
      <c r="EO65" s="56">
        <f t="shared" si="95"/>
        <v>0.61107559922902599</v>
      </c>
      <c r="EP65" s="66"/>
      <c r="EQ65" s="60"/>
    </row>
    <row r="66" spans="2:147" s="12" customFormat="1" ht="21.95" customHeight="1" x14ac:dyDescent="0.25"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T66" s="24"/>
      <c r="U66" s="129">
        <f>'RAW DATA'!BB61</f>
        <v>129.57</v>
      </c>
      <c r="V66" s="129">
        <f>'RAW DATA'!BC61</f>
        <v>31.789132863956688</v>
      </c>
      <c r="W66" s="129">
        <f>'RAW DATA'!BD61</f>
        <v>1.92</v>
      </c>
      <c r="X66" s="131"/>
      <c r="Y66" s="83"/>
      <c r="Z66" s="84"/>
      <c r="AA66" s="30">
        <f t="shared" si="50"/>
        <v>1.2282906810810847</v>
      </c>
      <c r="AB66" s="30">
        <f t="shared" si="51"/>
        <v>1.6618050391097028</v>
      </c>
      <c r="AC66" s="85">
        <f t="shared" si="52"/>
        <v>1.146024411355971</v>
      </c>
      <c r="AD66" s="85">
        <f t="shared" si="53"/>
        <v>1.5505036153639606</v>
      </c>
      <c r="AE66" s="30">
        <f t="shared" si="54"/>
        <v>1.4132170010708105</v>
      </c>
      <c r="AF66" s="30">
        <f t="shared" si="55"/>
        <v>1.9119994720369788</v>
      </c>
      <c r="AG66" s="84"/>
      <c r="AH66" s="77"/>
      <c r="AI66" s="45"/>
      <c r="AJ66" s="30">
        <f t="shared" si="56"/>
        <v>1.4450478600953938</v>
      </c>
      <c r="AK66" s="30">
        <f t="shared" si="57"/>
        <v>1.3482640133599659</v>
      </c>
      <c r="AL66" s="30">
        <f t="shared" si="58"/>
        <v>1.6626082365538948</v>
      </c>
      <c r="AM66" s="85">
        <f t="shared" si="59"/>
        <v>1.7311500558710038</v>
      </c>
      <c r="AN66" s="30">
        <f t="shared" si="49"/>
        <v>0.2255795351999646</v>
      </c>
      <c r="AO66" s="30">
        <f t="shared" si="46"/>
        <v>0.32688203841925312</v>
      </c>
      <c r="AP66" s="30">
        <f t="shared" si="47"/>
        <v>6.6250519889895748E-2</v>
      </c>
      <c r="AQ66" s="85">
        <f t="shared" si="48"/>
        <v>3.566430139752496E-2</v>
      </c>
      <c r="AR66" s="94"/>
      <c r="AS66" s="95"/>
      <c r="AT66" s="93"/>
      <c r="AU66" s="30">
        <f t="shared" si="60"/>
        <v>1010.5489682422912</v>
      </c>
      <c r="AV66" s="30">
        <f t="shared" si="61"/>
        <v>3.6863999999999999</v>
      </c>
      <c r="AW66" s="30">
        <f t="shared" si="62"/>
        <v>61.035135098796836</v>
      </c>
      <c r="AX66" s="85">
        <f t="shared" si="63"/>
        <v>243.83144259939053</v>
      </c>
      <c r="AY66" s="92"/>
      <c r="AZ66" s="30">
        <f t="shared" si="64"/>
        <v>1.3674872398444038</v>
      </c>
      <c r="BA66" s="30">
        <f t="shared" si="65"/>
        <v>1.5226084803463837</v>
      </c>
      <c r="BB66" s="30">
        <f t="shared" si="66"/>
        <v>7.756062025098992E-2</v>
      </c>
      <c r="BC66" s="56">
        <f t="shared" si="67"/>
        <v>5.3673391998151444E-2</v>
      </c>
      <c r="BD66" s="30">
        <f t="shared" si="68"/>
        <v>1.2666756923907743</v>
      </c>
      <c r="BE66" s="30">
        <f t="shared" si="69"/>
        <v>1.4298523343291576</v>
      </c>
      <c r="BF66" s="30">
        <f t="shared" si="70"/>
        <v>8.1588320969191552E-2</v>
      </c>
      <c r="BG66" s="56">
        <f t="shared" si="71"/>
        <v>6.0513608729990502E-2</v>
      </c>
      <c r="BH66" s="30">
        <f t="shared" si="72"/>
        <v>1.5517238014490573</v>
      </c>
      <c r="BI66" s="30">
        <f t="shared" si="73"/>
        <v>1.7734926716587323</v>
      </c>
      <c r="BJ66" s="30">
        <f t="shared" si="74"/>
        <v>0.11088443510483746</v>
      </c>
      <c r="BK66" s="56">
        <f t="shared" si="75"/>
        <v>6.6693062542904746E-2</v>
      </c>
      <c r="BL66" s="30">
        <f t="shared" si="76"/>
        <v>1.5848290864706132</v>
      </c>
      <c r="BM66" s="30">
        <f t="shared" si="77"/>
        <v>1.8774710252713944</v>
      </c>
      <c r="BN66" s="30">
        <f t="shared" si="78"/>
        <v>0.14632096940039063</v>
      </c>
      <c r="BO66" s="56">
        <f t="shared" si="79"/>
        <v>8.4522406884463455E-2</v>
      </c>
      <c r="BP66" s="59"/>
      <c r="DZ66" s="30">
        <f t="shared" si="80"/>
        <v>0.81258148134398256</v>
      </c>
      <c r="EA66" s="30">
        <f t="shared" si="81"/>
        <v>2.0775142388468049</v>
      </c>
      <c r="EB66" s="30">
        <f t="shared" si="82"/>
        <v>0.63246637875141121</v>
      </c>
      <c r="EC66" s="56">
        <f t="shared" si="83"/>
        <v>0.43767849925030117</v>
      </c>
      <c r="ED66" s="30">
        <f t="shared" si="84"/>
        <v>0.68295383733499004</v>
      </c>
      <c r="EE66" s="30">
        <f t="shared" si="85"/>
        <v>2.0135741893849417</v>
      </c>
      <c r="EF66" s="30">
        <f t="shared" si="86"/>
        <v>0.66531017602497589</v>
      </c>
      <c r="EG66" s="56">
        <f t="shared" si="87"/>
        <v>0.49345689674456072</v>
      </c>
      <c r="EH66" s="30">
        <f t="shared" si="88"/>
        <v>0.75840353958646256</v>
      </c>
      <c r="EI66" s="30">
        <f t="shared" si="89"/>
        <v>2.566812933521327</v>
      </c>
      <c r="EJ66" s="30">
        <f t="shared" si="90"/>
        <v>0.90420469696743222</v>
      </c>
      <c r="EK66" s="56">
        <f t="shared" si="91"/>
        <v>0.54384711749148229</v>
      </c>
      <c r="EL66" s="30">
        <f t="shared" si="92"/>
        <v>0.53797891628254768</v>
      </c>
      <c r="EM66" s="30">
        <f t="shared" si="93"/>
        <v>2.9243211954594601</v>
      </c>
      <c r="EN66" s="30">
        <f t="shared" si="94"/>
        <v>1.1931711395884561</v>
      </c>
      <c r="EO66" s="56">
        <f t="shared" si="95"/>
        <v>0.6892361153453731</v>
      </c>
      <c r="EP66" s="66"/>
      <c r="EQ66" s="60"/>
    </row>
    <row r="67" spans="2:147" s="12" customFormat="1" ht="21.95" customHeight="1" x14ac:dyDescent="0.25"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T67" s="24"/>
      <c r="U67" s="129">
        <f>'RAW DATA'!BB62</f>
        <v>160.87</v>
      </c>
      <c r="V67" s="129">
        <f>'RAW DATA'!BC62</f>
        <v>41.045308220992318</v>
      </c>
      <c r="W67" s="129">
        <f>'RAW DATA'!BD62</f>
        <v>2.16</v>
      </c>
      <c r="X67" s="131"/>
      <c r="Y67" s="83"/>
      <c r="Z67" s="84"/>
      <c r="AA67" s="30">
        <f t="shared" si="50"/>
        <v>1.3384391678298084</v>
      </c>
      <c r="AB67" s="30">
        <f t="shared" si="51"/>
        <v>1.8108294623579761</v>
      </c>
      <c r="AC67" s="85">
        <f t="shared" si="52"/>
        <v>1.2502042872731762</v>
      </c>
      <c r="AD67" s="85">
        <f t="shared" si="53"/>
        <v>1.6914528592519442</v>
      </c>
      <c r="AE67" s="30">
        <f t="shared" si="54"/>
        <v>1.4177748312386971</v>
      </c>
      <c r="AF67" s="30">
        <f t="shared" si="55"/>
        <v>1.9181659481464723</v>
      </c>
      <c r="AG67" s="84"/>
      <c r="AH67" s="77"/>
      <c r="AI67" s="45"/>
      <c r="AJ67" s="30">
        <f t="shared" si="56"/>
        <v>1.5746343150938924</v>
      </c>
      <c r="AK67" s="30">
        <f t="shared" si="57"/>
        <v>1.4708285732625603</v>
      </c>
      <c r="AL67" s="30">
        <f t="shared" si="58"/>
        <v>1.6679703896925848</v>
      </c>
      <c r="AM67" s="85">
        <f t="shared" si="59"/>
        <v>1.9440420890828234</v>
      </c>
      <c r="AN67" s="30">
        <f t="shared" si="49"/>
        <v>0.3426529850655966</v>
      </c>
      <c r="AO67" s="30">
        <f t="shared" si="46"/>
        <v>0.47495725543131834</v>
      </c>
      <c r="AP67" s="30">
        <f t="shared" si="47"/>
        <v>0.24209313741926697</v>
      </c>
      <c r="AQ67" s="85">
        <f t="shared" si="48"/>
        <v>4.6637819287711248E-2</v>
      </c>
      <c r="AR67" s="94"/>
      <c r="AS67" s="95"/>
      <c r="AT67" s="93"/>
      <c r="AU67" s="30">
        <f t="shared" si="60"/>
        <v>1684.7173269562595</v>
      </c>
      <c r="AV67" s="30">
        <f t="shared" si="61"/>
        <v>4.6656000000000004</v>
      </c>
      <c r="AW67" s="30">
        <f t="shared" si="62"/>
        <v>88.657865757343416</v>
      </c>
      <c r="AX67" s="85">
        <f t="shared" si="63"/>
        <v>40.435961134466581</v>
      </c>
      <c r="AY67" s="92"/>
      <c r="AZ67" s="30">
        <f t="shared" si="64"/>
        <v>1.5045613663793207</v>
      </c>
      <c r="BA67" s="30">
        <f t="shared" si="65"/>
        <v>1.6447072638084641</v>
      </c>
      <c r="BB67" s="30">
        <f t="shared" si="66"/>
        <v>7.0072948714571745E-2</v>
      </c>
      <c r="BC67" s="56">
        <f t="shared" si="67"/>
        <v>4.4501093392209853E-2</v>
      </c>
      <c r="BD67" s="30">
        <f t="shared" si="68"/>
        <v>1.397116756460667</v>
      </c>
      <c r="BE67" s="30">
        <f t="shared" si="69"/>
        <v>1.5445403900644536</v>
      </c>
      <c r="BF67" s="30">
        <f t="shared" si="70"/>
        <v>7.3711816801893204E-2</v>
      </c>
      <c r="BG67" s="56">
        <f t="shared" si="71"/>
        <v>5.0115845001832776E-2</v>
      </c>
      <c r="BH67" s="30">
        <f t="shared" si="72"/>
        <v>1.5677906940016344</v>
      </c>
      <c r="BI67" s="30">
        <f t="shared" si="73"/>
        <v>1.7681500853835352</v>
      </c>
      <c r="BJ67" s="30">
        <f t="shared" si="74"/>
        <v>0.10017969569095038</v>
      </c>
      <c r="BK67" s="56">
        <f t="shared" si="75"/>
        <v>6.006083579781895E-2</v>
      </c>
      <c r="BL67" s="30">
        <f t="shared" si="76"/>
        <v>1.8118468880712748</v>
      </c>
      <c r="BM67" s="30">
        <f t="shared" si="77"/>
        <v>2.076237290094372</v>
      </c>
      <c r="BN67" s="30">
        <f t="shared" si="78"/>
        <v>0.1321952010115485</v>
      </c>
      <c r="BO67" s="56">
        <f t="shared" si="79"/>
        <v>6.8000174355235671E-2</v>
      </c>
      <c r="BP67" s="59"/>
      <c r="DZ67" s="30">
        <f t="shared" si="80"/>
        <v>0.94304244641700685</v>
      </c>
      <c r="EA67" s="30">
        <f t="shared" si="81"/>
        <v>2.2062261837707782</v>
      </c>
      <c r="EB67" s="30">
        <f t="shared" si="82"/>
        <v>0.63159186867688555</v>
      </c>
      <c r="EC67" s="56">
        <f t="shared" si="83"/>
        <v>0.40110383891845075</v>
      </c>
      <c r="ED67" s="30">
        <f t="shared" si="84"/>
        <v>0.80643832036894025</v>
      </c>
      <c r="EE67" s="30">
        <f t="shared" si="85"/>
        <v>2.1352188261561804</v>
      </c>
      <c r="EF67" s="30">
        <f t="shared" si="86"/>
        <v>0.66439025289362008</v>
      </c>
      <c r="EG67" s="56">
        <f t="shared" si="87"/>
        <v>0.45171154883120329</v>
      </c>
      <c r="EH67" s="30">
        <f t="shared" si="88"/>
        <v>0.76501593486212205</v>
      </c>
      <c r="EI67" s="30">
        <f t="shared" si="89"/>
        <v>2.5709248445230477</v>
      </c>
      <c r="EJ67" s="30">
        <f t="shared" si="90"/>
        <v>0.90295445483046277</v>
      </c>
      <c r="EK67" s="56">
        <f t="shared" si="91"/>
        <v>0.54134921123922464</v>
      </c>
      <c r="EL67" s="30">
        <f t="shared" si="92"/>
        <v>0.75252074498905164</v>
      </c>
      <c r="EM67" s="30">
        <f t="shared" si="93"/>
        <v>3.1355634331765954</v>
      </c>
      <c r="EN67" s="30">
        <f t="shared" si="94"/>
        <v>1.1915213440937718</v>
      </c>
      <c r="EO67" s="56">
        <f t="shared" si="95"/>
        <v>0.61290923215346538</v>
      </c>
      <c r="EP67" s="66"/>
      <c r="EQ67" s="60"/>
    </row>
    <row r="68" spans="2:147" s="12" customFormat="1" ht="21.95" customHeight="1" x14ac:dyDescent="0.25"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T68" s="24"/>
      <c r="U68" s="129">
        <f>'RAW DATA'!BB63</f>
        <v>190.43</v>
      </c>
      <c r="V68" s="129">
        <f>'RAW DATA'!BC63</f>
        <v>49.45902858295743</v>
      </c>
      <c r="W68" s="129">
        <f>'RAW DATA'!BD63</f>
        <v>2.2599999999999998</v>
      </c>
      <c r="X68" s="131"/>
      <c r="Y68" s="83"/>
      <c r="Z68" s="84"/>
      <c r="AA68" s="30">
        <f t="shared" si="50"/>
        <v>1.4385624401371933</v>
      </c>
      <c r="AB68" s="30">
        <f t="shared" si="51"/>
        <v>1.9462903601856145</v>
      </c>
      <c r="AC68" s="85">
        <f t="shared" si="52"/>
        <v>1.3530968647282662</v>
      </c>
      <c r="AD68" s="85">
        <f t="shared" si="53"/>
        <v>1.8306604640441246</v>
      </c>
      <c r="AE68" s="30">
        <f t="shared" si="54"/>
        <v>1.421109806434423</v>
      </c>
      <c r="AF68" s="30">
        <f t="shared" si="55"/>
        <v>1.922677973411278</v>
      </c>
      <c r="AG68" s="84"/>
      <c r="AH68" s="77"/>
      <c r="AI68" s="45"/>
      <c r="AJ68" s="30">
        <f t="shared" si="56"/>
        <v>1.692426400161404</v>
      </c>
      <c r="AK68" s="30">
        <f t="shared" si="57"/>
        <v>1.5918786643861955</v>
      </c>
      <c r="AL68" s="30">
        <f t="shared" si="58"/>
        <v>1.6718938899228506</v>
      </c>
      <c r="AM68" s="85">
        <f t="shared" si="59"/>
        <v>2.1375576574080206</v>
      </c>
      <c r="AN68" s="30">
        <f t="shared" si="49"/>
        <v>0.32213979123374248</v>
      </c>
      <c r="AO68" s="30">
        <f t="shared" si="46"/>
        <v>0.44638611910237369</v>
      </c>
      <c r="AP68" s="30">
        <f t="shared" si="47"/>
        <v>0.34586879671007592</v>
      </c>
      <c r="AQ68" s="85">
        <f t="shared" si="48"/>
        <v>1.4992127259411596E-2</v>
      </c>
      <c r="AR68" s="94"/>
      <c r="AS68" s="95"/>
      <c r="AT68" s="93"/>
      <c r="AU68" s="30">
        <f t="shared" si="60"/>
        <v>2446.1955083697999</v>
      </c>
      <c r="AV68" s="30">
        <f t="shared" si="61"/>
        <v>5.1075999999999988</v>
      </c>
      <c r="AW68" s="30">
        <f t="shared" si="62"/>
        <v>111.77740459748378</v>
      </c>
      <c r="AX68" s="85">
        <f t="shared" si="63"/>
        <v>4.2221729997877251</v>
      </c>
      <c r="AY68" s="92"/>
      <c r="AZ68" s="30">
        <f t="shared" si="64"/>
        <v>1.6237721922999551</v>
      </c>
      <c r="BA68" s="30">
        <f t="shared" si="65"/>
        <v>1.7610806080228529</v>
      </c>
      <c r="BB68" s="30">
        <f t="shared" si="66"/>
        <v>6.8654207861448879E-2</v>
      </c>
      <c r="BC68" s="56">
        <f t="shared" si="67"/>
        <v>4.056555006167565E-2</v>
      </c>
      <c r="BD68" s="30">
        <f t="shared" si="68"/>
        <v>1.5196592632421724</v>
      </c>
      <c r="BE68" s="30">
        <f t="shared" si="69"/>
        <v>1.6640980655302187</v>
      </c>
      <c r="BF68" s="30">
        <f t="shared" si="70"/>
        <v>7.2219401144023115E-2</v>
      </c>
      <c r="BG68" s="56">
        <f t="shared" si="71"/>
        <v>4.536740315686677E-2</v>
      </c>
      <c r="BH68" s="30">
        <f t="shared" si="72"/>
        <v>1.5737424951602528</v>
      </c>
      <c r="BI68" s="30">
        <f t="shared" si="73"/>
        <v>1.7700452846854484</v>
      </c>
      <c r="BJ68" s="30">
        <f t="shared" si="74"/>
        <v>9.8151394762597807E-2</v>
      </c>
      <c r="BK68" s="56">
        <f t="shared" si="75"/>
        <v>5.8706713000265233E-2</v>
      </c>
      <c r="BL68" s="30">
        <f t="shared" si="76"/>
        <v>2.0080389633182207</v>
      </c>
      <c r="BM68" s="30">
        <f t="shared" si="77"/>
        <v>2.2670763514978205</v>
      </c>
      <c r="BN68" s="30">
        <f t="shared" si="78"/>
        <v>0.1295186940898001</v>
      </c>
      <c r="BO68" s="56">
        <f t="shared" si="79"/>
        <v>6.0591906674860342E-2</v>
      </c>
      <c r="BP68" s="59"/>
      <c r="DZ68" s="30">
        <f t="shared" si="80"/>
        <v>1.0609903616790504</v>
      </c>
      <c r="EA68" s="30">
        <f t="shared" si="81"/>
        <v>2.3238624386437579</v>
      </c>
      <c r="EB68" s="30">
        <f t="shared" si="82"/>
        <v>0.63143603848235363</v>
      </c>
      <c r="EC68" s="56">
        <f t="shared" si="83"/>
        <v>0.37309512450416438</v>
      </c>
      <c r="ED68" s="30">
        <f t="shared" si="84"/>
        <v>0.92765233390432289</v>
      </c>
      <c r="EE68" s="30">
        <f t="shared" si="85"/>
        <v>2.256104994868068</v>
      </c>
      <c r="EF68" s="30">
        <f t="shared" si="86"/>
        <v>0.66422633048187263</v>
      </c>
      <c r="EG68" s="56">
        <f t="shared" si="87"/>
        <v>0.41725939629826508</v>
      </c>
      <c r="EH68" s="30">
        <f t="shared" si="88"/>
        <v>0.76916221751776093</v>
      </c>
      <c r="EI68" s="30">
        <f t="shared" si="89"/>
        <v>2.5746255623279404</v>
      </c>
      <c r="EJ68" s="30">
        <f t="shared" si="90"/>
        <v>0.90273167240508967</v>
      </c>
      <c r="EK68" s="56">
        <f t="shared" si="91"/>
        <v>0.53994555386929866</v>
      </c>
      <c r="EL68" s="30">
        <f t="shared" si="92"/>
        <v>0.94633029272096314</v>
      </c>
      <c r="EM68" s="30">
        <f t="shared" si="93"/>
        <v>3.3287850220950781</v>
      </c>
      <c r="EN68" s="30">
        <f t="shared" si="94"/>
        <v>1.1912273646870575</v>
      </c>
      <c r="EO68" s="56">
        <f t="shared" si="95"/>
        <v>0.55728431958720914</v>
      </c>
      <c r="EP68" s="66"/>
      <c r="EQ68" s="60"/>
    </row>
    <row r="69" spans="2:147" s="12" customFormat="1" ht="21.95" customHeight="1" x14ac:dyDescent="0.25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T69" s="24"/>
      <c r="U69" s="129">
        <f>'RAW DATA'!BB64</f>
        <v>141.74</v>
      </c>
      <c r="V69" s="129">
        <f>'RAW DATA'!BC64</f>
        <v>35.436070873066278</v>
      </c>
      <c r="W69" s="129">
        <f>'RAW DATA'!BD64</f>
        <v>1.72</v>
      </c>
      <c r="X69" s="131"/>
      <c r="Y69" s="83"/>
      <c r="Z69" s="84"/>
      <c r="AA69" s="30">
        <f t="shared" si="50"/>
        <v>1.2716892433894886</v>
      </c>
      <c r="AB69" s="30">
        <f t="shared" si="51"/>
        <v>1.720520741056367</v>
      </c>
      <c r="AC69" s="85">
        <f t="shared" si="52"/>
        <v>1.185992689676878</v>
      </c>
      <c r="AD69" s="85">
        <f t="shared" si="53"/>
        <v>1.6045783448569526</v>
      </c>
      <c r="AE69" s="30">
        <f t="shared" si="54"/>
        <v>1.4151522169677893</v>
      </c>
      <c r="AF69" s="30">
        <f t="shared" si="55"/>
        <v>1.9146177053093618</v>
      </c>
      <c r="AG69" s="84"/>
      <c r="AH69" s="77"/>
      <c r="AI69" s="45"/>
      <c r="AJ69" s="30">
        <f t="shared" si="56"/>
        <v>1.4961049922229279</v>
      </c>
      <c r="AK69" s="30">
        <f t="shared" si="57"/>
        <v>1.3952855172669154</v>
      </c>
      <c r="AL69" s="30">
        <f t="shared" si="58"/>
        <v>1.6648849611385756</v>
      </c>
      <c r="AM69" s="85">
        <f t="shared" si="59"/>
        <v>1.8150296300805244</v>
      </c>
      <c r="AN69" s="30">
        <f t="shared" si="49"/>
        <v>5.0128974507495157E-2</v>
      </c>
      <c r="AO69" s="30">
        <f t="shared" si="46"/>
        <v>0.10543949529661467</v>
      </c>
      <c r="AP69" s="30">
        <f t="shared" si="47"/>
        <v>3.0376675086963138E-3</v>
      </c>
      <c r="AQ69" s="85">
        <f t="shared" si="48"/>
        <v>9.0306305932413185E-3</v>
      </c>
      <c r="AR69" s="94"/>
      <c r="AS69" s="95"/>
      <c r="AT69" s="93"/>
      <c r="AU69" s="30">
        <f t="shared" si="60"/>
        <v>1255.7151189209762</v>
      </c>
      <c r="AV69" s="30">
        <f t="shared" si="61"/>
        <v>2.9583999999999997</v>
      </c>
      <c r="AW69" s="30">
        <f t="shared" si="62"/>
        <v>60.950041901673998</v>
      </c>
      <c r="AX69" s="85">
        <f t="shared" si="63"/>
        <v>143.2369739380442</v>
      </c>
      <c r="AY69" s="92"/>
      <c r="AZ69" s="30">
        <f t="shared" si="64"/>
        <v>1.4221527769901527</v>
      </c>
      <c r="BA69" s="30">
        <f t="shared" si="65"/>
        <v>1.5700572074557031</v>
      </c>
      <c r="BB69" s="30">
        <f t="shared" si="66"/>
        <v>7.3952215232775079E-2</v>
      </c>
      <c r="BC69" s="56">
        <f t="shared" si="67"/>
        <v>4.9429829869691314E-2</v>
      </c>
      <c r="BD69" s="30">
        <f t="shared" si="68"/>
        <v>1.3174929847514554</v>
      </c>
      <c r="BE69" s="30">
        <f t="shared" si="69"/>
        <v>1.4730780497823754</v>
      </c>
      <c r="BF69" s="30">
        <f t="shared" si="70"/>
        <v>7.779253251546013E-2</v>
      </c>
      <c r="BG69" s="56">
        <f t="shared" si="71"/>
        <v>5.5753845039429643E-2</v>
      </c>
      <c r="BH69" s="30">
        <f t="shared" si="72"/>
        <v>1.5591592773534082</v>
      </c>
      <c r="BI69" s="30">
        <f t="shared" si="73"/>
        <v>1.7706106449237431</v>
      </c>
      <c r="BJ69" s="30">
        <f t="shared" si="74"/>
        <v>0.10572568378516752</v>
      </c>
      <c r="BK69" s="56">
        <f t="shared" si="75"/>
        <v>6.350329677605121E-2</v>
      </c>
      <c r="BL69" s="30">
        <f t="shared" si="76"/>
        <v>1.6755160497719932</v>
      </c>
      <c r="BM69" s="30">
        <f t="shared" si="77"/>
        <v>1.9545432103890557</v>
      </c>
      <c r="BN69" s="30">
        <f t="shared" si="78"/>
        <v>0.13951358030853134</v>
      </c>
      <c r="BO69" s="56">
        <f t="shared" si="79"/>
        <v>7.6865731554113345E-2</v>
      </c>
      <c r="BP69" s="59"/>
      <c r="DZ69" s="30">
        <f t="shared" si="80"/>
        <v>0.86407097369620334</v>
      </c>
      <c r="EA69" s="30">
        <f t="shared" si="81"/>
        <v>2.1281390107496527</v>
      </c>
      <c r="EB69" s="30">
        <f t="shared" si="82"/>
        <v>0.63203401852672458</v>
      </c>
      <c r="EC69" s="56">
        <f t="shared" si="83"/>
        <v>0.42245298412355548</v>
      </c>
      <c r="ED69" s="30">
        <f t="shared" si="84"/>
        <v>0.73043015380883103</v>
      </c>
      <c r="EE69" s="30">
        <f t="shared" si="85"/>
        <v>2.0601408807249997</v>
      </c>
      <c r="EF69" s="30">
        <f t="shared" si="86"/>
        <v>0.66485536345808438</v>
      </c>
      <c r="EG69" s="56">
        <f t="shared" si="87"/>
        <v>0.47650130043663225</v>
      </c>
      <c r="EH69" s="30">
        <f t="shared" si="88"/>
        <v>0.76129838737749544</v>
      </c>
      <c r="EI69" s="30">
        <f t="shared" si="89"/>
        <v>2.5684715348996559</v>
      </c>
      <c r="EJ69" s="30">
        <f t="shared" si="90"/>
        <v>0.9035865737610802</v>
      </c>
      <c r="EK69" s="56">
        <f t="shared" si="91"/>
        <v>0.54273213756651306</v>
      </c>
      <c r="EL69" s="30">
        <f t="shared" si="92"/>
        <v>0.62267415399503667</v>
      </c>
      <c r="EM69" s="30">
        <f t="shared" si="93"/>
        <v>3.0073851061660122</v>
      </c>
      <c r="EN69" s="30">
        <f t="shared" si="94"/>
        <v>1.1923554760854878</v>
      </c>
      <c r="EO69" s="56">
        <f t="shared" si="95"/>
        <v>0.65693444135817691</v>
      </c>
      <c r="EP69" s="66"/>
      <c r="EQ69" s="60"/>
    </row>
    <row r="70" spans="2:147" s="12" customFormat="1" ht="21.95" customHeight="1" x14ac:dyDescent="0.25"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T70" s="24"/>
      <c r="U70" s="129">
        <f>'RAW DATA'!BB65</f>
        <v>47.83</v>
      </c>
      <c r="V70" s="129">
        <f>'RAW DATA'!BC65</f>
        <v>4.8787129514707743</v>
      </c>
      <c r="W70" s="129">
        <f>'RAW DATA'!BD65</f>
        <v>1.31</v>
      </c>
      <c r="X70" s="131"/>
      <c r="Y70" s="83"/>
      <c r="Z70" s="84"/>
      <c r="AA70" s="30">
        <f t="shared" si="50"/>
        <v>0.90805668412250229</v>
      </c>
      <c r="AB70" s="30">
        <f t="shared" si="51"/>
        <v>1.2285472785186795</v>
      </c>
      <c r="AC70" s="85">
        <f t="shared" si="52"/>
        <v>0.88988856874316458</v>
      </c>
      <c r="AD70" s="85">
        <f t="shared" si="53"/>
        <v>1.2039668871231048</v>
      </c>
      <c r="AE70" s="30">
        <f t="shared" si="54"/>
        <v>1.3802342127753005</v>
      </c>
      <c r="AF70" s="30">
        <f t="shared" si="55"/>
        <v>1.8673756996371713</v>
      </c>
      <c r="AG70" s="84"/>
      <c r="AH70" s="77"/>
      <c r="AI70" s="45"/>
      <c r="AJ70" s="30">
        <f t="shared" si="56"/>
        <v>1.068301981320591</v>
      </c>
      <c r="AK70" s="30">
        <f t="shared" si="57"/>
        <v>1.0469277279331348</v>
      </c>
      <c r="AL70" s="30">
        <f t="shared" si="58"/>
        <v>1.623804956206236</v>
      </c>
      <c r="AM70" s="85">
        <f t="shared" si="59"/>
        <v>1.1122103978838278</v>
      </c>
      <c r="AN70" s="30">
        <f t="shared" si="49"/>
        <v>5.8417932233551989E-2</v>
      </c>
      <c r="AO70" s="30">
        <f t="shared" si="46"/>
        <v>6.9207020330422767E-2</v>
      </c>
      <c r="AP70" s="30">
        <f t="shared" si="47"/>
        <v>9.8473550539597651E-2</v>
      </c>
      <c r="AQ70" s="85">
        <f t="shared" si="48"/>
        <v>3.912072670527373E-2</v>
      </c>
      <c r="AR70" s="100"/>
      <c r="AS70" s="101"/>
      <c r="AT70" s="68"/>
      <c r="AU70" s="30">
        <f t="shared" si="60"/>
        <v>23.801840062848672</v>
      </c>
      <c r="AV70" s="30">
        <f t="shared" si="61"/>
        <v>1.7161000000000002</v>
      </c>
      <c r="AW70" s="30">
        <f t="shared" si="62"/>
        <v>6.3911139664267145</v>
      </c>
      <c r="AX70" s="85">
        <f t="shared" si="63"/>
        <v>1808.4201014280686</v>
      </c>
      <c r="AY70" s="63"/>
      <c r="AZ70" s="30">
        <f t="shared" si="64"/>
        <v>0.94780710996585427</v>
      </c>
      <c r="BA70" s="30">
        <f t="shared" si="65"/>
        <v>1.1887968526753276</v>
      </c>
      <c r="BB70" s="30">
        <f t="shared" si="66"/>
        <v>0.12049487135473666</v>
      </c>
      <c r="BC70" s="56">
        <f t="shared" si="67"/>
        <v>0.11279102113597682</v>
      </c>
      <c r="BD70" s="30">
        <f t="shared" si="68"/>
        <v>0.92017559253996506</v>
      </c>
      <c r="BE70" s="30">
        <f t="shared" si="69"/>
        <v>1.1736798633263046</v>
      </c>
      <c r="BF70" s="30">
        <f t="shared" si="70"/>
        <v>0.12675213539316976</v>
      </c>
      <c r="BG70" s="56">
        <f t="shared" si="71"/>
        <v>0.12107056868520075</v>
      </c>
      <c r="BH70" s="30">
        <f t="shared" si="72"/>
        <v>1.4515396274870589</v>
      </c>
      <c r="BI70" s="30">
        <f t="shared" si="73"/>
        <v>1.7960702849254131</v>
      </c>
      <c r="BJ70" s="30">
        <f t="shared" si="74"/>
        <v>0.17226532871917702</v>
      </c>
      <c r="BK70" s="56">
        <f t="shared" si="75"/>
        <v>0.10608745099636095</v>
      </c>
      <c r="BL70" s="30">
        <f t="shared" si="76"/>
        <v>0.88489238099141643</v>
      </c>
      <c r="BM70" s="30">
        <f t="shared" si="77"/>
        <v>1.3395284147762392</v>
      </c>
      <c r="BN70" s="30">
        <f t="shared" si="78"/>
        <v>0.22731801689241135</v>
      </c>
      <c r="BO70" s="56">
        <f t="shared" si="79"/>
        <v>0.2043840062320251</v>
      </c>
      <c r="BP70" s="59"/>
      <c r="DZ70" s="30">
        <f t="shared" si="80"/>
        <v>0.42914856901647136</v>
      </c>
      <c r="EA70" s="30">
        <f t="shared" si="81"/>
        <v>1.7074553936247105</v>
      </c>
      <c r="EB70" s="30">
        <f t="shared" si="82"/>
        <v>0.63915341230411959</v>
      </c>
      <c r="EC70" s="56">
        <f t="shared" si="83"/>
        <v>0.59828908256261437</v>
      </c>
      <c r="ED70" s="30">
        <f t="shared" si="84"/>
        <v>0.37458326262495589</v>
      </c>
      <c r="EE70" s="30">
        <f t="shared" si="85"/>
        <v>1.7192721932413138</v>
      </c>
      <c r="EF70" s="30">
        <f t="shared" si="86"/>
        <v>0.67234446530817893</v>
      </c>
      <c r="EG70" s="56">
        <f t="shared" si="87"/>
        <v>0.64220714321468442</v>
      </c>
      <c r="EH70" s="30">
        <f t="shared" si="88"/>
        <v>0.71004015082786465</v>
      </c>
      <c r="EI70" s="30">
        <f t="shared" si="89"/>
        <v>2.5375697615846073</v>
      </c>
      <c r="EJ70" s="30">
        <f t="shared" si="90"/>
        <v>0.91376480537837135</v>
      </c>
      <c r="EK70" s="56">
        <f t="shared" si="91"/>
        <v>0.56273064193204492</v>
      </c>
      <c r="EL70" s="30">
        <f t="shared" si="92"/>
        <v>-9.3576077021428228E-2</v>
      </c>
      <c r="EM70" s="30">
        <f t="shared" si="93"/>
        <v>2.3179968727890836</v>
      </c>
      <c r="EN70" s="30">
        <f t="shared" si="94"/>
        <v>1.205786474905256</v>
      </c>
      <c r="EO70" s="56">
        <f t="shared" si="95"/>
        <v>1.0841352294489177</v>
      </c>
      <c r="EP70" s="66"/>
      <c r="EQ70" s="60"/>
    </row>
    <row r="71" spans="2:147" s="12" customFormat="1" ht="21.95" customHeight="1" x14ac:dyDescent="0.25"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T71" s="24"/>
      <c r="U71" s="129">
        <f>'RAW DATA'!BB66</f>
        <v>103.48</v>
      </c>
      <c r="V71" s="129">
        <f>'RAW DATA'!BC66</f>
        <v>23.726091765378754</v>
      </c>
      <c r="W71" s="129">
        <f>'RAW DATA'!BD66</f>
        <v>1.23</v>
      </c>
      <c r="X71" s="131"/>
      <c r="Y71" s="83"/>
      <c r="Z71" s="84"/>
      <c r="AA71" s="30">
        <f t="shared" si="50"/>
        <v>1.1323404920080071</v>
      </c>
      <c r="AB71" s="30">
        <f t="shared" si="51"/>
        <v>1.5319900774225979</v>
      </c>
      <c r="AC71" s="85">
        <f t="shared" si="52"/>
        <v>1.0623743256684468</v>
      </c>
      <c r="AD71" s="85">
        <f t="shared" si="53"/>
        <v>1.4373299700220161</v>
      </c>
      <c r="AE71" s="30">
        <f t="shared" si="54"/>
        <v>1.408017304099614</v>
      </c>
      <c r="AF71" s="30">
        <f t="shared" si="55"/>
        <v>1.9049645878994779</v>
      </c>
      <c r="AG71" s="84"/>
      <c r="AH71" s="77"/>
      <c r="AI71" s="45"/>
      <c r="AJ71" s="30">
        <f t="shared" si="56"/>
        <v>1.3321652847153025</v>
      </c>
      <c r="AK71" s="30">
        <f t="shared" si="57"/>
        <v>1.2498521478452316</v>
      </c>
      <c r="AL71" s="30">
        <f t="shared" si="58"/>
        <v>1.656490945999546</v>
      </c>
      <c r="AM71" s="85">
        <f t="shared" si="59"/>
        <v>1.5457001106037114</v>
      </c>
      <c r="AN71" s="30">
        <f t="shared" si="49"/>
        <v>1.0437745400958823E-2</v>
      </c>
      <c r="AO71" s="30">
        <f t="shared" si="46"/>
        <v>3.9410777406893339E-4</v>
      </c>
      <c r="AP71" s="30">
        <f t="shared" si="47"/>
        <v>0.18189452701958772</v>
      </c>
      <c r="AQ71" s="85">
        <f t="shared" si="48"/>
        <v>9.9666559835195609E-2</v>
      </c>
      <c r="AR71" s="100"/>
      <c r="AS71" s="101"/>
      <c r="AT71" s="68"/>
      <c r="AU71" s="30">
        <f t="shared" si="60"/>
        <v>562.92743045917359</v>
      </c>
      <c r="AV71" s="30">
        <f t="shared" si="61"/>
        <v>1.5128999999999999</v>
      </c>
      <c r="AW71" s="30">
        <f t="shared" si="62"/>
        <v>29.183092871415866</v>
      </c>
      <c r="AX71" s="85">
        <f t="shared" si="63"/>
        <v>560.65450931589896</v>
      </c>
      <c r="AY71" s="63"/>
      <c r="AZ71" s="30">
        <f t="shared" si="64"/>
        <v>1.2442019530719477</v>
      </c>
      <c r="BA71" s="30">
        <f t="shared" si="65"/>
        <v>1.4201286163586573</v>
      </c>
      <c r="BB71" s="30">
        <f t="shared" si="66"/>
        <v>8.7963331643354764E-2</v>
      </c>
      <c r="BC71" s="56">
        <f t="shared" si="67"/>
        <v>6.603034372131493E-2</v>
      </c>
      <c r="BD71" s="30">
        <f t="shared" si="68"/>
        <v>1.1573209056708773</v>
      </c>
      <c r="BE71" s="30">
        <f t="shared" si="69"/>
        <v>1.3423833900195858</v>
      </c>
      <c r="BF71" s="30">
        <f t="shared" si="70"/>
        <v>9.2531242174354225E-2</v>
      </c>
      <c r="BG71" s="56">
        <f t="shared" si="71"/>
        <v>7.4033750579122384E-2</v>
      </c>
      <c r="BH71" s="30">
        <f t="shared" si="72"/>
        <v>1.53073428872103</v>
      </c>
      <c r="BI71" s="30">
        <f t="shared" si="73"/>
        <v>1.7822476032780621</v>
      </c>
      <c r="BJ71" s="30">
        <f t="shared" si="74"/>
        <v>0.12575665727851598</v>
      </c>
      <c r="BK71" s="56">
        <f t="shared" si="75"/>
        <v>7.5917503553050214E-2</v>
      </c>
      <c r="BL71" s="30">
        <f t="shared" si="76"/>
        <v>1.3797540426623651</v>
      </c>
      <c r="BM71" s="30">
        <f t="shared" si="77"/>
        <v>1.7116461785450576</v>
      </c>
      <c r="BN71" s="30">
        <f t="shared" si="78"/>
        <v>0.1659460679413462</v>
      </c>
      <c r="BO71" s="56">
        <f t="shared" si="79"/>
        <v>0.10735980854431841</v>
      </c>
      <c r="BP71" s="59"/>
      <c r="DZ71" s="30">
        <f t="shared" si="80"/>
        <v>0.69833911126472292</v>
      </c>
      <c r="EA71" s="30">
        <f t="shared" si="81"/>
        <v>1.9659914581658819</v>
      </c>
      <c r="EB71" s="30">
        <f t="shared" si="82"/>
        <v>0.63382617345057957</v>
      </c>
      <c r="EC71" s="56">
        <f t="shared" si="83"/>
        <v>0.47578643635503132</v>
      </c>
      <c r="ED71" s="30">
        <f t="shared" si="84"/>
        <v>0.5831115633731736</v>
      </c>
      <c r="EE71" s="30">
        <f t="shared" si="85"/>
        <v>1.9165927323172895</v>
      </c>
      <c r="EF71" s="30">
        <f t="shared" si="86"/>
        <v>0.66674058447205797</v>
      </c>
      <c r="EG71" s="56">
        <f t="shared" si="87"/>
        <v>0.53345556562152663</v>
      </c>
      <c r="EH71" s="30">
        <f t="shared" si="88"/>
        <v>0.75034222039247822</v>
      </c>
      <c r="EI71" s="30">
        <f t="shared" si="89"/>
        <v>2.5626396716066138</v>
      </c>
      <c r="EJ71" s="30">
        <f t="shared" si="90"/>
        <v>0.90614872560706783</v>
      </c>
      <c r="EK71" s="56">
        <f t="shared" si="91"/>
        <v>0.54702908446039644</v>
      </c>
      <c r="EL71" s="30">
        <f t="shared" si="92"/>
        <v>0.34996366818601099</v>
      </c>
      <c r="EM71" s="30">
        <f t="shared" si="93"/>
        <v>2.741436553021412</v>
      </c>
      <c r="EN71" s="30">
        <f t="shared" si="94"/>
        <v>1.1957364424177004</v>
      </c>
      <c r="EO71" s="56">
        <f t="shared" si="95"/>
        <v>0.7735888961997136</v>
      </c>
      <c r="EP71" s="66"/>
      <c r="EQ71" s="60"/>
    </row>
    <row r="72" spans="2:147" s="12" customFormat="1" ht="21.95" customHeight="1" x14ac:dyDescent="0.25"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T72" s="24"/>
      <c r="U72" s="129">
        <f>'RAW DATA'!BB67</f>
        <v>86.96</v>
      </c>
      <c r="V72" s="129">
        <f>'RAW DATA'!BC67</f>
        <v>18.411309903400962</v>
      </c>
      <c r="W72" s="129">
        <f>'RAW DATA'!BD67</f>
        <v>1.3</v>
      </c>
      <c r="X72" s="131"/>
      <c r="Y72" s="83"/>
      <c r="Z72" s="84"/>
      <c r="AA72" s="30">
        <f t="shared" si="50"/>
        <v>1.0690945878504714</v>
      </c>
      <c r="AB72" s="30">
        <f t="shared" si="51"/>
        <v>1.4464220894447553</v>
      </c>
      <c r="AC72" s="85">
        <f t="shared" si="52"/>
        <v>1.0106032033226162</v>
      </c>
      <c r="AD72" s="85">
        <f t="shared" si="53"/>
        <v>1.3672866868482454</v>
      </c>
      <c r="AE72" s="30">
        <f t="shared" si="54"/>
        <v>1.4035251817613246</v>
      </c>
      <c r="AF72" s="30">
        <f t="shared" si="55"/>
        <v>1.8988870106182625</v>
      </c>
      <c r="AG72" s="84"/>
      <c r="AH72" s="77"/>
      <c r="AI72" s="45"/>
      <c r="AJ72" s="30">
        <f t="shared" si="56"/>
        <v>1.2577583386476134</v>
      </c>
      <c r="AK72" s="30">
        <f t="shared" si="57"/>
        <v>1.1889449450854308</v>
      </c>
      <c r="AL72" s="30">
        <f t="shared" si="58"/>
        <v>1.6512060961897936</v>
      </c>
      <c r="AM72" s="85">
        <f t="shared" si="59"/>
        <v>1.4234601277782222</v>
      </c>
      <c r="AN72" s="30">
        <f t="shared" si="49"/>
        <v>1.7843579538097123E-3</v>
      </c>
      <c r="AO72" s="30">
        <f t="shared" si="46"/>
        <v>1.2333225222077989E-2</v>
      </c>
      <c r="AP72" s="30">
        <f t="shared" si="47"/>
        <v>0.12334572200087456</v>
      </c>
      <c r="AQ72" s="85">
        <f t="shared" si="48"/>
        <v>1.5242403151014935E-2</v>
      </c>
      <c r="AR72" s="94"/>
      <c r="AS72" s="95"/>
      <c r="AT72" s="93"/>
      <c r="AU72" s="30">
        <f t="shared" si="60"/>
        <v>338.97633235907034</v>
      </c>
      <c r="AV72" s="30">
        <f t="shared" si="61"/>
        <v>1.6900000000000002</v>
      </c>
      <c r="AW72" s="30">
        <f t="shared" si="62"/>
        <v>23.934702874421252</v>
      </c>
      <c r="AX72" s="85">
        <f t="shared" si="63"/>
        <v>840.58975742305483</v>
      </c>
      <c r="AY72" s="92"/>
      <c r="AZ72" s="30">
        <f t="shared" si="64"/>
        <v>1.1615348256726992</v>
      </c>
      <c r="BA72" s="30">
        <f t="shared" si="65"/>
        <v>1.3539818516225277</v>
      </c>
      <c r="BB72" s="30">
        <f t="shared" si="66"/>
        <v>9.6223512974914355E-2</v>
      </c>
      <c r="BC72" s="56">
        <f t="shared" si="67"/>
        <v>7.6503975380816963E-2</v>
      </c>
      <c r="BD72" s="30">
        <f t="shared" si="68"/>
        <v>1.0877245727369995</v>
      </c>
      <c r="BE72" s="30">
        <f t="shared" si="69"/>
        <v>1.2901653174338621</v>
      </c>
      <c r="BF72" s="30">
        <f t="shared" si="70"/>
        <v>0.10122037234843129</v>
      </c>
      <c r="BG72" s="56">
        <f t="shared" si="71"/>
        <v>8.5134616843976885E-2</v>
      </c>
      <c r="BH72" s="30">
        <f t="shared" si="72"/>
        <v>1.5136402819209192</v>
      </c>
      <c r="BI72" s="30">
        <f t="shared" si="73"/>
        <v>1.7887719104586681</v>
      </c>
      <c r="BJ72" s="30">
        <f t="shared" si="74"/>
        <v>0.1375658142688744</v>
      </c>
      <c r="BK72" s="56">
        <f t="shared" si="75"/>
        <v>8.3312322178504317E-2</v>
      </c>
      <c r="BL72" s="30">
        <f t="shared" si="76"/>
        <v>1.2419309232406806</v>
      </c>
      <c r="BM72" s="30">
        <f t="shared" si="77"/>
        <v>1.6049893323157638</v>
      </c>
      <c r="BN72" s="30">
        <f t="shared" si="78"/>
        <v>0.18152920453754154</v>
      </c>
      <c r="BO72" s="56">
        <f t="shared" si="79"/>
        <v>0.12752672238236673</v>
      </c>
      <c r="BP72" s="59"/>
      <c r="DZ72" s="30">
        <f t="shared" si="80"/>
        <v>0.62273311482856009</v>
      </c>
      <c r="EA72" s="30">
        <f t="shared" si="81"/>
        <v>1.8927835624666667</v>
      </c>
      <c r="EB72" s="30">
        <f t="shared" si="82"/>
        <v>0.63502522381905335</v>
      </c>
      <c r="EC72" s="56">
        <f t="shared" si="83"/>
        <v>0.50488651460808842</v>
      </c>
      <c r="ED72" s="30">
        <f t="shared" si="84"/>
        <v>0.52094304390387902</v>
      </c>
      <c r="EE72" s="30">
        <f t="shared" si="85"/>
        <v>1.8569468462669825</v>
      </c>
      <c r="EF72" s="30">
        <f t="shared" si="86"/>
        <v>0.66800190118155178</v>
      </c>
      <c r="EG72" s="56">
        <f t="shared" si="87"/>
        <v>0.56184426700561219</v>
      </c>
      <c r="EH72" s="30">
        <f t="shared" si="88"/>
        <v>0.74334314985653493</v>
      </c>
      <c r="EI72" s="30">
        <f t="shared" si="89"/>
        <v>2.5590690425230522</v>
      </c>
      <c r="EJ72" s="30">
        <f t="shared" si="90"/>
        <v>0.9078629463332587</v>
      </c>
      <c r="EK72" s="56">
        <f t="shared" si="91"/>
        <v>0.54981806839750591</v>
      </c>
      <c r="EL72" s="30">
        <f t="shared" si="92"/>
        <v>0.22546163263702312</v>
      </c>
      <c r="EM72" s="30">
        <f t="shared" si="93"/>
        <v>2.6214586229194214</v>
      </c>
      <c r="EN72" s="30">
        <f t="shared" si="94"/>
        <v>1.197998495141199</v>
      </c>
      <c r="EO72" s="56">
        <f t="shared" si="95"/>
        <v>0.84161015244667936</v>
      </c>
      <c r="EP72" s="66"/>
      <c r="EQ72" s="60"/>
    </row>
    <row r="73" spans="2:147" s="12" customFormat="1" ht="21.95" customHeight="1" x14ac:dyDescent="0.25"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T73" s="24"/>
      <c r="U73" s="129">
        <f>'RAW DATA'!BB68</f>
        <v>80</v>
      </c>
      <c r="V73" s="129">
        <f>'RAW DATA'!BC68</f>
        <v>16.112976948919126</v>
      </c>
      <c r="W73" s="129">
        <f>'RAW DATA'!BD68</f>
        <v>1.39</v>
      </c>
      <c r="X73" s="82"/>
      <c r="Y73" s="83"/>
      <c r="Z73" s="84"/>
      <c r="AA73" s="30">
        <f t="shared" si="50"/>
        <v>1.0417444256921375</v>
      </c>
      <c r="AB73" s="30">
        <f t="shared" si="51"/>
        <v>1.4094189288775978</v>
      </c>
      <c r="AC73" s="85">
        <f t="shared" si="52"/>
        <v>0.98900395717640999</v>
      </c>
      <c r="AD73" s="85">
        <f t="shared" si="53"/>
        <v>1.3380641773563193</v>
      </c>
      <c r="AE73" s="30">
        <f t="shared" si="54"/>
        <v>1.4011691182063515</v>
      </c>
      <c r="AF73" s="30">
        <f t="shared" si="55"/>
        <v>1.8956993952203578</v>
      </c>
      <c r="AG73" s="84"/>
      <c r="AH73" s="77"/>
      <c r="AI73" s="45"/>
      <c r="AJ73" s="30">
        <f t="shared" si="56"/>
        <v>1.2255816772848678</v>
      </c>
      <c r="AK73" s="30">
        <f t="shared" si="57"/>
        <v>1.1635340672663648</v>
      </c>
      <c r="AL73" s="30">
        <f t="shared" si="58"/>
        <v>1.6484342567133548</v>
      </c>
      <c r="AM73" s="85">
        <f t="shared" si="59"/>
        <v>1.3705984698251399</v>
      </c>
      <c r="AN73" s="30">
        <f t="shared" si="49"/>
        <v>2.7033384844457335E-2</v>
      </c>
      <c r="AO73" s="30">
        <f t="shared" si="46"/>
        <v>5.1286818688915353E-2</v>
      </c>
      <c r="AP73" s="30">
        <f t="shared" si="47"/>
        <v>6.6788265042984199E-2</v>
      </c>
      <c r="AQ73" s="85">
        <f t="shared" si="48"/>
        <v>3.7641937312600369E-4</v>
      </c>
      <c r="AR73" s="94"/>
      <c r="AS73" s="95"/>
      <c r="AT73" s="93"/>
      <c r="AU73" s="30">
        <f t="shared" si="60"/>
        <v>259.62802615639913</v>
      </c>
      <c r="AV73" s="30">
        <f t="shared" si="61"/>
        <v>1.9320999999999997</v>
      </c>
      <c r="AW73" s="30">
        <f t="shared" si="62"/>
        <v>22.397037958997583</v>
      </c>
      <c r="AX73" s="85">
        <f t="shared" si="63"/>
        <v>979.14288628899487</v>
      </c>
      <c r="AY73" s="92"/>
      <c r="AZ73" s="30">
        <f t="shared" si="64"/>
        <v>1.1255217692599493</v>
      </c>
      <c r="BA73" s="30">
        <f t="shared" si="65"/>
        <v>1.3256415853097863</v>
      </c>
      <c r="BB73" s="30">
        <f t="shared" si="66"/>
        <v>0.10005990802491839</v>
      </c>
      <c r="BC73" s="56">
        <f t="shared" si="67"/>
        <v>8.1642790423066255E-2</v>
      </c>
      <c r="BD73" s="30">
        <f t="shared" si="68"/>
        <v>1.058278076975588</v>
      </c>
      <c r="BE73" s="30">
        <f t="shared" si="69"/>
        <v>1.2687900575571416</v>
      </c>
      <c r="BF73" s="30">
        <f t="shared" si="70"/>
        <v>0.10525599029077685</v>
      </c>
      <c r="BG73" s="56">
        <f t="shared" si="71"/>
        <v>9.0462319283927631E-2</v>
      </c>
      <c r="BH73" s="30">
        <f t="shared" si="72"/>
        <v>1.5053837454863837</v>
      </c>
      <c r="BI73" s="30">
        <f t="shared" si="73"/>
        <v>1.7914847679403259</v>
      </c>
      <c r="BJ73" s="30">
        <f t="shared" si="74"/>
        <v>0.14305051122697102</v>
      </c>
      <c r="BK73" s="56">
        <f t="shared" si="75"/>
        <v>8.6779627785814731E-2</v>
      </c>
      <c r="BL73" s="30">
        <f t="shared" si="76"/>
        <v>1.1818317645958438</v>
      </c>
      <c r="BM73" s="30">
        <f t="shared" si="77"/>
        <v>1.5593651750544359</v>
      </c>
      <c r="BN73" s="30">
        <f t="shared" si="78"/>
        <v>0.18876670522929609</v>
      </c>
      <c r="BO73" s="56">
        <f t="shared" si="79"/>
        <v>0.13772575220617225</v>
      </c>
      <c r="BP73" s="59"/>
      <c r="DZ73" s="30">
        <f t="shared" si="80"/>
        <v>0.58996382382953849</v>
      </c>
      <c r="EA73" s="30">
        <f t="shared" si="81"/>
        <v>1.8611995307401972</v>
      </c>
      <c r="EB73" s="30">
        <f t="shared" si="82"/>
        <v>0.63561785345532928</v>
      </c>
      <c r="EC73" s="56">
        <f t="shared" si="83"/>
        <v>0.51862545372207758</v>
      </c>
      <c r="ED73" s="30">
        <f t="shared" si="84"/>
        <v>0.49490876136185091</v>
      </c>
      <c r="EE73" s="30">
        <f t="shared" si="85"/>
        <v>1.8321593731708785</v>
      </c>
      <c r="EF73" s="30">
        <f t="shared" si="86"/>
        <v>0.66862530590451386</v>
      </c>
      <c r="EG73" s="56">
        <f t="shared" si="87"/>
        <v>0.57465039031938125</v>
      </c>
      <c r="EH73" s="30">
        <f t="shared" si="88"/>
        <v>0.73972405822775134</v>
      </c>
      <c r="EI73" s="30">
        <f t="shared" si="89"/>
        <v>2.5571444551989582</v>
      </c>
      <c r="EJ73" s="30">
        <f t="shared" si="90"/>
        <v>0.90871019848560342</v>
      </c>
      <c r="EK73" s="56">
        <f t="shared" si="91"/>
        <v>0.55125656045112059</v>
      </c>
      <c r="EL73" s="30">
        <f t="shared" si="92"/>
        <v>0.17148195702762647</v>
      </c>
      <c r="EM73" s="30">
        <f t="shared" si="93"/>
        <v>2.5697149826226533</v>
      </c>
      <c r="EN73" s="30">
        <f t="shared" si="94"/>
        <v>1.1991165127975134</v>
      </c>
      <c r="EO73" s="56">
        <f t="shared" si="95"/>
        <v>0.87488534329860734</v>
      </c>
      <c r="EP73" s="66"/>
      <c r="EQ73" s="60"/>
    </row>
    <row r="74" spans="2:147" s="12" customFormat="1" ht="21.95" customHeight="1" x14ac:dyDescent="0.25"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T74" s="24"/>
      <c r="U74" s="129">
        <f>'RAW DATA'!BB69</f>
        <v>145.22</v>
      </c>
      <c r="V74" s="129">
        <f>'RAW DATA'!BC69</f>
        <v>36.467201086153601</v>
      </c>
      <c r="W74" s="129">
        <f>'RAW DATA'!BD69</f>
        <v>1.59</v>
      </c>
      <c r="X74" s="82"/>
      <c r="Y74" s="83"/>
      <c r="Z74" s="84"/>
      <c r="AA74" s="30">
        <f t="shared" si="50"/>
        <v>1.2839596929252277</v>
      </c>
      <c r="AB74" s="30">
        <f t="shared" si="51"/>
        <v>1.7371219374870728</v>
      </c>
      <c r="AC74" s="85">
        <f t="shared" si="52"/>
        <v>1.1975439615218577</v>
      </c>
      <c r="AD74" s="85">
        <f t="shared" si="53"/>
        <v>1.6202065361766309</v>
      </c>
      <c r="AE74" s="30">
        <f t="shared" si="54"/>
        <v>1.4156637536825407</v>
      </c>
      <c r="AF74" s="30">
        <f t="shared" si="55"/>
        <v>1.9153097843940257</v>
      </c>
      <c r="AG74" s="84"/>
      <c r="AH74" s="77"/>
      <c r="AI74" s="45"/>
      <c r="AJ74" s="30">
        <f t="shared" si="56"/>
        <v>1.5105408152061504</v>
      </c>
      <c r="AK74" s="30">
        <f t="shared" si="57"/>
        <v>1.4088752488492444</v>
      </c>
      <c r="AL74" s="30">
        <f t="shared" si="58"/>
        <v>1.6654867690382833</v>
      </c>
      <c r="AM74" s="85">
        <f t="shared" si="59"/>
        <v>1.8387456249815328</v>
      </c>
      <c r="AN74" s="30">
        <f t="shared" si="49"/>
        <v>6.3137620481031591E-3</v>
      </c>
      <c r="AO74" s="30">
        <f t="shared" si="46"/>
        <v>3.2806175479423161E-2</v>
      </c>
      <c r="AP74" s="30">
        <f t="shared" si="47"/>
        <v>5.6982522998391136E-3</v>
      </c>
      <c r="AQ74" s="85">
        <f t="shared" si="48"/>
        <v>6.1874385947453328E-2</v>
      </c>
      <c r="AR74" s="94"/>
      <c r="AS74" s="95"/>
      <c r="AT74" s="93"/>
      <c r="AU74" s="30">
        <f t="shared" si="60"/>
        <v>1329.8567550579623</v>
      </c>
      <c r="AV74" s="30">
        <f t="shared" si="61"/>
        <v>2.5281000000000002</v>
      </c>
      <c r="AW74" s="30">
        <f t="shared" si="62"/>
        <v>57.982849726984227</v>
      </c>
      <c r="AX74" s="85">
        <f t="shared" si="63"/>
        <v>119.61873036039327</v>
      </c>
      <c r="AY74" s="92"/>
      <c r="AZ74" s="30">
        <f t="shared" si="64"/>
        <v>1.4374616278270373</v>
      </c>
      <c r="BA74" s="30">
        <f t="shared" si="65"/>
        <v>1.5836200025852634</v>
      </c>
      <c r="BB74" s="30">
        <f t="shared" si="66"/>
        <v>7.3079187379112925E-2</v>
      </c>
      <c r="BC74" s="56">
        <f t="shared" si="67"/>
        <v>4.8379485442198764E-2</v>
      </c>
      <c r="BD74" s="30">
        <f t="shared" si="68"/>
        <v>1.3320010802729731</v>
      </c>
      <c r="BE74" s="30">
        <f t="shared" si="69"/>
        <v>1.4857494174255157</v>
      </c>
      <c r="BF74" s="30">
        <f t="shared" si="70"/>
        <v>7.6874168576271246E-2</v>
      </c>
      <c r="BG74" s="56">
        <f t="shared" si="71"/>
        <v>5.4564212579546231E-2</v>
      </c>
      <c r="BH74" s="30">
        <f t="shared" si="72"/>
        <v>1.5610092083350464</v>
      </c>
      <c r="BI74" s="30">
        <f t="shared" si="73"/>
        <v>1.7699643297415202</v>
      </c>
      <c r="BJ74" s="30">
        <f t="shared" si="74"/>
        <v>0.1044775607032369</v>
      </c>
      <c r="BK74" s="56">
        <f t="shared" si="75"/>
        <v>6.2730946078644795E-2</v>
      </c>
      <c r="BL74" s="30">
        <f t="shared" si="76"/>
        <v>1.7008790439033843</v>
      </c>
      <c r="BM74" s="30">
        <f t="shared" si="77"/>
        <v>1.9766122060596814</v>
      </c>
      <c r="BN74" s="30">
        <f t="shared" si="78"/>
        <v>0.13786658107814859</v>
      </c>
      <c r="BO74" s="56">
        <f t="shared" si="79"/>
        <v>7.4978604547071684E-2</v>
      </c>
      <c r="BP74" s="59"/>
      <c r="DZ74" s="30">
        <f t="shared" si="80"/>
        <v>0.87860835199097664</v>
      </c>
      <c r="EA74" s="30">
        <f t="shared" si="81"/>
        <v>2.1424732784213241</v>
      </c>
      <c r="EB74" s="30">
        <f t="shared" si="82"/>
        <v>0.63193246321517371</v>
      </c>
      <c r="EC74" s="56">
        <f t="shared" si="83"/>
        <v>0.41834848608770031</v>
      </c>
      <c r="ED74" s="30">
        <f t="shared" si="84"/>
        <v>0.7441267144408521</v>
      </c>
      <c r="EE74" s="30">
        <f t="shared" si="85"/>
        <v>2.073623783257637</v>
      </c>
      <c r="EF74" s="30">
        <f t="shared" si="86"/>
        <v>0.66474853440839232</v>
      </c>
      <c r="EG74" s="56">
        <f t="shared" si="87"/>
        <v>0.4718292375079714</v>
      </c>
      <c r="EH74" s="30">
        <f t="shared" si="88"/>
        <v>0.76204538369004415</v>
      </c>
      <c r="EI74" s="30">
        <f t="shared" si="89"/>
        <v>2.5689281543865223</v>
      </c>
      <c r="EJ74" s="30">
        <f t="shared" si="90"/>
        <v>0.90344138534823915</v>
      </c>
      <c r="EK74" s="56">
        <f t="shared" si="91"/>
        <v>0.54244885167711132</v>
      </c>
      <c r="EL74" s="30">
        <f t="shared" si="92"/>
        <v>0.64658173673515473</v>
      </c>
      <c r="EM74" s="30">
        <f t="shared" si="93"/>
        <v>3.0309095132279111</v>
      </c>
      <c r="EN74" s="30">
        <f t="shared" si="94"/>
        <v>1.1921638882463781</v>
      </c>
      <c r="EO74" s="56">
        <f t="shared" si="95"/>
        <v>0.64835715829825635</v>
      </c>
      <c r="EP74" s="66"/>
      <c r="EQ74" s="60"/>
    </row>
    <row r="75" spans="2:147" s="12" customFormat="1" ht="21.95" customHeight="1" x14ac:dyDescent="0.25"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T75" s="24"/>
      <c r="U75" s="129">
        <f>'RAW DATA'!BB70</f>
        <v>162.61000000000001</v>
      </c>
      <c r="V75" s="129">
        <f>'RAW DATA'!BC70</f>
        <v>41.548665380463916</v>
      </c>
      <c r="W75" s="129">
        <f>'RAW DATA'!BD70</f>
        <v>1.56</v>
      </c>
      <c r="X75" s="82"/>
      <c r="Y75" s="83"/>
      <c r="Z75" s="84"/>
      <c r="AA75" s="30">
        <f t="shared" si="50"/>
        <v>1.3444291180275205</v>
      </c>
      <c r="AB75" s="30">
        <f t="shared" si="51"/>
        <v>1.8189335126254689</v>
      </c>
      <c r="AC75" s="85">
        <f t="shared" si="52"/>
        <v>1.2561337171503584</v>
      </c>
      <c r="AD75" s="85">
        <f t="shared" si="53"/>
        <v>1.699475029085779</v>
      </c>
      <c r="AE75" s="30">
        <f t="shared" si="54"/>
        <v>1.4179925893892718</v>
      </c>
      <c r="AF75" s="30">
        <f t="shared" si="55"/>
        <v>1.9184605621148969</v>
      </c>
      <c r="AG75" s="84"/>
      <c r="AH75" s="77"/>
      <c r="AI75" s="45"/>
      <c r="AJ75" s="30">
        <f t="shared" si="56"/>
        <v>1.5816813153264948</v>
      </c>
      <c r="AK75" s="30">
        <f t="shared" si="57"/>
        <v>1.4778043731180688</v>
      </c>
      <c r="AL75" s="30">
        <f t="shared" si="58"/>
        <v>1.6682265757520844</v>
      </c>
      <c r="AM75" s="85">
        <f t="shared" si="59"/>
        <v>1.9556193037506699</v>
      </c>
      <c r="AN75" s="30">
        <f t="shared" si="49"/>
        <v>4.7007943428689636E-4</v>
      </c>
      <c r="AO75" s="30">
        <f t="shared" si="46"/>
        <v>6.7561210785136629E-3</v>
      </c>
      <c r="AP75" s="30">
        <f t="shared" si="47"/>
        <v>1.1712991699021661E-2</v>
      </c>
      <c r="AQ75" s="85">
        <f t="shared" si="48"/>
        <v>0.15651463350016481</v>
      </c>
      <c r="AR75" s="94"/>
      <c r="AS75" s="95"/>
      <c r="AT75" s="93"/>
      <c r="AU75" s="30">
        <f t="shared" si="60"/>
        <v>1726.2915948977607</v>
      </c>
      <c r="AV75" s="30">
        <f t="shared" si="61"/>
        <v>2.4336000000000002</v>
      </c>
      <c r="AW75" s="30">
        <f t="shared" si="62"/>
        <v>64.815917993523712</v>
      </c>
      <c r="AX75" s="85">
        <f t="shared" si="63"/>
        <v>34.28770602418949</v>
      </c>
      <c r="AY75" s="92"/>
      <c r="AZ75" s="30">
        <f t="shared" si="64"/>
        <v>1.5118472042967701</v>
      </c>
      <c r="BA75" s="30">
        <f t="shared" si="65"/>
        <v>1.6515154263562195</v>
      </c>
      <c r="BB75" s="30">
        <f t="shared" si="66"/>
        <v>6.9834111029724699E-2</v>
      </c>
      <c r="BC75" s="56">
        <f t="shared" si="67"/>
        <v>4.4151821452926093E-2</v>
      </c>
      <c r="BD75" s="30">
        <f t="shared" si="68"/>
        <v>1.4043437967733532</v>
      </c>
      <c r="BE75" s="30">
        <f t="shared" si="69"/>
        <v>1.5512649494627844</v>
      </c>
      <c r="BF75" s="30">
        <f t="shared" si="70"/>
        <v>7.3460576344715589E-2</v>
      </c>
      <c r="BG75" s="56">
        <f t="shared" si="71"/>
        <v>4.9709269833678099E-2</v>
      </c>
      <c r="BH75" s="30">
        <f t="shared" si="72"/>
        <v>1.5683883340319804</v>
      </c>
      <c r="BI75" s="30">
        <f t="shared" si="73"/>
        <v>1.7680648174721885</v>
      </c>
      <c r="BJ75" s="30">
        <f t="shared" si="74"/>
        <v>9.9838241720103971E-2</v>
      </c>
      <c r="BK75" s="56">
        <f t="shared" si="75"/>
        <v>5.9846931568689393E-2</v>
      </c>
      <c r="BL75" s="30">
        <f t="shared" si="76"/>
        <v>1.8238746788364124</v>
      </c>
      <c r="BM75" s="30">
        <f t="shared" si="77"/>
        <v>2.0873639286649275</v>
      </c>
      <c r="BN75" s="30">
        <f t="shared" si="78"/>
        <v>0.13174462491425745</v>
      </c>
      <c r="BO75" s="56">
        <f t="shared" si="79"/>
        <v>6.736721439678231E-2</v>
      </c>
      <c r="BP75" s="59"/>
      <c r="DZ75" s="30">
        <f t="shared" si="80"/>
        <v>0.95011590026601411</v>
      </c>
      <c r="EA75" s="30">
        <f t="shared" si="81"/>
        <v>2.2132467303869756</v>
      </c>
      <c r="EB75" s="30">
        <f t="shared" si="82"/>
        <v>0.63156541506048069</v>
      </c>
      <c r="EC75" s="56">
        <f t="shared" si="83"/>
        <v>0.39930004163329919</v>
      </c>
      <c r="ED75" s="30">
        <f t="shared" si="84"/>
        <v>0.81344194756955057</v>
      </c>
      <c r="EE75" s="30">
        <f t="shared" si="85"/>
        <v>2.1421667986665871</v>
      </c>
      <c r="EF75" s="30">
        <f t="shared" si="86"/>
        <v>0.66436242554851821</v>
      </c>
      <c r="EG75" s="56">
        <f t="shared" si="87"/>
        <v>0.44956046797097904</v>
      </c>
      <c r="EH75" s="30">
        <f t="shared" si="88"/>
        <v>0.76530994029828536</v>
      </c>
      <c r="EI75" s="30">
        <f t="shared" si="89"/>
        <v>2.5711432112058836</v>
      </c>
      <c r="EJ75" s="30">
        <f t="shared" si="90"/>
        <v>0.90291663545379908</v>
      </c>
      <c r="EK75" s="56">
        <f t="shared" si="91"/>
        <v>0.54124340696750883</v>
      </c>
      <c r="EL75" s="30">
        <f t="shared" si="92"/>
        <v>0.76414786537946688</v>
      </c>
      <c r="EM75" s="30">
        <f t="shared" si="93"/>
        <v>3.1470907421218728</v>
      </c>
      <c r="EN75" s="30">
        <f t="shared" si="94"/>
        <v>1.1914714383712031</v>
      </c>
      <c r="EO75" s="56">
        <f t="shared" si="95"/>
        <v>0.60925530653439919</v>
      </c>
      <c r="EP75" s="66"/>
      <c r="EQ75" s="60"/>
    </row>
    <row r="76" spans="2:147" s="12" customFormat="1" ht="21.95" customHeight="1" x14ac:dyDescent="0.25"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T76" s="24"/>
      <c r="U76" s="129">
        <f>'RAW DATA'!BB71</f>
        <v>215.65</v>
      </c>
      <c r="V76" s="129">
        <f>'RAW DATA'!BC71</f>
        <v>56.431485507190885</v>
      </c>
      <c r="W76" s="129">
        <f>'RAW DATA'!BD71</f>
        <v>1.61</v>
      </c>
      <c r="X76" s="82"/>
      <c r="Y76" s="83"/>
      <c r="Z76" s="84"/>
      <c r="AA76" s="30">
        <f t="shared" si="50"/>
        <v>1.5215346775355716</v>
      </c>
      <c r="AB76" s="30">
        <f t="shared" si="51"/>
        <v>2.0585469166657733</v>
      </c>
      <c r="AC76" s="85">
        <f t="shared" si="52"/>
        <v>1.4447510663040097</v>
      </c>
      <c r="AD76" s="85">
        <f t="shared" si="53"/>
        <v>1.9546632073524837</v>
      </c>
      <c r="AE76" s="30">
        <f t="shared" si="54"/>
        <v>1.423473257883012</v>
      </c>
      <c r="AF76" s="30">
        <f t="shared" si="55"/>
        <v>1.9258755841946633</v>
      </c>
      <c r="AG76" s="84"/>
      <c r="AH76" s="77"/>
      <c r="AI76" s="45"/>
      <c r="AJ76" s="30">
        <f t="shared" si="56"/>
        <v>1.7900407971006724</v>
      </c>
      <c r="AK76" s="30">
        <f t="shared" si="57"/>
        <v>1.6997071368282468</v>
      </c>
      <c r="AL76" s="30">
        <f t="shared" si="58"/>
        <v>1.6746744210388378</v>
      </c>
      <c r="AM76" s="85">
        <f t="shared" si="59"/>
        <v>2.29792416666539</v>
      </c>
      <c r="AN76" s="30">
        <f t="shared" si="49"/>
        <v>3.2414688620645463E-2</v>
      </c>
      <c r="AO76" s="30">
        <f t="shared" si="46"/>
        <v>8.0473703979217787E-3</v>
      </c>
      <c r="AP76" s="30">
        <f t="shared" si="47"/>
        <v>4.1827807367088516E-3</v>
      </c>
      <c r="AQ76" s="85">
        <f t="shared" si="48"/>
        <v>0.47323965908227117</v>
      </c>
      <c r="AR76" s="94"/>
      <c r="AS76" s="95"/>
      <c r="AT76" s="93"/>
      <c r="AU76" s="30">
        <f t="shared" si="60"/>
        <v>3184.5125565482949</v>
      </c>
      <c r="AV76" s="30">
        <f t="shared" si="61"/>
        <v>2.5921000000000003</v>
      </c>
      <c r="AW76" s="30">
        <f t="shared" si="62"/>
        <v>90.854691666577324</v>
      </c>
      <c r="AX76" s="85">
        <f t="shared" si="63"/>
        <v>81.491235601677204</v>
      </c>
      <c r="AY76" s="92"/>
      <c r="AZ76" s="30">
        <f t="shared" si="64"/>
        <v>1.7183934038316051</v>
      </c>
      <c r="BA76" s="30">
        <f t="shared" si="65"/>
        <v>1.8616881903697398</v>
      </c>
      <c r="BB76" s="30">
        <f t="shared" si="66"/>
        <v>7.1647393269067342E-2</v>
      </c>
      <c r="BC76" s="56">
        <f t="shared" si="67"/>
        <v>4.0025564436919285E-2</v>
      </c>
      <c r="BD76" s="30">
        <f t="shared" si="68"/>
        <v>1.6243391150186488</v>
      </c>
      <c r="BE76" s="30">
        <f t="shared" si="69"/>
        <v>1.7750751586378448</v>
      </c>
      <c r="BF76" s="30">
        <f t="shared" si="70"/>
        <v>7.5368021809598035E-2</v>
      </c>
      <c r="BG76" s="56">
        <f t="shared" si="71"/>
        <v>4.4341769341652092E-2</v>
      </c>
      <c r="BH76" s="30">
        <f t="shared" si="72"/>
        <v>1.5722438228349347</v>
      </c>
      <c r="BI76" s="30">
        <f t="shared" si="73"/>
        <v>1.7771050192427409</v>
      </c>
      <c r="BJ76" s="30">
        <f t="shared" si="74"/>
        <v>0.1024305982039032</v>
      </c>
      <c r="BK76" s="56">
        <f t="shared" si="75"/>
        <v>6.1164484819898973E-2</v>
      </c>
      <c r="BL76" s="30">
        <f t="shared" si="76"/>
        <v>2.1627587179593872</v>
      </c>
      <c r="BM76" s="30">
        <f t="shared" si="77"/>
        <v>2.4330896153713928</v>
      </c>
      <c r="BN76" s="30">
        <f t="shared" si="78"/>
        <v>0.135165448706003</v>
      </c>
      <c r="BO76" s="56">
        <f t="shared" si="79"/>
        <v>5.8820674183581431E-2</v>
      </c>
      <c r="BP76" s="59"/>
      <c r="DZ76" s="30">
        <f t="shared" si="80"/>
        <v>1.1582723114989784</v>
      </c>
      <c r="EA76" s="30">
        <f t="shared" si="81"/>
        <v>2.4218092827023665</v>
      </c>
      <c r="EB76" s="30">
        <f t="shared" si="82"/>
        <v>0.63176848560169396</v>
      </c>
      <c r="EC76" s="56">
        <f t="shared" si="83"/>
        <v>0.35293524405978288</v>
      </c>
      <c r="ED76" s="30">
        <f t="shared" si="84"/>
        <v>1.0351310953436741</v>
      </c>
      <c r="EE76" s="30">
        <f t="shared" si="85"/>
        <v>2.3642831783128195</v>
      </c>
      <c r="EF76" s="30">
        <f t="shared" si="86"/>
        <v>0.66457604148457272</v>
      </c>
      <c r="EG76" s="56">
        <f t="shared" si="87"/>
        <v>0.39099444079802509</v>
      </c>
      <c r="EH76" s="30">
        <f t="shared" si="88"/>
        <v>0.77146746606237371</v>
      </c>
      <c r="EI76" s="30">
        <f t="shared" si="89"/>
        <v>2.5778813760153021</v>
      </c>
      <c r="EJ76" s="30">
        <f t="shared" si="90"/>
        <v>0.90320695497646408</v>
      </c>
      <c r="EK76" s="56">
        <f t="shared" si="91"/>
        <v>0.53933286591681795</v>
      </c>
      <c r="EL76" s="30">
        <f t="shared" si="92"/>
        <v>1.1060696282319282</v>
      </c>
      <c r="EM76" s="30">
        <f t="shared" si="93"/>
        <v>3.4897787050988516</v>
      </c>
      <c r="EN76" s="30">
        <f t="shared" si="94"/>
        <v>1.1918545384334618</v>
      </c>
      <c r="EO76" s="56">
        <f t="shared" si="95"/>
        <v>0.51866574002875365</v>
      </c>
      <c r="EP76" s="66"/>
      <c r="EQ76" s="60"/>
    </row>
    <row r="77" spans="2:147" s="12" customFormat="1" ht="21.95" customHeight="1" x14ac:dyDescent="0.25"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T77" s="24"/>
      <c r="U77" s="129">
        <f>'RAW DATA'!BB72</f>
        <v>260.87</v>
      </c>
      <c r="V77" s="129">
        <f>'RAW DATA'!BC72</f>
        <v>68.542129165671099</v>
      </c>
      <c r="W77" s="129">
        <f>'RAW DATA'!BD72</f>
        <v>1.84</v>
      </c>
      <c r="X77" s="82"/>
      <c r="Y77" s="83"/>
      <c r="Z77" s="84"/>
      <c r="AA77" s="30">
        <f t="shared" si="50"/>
        <v>1.665651337071486</v>
      </c>
      <c r="AB77" s="30">
        <f t="shared" si="51"/>
        <v>2.2535282795673046</v>
      </c>
      <c r="AC77" s="85">
        <f t="shared" si="52"/>
        <v>1.6189488565395891</v>
      </c>
      <c r="AD77" s="85">
        <f t="shared" si="53"/>
        <v>2.1903425706123851</v>
      </c>
      <c r="AE77" s="30">
        <f t="shared" si="54"/>
        <v>1.4269646273572747</v>
      </c>
      <c r="AF77" s="30">
        <f t="shared" si="55"/>
        <v>1.9305992017186657</v>
      </c>
      <c r="AG77" s="84"/>
      <c r="AH77" s="77"/>
      <c r="AI77" s="45"/>
      <c r="AJ77" s="30">
        <f t="shared" si="56"/>
        <v>1.9595898083193954</v>
      </c>
      <c r="AK77" s="30">
        <f t="shared" si="57"/>
        <v>1.9046457135759873</v>
      </c>
      <c r="AL77" s="30">
        <f t="shared" si="58"/>
        <v>1.6787819145379703</v>
      </c>
      <c r="AM77" s="85">
        <f t="shared" si="59"/>
        <v>2.5764689708104354</v>
      </c>
      <c r="AN77" s="30">
        <f t="shared" si="49"/>
        <v>1.4301722253869725E-2</v>
      </c>
      <c r="AO77" s="30">
        <f t="shared" si="46"/>
        <v>4.1790682837485821E-3</v>
      </c>
      <c r="AP77" s="30">
        <f t="shared" si="47"/>
        <v>2.599127108004233E-2</v>
      </c>
      <c r="AQ77" s="85">
        <f t="shared" si="48"/>
        <v>0.54238654496658179</v>
      </c>
      <c r="AR77" s="94"/>
      <c r="AS77" s="95"/>
      <c r="AT77" s="93"/>
      <c r="AU77" s="30">
        <f t="shared" si="60"/>
        <v>4698.0234705635403</v>
      </c>
      <c r="AV77" s="30">
        <f t="shared" si="61"/>
        <v>3.3856000000000002</v>
      </c>
      <c r="AW77" s="30">
        <f t="shared" si="62"/>
        <v>126.11751766483482</v>
      </c>
      <c r="AX77" s="85">
        <f t="shared" si="63"/>
        <v>446.81053201799807</v>
      </c>
      <c r="AY77" s="92"/>
      <c r="AZ77" s="30">
        <f t="shared" si="64"/>
        <v>1.8752167175752261</v>
      </c>
      <c r="BA77" s="30">
        <f t="shared" si="65"/>
        <v>2.0439628990635645</v>
      </c>
      <c r="BB77" s="30">
        <f t="shared" si="66"/>
        <v>8.4373090744169252E-2</v>
      </c>
      <c r="BC77" s="56">
        <f t="shared" si="67"/>
        <v>4.3056506206536241E-2</v>
      </c>
      <c r="BD77" s="30">
        <f t="shared" si="68"/>
        <v>1.8158911524788546</v>
      </c>
      <c r="BE77" s="30">
        <f t="shared" si="69"/>
        <v>1.9934002746731201</v>
      </c>
      <c r="BF77" s="30">
        <f t="shared" si="70"/>
        <v>8.8754561097132853E-2</v>
      </c>
      <c r="BG77" s="56">
        <f t="shared" si="71"/>
        <v>4.6598987131572817E-2</v>
      </c>
      <c r="BH77" s="30">
        <f t="shared" si="72"/>
        <v>1.5581580402710933</v>
      </c>
      <c r="BI77" s="30">
        <f t="shared" si="73"/>
        <v>1.7994057888048474</v>
      </c>
      <c r="BJ77" s="30">
        <f t="shared" si="74"/>
        <v>0.12062387426687696</v>
      </c>
      <c r="BK77" s="56">
        <f t="shared" si="75"/>
        <v>7.185202152959505E-2</v>
      </c>
      <c r="BL77" s="30">
        <f t="shared" si="76"/>
        <v>2.4172960246807738</v>
      </c>
      <c r="BM77" s="30">
        <f t="shared" si="77"/>
        <v>2.735641916940097</v>
      </c>
      <c r="BN77" s="30">
        <f t="shared" si="78"/>
        <v>0.15917294612966176</v>
      </c>
      <c r="BO77" s="56">
        <f t="shared" si="79"/>
        <v>6.1779492760432243E-2</v>
      </c>
      <c r="BP77" s="59"/>
      <c r="DZ77" s="30">
        <f t="shared" si="80"/>
        <v>1.3262519136068422</v>
      </c>
      <c r="EA77" s="30">
        <f t="shared" si="81"/>
        <v>2.5929277030319486</v>
      </c>
      <c r="EB77" s="30">
        <f t="shared" si="82"/>
        <v>0.6333378947125532</v>
      </c>
      <c r="EC77" s="56">
        <f t="shared" si="83"/>
        <v>0.32319921854243733</v>
      </c>
      <c r="ED77" s="30">
        <f t="shared" si="84"/>
        <v>1.2384187640164868</v>
      </c>
      <c r="EE77" s="30">
        <f t="shared" si="85"/>
        <v>2.5708726631354879</v>
      </c>
      <c r="EF77" s="30">
        <f t="shared" si="86"/>
        <v>0.66622694955950046</v>
      </c>
      <c r="EG77" s="56">
        <f t="shared" si="87"/>
        <v>0.34979048586871003</v>
      </c>
      <c r="EH77" s="30">
        <f t="shared" si="88"/>
        <v>0.77333125596368979</v>
      </c>
      <c r="EI77" s="30">
        <f t="shared" si="89"/>
        <v>2.5842325731122511</v>
      </c>
      <c r="EJ77" s="30">
        <f t="shared" si="90"/>
        <v>0.90545065857428053</v>
      </c>
      <c r="EK77" s="56">
        <f t="shared" si="91"/>
        <v>0.53934978137018841</v>
      </c>
      <c r="EL77" s="30">
        <f t="shared" si="92"/>
        <v>1.3816536842325724</v>
      </c>
      <c r="EM77" s="30">
        <f t="shared" si="93"/>
        <v>3.7712842573882983</v>
      </c>
      <c r="EN77" s="30">
        <f t="shared" si="94"/>
        <v>1.194815286577863</v>
      </c>
      <c r="EO77" s="56">
        <f t="shared" si="95"/>
        <v>0.46374138408584464</v>
      </c>
      <c r="EP77" s="66"/>
      <c r="EQ77" s="60"/>
    </row>
    <row r="78" spans="2:147" s="12" customFormat="1" ht="21.95" customHeight="1" x14ac:dyDescent="0.25"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T78" s="24"/>
      <c r="U78" s="129">
        <f>'RAW DATA'!BB73</f>
        <v>312.17</v>
      </c>
      <c r="V78" s="129">
        <f>'RAW DATA'!BC73</f>
        <v>81.782981980509746</v>
      </c>
      <c r="W78" s="129">
        <f>'RAW DATA'!BD73</f>
        <v>1.92</v>
      </c>
      <c r="X78" s="82"/>
      <c r="Y78" s="83"/>
      <c r="Z78" s="84"/>
      <c r="AA78" s="30">
        <f t="shared" si="50"/>
        <v>1.8232174855680661</v>
      </c>
      <c r="AB78" s="30">
        <f t="shared" si="51"/>
        <v>2.4667060098862068</v>
      </c>
      <c r="AC78" s="85">
        <f t="shared" si="52"/>
        <v>1.8335263890032516</v>
      </c>
      <c r="AD78" s="85">
        <f t="shared" si="53"/>
        <v>2.4806533498279286</v>
      </c>
      <c r="AE78" s="30">
        <f t="shared" si="54"/>
        <v>1.4301437584378911</v>
      </c>
      <c r="AF78" s="30">
        <f t="shared" si="55"/>
        <v>1.934900379063029</v>
      </c>
      <c r="AG78" s="84"/>
      <c r="AH78" s="77"/>
      <c r="AI78" s="45"/>
      <c r="AJ78" s="30">
        <f t="shared" si="56"/>
        <v>2.1449617477271365</v>
      </c>
      <c r="AK78" s="30">
        <f t="shared" si="57"/>
        <v>2.1570898694155902</v>
      </c>
      <c r="AL78" s="30">
        <f t="shared" si="58"/>
        <v>1.6825220687504601</v>
      </c>
      <c r="AM78" s="85">
        <f t="shared" si="59"/>
        <v>2.881008585551724</v>
      </c>
      <c r="AN78" s="30">
        <f t="shared" si="49"/>
        <v>5.060778794044786E-2</v>
      </c>
      <c r="AO78" s="30">
        <f t="shared" si="46"/>
        <v>5.6211606179501661E-2</v>
      </c>
      <c r="AP78" s="30">
        <f t="shared" si="47"/>
        <v>5.6395767830561182E-2</v>
      </c>
      <c r="AQ78" s="85">
        <f t="shared" si="48"/>
        <v>0.92353750150412539</v>
      </c>
      <c r="AR78" s="94"/>
      <c r="AS78" s="95"/>
      <c r="AT78" s="93"/>
      <c r="AU78" s="30">
        <f t="shared" si="60"/>
        <v>6688.4561416243814</v>
      </c>
      <c r="AV78" s="30">
        <f t="shared" si="61"/>
        <v>3.6863999999999999</v>
      </c>
      <c r="AW78" s="30">
        <f t="shared" si="62"/>
        <v>157.02332540257871</v>
      </c>
      <c r="AX78" s="85">
        <f t="shared" si="63"/>
        <v>1181.8981825676237</v>
      </c>
      <c r="AY78" s="92"/>
      <c r="AZ78" s="30">
        <f t="shared" si="64"/>
        <v>2.0395390863525633</v>
      </c>
      <c r="BA78" s="30">
        <f t="shared" si="65"/>
        <v>2.2503844091017098</v>
      </c>
      <c r="BB78" s="30">
        <f t="shared" si="66"/>
        <v>0.10542266137457335</v>
      </c>
      <c r="BC78" s="56">
        <f t="shared" si="67"/>
        <v>4.9148970365687002E-2</v>
      </c>
      <c r="BD78" s="30">
        <f t="shared" si="68"/>
        <v>2.0461926395350014</v>
      </c>
      <c r="BE78" s="30">
        <f t="shared" si="69"/>
        <v>2.267987099296179</v>
      </c>
      <c r="BF78" s="30">
        <f t="shared" si="70"/>
        <v>0.11089722988058882</v>
      </c>
      <c r="BG78" s="56">
        <f t="shared" si="71"/>
        <v>5.1410574706668877E-2</v>
      </c>
      <c r="BH78" s="30">
        <f t="shared" si="72"/>
        <v>1.5318047045011851</v>
      </c>
      <c r="BI78" s="30">
        <f t="shared" si="73"/>
        <v>1.833239432999735</v>
      </c>
      <c r="BJ78" s="30">
        <f t="shared" si="74"/>
        <v>0.15071736424927487</v>
      </c>
      <c r="BK78" s="56">
        <f t="shared" si="75"/>
        <v>8.9578239149758404E-2</v>
      </c>
      <c r="BL78" s="30">
        <f t="shared" si="76"/>
        <v>2.6821248484286984</v>
      </c>
      <c r="BM78" s="30">
        <f t="shared" si="77"/>
        <v>3.0798923226747497</v>
      </c>
      <c r="BN78" s="30">
        <f t="shared" si="78"/>
        <v>0.19888373712302554</v>
      </c>
      <c r="BO78" s="56">
        <f t="shared" si="79"/>
        <v>6.9032677695036668E-2</v>
      </c>
      <c r="BP78" s="59"/>
      <c r="DZ78" s="30">
        <f t="shared" si="80"/>
        <v>1.5084776489717133</v>
      </c>
      <c r="EA78" s="30">
        <f t="shared" si="81"/>
        <v>2.7814458464825598</v>
      </c>
      <c r="EB78" s="30">
        <f t="shared" si="82"/>
        <v>0.63648409875542311</v>
      </c>
      <c r="EC78" s="56">
        <f t="shared" si="83"/>
        <v>0.29673447530234986</v>
      </c>
      <c r="ED78" s="30">
        <f t="shared" si="84"/>
        <v>1.4875533343415133</v>
      </c>
      <c r="EE78" s="30">
        <f t="shared" si="85"/>
        <v>2.8266264044896672</v>
      </c>
      <c r="EF78" s="30">
        <f t="shared" si="86"/>
        <v>0.66953653507407695</v>
      </c>
      <c r="EG78" s="56">
        <f t="shared" si="87"/>
        <v>0.31038879954290971</v>
      </c>
      <c r="EH78" s="30">
        <f t="shared" si="88"/>
        <v>0.77257344385139715</v>
      </c>
      <c r="EI78" s="30">
        <f t="shared" si="89"/>
        <v>2.5924706936495232</v>
      </c>
      <c r="EJ78" s="30">
        <f t="shared" si="90"/>
        <v>0.90994862489906292</v>
      </c>
      <c r="EK78" s="56">
        <f t="shared" si="91"/>
        <v>0.54082418400303334</v>
      </c>
      <c r="EL78" s="30">
        <f t="shared" si="92"/>
        <v>1.6802578690611754</v>
      </c>
      <c r="EM78" s="30">
        <f t="shared" si="93"/>
        <v>4.0817593020422729</v>
      </c>
      <c r="EN78" s="30">
        <f t="shared" si="94"/>
        <v>1.2007507164905487</v>
      </c>
      <c r="EO78" s="56">
        <f t="shared" si="95"/>
        <v>0.4167813738953508</v>
      </c>
      <c r="EP78" s="66"/>
      <c r="EQ78" s="60"/>
    </row>
    <row r="79" spans="2:147" s="12" customFormat="1" ht="21.95" customHeight="1" x14ac:dyDescent="0.25"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T79" s="24"/>
      <c r="U79" s="129">
        <f>'RAW DATA'!BB74</f>
        <v>387.83</v>
      </c>
      <c r="V79" s="129">
        <f>'RAW DATA'!BC74</f>
        <v>100.54789056951806</v>
      </c>
      <c r="W79" s="129">
        <f>'RAW DATA'!BD74</f>
        <v>1.84</v>
      </c>
      <c r="X79" s="82"/>
      <c r="Y79" s="83"/>
      <c r="Z79" s="84"/>
      <c r="AA79" s="30">
        <f t="shared" si="50"/>
        <v>2.0465198977772645</v>
      </c>
      <c r="AB79" s="30">
        <f t="shared" si="51"/>
        <v>2.7688210381692402</v>
      </c>
      <c r="AC79" s="85">
        <f t="shared" si="52"/>
        <v>2.1872198048972757</v>
      </c>
      <c r="AD79" s="85">
        <f t="shared" si="53"/>
        <v>2.9591797360374907</v>
      </c>
      <c r="AE79" s="30">
        <f t="shared" si="54"/>
        <v>1.4338708682432095</v>
      </c>
      <c r="AF79" s="30">
        <f t="shared" si="55"/>
        <v>1.9399429393878715</v>
      </c>
      <c r="AG79" s="84"/>
      <c r="AH79" s="77"/>
      <c r="AI79" s="45"/>
      <c r="AJ79" s="30">
        <f t="shared" si="56"/>
        <v>2.4076704679732526</v>
      </c>
      <c r="AK79" s="30">
        <f t="shared" si="57"/>
        <v>2.5731997704673835</v>
      </c>
      <c r="AL79" s="30">
        <f t="shared" si="58"/>
        <v>1.6869069038155406</v>
      </c>
      <c r="AM79" s="85">
        <f t="shared" si="59"/>
        <v>3.3126014830989154</v>
      </c>
      <c r="AN79" s="30">
        <f t="shared" si="49"/>
        <v>0.3222497602089715</v>
      </c>
      <c r="AO79" s="30">
        <f t="shared" si="46"/>
        <v>0.53758190341342371</v>
      </c>
      <c r="AP79" s="30">
        <f t="shared" si="47"/>
        <v>2.3437496099344146E-2</v>
      </c>
      <c r="AQ79" s="85">
        <f t="shared" si="48"/>
        <v>2.1685551280251252</v>
      </c>
      <c r="AR79" s="94"/>
      <c r="AS79" s="95"/>
      <c r="AT79" s="93"/>
      <c r="AU79" s="30">
        <f t="shared" si="60"/>
        <v>10109.878297979778</v>
      </c>
      <c r="AV79" s="30">
        <f t="shared" si="61"/>
        <v>3.3856000000000002</v>
      </c>
      <c r="AW79" s="30">
        <f t="shared" si="62"/>
        <v>185.00811864791325</v>
      </c>
      <c r="AX79" s="85">
        <f t="shared" si="63"/>
        <v>2824.2480324050675</v>
      </c>
      <c r="AY79" s="92"/>
      <c r="AZ79" s="30">
        <f t="shared" si="64"/>
        <v>2.2661080255376174</v>
      </c>
      <c r="BA79" s="30">
        <f t="shared" si="65"/>
        <v>2.5492329104088878</v>
      </c>
      <c r="BB79" s="30">
        <f t="shared" si="66"/>
        <v>0.14156244243563498</v>
      </c>
      <c r="BC79" s="56">
        <f t="shared" si="67"/>
        <v>5.8796435940338933E-2</v>
      </c>
      <c r="BD79" s="30">
        <f t="shared" si="68"/>
        <v>2.4242860310820427</v>
      </c>
      <c r="BE79" s="30">
        <f t="shared" si="69"/>
        <v>2.7221135098527243</v>
      </c>
      <c r="BF79" s="30">
        <f t="shared" si="70"/>
        <v>0.14891373938534067</v>
      </c>
      <c r="BG79" s="56">
        <f t="shared" si="71"/>
        <v>5.7871037101131423E-2</v>
      </c>
      <c r="BH79" s="30">
        <f t="shared" si="72"/>
        <v>1.4845223507944332</v>
      </c>
      <c r="BI79" s="30">
        <f t="shared" si="73"/>
        <v>1.8892914568366481</v>
      </c>
      <c r="BJ79" s="30">
        <f t="shared" si="74"/>
        <v>0.20238455302110755</v>
      </c>
      <c r="BK79" s="56">
        <f t="shared" si="75"/>
        <v>0.119973753479426</v>
      </c>
      <c r="BL79" s="30">
        <f t="shared" si="76"/>
        <v>3.0455387166996908</v>
      </c>
      <c r="BM79" s="30">
        <f t="shared" si="77"/>
        <v>3.5796642494981401</v>
      </c>
      <c r="BN79" s="30">
        <f t="shared" si="78"/>
        <v>0.26706276639922477</v>
      </c>
      <c r="BO79" s="56">
        <f t="shared" si="79"/>
        <v>8.0620252016970456E-2</v>
      </c>
      <c r="BP79" s="59"/>
      <c r="DZ79" s="30">
        <f t="shared" si="80"/>
        <v>1.7642126251074222</v>
      </c>
      <c r="EA79" s="30">
        <f t="shared" si="81"/>
        <v>3.0511283108390828</v>
      </c>
      <c r="EB79" s="30">
        <f t="shared" si="82"/>
        <v>0.64345784286583041</v>
      </c>
      <c r="EC79" s="56">
        <f t="shared" si="83"/>
        <v>0.26725328545790789</v>
      </c>
      <c r="ED79" s="30">
        <f t="shared" si="84"/>
        <v>1.8963273467555457</v>
      </c>
      <c r="EE79" s="30">
        <f t="shared" si="85"/>
        <v>3.2500721941792214</v>
      </c>
      <c r="EF79" s="30">
        <f t="shared" si="86"/>
        <v>0.67687242371183776</v>
      </c>
      <c r="EG79" s="56">
        <f t="shared" si="87"/>
        <v>0.26304697811662481</v>
      </c>
      <c r="EH79" s="30">
        <f t="shared" si="88"/>
        <v>0.76698827514722168</v>
      </c>
      <c r="EI79" s="30">
        <f t="shared" si="89"/>
        <v>2.6068255324838594</v>
      </c>
      <c r="EJ79" s="30">
        <f t="shared" si="90"/>
        <v>0.91991862866831897</v>
      </c>
      <c r="EK79" s="56">
        <f t="shared" si="91"/>
        <v>0.54532862873914101</v>
      </c>
      <c r="EL79" s="30">
        <f t="shared" si="92"/>
        <v>2.0986945412547922</v>
      </c>
      <c r="EM79" s="30">
        <f t="shared" si="93"/>
        <v>4.5265084249430387</v>
      </c>
      <c r="EN79" s="30">
        <f t="shared" si="94"/>
        <v>1.2139069418441233</v>
      </c>
      <c r="EO79" s="56">
        <f t="shared" si="95"/>
        <v>0.36645124625994002</v>
      </c>
      <c r="EP79" s="66"/>
      <c r="EQ79" s="60"/>
    </row>
    <row r="80" spans="2:147" s="12" customFormat="1" ht="21.95" customHeight="1" x14ac:dyDescent="0.25"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T80" s="24"/>
      <c r="U80" s="129">
        <f>'RAW DATA'!BB75</f>
        <v>395.65</v>
      </c>
      <c r="V80" s="129">
        <f>'RAW DATA'!BC75</f>
        <v>102.44328188735069</v>
      </c>
      <c r="W80" s="129">
        <f>'RAW DATA'!BD75</f>
        <v>1.88</v>
      </c>
      <c r="X80" s="82"/>
      <c r="Y80" s="83"/>
      <c r="Z80" s="84"/>
      <c r="AA80" s="30">
        <f t="shared" ref="AA80:AA99" si="96">(($D$18*V80)+1)*(1+$H$23)</f>
        <v>2.0690750544594732</v>
      </c>
      <c r="AB80" s="30">
        <f t="shared" ref="AB80:AB99" si="97">(($D$18*V80)+1)*(1+$H$24)</f>
        <v>2.7993368383863459</v>
      </c>
      <c r="AC80" s="85">
        <f t="shared" ref="AC80:AC99" si="98">(EXP($E$18*V80))*(1+$H$23)</f>
        <v>2.2265380166179871</v>
      </c>
      <c r="AD80" s="85">
        <f t="shared" ref="AD80:AD99" si="99">(EXP($E$18*V80))*(1+$H$24)</f>
        <v>3.0123749636596298</v>
      </c>
      <c r="AE80" s="30">
        <f t="shared" ref="AE80:AE99" si="100">($F$18*(V80^$G$18))*(1+$H$23)</f>
        <v>1.4342083078343271</v>
      </c>
      <c r="AF80" s="30">
        <f t="shared" ref="AF80:AF99" si="101">($F$18*(V80^$G$18))*(1+$H$24)</f>
        <v>1.940399475305266</v>
      </c>
      <c r="AG80" s="84"/>
      <c r="AH80" s="77"/>
      <c r="AI80" s="45"/>
      <c r="AJ80" s="30">
        <f t="shared" ref="AJ80:AJ99" si="102">($D$18*V80)+1</f>
        <v>2.4342059464229098</v>
      </c>
      <c r="AK80" s="30">
        <f t="shared" ref="AK80:AK99" si="103">EXP($E$18*V80)</f>
        <v>2.6194564901388087</v>
      </c>
      <c r="AL80" s="30">
        <f t="shared" ref="AL80:AL99" si="104">$F$18*(V80^$G$18)</f>
        <v>1.6873038915697967</v>
      </c>
      <c r="AM80" s="85">
        <f t="shared" ref="AM80:AM99" si="105">V80*$H$21+1</f>
        <v>3.3561954834090657</v>
      </c>
      <c r="AN80" s="30">
        <f t="shared" si="49"/>
        <v>0.30714423105051325</v>
      </c>
      <c r="AO80" s="30">
        <f t="shared" si="46"/>
        <v>0.54679590080840623</v>
      </c>
      <c r="AP80" s="30">
        <f t="shared" si="47"/>
        <v>3.7131790204144643E-2</v>
      </c>
      <c r="AQ80" s="85">
        <f t="shared" ref="AQ80:AQ99" si="106">(W80-AM80)^2</f>
        <v>2.1791531052373254</v>
      </c>
      <c r="AR80" s="94"/>
      <c r="AS80" s="95"/>
      <c r="AT80" s="93"/>
      <c r="AU80" s="30">
        <f t="shared" ref="AU80:AU99" si="107">V80^2</f>
        <v>10494.626003851195</v>
      </c>
      <c r="AV80" s="30">
        <f t="shared" ref="AV80:AV99" si="108">W80^2</f>
        <v>3.5343999999999998</v>
      </c>
      <c r="AW80" s="30">
        <f t="shared" ref="AW80:AW99" si="109">V80*W80</f>
        <v>192.5933699482193</v>
      </c>
      <c r="AX80" s="85">
        <f t="shared" ref="AX80:AX99" si="110">(V80-$M$25)^2</f>
        <v>3029.2965839973199</v>
      </c>
      <c r="AY80" s="92"/>
      <c r="AZ80" s="30">
        <f t="shared" ref="AZ80:AZ99" si="111">AJ80-BB80</f>
        <v>2.288760626692123</v>
      </c>
      <c r="BA80" s="30">
        <f t="shared" ref="BA80:BA99" si="112">AJ80+BB80</f>
        <v>2.5796512661536966</v>
      </c>
      <c r="BB80" s="30">
        <f t="shared" ref="BB80:BB99" si="113">$N$22*($N$20*SQRT((1/$H$26)+(AX80/$M$26)))</f>
        <v>0.14544531973078692</v>
      </c>
      <c r="BC80" s="56">
        <f t="shared" ref="BC80:BC99" si="114">(BA80-AZ80)/(2*AJ80)</f>
        <v>5.9750622146215751E-2</v>
      </c>
      <c r="BD80" s="30">
        <f t="shared" ref="BD80:BD99" si="115">AK80-BF80</f>
        <v>2.4664582367563432</v>
      </c>
      <c r="BE80" s="30">
        <f t="shared" ref="BE80:BE99" si="116">AK80+BF80</f>
        <v>2.7724547435212741</v>
      </c>
      <c r="BF80" s="30">
        <f t="shared" ref="BF80:BF99" si="117">$O$22*($O$20*SQRT((1/$H$26)+(AX80/$M$26)))</f>
        <v>0.15299825338246537</v>
      </c>
      <c r="BG80" s="56">
        <f t="shared" ref="BG80:BG99" si="118">(BE80-BD80)/(2*AK80)</f>
        <v>5.840839653509871E-2</v>
      </c>
      <c r="BH80" s="30">
        <f t="shared" ref="BH80:BH99" si="119">AL80-BJ80</f>
        <v>1.4793681883121252</v>
      </c>
      <c r="BI80" s="30">
        <f t="shared" ref="BI80:BI99" si="120">AL80+BJ80</f>
        <v>1.8952395948274681</v>
      </c>
      <c r="BJ80" s="30">
        <f t="shared" ref="BJ80:BJ99" si="121">$P$22*($P$20*SQRT((1/$H$26)+(AX80/$M$26)))</f>
        <v>0.20793570325767138</v>
      </c>
      <c r="BK80" s="56">
        <f t="shared" ref="BK80:BK99" si="122">(BI80-BH80)/(2*AL80)</f>
        <v>0.12323547897718458</v>
      </c>
      <c r="BL80" s="30">
        <f t="shared" ref="BL80:BL99" si="123">AM80-BN80</f>
        <v>3.0818075258490323</v>
      </c>
      <c r="BM80" s="30">
        <f t="shared" ref="BM80:BM99" si="124">AM80+BN80</f>
        <v>3.6305834409690991</v>
      </c>
      <c r="BN80" s="30">
        <f t="shared" ref="BN80:BN99" si="125">$Q$22*($Q$20*SQRT((1/$H$26)+(AX80/$M$26)))</f>
        <v>0.27438795756003359</v>
      </c>
      <c r="BO80" s="56">
        <f t="shared" ref="BO80:BO99" si="126">(BM80-BL80)/(2*AM80)</f>
        <v>8.1755654256862001E-2</v>
      </c>
      <c r="BP80" s="59"/>
      <c r="DZ80" s="30">
        <f t="shared" ref="DZ80:DZ99" si="127">AJ80-EB80</f>
        <v>1.7898827267041135</v>
      </c>
      <c r="EA80" s="30">
        <f t="shared" ref="EA80:EA99" si="128">AJ80+EB80</f>
        <v>3.0785291661417062</v>
      </c>
      <c r="EB80" s="30">
        <f t="shared" ref="EB80:EB99" si="129">$N$22*SQRT(($N$20^2)+((($N$20*SQRT((1/$H$26)+(AX80/$M$26))))^2))</f>
        <v>0.64432321971879625</v>
      </c>
      <c r="EC80" s="56">
        <f t="shared" ref="EC80:EC99" si="130">(EA80-DZ80)/(2*AJ80)</f>
        <v>0.26469544233331443</v>
      </c>
      <c r="ED80" s="30">
        <f t="shared" ref="ED80:ED99" si="131">AK80-EF80</f>
        <v>1.9416737508027455</v>
      </c>
      <c r="EE80" s="30">
        <f t="shared" ref="EE80:EE99" si="132">AK80+EF80</f>
        <v>3.2972392294748718</v>
      </c>
      <c r="EF80" s="30">
        <f t="shared" ref="EF80:EF99" si="133">$O$22*SQRT(($O$20^2)+((($O$20*SQRT((1/$H$26)+(AX80/$M$26))))^2))</f>
        <v>0.67778273933606314</v>
      </c>
      <c r="EG80" s="56">
        <f t="shared" ref="EG80:EG99" si="134">(EE80-ED80)/(2*AK80)</f>
        <v>0.25874937869273273</v>
      </c>
      <c r="EH80" s="30">
        <f t="shared" ref="EH80:EH99" si="135">AL80-EJ80</f>
        <v>0.76614807806227214</v>
      </c>
      <c r="EI80" s="30">
        <f t="shared" ref="EI80:EI99" si="136">AL80+EJ80</f>
        <v>2.6084597050773213</v>
      </c>
      <c r="EJ80" s="30">
        <f t="shared" ref="EJ80:EJ99" si="137">$P$22*SQRT(($P$20^2)+((($P$20*SQRT((1/$H$26)+(AX80/$M$26))))^2))</f>
        <v>0.92115581350752451</v>
      </c>
      <c r="EK80" s="56">
        <f t="shared" ref="EK80:EK99" si="138">(EI80-EH80)/(2*AL80)</f>
        <v>0.54593355595862458</v>
      </c>
      <c r="EL80" s="30">
        <f t="shared" ref="EL80:EL99" si="139">AM80-EN80</f>
        <v>2.1406559762294299</v>
      </c>
      <c r="EM80" s="30">
        <f t="shared" ref="EM80:EM99" si="140">AM80+EN80</f>
        <v>4.5717349905887019</v>
      </c>
      <c r="EN80" s="30">
        <f t="shared" ref="EN80:EN99" si="141">$Q$22*SQRT(($Q$20^2)+((($Q$20*SQRT((1/$H$26)+(AX80/$M$26))))^2))</f>
        <v>1.2155395071796358</v>
      </c>
      <c r="EO80" s="56">
        <f t="shared" ref="EO80:EO99" si="142">(EM80-EL80)/(2*AM80)</f>
        <v>0.36217780316686082</v>
      </c>
      <c r="EP80" s="66"/>
      <c r="EQ80" s="60"/>
    </row>
    <row r="81" spans="2:147" s="12" customFormat="1" ht="21.95" customHeight="1" x14ac:dyDescent="0.25"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T81" s="24"/>
      <c r="U81" s="129">
        <f>'RAW DATA'!BB76</f>
        <v>17.39</v>
      </c>
      <c r="V81" s="129">
        <f>'RAW DATA'!BC76</f>
        <v>9.9999999999999995E-21</v>
      </c>
      <c r="W81" s="129">
        <f>'RAW DATA'!BD76</f>
        <v>1.1299999999999999</v>
      </c>
      <c r="X81" s="82"/>
      <c r="Y81" s="83"/>
      <c r="Z81" s="84"/>
      <c r="AA81" s="30">
        <f t="shared" si="96"/>
        <v>0.85</v>
      </c>
      <c r="AB81" s="30">
        <f t="shared" si="97"/>
        <v>1.1499999999999999</v>
      </c>
      <c r="AC81" s="85">
        <f t="shared" si="98"/>
        <v>0.85</v>
      </c>
      <c r="AD81" s="85">
        <f t="shared" si="99"/>
        <v>1.1499999999999999</v>
      </c>
      <c r="AE81" s="30">
        <f t="shared" si="100"/>
        <v>0.75732124815480162</v>
      </c>
      <c r="AF81" s="30">
        <f t="shared" si="101"/>
        <v>1.0246111004447316</v>
      </c>
      <c r="AG81" s="84"/>
      <c r="AH81" s="77"/>
      <c r="AI81" s="45"/>
      <c r="AJ81" s="30">
        <f t="shared" si="102"/>
        <v>1</v>
      </c>
      <c r="AK81" s="30">
        <f t="shared" si="103"/>
        <v>1</v>
      </c>
      <c r="AL81" s="30">
        <f t="shared" si="104"/>
        <v>0.89096617429976666</v>
      </c>
      <c r="AM81" s="85">
        <f t="shared" si="105"/>
        <v>1</v>
      </c>
      <c r="AN81" s="30">
        <f t="shared" si="49"/>
        <v>1.6899999999999971E-2</v>
      </c>
      <c r="AO81" s="30">
        <f t="shared" ref="AO81:AO99" si="143">(W81-AK81)^2</f>
        <v>1.6899999999999971E-2</v>
      </c>
      <c r="AP81" s="30">
        <f t="shared" ref="AP81:AP99" si="144">(W81-AL81)^2</f>
        <v>5.7137169828889486E-2</v>
      </c>
      <c r="AQ81" s="85">
        <f t="shared" si="106"/>
        <v>1.6899999999999971E-2</v>
      </c>
      <c r="AR81" s="94"/>
      <c r="AS81" s="95"/>
      <c r="AT81" s="93"/>
      <c r="AU81" s="30">
        <f t="shared" si="107"/>
        <v>9.9999999999999993E-41</v>
      </c>
      <c r="AV81" s="30">
        <f t="shared" si="108"/>
        <v>1.2768999999999997</v>
      </c>
      <c r="AW81" s="30">
        <f t="shared" si="109"/>
        <v>1.1299999999999999E-20</v>
      </c>
      <c r="AX81" s="85">
        <f t="shared" si="110"/>
        <v>2247.161580574153</v>
      </c>
      <c r="AY81" s="92"/>
      <c r="AZ81" s="30">
        <f t="shared" si="111"/>
        <v>0.86998644360691235</v>
      </c>
      <c r="BA81" s="30">
        <f t="shared" si="112"/>
        <v>1.1300135563930875</v>
      </c>
      <c r="BB81" s="30">
        <f t="shared" si="113"/>
        <v>0.13001355639308765</v>
      </c>
      <c r="BC81" s="56">
        <f t="shared" si="114"/>
        <v>0.13001355639308759</v>
      </c>
      <c r="BD81" s="30">
        <f t="shared" si="115"/>
        <v>0.86323487699017032</v>
      </c>
      <c r="BE81" s="30">
        <f t="shared" si="116"/>
        <v>1.1367651230098297</v>
      </c>
      <c r="BF81" s="30">
        <f t="shared" si="117"/>
        <v>0.13676512300982965</v>
      </c>
      <c r="BG81" s="56">
        <f t="shared" si="118"/>
        <v>0.13676512300982968</v>
      </c>
      <c r="BH81" s="30">
        <f t="shared" si="119"/>
        <v>0.70509247047988965</v>
      </c>
      <c r="BI81" s="30">
        <f t="shared" si="120"/>
        <v>1.0768398781196438</v>
      </c>
      <c r="BJ81" s="30">
        <f t="shared" si="121"/>
        <v>0.18587370381987703</v>
      </c>
      <c r="BK81" s="56">
        <f t="shared" si="122"/>
        <v>0.2086203822114347</v>
      </c>
      <c r="BL81" s="30">
        <f t="shared" si="123"/>
        <v>0.75472463287339253</v>
      </c>
      <c r="BM81" s="30">
        <f t="shared" si="124"/>
        <v>1.2452753671266075</v>
      </c>
      <c r="BN81" s="30">
        <f t="shared" si="125"/>
        <v>0.2452753671266075</v>
      </c>
      <c r="BO81" s="56">
        <f t="shared" si="126"/>
        <v>0.24527536712660747</v>
      </c>
      <c r="BP81" s="59"/>
      <c r="DZ81" s="30">
        <f t="shared" si="127"/>
        <v>0.35898393523782579</v>
      </c>
      <c r="EA81" s="30">
        <f t="shared" si="128"/>
        <v>1.6410160647621743</v>
      </c>
      <c r="EB81" s="30">
        <f t="shared" si="129"/>
        <v>0.64101606476217421</v>
      </c>
      <c r="EC81" s="56">
        <f t="shared" si="130"/>
        <v>0.64101606476217432</v>
      </c>
      <c r="ED81" s="30">
        <f t="shared" si="131"/>
        <v>0.32569615522695827</v>
      </c>
      <c r="EE81" s="30">
        <f t="shared" si="132"/>
        <v>1.6743038447730418</v>
      </c>
      <c r="EF81" s="30">
        <f t="shared" si="133"/>
        <v>0.67430384477304173</v>
      </c>
      <c r="EG81" s="56">
        <f t="shared" si="134"/>
        <v>0.67430384477304184</v>
      </c>
      <c r="EH81" s="30">
        <f t="shared" si="135"/>
        <v>-2.5461569628343672E-2</v>
      </c>
      <c r="EI81" s="30">
        <f t="shared" si="136"/>
        <v>1.8073939182278771</v>
      </c>
      <c r="EJ81" s="30">
        <f t="shared" si="137"/>
        <v>0.91642774392811033</v>
      </c>
      <c r="EK81" s="56">
        <f t="shared" si="138"/>
        <v>1.0285774817976165</v>
      </c>
      <c r="EL81" s="30">
        <f t="shared" si="139"/>
        <v>-0.20930043743465032</v>
      </c>
      <c r="EM81" s="30">
        <f t="shared" si="140"/>
        <v>2.2093004374346501</v>
      </c>
      <c r="EN81" s="30">
        <f t="shared" si="141"/>
        <v>1.2093004374346503</v>
      </c>
      <c r="EO81" s="56">
        <f t="shared" si="142"/>
        <v>1.2093004374346501</v>
      </c>
      <c r="EP81" s="66"/>
      <c r="EQ81" s="60"/>
    </row>
    <row r="82" spans="2:147" s="12" customFormat="1" ht="21.95" customHeight="1" x14ac:dyDescent="0.25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T82" s="24"/>
      <c r="U82" s="129">
        <f>'RAW DATA'!BB77</f>
        <v>67.83</v>
      </c>
      <c r="V82" s="129">
        <f>'RAW DATA'!BC77</f>
        <v>11.994353873675774</v>
      </c>
      <c r="W82" s="129">
        <f>'RAW DATA'!BD77</f>
        <v>1.42</v>
      </c>
      <c r="X82" s="82"/>
      <c r="Y82" s="83"/>
      <c r="Z82" s="84"/>
      <c r="AA82" s="30">
        <f t="shared" si="96"/>
        <v>0.99273281109674161</v>
      </c>
      <c r="AB82" s="30">
        <f t="shared" si="97"/>
        <v>1.3431090973661799</v>
      </c>
      <c r="AC82" s="85">
        <f t="shared" si="98"/>
        <v>0.95144632660031081</v>
      </c>
      <c r="AD82" s="85">
        <f t="shared" si="99"/>
        <v>1.2872509124592439</v>
      </c>
      <c r="AE82" s="30">
        <f t="shared" si="100"/>
        <v>1.3959673166376791</v>
      </c>
      <c r="AF82" s="30">
        <f t="shared" si="101"/>
        <v>1.8886616636862716</v>
      </c>
      <c r="AG82" s="84"/>
      <c r="AH82" s="77"/>
      <c r="AI82" s="45"/>
      <c r="AJ82" s="30">
        <f t="shared" si="102"/>
        <v>1.1679209542314608</v>
      </c>
      <c r="AK82" s="30">
        <f t="shared" si="103"/>
        <v>1.1193486195297775</v>
      </c>
      <c r="AL82" s="30">
        <f t="shared" si="104"/>
        <v>1.6423144901619755</v>
      </c>
      <c r="AM82" s="85">
        <f t="shared" si="105"/>
        <v>1.2758701390945428</v>
      </c>
      <c r="AN82" s="30">
        <f t="shared" ref="AN82:AN99" si="145">(W82-AJ82)^2</f>
        <v>6.3543845315577246E-2</v>
      </c>
      <c r="AO82" s="30">
        <f t="shared" si="143"/>
        <v>9.0391252578650452E-2</v>
      </c>
      <c r="AP82" s="30">
        <f t="shared" si="144"/>
        <v>4.9423732535979134E-2</v>
      </c>
      <c r="AQ82" s="85">
        <f t="shared" si="106"/>
        <v>2.077341680462641E-2</v>
      </c>
      <c r="AR82" s="94"/>
      <c r="AS82" s="95"/>
      <c r="AT82" s="93"/>
      <c r="AU82" s="30">
        <f t="shared" si="107"/>
        <v>143.86452484696105</v>
      </c>
      <c r="AV82" s="30">
        <f t="shared" si="108"/>
        <v>2.0164</v>
      </c>
      <c r="AW82" s="30">
        <f t="shared" si="109"/>
        <v>17.031982500619598</v>
      </c>
      <c r="AX82" s="85">
        <f t="shared" si="110"/>
        <v>1253.8597446037593</v>
      </c>
      <c r="AY82" s="92"/>
      <c r="AZ82" s="30">
        <f t="shared" si="111"/>
        <v>1.0606594021027813</v>
      </c>
      <c r="BA82" s="30">
        <f t="shared" si="112"/>
        <v>1.2751825063601403</v>
      </c>
      <c r="BB82" s="30">
        <f t="shared" si="113"/>
        <v>0.10726155212867948</v>
      </c>
      <c r="BC82" s="56">
        <f t="shared" si="114"/>
        <v>9.1839736019859258E-2</v>
      </c>
      <c r="BD82" s="30">
        <f t="shared" si="115"/>
        <v>1.006517005826731</v>
      </c>
      <c r="BE82" s="30">
        <f t="shared" si="116"/>
        <v>1.232180233232824</v>
      </c>
      <c r="BF82" s="30">
        <f t="shared" si="117"/>
        <v>0.11283161370304641</v>
      </c>
      <c r="BG82" s="56">
        <f t="shared" si="118"/>
        <v>0.10080113713853105</v>
      </c>
      <c r="BH82" s="30">
        <f t="shared" si="119"/>
        <v>1.4889681582506484</v>
      </c>
      <c r="BI82" s="30">
        <f t="shared" si="120"/>
        <v>1.7956608220733026</v>
      </c>
      <c r="BJ82" s="30">
        <f t="shared" si="121"/>
        <v>0.15334633191132716</v>
      </c>
      <c r="BK82" s="56">
        <f t="shared" si="122"/>
        <v>9.3372087276781618E-2</v>
      </c>
      <c r="BL82" s="30">
        <f t="shared" si="123"/>
        <v>1.0735172667726043</v>
      </c>
      <c r="BM82" s="30">
        <f t="shared" si="124"/>
        <v>1.4782230114164814</v>
      </c>
      <c r="BN82" s="30">
        <f t="shared" si="125"/>
        <v>0.20235287232193844</v>
      </c>
      <c r="BO82" s="56">
        <f t="shared" si="126"/>
        <v>0.15859989674618763</v>
      </c>
      <c r="BP82" s="59"/>
      <c r="DZ82" s="30">
        <f t="shared" si="127"/>
        <v>0.53112969251200315</v>
      </c>
      <c r="EA82" s="30">
        <f t="shared" si="128"/>
        <v>1.8047122159509184</v>
      </c>
      <c r="EB82" s="30">
        <f t="shared" si="129"/>
        <v>0.63679126171945766</v>
      </c>
      <c r="EC82" s="56">
        <f t="shared" si="130"/>
        <v>0.54523489745801501</v>
      </c>
      <c r="ED82" s="30">
        <f t="shared" si="131"/>
        <v>0.44948897060722448</v>
      </c>
      <c r="EE82" s="30">
        <f t="shared" si="132"/>
        <v>1.7892082684523305</v>
      </c>
      <c r="EF82" s="30">
        <f t="shared" si="133"/>
        <v>0.66985964892255301</v>
      </c>
      <c r="EG82" s="56">
        <f t="shared" si="134"/>
        <v>0.59843701706082553</v>
      </c>
      <c r="EH82" s="30">
        <f t="shared" si="135"/>
        <v>0.73192673014973442</v>
      </c>
      <c r="EI82" s="30">
        <f t="shared" si="136"/>
        <v>2.5527022501742165</v>
      </c>
      <c r="EJ82" s="30">
        <f t="shared" si="137"/>
        <v>0.91038776001224109</v>
      </c>
      <c r="EK82" s="56">
        <f t="shared" si="138"/>
        <v>0.55433217295820891</v>
      </c>
      <c r="EL82" s="30">
        <f t="shared" si="139"/>
        <v>7.4539948348683271E-2</v>
      </c>
      <c r="EM82" s="30">
        <f t="shared" si="140"/>
        <v>2.4772003298404024</v>
      </c>
      <c r="EN82" s="30">
        <f t="shared" si="141"/>
        <v>1.2013301907458596</v>
      </c>
      <c r="EO82" s="56">
        <f t="shared" si="142"/>
        <v>0.9415771667784445</v>
      </c>
      <c r="EP82" s="66"/>
      <c r="EQ82" s="60"/>
    </row>
    <row r="83" spans="2:147" s="12" customFormat="1" ht="21.95" customHeight="1" x14ac:dyDescent="0.25"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T83" s="24"/>
      <c r="U83" s="129">
        <f>'RAW DATA'!BB78</f>
        <v>110.87</v>
      </c>
      <c r="V83" s="129">
        <f>'RAW DATA'!BC78</f>
        <v>26.047419089625386</v>
      </c>
      <c r="W83" s="129">
        <f>'RAW DATA'!BD78</f>
        <v>1.63</v>
      </c>
      <c r="X83" s="82"/>
      <c r="Y83" s="83"/>
      <c r="Z83" s="84"/>
      <c r="AA83" s="30">
        <f t="shared" si="96"/>
        <v>1.1599642871665419</v>
      </c>
      <c r="AB83" s="30">
        <f t="shared" si="97"/>
        <v>1.5693634473429685</v>
      </c>
      <c r="AC83" s="85">
        <f t="shared" si="98"/>
        <v>1.0858106055549657</v>
      </c>
      <c r="AD83" s="85">
        <f t="shared" si="99"/>
        <v>1.469037878103777</v>
      </c>
      <c r="AE83" s="30">
        <f t="shared" si="100"/>
        <v>1.4096742839661611</v>
      </c>
      <c r="AF83" s="30">
        <f t="shared" si="101"/>
        <v>1.9072063841895119</v>
      </c>
      <c r="AG83" s="84"/>
      <c r="AH83" s="77"/>
      <c r="AI83" s="45"/>
      <c r="AJ83" s="30">
        <f t="shared" si="102"/>
        <v>1.3646638672547553</v>
      </c>
      <c r="AK83" s="30">
        <f t="shared" si="103"/>
        <v>1.2774242418293713</v>
      </c>
      <c r="AL83" s="30">
        <f t="shared" si="104"/>
        <v>1.6584403340778366</v>
      </c>
      <c r="AM83" s="85">
        <f t="shared" si="105"/>
        <v>1.5990906390613837</v>
      </c>
      <c r="AN83" s="30">
        <f t="shared" si="145"/>
        <v>7.0403263340202055E-2</v>
      </c>
      <c r="AO83" s="30">
        <f t="shared" si="143"/>
        <v>0.12430966524959357</v>
      </c>
      <c r="AP83" s="30">
        <f t="shared" si="144"/>
        <v>8.0885260245896226E-4</v>
      </c>
      <c r="AQ83" s="85">
        <f t="shared" si="106"/>
        <v>9.5538859363365183E-4</v>
      </c>
      <c r="AR83" s="94"/>
      <c r="AS83" s="95"/>
      <c r="AT83" s="93"/>
      <c r="AU83" s="30">
        <f t="shared" si="107"/>
        <v>678.46804123058098</v>
      </c>
      <c r="AV83" s="30">
        <f t="shared" si="108"/>
        <v>2.6568999999999998</v>
      </c>
      <c r="AW83" s="30">
        <f t="shared" si="109"/>
        <v>42.457293116089375</v>
      </c>
      <c r="AX83" s="85">
        <f t="shared" si="110"/>
        <v>456.11362396162468</v>
      </c>
      <c r="AY83" s="92"/>
      <c r="AZ83" s="30">
        <f t="shared" si="111"/>
        <v>1.2799916775760873</v>
      </c>
      <c r="BA83" s="30">
        <f t="shared" si="112"/>
        <v>1.4493360569334233</v>
      </c>
      <c r="BB83" s="30">
        <f t="shared" si="113"/>
        <v>8.467218967866795E-2</v>
      </c>
      <c r="BC83" s="56">
        <f t="shared" si="114"/>
        <v>6.2046187131047828E-2</v>
      </c>
      <c r="BD83" s="30">
        <f t="shared" si="115"/>
        <v>1.1883550496760342</v>
      </c>
      <c r="BE83" s="30">
        <f t="shared" si="116"/>
        <v>1.3664934339827084</v>
      </c>
      <c r="BF83" s="30">
        <f t="shared" si="117"/>
        <v>8.9069192153337085E-2</v>
      </c>
      <c r="BG83" s="56">
        <f t="shared" si="118"/>
        <v>6.9725615998787557E-2</v>
      </c>
      <c r="BH83" s="30">
        <f t="shared" si="119"/>
        <v>1.5373888534266242</v>
      </c>
      <c r="BI83" s="30">
        <f t="shared" si="120"/>
        <v>1.779491814729049</v>
      </c>
      <c r="BJ83" s="30">
        <f t="shared" si="121"/>
        <v>0.12105148065121249</v>
      </c>
      <c r="BK83" s="56">
        <f t="shared" si="122"/>
        <v>7.2991158116352844E-2</v>
      </c>
      <c r="BL83" s="30">
        <f t="shared" si="123"/>
        <v>1.4393534317654129</v>
      </c>
      <c r="BM83" s="30">
        <f t="shared" si="124"/>
        <v>1.7588278463573546</v>
      </c>
      <c r="BN83" s="30">
        <f t="shared" si="125"/>
        <v>0.15973720729597077</v>
      </c>
      <c r="BO83" s="56">
        <f t="shared" si="126"/>
        <v>9.9892528537176353E-2</v>
      </c>
      <c r="BP83" s="59"/>
      <c r="DZ83" s="30">
        <f t="shared" si="127"/>
        <v>0.73128605730070773</v>
      </c>
      <c r="EA83" s="30">
        <f t="shared" si="128"/>
        <v>1.998041677208803</v>
      </c>
      <c r="EB83" s="30">
        <f t="shared" si="129"/>
        <v>0.63337780995404758</v>
      </c>
      <c r="EC83" s="56">
        <f t="shared" si="130"/>
        <v>0.46412733945113593</v>
      </c>
      <c r="ED83" s="30">
        <f t="shared" si="131"/>
        <v>0.61115530424135756</v>
      </c>
      <c r="EE83" s="30">
        <f t="shared" si="132"/>
        <v>1.9436931794173851</v>
      </c>
      <c r="EF83" s="30">
        <f t="shared" si="133"/>
        <v>0.66626893758801375</v>
      </c>
      <c r="EG83" s="56">
        <f t="shared" si="134"/>
        <v>0.52157217294848313</v>
      </c>
      <c r="EH83" s="30">
        <f t="shared" si="135"/>
        <v>0.75293261073291795</v>
      </c>
      <c r="EI83" s="30">
        <f t="shared" si="136"/>
        <v>2.5639480574227553</v>
      </c>
      <c r="EJ83" s="30">
        <f t="shared" si="137"/>
        <v>0.90550772334491869</v>
      </c>
      <c r="EK83" s="56">
        <f t="shared" si="138"/>
        <v>0.54599957848252623</v>
      </c>
      <c r="EL83" s="30">
        <f t="shared" si="139"/>
        <v>0.40420005090895339</v>
      </c>
      <c r="EM83" s="30">
        <f t="shared" si="140"/>
        <v>2.793981227213814</v>
      </c>
      <c r="EN83" s="30">
        <f t="shared" si="141"/>
        <v>1.1948905881524303</v>
      </c>
      <c r="EO83" s="56">
        <f t="shared" si="142"/>
        <v>0.74723130694692441</v>
      </c>
      <c r="EP83" s="66"/>
      <c r="EQ83" s="60"/>
    </row>
    <row r="84" spans="2:147" s="12" customFormat="1" ht="21.95" customHeight="1" x14ac:dyDescent="0.25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T84" s="24"/>
      <c r="U84" s="129">
        <f>'RAW DATA'!BB79</f>
        <v>103.48</v>
      </c>
      <c r="V84" s="129">
        <f>'RAW DATA'!BC79</f>
        <v>23.726091765378754</v>
      </c>
      <c r="W84" s="129">
        <f>'RAW DATA'!BD79</f>
        <v>1.5</v>
      </c>
      <c r="X84" s="82"/>
      <c r="Y84" s="83"/>
      <c r="Z84" s="84"/>
      <c r="AA84" s="30">
        <f t="shared" si="96"/>
        <v>1.1323404920080071</v>
      </c>
      <c r="AB84" s="30">
        <f t="shared" si="97"/>
        <v>1.5319900774225979</v>
      </c>
      <c r="AC84" s="85">
        <f t="shared" si="98"/>
        <v>1.0623743256684468</v>
      </c>
      <c r="AD84" s="85">
        <f t="shared" si="99"/>
        <v>1.4373299700220161</v>
      </c>
      <c r="AE84" s="30">
        <f t="shared" si="100"/>
        <v>1.408017304099614</v>
      </c>
      <c r="AF84" s="30">
        <f t="shared" si="101"/>
        <v>1.9049645878994779</v>
      </c>
      <c r="AG84" s="84"/>
      <c r="AH84" s="77"/>
      <c r="AI84" s="45"/>
      <c r="AJ84" s="30">
        <f t="shared" si="102"/>
        <v>1.3321652847153025</v>
      </c>
      <c r="AK84" s="30">
        <f t="shared" si="103"/>
        <v>1.2498521478452316</v>
      </c>
      <c r="AL84" s="30">
        <f t="shared" si="104"/>
        <v>1.656490945999546</v>
      </c>
      <c r="AM84" s="85">
        <f t="shared" si="105"/>
        <v>1.5457001106037114</v>
      </c>
      <c r="AN84" s="30">
        <f t="shared" si="145"/>
        <v>2.8168491654695475E-2</v>
      </c>
      <c r="AO84" s="30">
        <f t="shared" si="143"/>
        <v>6.2573947937643884E-2</v>
      </c>
      <c r="AP84" s="30">
        <f t="shared" si="144"/>
        <v>2.4489416179832836E-2</v>
      </c>
      <c r="AQ84" s="85">
        <f t="shared" si="106"/>
        <v>2.0885001091914528E-3</v>
      </c>
      <c r="AR84" s="94"/>
      <c r="AS84" s="95"/>
      <c r="AT84" s="93"/>
      <c r="AU84" s="30">
        <f t="shared" si="107"/>
        <v>562.92743045917359</v>
      </c>
      <c r="AV84" s="30">
        <f t="shared" si="108"/>
        <v>2.25</v>
      </c>
      <c r="AW84" s="30">
        <f t="shared" si="109"/>
        <v>35.589137648068132</v>
      </c>
      <c r="AX84" s="85">
        <f t="shared" si="110"/>
        <v>560.65450931589896</v>
      </c>
      <c r="AY84" s="92"/>
      <c r="AZ84" s="30">
        <f t="shared" si="111"/>
        <v>1.2442019530719477</v>
      </c>
      <c r="BA84" s="30">
        <f t="shared" si="112"/>
        <v>1.4201286163586573</v>
      </c>
      <c r="BB84" s="30">
        <f t="shared" si="113"/>
        <v>8.7963331643354764E-2</v>
      </c>
      <c r="BC84" s="56">
        <f t="shared" si="114"/>
        <v>6.603034372131493E-2</v>
      </c>
      <c r="BD84" s="30">
        <f t="shared" si="115"/>
        <v>1.1573209056708773</v>
      </c>
      <c r="BE84" s="30">
        <f t="shared" si="116"/>
        <v>1.3423833900195858</v>
      </c>
      <c r="BF84" s="30">
        <f t="shared" si="117"/>
        <v>9.2531242174354225E-2</v>
      </c>
      <c r="BG84" s="56">
        <f t="shared" si="118"/>
        <v>7.4033750579122384E-2</v>
      </c>
      <c r="BH84" s="30">
        <f t="shared" si="119"/>
        <v>1.53073428872103</v>
      </c>
      <c r="BI84" s="30">
        <f t="shared" si="120"/>
        <v>1.7822476032780621</v>
      </c>
      <c r="BJ84" s="30">
        <f t="shared" si="121"/>
        <v>0.12575665727851598</v>
      </c>
      <c r="BK84" s="56">
        <f t="shared" si="122"/>
        <v>7.5917503553050214E-2</v>
      </c>
      <c r="BL84" s="30">
        <f t="shared" si="123"/>
        <v>1.3797540426623651</v>
      </c>
      <c r="BM84" s="30">
        <f t="shared" si="124"/>
        <v>1.7116461785450576</v>
      </c>
      <c r="BN84" s="30">
        <f t="shared" si="125"/>
        <v>0.1659460679413462</v>
      </c>
      <c r="BO84" s="56">
        <f t="shared" si="126"/>
        <v>0.10735980854431841</v>
      </c>
      <c r="BP84" s="59"/>
      <c r="DZ84" s="30">
        <f t="shared" si="127"/>
        <v>0.69833911126472292</v>
      </c>
      <c r="EA84" s="30">
        <f t="shared" si="128"/>
        <v>1.9659914581658819</v>
      </c>
      <c r="EB84" s="30">
        <f t="shared" si="129"/>
        <v>0.63382617345057957</v>
      </c>
      <c r="EC84" s="56">
        <f t="shared" si="130"/>
        <v>0.47578643635503132</v>
      </c>
      <c r="ED84" s="30">
        <f t="shared" si="131"/>
        <v>0.5831115633731736</v>
      </c>
      <c r="EE84" s="30">
        <f t="shared" si="132"/>
        <v>1.9165927323172895</v>
      </c>
      <c r="EF84" s="30">
        <f t="shared" si="133"/>
        <v>0.66674058447205797</v>
      </c>
      <c r="EG84" s="56">
        <f t="shared" si="134"/>
        <v>0.53345556562152663</v>
      </c>
      <c r="EH84" s="30">
        <f t="shared" si="135"/>
        <v>0.75034222039247822</v>
      </c>
      <c r="EI84" s="30">
        <f t="shared" si="136"/>
        <v>2.5626396716066138</v>
      </c>
      <c r="EJ84" s="30">
        <f t="shared" si="137"/>
        <v>0.90614872560706783</v>
      </c>
      <c r="EK84" s="56">
        <f t="shared" si="138"/>
        <v>0.54702908446039644</v>
      </c>
      <c r="EL84" s="30">
        <f t="shared" si="139"/>
        <v>0.34996366818601099</v>
      </c>
      <c r="EM84" s="30">
        <f t="shared" si="140"/>
        <v>2.741436553021412</v>
      </c>
      <c r="EN84" s="30">
        <f t="shared" si="141"/>
        <v>1.1957364424177004</v>
      </c>
      <c r="EO84" s="56">
        <f t="shared" si="142"/>
        <v>0.7735888961997136</v>
      </c>
      <c r="EP84" s="66"/>
      <c r="EQ84" s="60"/>
    </row>
    <row r="85" spans="2:147" s="12" customFormat="1" ht="21.95" customHeight="1" x14ac:dyDescent="0.25">
      <c r="T85" s="24"/>
      <c r="U85" s="129">
        <f>'RAW DATA'!BB80</f>
        <v>70.430000000000007</v>
      </c>
      <c r="V85" s="129">
        <f>'RAW DATA'!BC80</f>
        <v>12.885884296104603</v>
      </c>
      <c r="W85" s="129">
        <f>'RAW DATA'!BD80</f>
        <v>1.27</v>
      </c>
      <c r="X85" s="82"/>
      <c r="Y85" s="83"/>
      <c r="Z85" s="84"/>
      <c r="AA85" s="30">
        <f t="shared" si="96"/>
        <v>1.0033420231236447</v>
      </c>
      <c r="AB85" s="30">
        <f t="shared" si="97"/>
        <v>1.3574627371672841</v>
      </c>
      <c r="AC85" s="85">
        <f t="shared" si="98"/>
        <v>0.95945331802561296</v>
      </c>
      <c r="AD85" s="85">
        <f t="shared" si="99"/>
        <v>1.2980839008581821</v>
      </c>
      <c r="AE85" s="30">
        <f t="shared" si="100"/>
        <v>1.3972289686546706</v>
      </c>
      <c r="AF85" s="30">
        <f t="shared" si="101"/>
        <v>1.8903686046504364</v>
      </c>
      <c r="AG85" s="84"/>
      <c r="AH85" s="77"/>
      <c r="AI85" s="45"/>
      <c r="AJ85" s="30">
        <f t="shared" si="102"/>
        <v>1.1804023801454644</v>
      </c>
      <c r="AK85" s="30">
        <f t="shared" si="103"/>
        <v>1.1287686094418976</v>
      </c>
      <c r="AL85" s="30">
        <f t="shared" si="104"/>
        <v>1.6437987866525536</v>
      </c>
      <c r="AM85" s="85">
        <f t="shared" si="105"/>
        <v>1.2963753388104058</v>
      </c>
      <c r="AN85" s="30">
        <f t="shared" si="145"/>
        <v>8.0277334835978775E-3</v>
      </c>
      <c r="AO85" s="30">
        <f t="shared" si="143"/>
        <v>1.9946305678975259E-2</v>
      </c>
      <c r="AP85" s="30">
        <f t="shared" si="144"/>
        <v>0.13972553290292131</v>
      </c>
      <c r="AQ85" s="85">
        <f t="shared" si="106"/>
        <v>6.9565849736369682E-4</v>
      </c>
      <c r="AR85" s="94"/>
      <c r="AS85" s="95"/>
      <c r="AT85" s="93"/>
      <c r="AU85" s="30">
        <f t="shared" si="107"/>
        <v>166.04601409259521</v>
      </c>
      <c r="AV85" s="30">
        <f t="shared" si="108"/>
        <v>1.6129</v>
      </c>
      <c r="AW85" s="30">
        <f t="shared" si="109"/>
        <v>16.365073056052847</v>
      </c>
      <c r="AX85" s="85">
        <f t="shared" si="110"/>
        <v>1191.51659694866</v>
      </c>
      <c r="AY85" s="92"/>
      <c r="AZ85" s="30">
        <f t="shared" si="111"/>
        <v>1.0747320790353498</v>
      </c>
      <c r="BA85" s="30">
        <f t="shared" si="112"/>
        <v>1.2860726812555789</v>
      </c>
      <c r="BB85" s="30">
        <f t="shared" si="113"/>
        <v>0.10567030111011444</v>
      </c>
      <c r="BC85" s="56">
        <f t="shared" si="114"/>
        <v>8.9520576108201758E-2</v>
      </c>
      <c r="BD85" s="30">
        <f t="shared" si="115"/>
        <v>1.0176108799654744</v>
      </c>
      <c r="BE85" s="30">
        <f t="shared" si="116"/>
        <v>1.2399263389183208</v>
      </c>
      <c r="BF85" s="30">
        <f t="shared" si="117"/>
        <v>0.11115772947642327</v>
      </c>
      <c r="BG85" s="56">
        <f t="shared" si="118"/>
        <v>9.8476985049560734E-2</v>
      </c>
      <c r="BH85" s="30">
        <f t="shared" si="119"/>
        <v>1.4927273845926459</v>
      </c>
      <c r="BI85" s="30">
        <f t="shared" si="120"/>
        <v>1.7948701887124614</v>
      </c>
      <c r="BJ85" s="30">
        <f t="shared" si="121"/>
        <v>0.15107140205990774</v>
      </c>
      <c r="BK85" s="56">
        <f t="shared" si="122"/>
        <v>9.1903828672091251E-2</v>
      </c>
      <c r="BL85" s="30">
        <f t="shared" si="123"/>
        <v>1.0970244201969646</v>
      </c>
      <c r="BM85" s="30">
        <f t="shared" si="124"/>
        <v>1.495726257423847</v>
      </c>
      <c r="BN85" s="30">
        <f t="shared" si="125"/>
        <v>0.19935091861344131</v>
      </c>
      <c r="BO85" s="56">
        <f t="shared" si="126"/>
        <v>0.15377561779011611</v>
      </c>
      <c r="BP85" s="59"/>
      <c r="DZ85" s="30">
        <f t="shared" si="127"/>
        <v>0.54387721726978711</v>
      </c>
      <c r="EA85" s="30">
        <f t="shared" si="128"/>
        <v>1.8169275430211416</v>
      </c>
      <c r="EB85" s="30">
        <f t="shared" si="129"/>
        <v>0.63652516287567729</v>
      </c>
      <c r="EC85" s="56">
        <f t="shared" si="130"/>
        <v>0.53924422178582554</v>
      </c>
      <c r="ED85" s="30">
        <f t="shared" si="131"/>
        <v>0.45918887779960382</v>
      </c>
      <c r="EE85" s="30">
        <f t="shared" si="132"/>
        <v>1.7983483410841914</v>
      </c>
      <c r="EF85" s="30">
        <f t="shared" si="133"/>
        <v>0.66957973164229379</v>
      </c>
      <c r="EG85" s="56">
        <f t="shared" si="134"/>
        <v>0.59319485503176528</v>
      </c>
      <c r="EH85" s="30">
        <f t="shared" si="135"/>
        <v>0.73379145448989835</v>
      </c>
      <c r="EI85" s="30">
        <f t="shared" si="136"/>
        <v>2.553806118815209</v>
      </c>
      <c r="EJ85" s="30">
        <f t="shared" si="137"/>
        <v>0.91000733216265528</v>
      </c>
      <c r="EK85" s="56">
        <f t="shared" si="138"/>
        <v>0.55360019702642704</v>
      </c>
      <c r="EL85" s="30">
        <f t="shared" si="139"/>
        <v>9.5547153343155999E-2</v>
      </c>
      <c r="EM85" s="30">
        <f t="shared" si="140"/>
        <v>2.4972035242776558</v>
      </c>
      <c r="EN85" s="30">
        <f t="shared" si="141"/>
        <v>1.2008281854672498</v>
      </c>
      <c r="EO85" s="56">
        <f t="shared" si="142"/>
        <v>0.92629669009992677</v>
      </c>
      <c r="EP85" s="66"/>
      <c r="EQ85" s="60"/>
    </row>
    <row r="86" spans="2:147" s="12" customFormat="1" ht="21.95" customHeight="1" x14ac:dyDescent="0.25">
      <c r="T86" s="24"/>
      <c r="U86" s="129">
        <f>'RAW DATA'!BB81</f>
        <v>46.09</v>
      </c>
      <c r="V86" s="129">
        <f>'RAW DATA'!BC81</f>
        <v>4.2340991781027384</v>
      </c>
      <c r="W86" s="129">
        <f>'RAW DATA'!BD81</f>
        <v>1.19</v>
      </c>
      <c r="X86" s="82"/>
      <c r="Y86" s="83"/>
      <c r="Z86" s="84"/>
      <c r="AA86" s="30">
        <f t="shared" si="96"/>
        <v>0.9003857802194225</v>
      </c>
      <c r="AB86" s="30">
        <f t="shared" si="97"/>
        <v>1.218168996767454</v>
      </c>
      <c r="AC86" s="85">
        <f t="shared" si="98"/>
        <v>0.88451270872765986</v>
      </c>
      <c r="AD86" s="85">
        <f t="shared" si="99"/>
        <v>1.1966936647491868</v>
      </c>
      <c r="AE86" s="30">
        <f t="shared" si="100"/>
        <v>1.3777719252642298</v>
      </c>
      <c r="AF86" s="30">
        <f t="shared" si="101"/>
        <v>1.8640443694751343</v>
      </c>
      <c r="AG86" s="84"/>
      <c r="AH86" s="77"/>
      <c r="AI86" s="45"/>
      <c r="AJ86" s="30">
        <f t="shared" si="102"/>
        <v>1.0592773884934383</v>
      </c>
      <c r="AK86" s="30">
        <f t="shared" si="103"/>
        <v>1.0406031867384233</v>
      </c>
      <c r="AL86" s="30">
        <f t="shared" si="104"/>
        <v>1.620908147369682</v>
      </c>
      <c r="AM86" s="85">
        <f t="shared" si="105"/>
        <v>1.097384281096363</v>
      </c>
      <c r="AN86" s="30">
        <f t="shared" si="145"/>
        <v>1.7088401159095434E-2</v>
      </c>
      <c r="AO86" s="30">
        <f t="shared" si="143"/>
        <v>2.2319407812714392E-2</v>
      </c>
      <c r="AP86" s="30">
        <f t="shared" si="144"/>
        <v>0.18568183146957165</v>
      </c>
      <c r="AQ86" s="85">
        <f t="shared" si="106"/>
        <v>8.5776713880374965E-3</v>
      </c>
      <c r="AR86" s="94"/>
      <c r="AS86" s="95"/>
      <c r="AT86" s="93"/>
      <c r="AU86" s="30">
        <f t="shared" si="107"/>
        <v>17.927595850010285</v>
      </c>
      <c r="AV86" s="30">
        <f t="shared" si="108"/>
        <v>1.4160999999999999</v>
      </c>
      <c r="AW86" s="30">
        <f t="shared" si="109"/>
        <v>5.0385780219422589</v>
      </c>
      <c r="AX86" s="85">
        <f t="shared" si="110"/>
        <v>1863.6607039601204</v>
      </c>
      <c r="AY86" s="92"/>
      <c r="AZ86" s="30">
        <f t="shared" si="111"/>
        <v>0.93754308554840349</v>
      </c>
      <c r="BA86" s="30">
        <f t="shared" si="112"/>
        <v>1.1810116914384732</v>
      </c>
      <c r="BB86" s="30">
        <f t="shared" si="113"/>
        <v>0.12173430294503487</v>
      </c>
      <c r="BC86" s="56">
        <f t="shared" si="114"/>
        <v>0.11492202539900523</v>
      </c>
      <c r="BD86" s="30">
        <f t="shared" si="115"/>
        <v>0.91254725642869194</v>
      </c>
      <c r="BE86" s="30">
        <f t="shared" si="116"/>
        <v>1.1686591170481546</v>
      </c>
      <c r="BF86" s="30">
        <f t="shared" si="117"/>
        <v>0.12805593030973136</v>
      </c>
      <c r="BG86" s="56">
        <f t="shared" si="118"/>
        <v>0.12305932937904868</v>
      </c>
      <c r="BH86" s="30">
        <f t="shared" si="119"/>
        <v>1.4468708669655319</v>
      </c>
      <c r="BI86" s="30">
        <f t="shared" si="120"/>
        <v>1.7949454277738321</v>
      </c>
      <c r="BJ86" s="30">
        <f t="shared" si="121"/>
        <v>0.1740372804041502</v>
      </c>
      <c r="BK86" s="56">
        <f t="shared" si="122"/>
        <v>0.10737022988413499</v>
      </c>
      <c r="BL86" s="30">
        <f t="shared" si="123"/>
        <v>0.86772803081681482</v>
      </c>
      <c r="BM86" s="30">
        <f t="shared" si="124"/>
        <v>1.327040531375911</v>
      </c>
      <c r="BN86" s="30">
        <f t="shared" si="125"/>
        <v>0.22965625027954814</v>
      </c>
      <c r="BO86" s="56">
        <f t="shared" si="126"/>
        <v>0.20927605236891639</v>
      </c>
      <c r="BP86" s="59"/>
      <c r="DZ86" s="30">
        <f t="shared" si="127"/>
        <v>0.41988915670408256</v>
      </c>
      <c r="EA86" s="30">
        <f t="shared" si="128"/>
        <v>1.6986656202827941</v>
      </c>
      <c r="EB86" s="30">
        <f t="shared" si="129"/>
        <v>0.63938823178935578</v>
      </c>
      <c r="EC86" s="56">
        <f t="shared" si="130"/>
        <v>0.60360793002362523</v>
      </c>
      <c r="ED86" s="30">
        <f t="shared" si="131"/>
        <v>0.36801170783662862</v>
      </c>
      <c r="EE86" s="30">
        <f t="shared" si="132"/>
        <v>1.7131946656402182</v>
      </c>
      <c r="EF86" s="30">
        <f t="shared" si="133"/>
        <v>0.67259147890179471</v>
      </c>
      <c r="EG86" s="56">
        <f t="shared" si="134"/>
        <v>0.64634770244160733</v>
      </c>
      <c r="EH86" s="30">
        <f t="shared" si="135"/>
        <v>0.70680763263406521</v>
      </c>
      <c r="EI86" s="30">
        <f t="shared" si="136"/>
        <v>2.535008662105299</v>
      </c>
      <c r="EJ86" s="30">
        <f t="shared" si="137"/>
        <v>0.91410051473561682</v>
      </c>
      <c r="EK86" s="56">
        <f t="shared" si="138"/>
        <v>0.56394343887959819</v>
      </c>
      <c r="EL86" s="30">
        <f t="shared" si="139"/>
        <v>-0.10884518942448573</v>
      </c>
      <c r="EM86" s="30">
        <f t="shared" si="140"/>
        <v>2.3036137516172115</v>
      </c>
      <c r="EN86" s="30">
        <f t="shared" si="141"/>
        <v>1.2062294705208487</v>
      </c>
      <c r="EO86" s="56">
        <f t="shared" si="142"/>
        <v>1.0991860292692925</v>
      </c>
      <c r="EP86" s="66"/>
      <c r="EQ86" s="60"/>
    </row>
    <row r="87" spans="2:147" s="12" customFormat="1" ht="21.95" customHeight="1" x14ac:dyDescent="0.25">
      <c r="T87" s="24"/>
      <c r="U87" s="129">
        <f>'RAW DATA'!BB82</f>
        <v>141.74</v>
      </c>
      <c r="V87" s="129">
        <f>'RAW DATA'!BC82</f>
        <v>35.436070873066278</v>
      </c>
      <c r="W87" s="129">
        <f>'RAW DATA'!BD82</f>
        <v>1.69</v>
      </c>
      <c r="X87" s="82"/>
      <c r="Y87" s="83"/>
      <c r="Z87" s="84"/>
      <c r="AA87" s="30">
        <f t="shared" si="96"/>
        <v>1.2716892433894886</v>
      </c>
      <c r="AB87" s="30">
        <f t="shared" si="97"/>
        <v>1.720520741056367</v>
      </c>
      <c r="AC87" s="85">
        <f t="shared" si="98"/>
        <v>1.185992689676878</v>
      </c>
      <c r="AD87" s="85">
        <f t="shared" si="99"/>
        <v>1.6045783448569526</v>
      </c>
      <c r="AE87" s="30">
        <f t="shared" si="100"/>
        <v>1.4151522169677893</v>
      </c>
      <c r="AF87" s="30">
        <f t="shared" si="101"/>
        <v>1.9146177053093618</v>
      </c>
      <c r="AG87" s="84"/>
      <c r="AH87" s="77"/>
      <c r="AI87" s="45"/>
      <c r="AJ87" s="30">
        <f t="shared" si="102"/>
        <v>1.4961049922229279</v>
      </c>
      <c r="AK87" s="30">
        <f t="shared" si="103"/>
        <v>1.3952855172669154</v>
      </c>
      <c r="AL87" s="30">
        <f t="shared" si="104"/>
        <v>1.6648849611385756</v>
      </c>
      <c r="AM87" s="85">
        <f t="shared" si="105"/>
        <v>1.8150296300805244</v>
      </c>
      <c r="AN87" s="30">
        <f t="shared" si="145"/>
        <v>3.7595274040870819E-2</v>
      </c>
      <c r="AO87" s="30">
        <f t="shared" si="143"/>
        <v>8.6856626332629583E-2</v>
      </c>
      <c r="AP87" s="30">
        <f t="shared" si="144"/>
        <v>6.3076517701085274E-4</v>
      </c>
      <c r="AQ87" s="85">
        <f t="shared" si="106"/>
        <v>1.563240839807279E-2</v>
      </c>
      <c r="AR87" s="94"/>
      <c r="AS87" s="95"/>
      <c r="AT87" s="93"/>
      <c r="AU87" s="30">
        <f t="shared" si="107"/>
        <v>1255.7151189209762</v>
      </c>
      <c r="AV87" s="30">
        <f t="shared" si="108"/>
        <v>2.8560999999999996</v>
      </c>
      <c r="AW87" s="30">
        <f t="shared" si="109"/>
        <v>59.886959775482005</v>
      </c>
      <c r="AX87" s="85">
        <f t="shared" si="110"/>
        <v>143.2369739380442</v>
      </c>
      <c r="AY87" s="92"/>
      <c r="AZ87" s="30">
        <f t="shared" si="111"/>
        <v>1.4221527769901527</v>
      </c>
      <c r="BA87" s="30">
        <f t="shared" si="112"/>
        <v>1.5700572074557031</v>
      </c>
      <c r="BB87" s="30">
        <f t="shared" si="113"/>
        <v>7.3952215232775079E-2</v>
      </c>
      <c r="BC87" s="56">
        <f t="shared" si="114"/>
        <v>4.9429829869691314E-2</v>
      </c>
      <c r="BD87" s="30">
        <f t="shared" si="115"/>
        <v>1.3174929847514554</v>
      </c>
      <c r="BE87" s="30">
        <f t="shared" si="116"/>
        <v>1.4730780497823754</v>
      </c>
      <c r="BF87" s="30">
        <f t="shared" si="117"/>
        <v>7.779253251546013E-2</v>
      </c>
      <c r="BG87" s="56">
        <f t="shared" si="118"/>
        <v>5.5753845039429643E-2</v>
      </c>
      <c r="BH87" s="30">
        <f t="shared" si="119"/>
        <v>1.5591592773534082</v>
      </c>
      <c r="BI87" s="30">
        <f t="shared" si="120"/>
        <v>1.7706106449237431</v>
      </c>
      <c r="BJ87" s="30">
        <f t="shared" si="121"/>
        <v>0.10572568378516752</v>
      </c>
      <c r="BK87" s="56">
        <f t="shared" si="122"/>
        <v>6.350329677605121E-2</v>
      </c>
      <c r="BL87" s="30">
        <f t="shared" si="123"/>
        <v>1.6755160497719932</v>
      </c>
      <c r="BM87" s="30">
        <f t="shared" si="124"/>
        <v>1.9545432103890557</v>
      </c>
      <c r="BN87" s="30">
        <f t="shared" si="125"/>
        <v>0.13951358030853134</v>
      </c>
      <c r="BO87" s="56">
        <f t="shared" si="126"/>
        <v>7.6865731554113345E-2</v>
      </c>
      <c r="BP87" s="59"/>
      <c r="DZ87" s="30">
        <f t="shared" si="127"/>
        <v>0.86407097369620334</v>
      </c>
      <c r="EA87" s="30">
        <f t="shared" si="128"/>
        <v>2.1281390107496527</v>
      </c>
      <c r="EB87" s="30">
        <f t="shared" si="129"/>
        <v>0.63203401852672458</v>
      </c>
      <c r="EC87" s="56">
        <f t="shared" si="130"/>
        <v>0.42245298412355548</v>
      </c>
      <c r="ED87" s="30">
        <f t="shared" si="131"/>
        <v>0.73043015380883103</v>
      </c>
      <c r="EE87" s="30">
        <f t="shared" si="132"/>
        <v>2.0601408807249997</v>
      </c>
      <c r="EF87" s="30">
        <f t="shared" si="133"/>
        <v>0.66485536345808438</v>
      </c>
      <c r="EG87" s="56">
        <f t="shared" si="134"/>
        <v>0.47650130043663225</v>
      </c>
      <c r="EH87" s="30">
        <f t="shared" si="135"/>
        <v>0.76129838737749544</v>
      </c>
      <c r="EI87" s="30">
        <f t="shared" si="136"/>
        <v>2.5684715348996559</v>
      </c>
      <c r="EJ87" s="30">
        <f t="shared" si="137"/>
        <v>0.9035865737610802</v>
      </c>
      <c r="EK87" s="56">
        <f t="shared" si="138"/>
        <v>0.54273213756651306</v>
      </c>
      <c r="EL87" s="30">
        <f t="shared" si="139"/>
        <v>0.62267415399503667</v>
      </c>
      <c r="EM87" s="30">
        <f t="shared" si="140"/>
        <v>3.0073851061660122</v>
      </c>
      <c r="EN87" s="30">
        <f t="shared" si="141"/>
        <v>1.1923554760854878</v>
      </c>
      <c r="EO87" s="56">
        <f t="shared" si="142"/>
        <v>0.65693444135817691</v>
      </c>
      <c r="EP87" s="66"/>
      <c r="EQ87" s="60"/>
    </row>
    <row r="88" spans="2:147" s="12" customFormat="1" ht="21.95" customHeight="1" x14ac:dyDescent="0.25">
      <c r="T88" s="24"/>
      <c r="U88" s="129">
        <f>'RAW DATA'!BB83</f>
        <v>387.83</v>
      </c>
      <c r="V88" s="129">
        <f>'RAW DATA'!BC83</f>
        <v>100.54789056951806</v>
      </c>
      <c r="W88" s="129">
        <f>'RAW DATA'!BD83</f>
        <v>2.5499999999999998</v>
      </c>
      <c r="X88" s="82"/>
      <c r="Y88" s="83"/>
      <c r="Z88" s="84"/>
      <c r="AA88" s="30">
        <f t="shared" si="96"/>
        <v>2.0465198977772645</v>
      </c>
      <c r="AB88" s="30">
        <f t="shared" si="97"/>
        <v>2.7688210381692402</v>
      </c>
      <c r="AC88" s="85">
        <f t="shared" si="98"/>
        <v>2.1872198048972757</v>
      </c>
      <c r="AD88" s="85">
        <f t="shared" si="99"/>
        <v>2.9591797360374907</v>
      </c>
      <c r="AE88" s="30">
        <f t="shared" si="100"/>
        <v>1.4338708682432095</v>
      </c>
      <c r="AF88" s="30">
        <f t="shared" si="101"/>
        <v>1.9399429393878715</v>
      </c>
      <c r="AG88" s="84"/>
      <c r="AH88" s="77"/>
      <c r="AI88" s="45"/>
      <c r="AJ88" s="30">
        <f t="shared" si="102"/>
        <v>2.4076704679732526</v>
      </c>
      <c r="AK88" s="30">
        <f t="shared" si="103"/>
        <v>2.5731997704673835</v>
      </c>
      <c r="AL88" s="30">
        <f t="shared" si="104"/>
        <v>1.6869069038155406</v>
      </c>
      <c r="AM88" s="85">
        <f t="shared" si="105"/>
        <v>3.3126014830989154</v>
      </c>
      <c r="AN88" s="30">
        <f t="shared" si="145"/>
        <v>2.0257695686952872E-2</v>
      </c>
      <c r="AO88" s="30">
        <f t="shared" si="143"/>
        <v>5.3822934973928613E-4</v>
      </c>
      <c r="AP88" s="30">
        <f t="shared" si="144"/>
        <v>0.74492969268127607</v>
      </c>
      <c r="AQ88" s="85">
        <f t="shared" si="106"/>
        <v>0.58156102202466564</v>
      </c>
      <c r="AR88" s="94"/>
      <c r="AS88" s="95"/>
      <c r="AT88" s="93"/>
      <c r="AU88" s="30">
        <f t="shared" si="107"/>
        <v>10109.878297979778</v>
      </c>
      <c r="AV88" s="30">
        <f t="shared" si="108"/>
        <v>6.5024999999999995</v>
      </c>
      <c r="AW88" s="30">
        <f t="shared" si="109"/>
        <v>256.39712095227105</v>
      </c>
      <c r="AX88" s="85">
        <f t="shared" si="110"/>
        <v>2824.2480324050675</v>
      </c>
      <c r="AY88" s="92"/>
      <c r="AZ88" s="30">
        <f t="shared" si="111"/>
        <v>2.2661080255376174</v>
      </c>
      <c r="BA88" s="30">
        <f t="shared" si="112"/>
        <v>2.5492329104088878</v>
      </c>
      <c r="BB88" s="30">
        <f t="shared" si="113"/>
        <v>0.14156244243563498</v>
      </c>
      <c r="BC88" s="56">
        <f t="shared" si="114"/>
        <v>5.8796435940338933E-2</v>
      </c>
      <c r="BD88" s="30">
        <f t="shared" si="115"/>
        <v>2.4242860310820427</v>
      </c>
      <c r="BE88" s="30">
        <f t="shared" si="116"/>
        <v>2.7221135098527243</v>
      </c>
      <c r="BF88" s="30">
        <f t="shared" si="117"/>
        <v>0.14891373938534067</v>
      </c>
      <c r="BG88" s="56">
        <f t="shared" si="118"/>
        <v>5.7871037101131423E-2</v>
      </c>
      <c r="BH88" s="30">
        <f t="shared" si="119"/>
        <v>1.4845223507944332</v>
      </c>
      <c r="BI88" s="30">
        <f t="shared" si="120"/>
        <v>1.8892914568366481</v>
      </c>
      <c r="BJ88" s="30">
        <f t="shared" si="121"/>
        <v>0.20238455302110755</v>
      </c>
      <c r="BK88" s="56">
        <f t="shared" si="122"/>
        <v>0.119973753479426</v>
      </c>
      <c r="BL88" s="30">
        <f t="shared" si="123"/>
        <v>3.0455387166996908</v>
      </c>
      <c r="BM88" s="30">
        <f t="shared" si="124"/>
        <v>3.5796642494981401</v>
      </c>
      <c r="BN88" s="30">
        <f t="shared" si="125"/>
        <v>0.26706276639922477</v>
      </c>
      <c r="BO88" s="56">
        <f t="shared" si="126"/>
        <v>8.0620252016970456E-2</v>
      </c>
      <c r="BP88" s="59"/>
      <c r="DZ88" s="30">
        <f t="shared" si="127"/>
        <v>1.7642126251074222</v>
      </c>
      <c r="EA88" s="30">
        <f t="shared" si="128"/>
        <v>3.0511283108390828</v>
      </c>
      <c r="EB88" s="30">
        <f t="shared" si="129"/>
        <v>0.64345784286583041</v>
      </c>
      <c r="EC88" s="56">
        <f t="shared" si="130"/>
        <v>0.26725328545790789</v>
      </c>
      <c r="ED88" s="30">
        <f t="shared" si="131"/>
        <v>1.8963273467555457</v>
      </c>
      <c r="EE88" s="30">
        <f t="shared" si="132"/>
        <v>3.2500721941792214</v>
      </c>
      <c r="EF88" s="30">
        <f t="shared" si="133"/>
        <v>0.67687242371183776</v>
      </c>
      <c r="EG88" s="56">
        <f t="shared" si="134"/>
        <v>0.26304697811662481</v>
      </c>
      <c r="EH88" s="30">
        <f t="shared" si="135"/>
        <v>0.76698827514722168</v>
      </c>
      <c r="EI88" s="30">
        <f t="shared" si="136"/>
        <v>2.6068255324838594</v>
      </c>
      <c r="EJ88" s="30">
        <f t="shared" si="137"/>
        <v>0.91991862866831897</v>
      </c>
      <c r="EK88" s="56">
        <f t="shared" si="138"/>
        <v>0.54532862873914101</v>
      </c>
      <c r="EL88" s="30">
        <f t="shared" si="139"/>
        <v>2.0986945412547922</v>
      </c>
      <c r="EM88" s="30">
        <f t="shared" si="140"/>
        <v>4.5265084249430387</v>
      </c>
      <c r="EN88" s="30">
        <f t="shared" si="141"/>
        <v>1.2139069418441233</v>
      </c>
      <c r="EO88" s="56">
        <f t="shared" si="142"/>
        <v>0.36645124625994002</v>
      </c>
      <c r="EP88" s="66"/>
      <c r="EQ88" s="60"/>
    </row>
    <row r="89" spans="2:147" s="12" customFormat="1" ht="21.95" customHeight="1" x14ac:dyDescent="0.25">
      <c r="T89" s="24"/>
      <c r="U89" s="129">
        <f>'RAW DATA'!BB84</f>
        <v>306.95999999999998</v>
      </c>
      <c r="V89" s="129">
        <f>'RAW DATA'!BC84</f>
        <v>80.459315504050451</v>
      </c>
      <c r="W89" s="129">
        <f>'RAW DATA'!BD84</f>
        <v>2.59</v>
      </c>
      <c r="X89" s="82"/>
      <c r="Y89" s="83"/>
      <c r="Z89" s="84"/>
      <c r="AA89" s="30">
        <f t="shared" si="96"/>
        <v>1.8074658544982005</v>
      </c>
      <c r="AB89" s="30">
        <f t="shared" si="97"/>
        <v>2.4453949796152123</v>
      </c>
      <c r="AC89" s="85">
        <f t="shared" si="98"/>
        <v>1.8108541431149003</v>
      </c>
      <c r="AD89" s="85">
        <f t="shared" si="99"/>
        <v>2.4499791348025122</v>
      </c>
      <c r="AE89" s="30">
        <f t="shared" si="100"/>
        <v>1.4298497500576799</v>
      </c>
      <c r="AF89" s="30">
        <f t="shared" si="101"/>
        <v>1.9345026030192138</v>
      </c>
      <c r="AG89" s="84"/>
      <c r="AH89" s="77"/>
      <c r="AI89" s="45"/>
      <c r="AJ89" s="30">
        <f t="shared" si="102"/>
        <v>2.1264304170567065</v>
      </c>
      <c r="AK89" s="30">
        <f t="shared" si="103"/>
        <v>2.1304166389587063</v>
      </c>
      <c r="AL89" s="30">
        <f t="shared" si="104"/>
        <v>1.6821761765384469</v>
      </c>
      <c r="AM89" s="85">
        <f t="shared" si="105"/>
        <v>2.8505642565931604</v>
      </c>
      <c r="AN89" s="30">
        <f t="shared" si="145"/>
        <v>0.21489675823021889</v>
      </c>
      <c r="AO89" s="30">
        <f t="shared" si="143"/>
        <v>0.21121686574601203</v>
      </c>
      <c r="AP89" s="30">
        <f t="shared" si="144"/>
        <v>0.82414409444435288</v>
      </c>
      <c r="AQ89" s="85">
        <f t="shared" si="106"/>
        <v>6.7893731813946395E-2</v>
      </c>
      <c r="AR89" s="94"/>
      <c r="AS89" s="95"/>
      <c r="AT89" s="93"/>
      <c r="AU89" s="30">
        <f t="shared" si="107"/>
        <v>6473.7014513803333</v>
      </c>
      <c r="AV89" s="30">
        <f t="shared" si="108"/>
        <v>6.7080999999999991</v>
      </c>
      <c r="AW89" s="30">
        <f t="shared" si="109"/>
        <v>208.38962715549064</v>
      </c>
      <c r="AX89" s="85">
        <f t="shared" si="110"/>
        <v>1092.6382881103411</v>
      </c>
      <c r="AY89" s="92"/>
      <c r="AZ89" s="30">
        <f t="shared" si="111"/>
        <v>2.0233342483726222</v>
      </c>
      <c r="BA89" s="30">
        <f t="shared" si="112"/>
        <v>2.2295265857407909</v>
      </c>
      <c r="BB89" s="30">
        <f t="shared" si="113"/>
        <v>0.10309616868408433</v>
      </c>
      <c r="BC89" s="56">
        <f t="shared" si="114"/>
        <v>4.8483208224036151E-2</v>
      </c>
      <c r="BD89" s="30">
        <f t="shared" si="115"/>
        <v>2.021966715865374</v>
      </c>
      <c r="BE89" s="30">
        <f t="shared" si="116"/>
        <v>2.2388665620520385</v>
      </c>
      <c r="BF89" s="30">
        <f t="shared" si="117"/>
        <v>0.10844992309333203</v>
      </c>
      <c r="BG89" s="56">
        <f t="shared" si="118"/>
        <v>5.0905499473727266E-2</v>
      </c>
      <c r="BH89" s="30">
        <f t="shared" si="119"/>
        <v>1.5347848793954637</v>
      </c>
      <c r="BI89" s="30">
        <f t="shared" si="120"/>
        <v>1.82956747368143</v>
      </c>
      <c r="BJ89" s="30">
        <f t="shared" si="121"/>
        <v>0.1473912971429831</v>
      </c>
      <c r="BK89" s="56">
        <f t="shared" si="122"/>
        <v>8.7619417751048187E-2</v>
      </c>
      <c r="BL89" s="30">
        <f t="shared" si="123"/>
        <v>2.6560695336976341</v>
      </c>
      <c r="BM89" s="30">
        <f t="shared" si="124"/>
        <v>3.0450589794886866</v>
      </c>
      <c r="BN89" s="30">
        <f t="shared" si="125"/>
        <v>0.19449472289552613</v>
      </c>
      <c r="BO89" s="56">
        <f t="shared" si="126"/>
        <v>6.8230253868395804E-2</v>
      </c>
      <c r="BP89" s="59"/>
      <c r="DZ89" s="30">
        <f t="shared" si="127"/>
        <v>1.4903275240947718</v>
      </c>
      <c r="EA89" s="30">
        <f t="shared" si="128"/>
        <v>2.7625333100186413</v>
      </c>
      <c r="EB89" s="30">
        <f t="shared" si="129"/>
        <v>0.63610289296193467</v>
      </c>
      <c r="EC89" s="56">
        <f t="shared" si="130"/>
        <v>0.29914117474034024</v>
      </c>
      <c r="ED89" s="30">
        <f t="shared" si="131"/>
        <v>1.4612811055854125</v>
      </c>
      <c r="EE89" s="30">
        <f t="shared" si="132"/>
        <v>2.799552172332</v>
      </c>
      <c r="EF89" s="30">
        <f t="shared" si="133"/>
        <v>0.66913553337329368</v>
      </c>
      <c r="EG89" s="56">
        <f t="shared" si="134"/>
        <v>0.31408670075931733</v>
      </c>
      <c r="EH89" s="30">
        <f t="shared" si="135"/>
        <v>0.7727725419828454</v>
      </c>
      <c r="EI89" s="30">
        <f t="shared" si="136"/>
        <v>2.5915798110940482</v>
      </c>
      <c r="EJ89" s="30">
        <f t="shared" si="137"/>
        <v>0.90940363455560147</v>
      </c>
      <c r="EK89" s="56">
        <f t="shared" si="138"/>
        <v>0.54061140993386103</v>
      </c>
      <c r="EL89" s="30">
        <f t="shared" si="139"/>
        <v>1.6505326988853009</v>
      </c>
      <c r="EM89" s="30">
        <f t="shared" si="140"/>
        <v>4.0505958143010199</v>
      </c>
      <c r="EN89" s="30">
        <f t="shared" si="141"/>
        <v>1.2000315577078595</v>
      </c>
      <c r="EO89" s="56">
        <f t="shared" si="142"/>
        <v>0.42098035675998829</v>
      </c>
      <c r="EP89" s="66"/>
      <c r="EQ89" s="60"/>
    </row>
    <row r="90" spans="2:147" s="12" customFormat="1" ht="21.95" customHeight="1" x14ac:dyDescent="0.25">
      <c r="T90" s="24"/>
      <c r="U90" s="129">
        <f>'RAW DATA'!BB85</f>
        <v>269.57</v>
      </c>
      <c r="V90" s="129">
        <f>'RAW DATA'!BC85</f>
        <v>70.82190769410586</v>
      </c>
      <c r="W90" s="129">
        <f>'RAW DATA'!BD85</f>
        <v>2.4700000000000002</v>
      </c>
      <c r="X90" s="82"/>
      <c r="Y90" s="83"/>
      <c r="Z90" s="84"/>
      <c r="AA90" s="30">
        <f t="shared" si="96"/>
        <v>1.6927807015598597</v>
      </c>
      <c r="AB90" s="30">
        <f t="shared" si="97"/>
        <v>2.2902327138751044</v>
      </c>
      <c r="AC90" s="85">
        <f t="shared" si="98"/>
        <v>1.654017211986236</v>
      </c>
      <c r="AD90" s="85">
        <f t="shared" si="99"/>
        <v>2.2377879926872604</v>
      </c>
      <c r="AE90" s="30">
        <f t="shared" si="100"/>
        <v>1.4275530426607868</v>
      </c>
      <c r="AF90" s="30">
        <f t="shared" si="101"/>
        <v>1.9313952930116525</v>
      </c>
      <c r="AG90" s="84"/>
      <c r="AH90" s="77"/>
      <c r="AI90" s="45"/>
      <c r="AJ90" s="30">
        <f t="shared" si="102"/>
        <v>1.9915067077174822</v>
      </c>
      <c r="AK90" s="30">
        <f t="shared" si="103"/>
        <v>1.9459026023367483</v>
      </c>
      <c r="AL90" s="30">
        <f t="shared" si="104"/>
        <v>1.6794741678362197</v>
      </c>
      <c r="AM90" s="85">
        <f t="shared" si="105"/>
        <v>2.6289038769644346</v>
      </c>
      <c r="AN90" s="30">
        <f t="shared" si="145"/>
        <v>0.22895583075936321</v>
      </c>
      <c r="AO90" s="30">
        <f t="shared" si="143"/>
        <v>0.27467808223739282</v>
      </c>
      <c r="AP90" s="30">
        <f t="shared" si="144"/>
        <v>0.62493109131823765</v>
      </c>
      <c r="AQ90" s="85">
        <f t="shared" si="106"/>
        <v>2.5250442114328111E-2</v>
      </c>
      <c r="AR90" s="94"/>
      <c r="AS90" s="95"/>
      <c r="AT90" s="93"/>
      <c r="AU90" s="30">
        <f t="shared" si="107"/>
        <v>5015.742609432451</v>
      </c>
      <c r="AV90" s="30">
        <f t="shared" si="108"/>
        <v>6.1009000000000011</v>
      </c>
      <c r="AW90" s="30">
        <f t="shared" si="109"/>
        <v>174.9301120044415</v>
      </c>
      <c r="AX90" s="85">
        <f t="shared" si="110"/>
        <v>548.38735259667658</v>
      </c>
      <c r="AY90" s="92"/>
      <c r="AZ90" s="30">
        <f t="shared" si="111"/>
        <v>1.9039231642272445</v>
      </c>
      <c r="BA90" s="30">
        <f t="shared" si="112"/>
        <v>2.0790902512077198</v>
      </c>
      <c r="BB90" s="30">
        <f t="shared" si="113"/>
        <v>8.7583543490237586E-2</v>
      </c>
      <c r="BC90" s="56">
        <f t="shared" si="114"/>
        <v>4.3978533012635171E-2</v>
      </c>
      <c r="BD90" s="30">
        <f t="shared" si="115"/>
        <v>1.853770870605149</v>
      </c>
      <c r="BE90" s="30">
        <f t="shared" si="116"/>
        <v>2.0380343340683478</v>
      </c>
      <c r="BF90" s="30">
        <f t="shared" si="117"/>
        <v>9.2131731731599303E-2</v>
      </c>
      <c r="BG90" s="56">
        <f t="shared" si="118"/>
        <v>4.7346527838013304E-2</v>
      </c>
      <c r="BH90" s="30">
        <f t="shared" si="119"/>
        <v>1.5542604741735391</v>
      </c>
      <c r="BI90" s="30">
        <f t="shared" si="120"/>
        <v>1.8046878614989004</v>
      </c>
      <c r="BJ90" s="30">
        <f t="shared" si="121"/>
        <v>0.1252136936626807</v>
      </c>
      <c r="BK90" s="56">
        <f t="shared" si="122"/>
        <v>7.4555295973383104E-2</v>
      </c>
      <c r="BL90" s="30">
        <f t="shared" si="123"/>
        <v>2.4636742933749547</v>
      </c>
      <c r="BM90" s="30">
        <f t="shared" si="124"/>
        <v>2.7941334605539145</v>
      </c>
      <c r="BN90" s="30">
        <f t="shared" si="125"/>
        <v>0.16522958358947978</v>
      </c>
      <c r="BO90" s="56">
        <f t="shared" si="126"/>
        <v>6.2851131620783582E-2</v>
      </c>
      <c r="BP90" s="59"/>
      <c r="DZ90" s="30">
        <f t="shared" si="127"/>
        <v>1.357733130225085</v>
      </c>
      <c r="EA90" s="30">
        <f t="shared" si="128"/>
        <v>2.6252802852098793</v>
      </c>
      <c r="EB90" s="30">
        <f t="shared" si="129"/>
        <v>0.63377357749239727</v>
      </c>
      <c r="EC90" s="56">
        <f t="shared" si="130"/>
        <v>0.3182382339142516</v>
      </c>
      <c r="ED90" s="30">
        <f t="shared" si="131"/>
        <v>1.2792173451158646</v>
      </c>
      <c r="EE90" s="30">
        <f t="shared" si="132"/>
        <v>2.6125878595576317</v>
      </c>
      <c r="EF90" s="30">
        <f t="shared" si="133"/>
        <v>0.66668525722088368</v>
      </c>
      <c r="EG90" s="56">
        <f t="shared" si="134"/>
        <v>0.3426097772932164</v>
      </c>
      <c r="EH90" s="30">
        <f t="shared" si="135"/>
        <v>0.77340063596913189</v>
      </c>
      <c r="EI90" s="30">
        <f t="shared" si="136"/>
        <v>2.5855476997033078</v>
      </c>
      <c r="EJ90" s="30">
        <f t="shared" si="137"/>
        <v>0.90607353186708783</v>
      </c>
      <c r="EK90" s="56">
        <f t="shared" si="138"/>
        <v>0.53949834371935823</v>
      </c>
      <c r="EL90" s="30">
        <f t="shared" si="139"/>
        <v>1.4332666587608116</v>
      </c>
      <c r="EM90" s="30">
        <f t="shared" si="140"/>
        <v>3.8245410951680574</v>
      </c>
      <c r="EN90" s="30">
        <f t="shared" si="141"/>
        <v>1.195637218203623</v>
      </c>
      <c r="EO90" s="56">
        <f t="shared" si="142"/>
        <v>0.4548044638224702</v>
      </c>
      <c r="EP90" s="66"/>
      <c r="EQ90" s="60"/>
    </row>
    <row r="91" spans="2:147" s="12" customFormat="1" ht="21.95" customHeight="1" x14ac:dyDescent="0.25">
      <c r="T91" s="24"/>
      <c r="U91" s="129">
        <f>'RAW DATA'!BB86</f>
        <v>402.61</v>
      </c>
      <c r="V91" s="129">
        <f>'RAW DATA'!BC86</f>
        <v>104.1239334081737</v>
      </c>
      <c r="W91" s="129">
        <f>'RAW DATA'!BD86</f>
        <v>1.99</v>
      </c>
      <c r="X91" s="82"/>
      <c r="Y91" s="83"/>
      <c r="Z91" s="84"/>
      <c r="AA91" s="30">
        <f t="shared" si="96"/>
        <v>2.0890748075572669</v>
      </c>
      <c r="AB91" s="30">
        <f t="shared" si="97"/>
        <v>2.8263953278715963</v>
      </c>
      <c r="AC91" s="85">
        <f t="shared" si="98"/>
        <v>2.2619924604162476</v>
      </c>
      <c r="AD91" s="85">
        <f t="shared" si="99"/>
        <v>3.0603427405631582</v>
      </c>
      <c r="AE91" s="30">
        <f t="shared" si="100"/>
        <v>1.4345023997993143</v>
      </c>
      <c r="AF91" s="30">
        <f t="shared" si="101"/>
        <v>1.9407973644343663</v>
      </c>
      <c r="AG91" s="84"/>
      <c r="AH91" s="77"/>
      <c r="AI91" s="45"/>
      <c r="AJ91" s="30">
        <f t="shared" si="102"/>
        <v>2.4577350677144318</v>
      </c>
      <c r="AK91" s="30">
        <f t="shared" si="103"/>
        <v>2.6611676004897031</v>
      </c>
      <c r="AL91" s="30">
        <f t="shared" si="104"/>
        <v>1.6876498821168404</v>
      </c>
      <c r="AM91" s="85">
        <f t="shared" si="105"/>
        <v>3.394850468387995</v>
      </c>
      <c r="AN91" s="30">
        <f t="shared" si="145"/>
        <v>0.21877609356982414</v>
      </c>
      <c r="AO91" s="30">
        <f t="shared" si="143"/>
        <v>0.45046594794710576</v>
      </c>
      <c r="AP91" s="30">
        <f t="shared" si="144"/>
        <v>9.1415593783960497E-2</v>
      </c>
      <c r="AQ91" s="85">
        <f t="shared" si="106"/>
        <v>1.9736048385299689</v>
      </c>
      <c r="AR91" s="94"/>
      <c r="AS91" s="95"/>
      <c r="AT91" s="93"/>
      <c r="AU91" s="30">
        <f t="shared" si="107"/>
        <v>10841.79350838979</v>
      </c>
      <c r="AV91" s="30">
        <f t="shared" si="108"/>
        <v>3.9601000000000002</v>
      </c>
      <c r="AW91" s="30">
        <f t="shared" si="109"/>
        <v>207.20662748226565</v>
      </c>
      <c r="AX91" s="85">
        <f t="shared" si="110"/>
        <v>3217.124086242758</v>
      </c>
      <c r="AY91" s="92"/>
      <c r="AZ91" s="30">
        <f t="shared" si="111"/>
        <v>2.3088217960443376</v>
      </c>
      <c r="BA91" s="30">
        <f t="shared" si="112"/>
        <v>2.6066483393845261</v>
      </c>
      <c r="BB91" s="30">
        <f t="shared" si="113"/>
        <v>0.14891327167009408</v>
      </c>
      <c r="BC91" s="56">
        <f t="shared" si="114"/>
        <v>6.0589635403044483E-2</v>
      </c>
      <c r="BD91" s="30">
        <f t="shared" si="115"/>
        <v>2.5045213054204347</v>
      </c>
      <c r="BE91" s="30">
        <f t="shared" si="116"/>
        <v>2.8178138955589715</v>
      </c>
      <c r="BF91" s="30">
        <f t="shared" si="117"/>
        <v>0.15664629506926858</v>
      </c>
      <c r="BG91" s="56">
        <f t="shared" si="118"/>
        <v>5.886374651504199E-2</v>
      </c>
      <c r="BH91" s="30">
        <f t="shared" si="119"/>
        <v>1.4747562260924634</v>
      </c>
      <c r="BI91" s="30">
        <f t="shared" si="120"/>
        <v>1.9005435381412175</v>
      </c>
      <c r="BJ91" s="30">
        <f t="shared" si="121"/>
        <v>0.21289365602437704</v>
      </c>
      <c r="BK91" s="56">
        <f t="shared" si="122"/>
        <v>0.1261479992267957</v>
      </c>
      <c r="BL91" s="30">
        <f t="shared" si="123"/>
        <v>3.1139200916473087</v>
      </c>
      <c r="BM91" s="30">
        <f t="shared" si="124"/>
        <v>3.6757808451286813</v>
      </c>
      <c r="BN91" s="30">
        <f t="shared" si="125"/>
        <v>0.28093037674068616</v>
      </c>
      <c r="BO91" s="56">
        <f t="shared" si="126"/>
        <v>8.275191480645179E-2</v>
      </c>
      <c r="BP91" s="59"/>
      <c r="DZ91" s="30">
        <f t="shared" si="127"/>
        <v>1.8126201687106214</v>
      </c>
      <c r="EA91" s="30">
        <f t="shared" si="128"/>
        <v>3.1028499667182423</v>
      </c>
      <c r="EB91" s="30">
        <f t="shared" si="129"/>
        <v>0.64511489900381047</v>
      </c>
      <c r="EC91" s="56">
        <f t="shared" si="130"/>
        <v>0.26248349851789943</v>
      </c>
      <c r="ED91" s="30">
        <f t="shared" si="131"/>
        <v>1.982552070190889</v>
      </c>
      <c r="EE91" s="30">
        <f t="shared" si="132"/>
        <v>3.3397831307885175</v>
      </c>
      <c r="EF91" s="30">
        <f t="shared" si="133"/>
        <v>0.67861553029881416</v>
      </c>
      <c r="EG91" s="56">
        <f t="shared" si="134"/>
        <v>0.25500668585245689</v>
      </c>
      <c r="EH91" s="30">
        <f t="shared" si="135"/>
        <v>0.76536224539775666</v>
      </c>
      <c r="EI91" s="30">
        <f t="shared" si="136"/>
        <v>2.609937518835924</v>
      </c>
      <c r="EJ91" s="30">
        <f t="shared" si="137"/>
        <v>0.92228763671908376</v>
      </c>
      <c r="EK91" s="56">
        <f t="shared" si="138"/>
        <v>0.54649228284378903</v>
      </c>
      <c r="EL91" s="30">
        <f t="shared" si="139"/>
        <v>2.1778174290516716</v>
      </c>
      <c r="EM91" s="30">
        <f t="shared" si="140"/>
        <v>4.6118835077243183</v>
      </c>
      <c r="EN91" s="30">
        <f t="shared" si="141"/>
        <v>1.2170330393363233</v>
      </c>
      <c r="EO91" s="56">
        <f t="shared" si="142"/>
        <v>0.35849385729033811</v>
      </c>
      <c r="EP91" s="66"/>
      <c r="EQ91" s="60"/>
    </row>
    <row r="92" spans="2:147" s="12" customFormat="1" ht="21.95" customHeight="1" x14ac:dyDescent="0.25">
      <c r="T92" s="24"/>
      <c r="U92" s="129">
        <f>'RAW DATA'!BB87</f>
        <v>179.13</v>
      </c>
      <c r="V92" s="129">
        <f>'RAW DATA'!BC87</f>
        <v>46.275903647922327</v>
      </c>
      <c r="W92" s="129">
        <f>'RAW DATA'!BD87</f>
        <v>2.42</v>
      </c>
      <c r="X92" s="82"/>
      <c r="Y92" s="83"/>
      <c r="Z92" s="84"/>
      <c r="AA92" s="30">
        <f t="shared" si="96"/>
        <v>1.4006832534102758</v>
      </c>
      <c r="AB92" s="30">
        <f t="shared" si="97"/>
        <v>1.8950420487315494</v>
      </c>
      <c r="AC92" s="85">
        <f t="shared" si="98"/>
        <v>1.3132100567176663</v>
      </c>
      <c r="AD92" s="85">
        <f t="shared" si="99"/>
        <v>1.7766959590886071</v>
      </c>
      <c r="AE92" s="30">
        <f t="shared" si="100"/>
        <v>1.4199191415480537</v>
      </c>
      <c r="AF92" s="30">
        <f t="shared" si="101"/>
        <v>1.9210670738591311</v>
      </c>
      <c r="AG92" s="84"/>
      <c r="AH92" s="77"/>
      <c r="AI92" s="45"/>
      <c r="AJ92" s="30">
        <f t="shared" si="102"/>
        <v>1.6478626510709127</v>
      </c>
      <c r="AK92" s="30">
        <f t="shared" si="103"/>
        <v>1.5449530079031368</v>
      </c>
      <c r="AL92" s="30">
        <f t="shared" si="104"/>
        <v>1.6704931077035925</v>
      </c>
      <c r="AM92" s="85">
        <f t="shared" si="105"/>
        <v>2.0643457839022137</v>
      </c>
      <c r="AN92" s="30">
        <f t="shared" si="145"/>
        <v>0.59619608561123905</v>
      </c>
      <c r="AO92" s="30">
        <f t="shared" si="143"/>
        <v>0.76570723837776755</v>
      </c>
      <c r="AP92" s="30">
        <f t="shared" si="144"/>
        <v>0.56176058159981845</v>
      </c>
      <c r="AQ92" s="85">
        <f t="shared" si="106"/>
        <v>0.12648992142813084</v>
      </c>
      <c r="AR92" s="94"/>
      <c r="AS92" s="95"/>
      <c r="AT92" s="93"/>
      <c r="AU92" s="30">
        <f t="shared" si="107"/>
        <v>2141.4592584317911</v>
      </c>
      <c r="AV92" s="30">
        <f t="shared" si="108"/>
        <v>5.8563999999999998</v>
      </c>
      <c r="AW92" s="30">
        <f t="shared" si="109"/>
        <v>111.98768682797203</v>
      </c>
      <c r="AX92" s="85">
        <f t="shared" si="110"/>
        <v>1.2731336546860956</v>
      </c>
      <c r="AY92" s="92"/>
      <c r="AZ92" s="30">
        <f t="shared" si="111"/>
        <v>1.579325270333247</v>
      </c>
      <c r="BA92" s="30">
        <f t="shared" si="112"/>
        <v>1.7164000318085784</v>
      </c>
      <c r="BB92" s="30">
        <f t="shared" si="113"/>
        <v>6.8537380737665604E-2</v>
      </c>
      <c r="BC92" s="56">
        <f t="shared" si="114"/>
        <v>4.1591682834200186E-2</v>
      </c>
      <c r="BD92" s="30">
        <f t="shared" si="115"/>
        <v>1.4728565006818581</v>
      </c>
      <c r="BE92" s="30">
        <f t="shared" si="116"/>
        <v>1.6170495151244155</v>
      </c>
      <c r="BF92" s="30">
        <f t="shared" si="117"/>
        <v>7.2096507221278652E-2</v>
      </c>
      <c r="BG92" s="56">
        <f t="shared" si="118"/>
        <v>4.6665825337387154E-2</v>
      </c>
      <c r="BH92" s="30">
        <f t="shared" si="119"/>
        <v>1.5725087346793938</v>
      </c>
      <c r="BI92" s="30">
        <f t="shared" si="120"/>
        <v>1.7684774807277912</v>
      </c>
      <c r="BJ92" s="30">
        <f t="shared" si="121"/>
        <v>9.7984373024198726E-2</v>
      </c>
      <c r="BK92" s="56">
        <f t="shared" si="122"/>
        <v>5.8655957676411304E-2</v>
      </c>
      <c r="BL92" s="30">
        <f t="shared" si="123"/>
        <v>1.9350474884882998</v>
      </c>
      <c r="BM92" s="30">
        <f t="shared" si="124"/>
        <v>2.1936440793161278</v>
      </c>
      <c r="BN92" s="30">
        <f t="shared" si="125"/>
        <v>0.12929829541391394</v>
      </c>
      <c r="BO92" s="56">
        <f t="shared" si="126"/>
        <v>6.2634029832687552E-2</v>
      </c>
      <c r="BP92" s="59"/>
      <c r="DZ92" s="30">
        <f t="shared" si="127"/>
        <v>1.0164393041826423</v>
      </c>
      <c r="EA92" s="30">
        <f t="shared" si="128"/>
        <v>2.2792859979591831</v>
      </c>
      <c r="EB92" s="30">
        <f t="shared" si="129"/>
        <v>0.63142334688827051</v>
      </c>
      <c r="EC92" s="56">
        <f t="shared" si="130"/>
        <v>0.38317716981929356</v>
      </c>
      <c r="ED92" s="30">
        <f t="shared" si="131"/>
        <v>0.88074002808618057</v>
      </c>
      <c r="EE92" s="30">
        <f t="shared" si="132"/>
        <v>2.2091659877200929</v>
      </c>
      <c r="EF92" s="30">
        <f t="shared" si="133"/>
        <v>0.66421297981695626</v>
      </c>
      <c r="EG92" s="56">
        <f t="shared" si="134"/>
        <v>0.4299243902042359</v>
      </c>
      <c r="EH92" s="30">
        <f t="shared" si="135"/>
        <v>0.76777957981869793</v>
      </c>
      <c r="EI92" s="30">
        <f t="shared" si="136"/>
        <v>2.5732066355884871</v>
      </c>
      <c r="EJ92" s="30">
        <f t="shared" si="137"/>
        <v>0.90271352788489456</v>
      </c>
      <c r="EK92" s="56">
        <f t="shared" si="138"/>
        <v>0.54038746027862661</v>
      </c>
      <c r="EL92" s="30">
        <f t="shared" si="139"/>
        <v>0.87314236237527365</v>
      </c>
      <c r="EM92" s="30">
        <f t="shared" si="140"/>
        <v>3.2555492054291539</v>
      </c>
      <c r="EN92" s="30">
        <f t="shared" si="141"/>
        <v>1.19120342152694</v>
      </c>
      <c r="EO92" s="56">
        <f t="shared" si="142"/>
        <v>0.57703676913817192</v>
      </c>
      <c r="EP92" s="66"/>
      <c r="EQ92" s="60"/>
    </row>
    <row r="93" spans="2:147" s="12" customFormat="1" ht="21.95" customHeight="1" x14ac:dyDescent="0.25">
      <c r="T93" s="24"/>
      <c r="U93" s="129">
        <f>'RAW DATA'!BB88</f>
        <v>121.74</v>
      </c>
      <c r="V93" s="129">
        <f>'RAW DATA'!BC88</f>
        <v>29.406634214589289</v>
      </c>
      <c r="W93" s="129">
        <f>'RAW DATA'!BD88</f>
        <v>1.94</v>
      </c>
      <c r="X93" s="82"/>
      <c r="Y93" s="83"/>
      <c r="Z93" s="84"/>
      <c r="AA93" s="30">
        <f t="shared" si="96"/>
        <v>1.1999389471536124</v>
      </c>
      <c r="AB93" s="30">
        <f t="shared" si="97"/>
        <v>1.6234468108548874</v>
      </c>
      <c r="AC93" s="85">
        <f t="shared" si="98"/>
        <v>1.1206439014522729</v>
      </c>
      <c r="AD93" s="85">
        <f t="shared" si="99"/>
        <v>1.516165278435428</v>
      </c>
      <c r="AE93" s="30">
        <f t="shared" si="100"/>
        <v>1.4118304779673438</v>
      </c>
      <c r="AF93" s="30">
        <f t="shared" si="101"/>
        <v>1.910123587838171</v>
      </c>
      <c r="AG93" s="84"/>
      <c r="AH93" s="77"/>
      <c r="AI93" s="45"/>
      <c r="AJ93" s="30">
        <f t="shared" si="102"/>
        <v>1.41169287900425</v>
      </c>
      <c r="AK93" s="30">
        <f t="shared" si="103"/>
        <v>1.3184045899438506</v>
      </c>
      <c r="AL93" s="30">
        <f t="shared" si="104"/>
        <v>1.6609770329027576</v>
      </c>
      <c r="AM93" s="85">
        <f t="shared" si="105"/>
        <v>1.6763525869355536</v>
      </c>
      <c r="AN93" s="30">
        <f t="shared" si="145"/>
        <v>0.27910841409481796</v>
      </c>
      <c r="AO93" s="30">
        <f t="shared" si="143"/>
        <v>0.38638085380287251</v>
      </c>
      <c r="AP93" s="30">
        <f t="shared" si="144"/>
        <v>7.7853816167748807E-2</v>
      </c>
      <c r="AQ93" s="85">
        <f t="shared" si="106"/>
        <v>6.9509958415574821E-2</v>
      </c>
      <c r="AR93" s="94"/>
      <c r="AS93" s="95"/>
      <c r="AT93" s="93"/>
      <c r="AU93" s="30">
        <f t="shared" si="107"/>
        <v>864.75013583065345</v>
      </c>
      <c r="AV93" s="30">
        <f t="shared" si="108"/>
        <v>3.7635999999999998</v>
      </c>
      <c r="AW93" s="30">
        <f t="shared" si="109"/>
        <v>57.048870376303221</v>
      </c>
      <c r="AX93" s="85">
        <f t="shared" si="110"/>
        <v>323.91366616522663</v>
      </c>
      <c r="AY93" s="92"/>
      <c r="AZ93" s="30">
        <f t="shared" si="111"/>
        <v>1.3313754603841239</v>
      </c>
      <c r="BA93" s="30">
        <f t="shared" si="112"/>
        <v>1.4920102976243761</v>
      </c>
      <c r="BB93" s="30">
        <f t="shared" si="113"/>
        <v>8.0317418620126119E-2</v>
      </c>
      <c r="BC93" s="56">
        <f t="shared" si="114"/>
        <v>5.68943994934498E-2</v>
      </c>
      <c r="BD93" s="30">
        <f t="shared" si="115"/>
        <v>1.2339163108585356</v>
      </c>
      <c r="BE93" s="30">
        <f t="shared" si="116"/>
        <v>1.4028928690291655</v>
      </c>
      <c r="BF93" s="30">
        <f t="shared" si="117"/>
        <v>8.4488279085315018E-2</v>
      </c>
      <c r="BG93" s="56">
        <f t="shared" si="118"/>
        <v>6.4083726444636571E-2</v>
      </c>
      <c r="BH93" s="30">
        <f t="shared" si="119"/>
        <v>1.5461513447642234</v>
      </c>
      <c r="BI93" s="30">
        <f t="shared" si="120"/>
        <v>1.7758027210412917</v>
      </c>
      <c r="BJ93" s="30">
        <f t="shared" si="121"/>
        <v>0.11482568813853407</v>
      </c>
      <c r="BK93" s="56">
        <f t="shared" si="122"/>
        <v>6.9131412333777051E-2</v>
      </c>
      <c r="BL93" s="30">
        <f t="shared" si="123"/>
        <v>1.52483081578154</v>
      </c>
      <c r="BM93" s="30">
        <f t="shared" si="124"/>
        <v>1.8278743580895671</v>
      </c>
      <c r="BN93" s="30">
        <f t="shared" si="125"/>
        <v>0.1515217711540135</v>
      </c>
      <c r="BO93" s="56">
        <f t="shared" si="126"/>
        <v>9.0387769455471195E-2</v>
      </c>
      <c r="BP93" s="59"/>
      <c r="DZ93" s="30">
        <f t="shared" si="127"/>
        <v>0.77888251390977248</v>
      </c>
      <c r="EA93" s="30">
        <f t="shared" si="128"/>
        <v>2.0445032440987276</v>
      </c>
      <c r="EB93" s="30">
        <f t="shared" si="129"/>
        <v>0.63281036509447752</v>
      </c>
      <c r="EC93" s="56">
        <f t="shared" si="130"/>
        <v>0.44826348174316499</v>
      </c>
      <c r="ED93" s="30">
        <f t="shared" si="131"/>
        <v>0.65273256446387706</v>
      </c>
      <c r="EE93" s="30">
        <f t="shared" si="132"/>
        <v>1.9840766154238241</v>
      </c>
      <c r="EF93" s="30">
        <f t="shared" si="133"/>
        <v>0.66567202547997351</v>
      </c>
      <c r="EG93" s="56">
        <f t="shared" si="134"/>
        <v>0.50490724209957716</v>
      </c>
      <c r="EH93" s="30">
        <f t="shared" si="135"/>
        <v>0.75628055632846758</v>
      </c>
      <c r="EI93" s="30">
        <f t="shared" si="136"/>
        <v>2.5656735094770475</v>
      </c>
      <c r="EJ93" s="30">
        <f t="shared" si="137"/>
        <v>0.90469647657428998</v>
      </c>
      <c r="EK93" s="56">
        <f t="shared" si="138"/>
        <v>0.54467729453984315</v>
      </c>
      <c r="EL93" s="30">
        <f t="shared" si="139"/>
        <v>0.48253250442973727</v>
      </c>
      <c r="EM93" s="30">
        <f t="shared" si="140"/>
        <v>2.8701726694413701</v>
      </c>
      <c r="EN93" s="30">
        <f t="shared" si="141"/>
        <v>1.1938200825058163</v>
      </c>
      <c r="EO93" s="56">
        <f t="shared" si="142"/>
        <v>0.71215333326038066</v>
      </c>
      <c r="EP93" s="66"/>
      <c r="EQ93" s="60"/>
    </row>
    <row r="94" spans="2:147" s="12" customFormat="1" ht="21.95" customHeight="1" x14ac:dyDescent="0.25">
      <c r="T94" s="24"/>
      <c r="U94" s="129">
        <f>'RAW DATA'!BB89</f>
        <v>112.17</v>
      </c>
      <c r="V94" s="129">
        <f>'RAW DATA'!BC89</f>
        <v>26.452520147512978</v>
      </c>
      <c r="W94" s="129">
        <f>'RAW DATA'!BD89</f>
        <v>1.67</v>
      </c>
      <c r="X94" s="82"/>
      <c r="Y94" s="83"/>
      <c r="Z94" s="84"/>
      <c r="AA94" s="30">
        <f t="shared" si="96"/>
        <v>1.1647849897554043</v>
      </c>
      <c r="AB94" s="30">
        <f t="shared" si="97"/>
        <v>1.5758855743749589</v>
      </c>
      <c r="AC94" s="85">
        <f t="shared" si="98"/>
        <v>1.0899532003808059</v>
      </c>
      <c r="AD94" s="85">
        <f t="shared" si="99"/>
        <v>1.4746425652210902</v>
      </c>
      <c r="AE94" s="30">
        <f t="shared" si="100"/>
        <v>1.4099484254376455</v>
      </c>
      <c r="AF94" s="30">
        <f t="shared" si="101"/>
        <v>1.9075772814744616</v>
      </c>
      <c r="AG94" s="84"/>
      <c r="AH94" s="77"/>
      <c r="AI94" s="45"/>
      <c r="AJ94" s="30">
        <f t="shared" si="102"/>
        <v>1.3703352820651817</v>
      </c>
      <c r="AK94" s="30">
        <f t="shared" si="103"/>
        <v>1.2822978828009481</v>
      </c>
      <c r="AL94" s="30">
        <f t="shared" si="104"/>
        <v>1.6587628534560537</v>
      </c>
      <c r="AM94" s="85">
        <f t="shared" si="105"/>
        <v>1.6084079633927986</v>
      </c>
      <c r="AN94" s="30">
        <f t="shared" si="145"/>
        <v>8.9798943174954154E-2</v>
      </c>
      <c r="AO94" s="30">
        <f t="shared" si="143"/>
        <v>0.15031293168062729</v>
      </c>
      <c r="AP94" s="30">
        <f t="shared" si="144"/>
        <v>1.2627346245012321E-4</v>
      </c>
      <c r="AQ94" s="85">
        <f t="shared" si="106"/>
        <v>3.7935789734228325E-3</v>
      </c>
      <c r="AR94" s="94"/>
      <c r="AS94" s="95"/>
      <c r="AT94" s="93"/>
      <c r="AU94" s="30">
        <f t="shared" si="107"/>
        <v>699.73582215457998</v>
      </c>
      <c r="AV94" s="30">
        <f t="shared" si="108"/>
        <v>2.7888999999999999</v>
      </c>
      <c r="AW94" s="30">
        <f t="shared" si="109"/>
        <v>44.175708646346671</v>
      </c>
      <c r="AX94" s="85">
        <f t="shared" si="110"/>
        <v>438.97439266862318</v>
      </c>
      <c r="AY94" s="92"/>
      <c r="AZ94" s="30">
        <f t="shared" si="111"/>
        <v>1.2862149521704678</v>
      </c>
      <c r="BA94" s="30">
        <f t="shared" si="112"/>
        <v>1.4544556119598957</v>
      </c>
      <c r="BB94" s="30">
        <f t="shared" si="113"/>
        <v>8.4120329894714033E-2</v>
      </c>
      <c r="BC94" s="56">
        <f t="shared" si="114"/>
        <v>6.1386677403459482E-2</v>
      </c>
      <c r="BD94" s="30">
        <f t="shared" si="115"/>
        <v>1.1938092083515377</v>
      </c>
      <c r="BE94" s="30">
        <f t="shared" si="116"/>
        <v>1.3707865572503586</v>
      </c>
      <c r="BF94" s="30">
        <f t="shared" si="117"/>
        <v>8.8488674449410554E-2</v>
      </c>
      <c r="BG94" s="56">
        <f t="shared" si="118"/>
        <v>6.9007892500081894E-2</v>
      </c>
      <c r="BH94" s="30">
        <f t="shared" si="119"/>
        <v>1.538500338393342</v>
      </c>
      <c r="BI94" s="30">
        <f t="shared" si="120"/>
        <v>1.7790253685187654</v>
      </c>
      <c r="BJ94" s="30">
        <f t="shared" si="121"/>
        <v>0.12026251506271171</v>
      </c>
      <c r="BK94" s="56">
        <f t="shared" si="122"/>
        <v>7.2501331225342538E-2</v>
      </c>
      <c r="BL94" s="30">
        <f t="shared" si="123"/>
        <v>1.4497118599237431</v>
      </c>
      <c r="BM94" s="30">
        <f t="shared" si="124"/>
        <v>1.7671040668618541</v>
      </c>
      <c r="BN94" s="30">
        <f t="shared" si="125"/>
        <v>0.15869610346905549</v>
      </c>
      <c r="BO94" s="56">
        <f t="shared" si="126"/>
        <v>9.8666574078817473E-2</v>
      </c>
      <c r="BP94" s="59"/>
      <c r="DZ94" s="30">
        <f t="shared" si="127"/>
        <v>0.73703101053466313</v>
      </c>
      <c r="EA94" s="30">
        <f t="shared" si="128"/>
        <v>2.0036395535957006</v>
      </c>
      <c r="EB94" s="30">
        <f t="shared" si="129"/>
        <v>0.6333042715305186</v>
      </c>
      <c r="EC94" s="56">
        <f t="shared" si="130"/>
        <v>0.46215278831330187</v>
      </c>
      <c r="ED94" s="30">
        <f t="shared" si="131"/>
        <v>0.61610630246566178</v>
      </c>
      <c r="EE94" s="30">
        <f t="shared" si="132"/>
        <v>1.9484894631362346</v>
      </c>
      <c r="EF94" s="30">
        <f t="shared" si="133"/>
        <v>0.66619158033528636</v>
      </c>
      <c r="EG94" s="56">
        <f t="shared" si="134"/>
        <v>0.51952950189710312</v>
      </c>
      <c r="EH94" s="30">
        <f t="shared" si="135"/>
        <v>0.75336026421817437</v>
      </c>
      <c r="EI94" s="30">
        <f t="shared" si="136"/>
        <v>2.5641654426939331</v>
      </c>
      <c r="EJ94" s="30">
        <f t="shared" si="137"/>
        <v>0.90540258923787931</v>
      </c>
      <c r="EK94" s="56">
        <f t="shared" si="138"/>
        <v>0.54583003673578867</v>
      </c>
      <c r="EL94" s="30">
        <f t="shared" si="139"/>
        <v>0.41365610818737308</v>
      </c>
      <c r="EM94" s="30">
        <f t="shared" si="140"/>
        <v>2.8031598185982238</v>
      </c>
      <c r="EN94" s="30">
        <f t="shared" si="141"/>
        <v>1.1947518552054255</v>
      </c>
      <c r="EO94" s="56">
        <f t="shared" si="142"/>
        <v>0.74281642617908872</v>
      </c>
      <c r="EP94" s="66"/>
      <c r="EQ94" s="60"/>
    </row>
    <row r="95" spans="2:147" s="12" customFormat="1" ht="21.95" customHeight="1" x14ac:dyDescent="0.25">
      <c r="T95" s="24"/>
      <c r="U95" s="129">
        <f>'RAW DATA'!BB90</f>
        <v>89.57</v>
      </c>
      <c r="V95" s="129">
        <f>'RAW DATA'!BC90</f>
        <v>19.263578697328356</v>
      </c>
      <c r="W95" s="129">
        <f>'RAW DATA'!BD90</f>
        <v>1.54</v>
      </c>
      <c r="X95" s="82"/>
      <c r="Y95" s="83"/>
      <c r="Z95" s="84"/>
      <c r="AA95" s="30">
        <f t="shared" si="96"/>
        <v>1.0792365864982074</v>
      </c>
      <c r="AB95" s="30">
        <f t="shared" si="97"/>
        <v>1.4601436170269864</v>
      </c>
      <c r="AC95" s="85">
        <f t="shared" si="98"/>
        <v>1.018731993431141</v>
      </c>
      <c r="AD95" s="85">
        <f t="shared" si="99"/>
        <v>1.3782844617009553</v>
      </c>
      <c r="AE95" s="30">
        <f t="shared" si="100"/>
        <v>1.4043256484684787</v>
      </c>
      <c r="AF95" s="30">
        <f t="shared" si="101"/>
        <v>1.8999699949867652</v>
      </c>
      <c r="AG95" s="84"/>
      <c r="AH95" s="77"/>
      <c r="AI95" s="45"/>
      <c r="AJ95" s="30">
        <f t="shared" si="102"/>
        <v>1.269690101762597</v>
      </c>
      <c r="AK95" s="30">
        <f t="shared" si="103"/>
        <v>1.1985082275660481</v>
      </c>
      <c r="AL95" s="30">
        <f t="shared" si="104"/>
        <v>1.652147821727622</v>
      </c>
      <c r="AM95" s="85">
        <f t="shared" si="105"/>
        <v>1.4430623100385522</v>
      </c>
      <c r="AN95" s="30">
        <f t="shared" si="145"/>
        <v>7.306744108511519E-2</v>
      </c>
      <c r="AO95" s="30">
        <f t="shared" si="143"/>
        <v>0.11661663064008199</v>
      </c>
      <c r="AP95" s="30">
        <f t="shared" si="144"/>
        <v>1.2577133918250473E-2</v>
      </c>
      <c r="AQ95" s="85">
        <f t="shared" si="106"/>
        <v>9.3969157350617775E-3</v>
      </c>
      <c r="AR95" s="94"/>
      <c r="AS95" s="95"/>
      <c r="AT95" s="93"/>
      <c r="AU95" s="30">
        <f t="shared" si="107"/>
        <v>371.08546422816283</v>
      </c>
      <c r="AV95" s="30">
        <f t="shared" si="108"/>
        <v>2.3715999999999999</v>
      </c>
      <c r="AW95" s="30">
        <f t="shared" si="109"/>
        <v>29.66591119388567</v>
      </c>
      <c r="AX95" s="85">
        <f t="shared" si="110"/>
        <v>791.89658738944388</v>
      </c>
      <c r="AY95" s="92"/>
      <c r="AZ95" s="30">
        <f t="shared" si="111"/>
        <v>1.1748516996188694</v>
      </c>
      <c r="BA95" s="30">
        <f t="shared" si="112"/>
        <v>1.3645285039063246</v>
      </c>
      <c r="BB95" s="30">
        <f t="shared" si="113"/>
        <v>9.4838402143727615E-2</v>
      </c>
      <c r="BC95" s="56">
        <f t="shared" si="114"/>
        <v>7.4694133641013641E-2</v>
      </c>
      <c r="BD95" s="30">
        <f t="shared" si="115"/>
        <v>1.0987448944561771</v>
      </c>
      <c r="BE95" s="30">
        <f t="shared" si="116"/>
        <v>1.2982715606759192</v>
      </c>
      <c r="BF95" s="30">
        <f t="shared" si="117"/>
        <v>9.9763333109870983E-2</v>
      </c>
      <c r="BG95" s="56">
        <f t="shared" si="118"/>
        <v>8.3239589695994182E-2</v>
      </c>
      <c r="BH95" s="30">
        <f t="shared" si="119"/>
        <v>1.5165622292720431</v>
      </c>
      <c r="BI95" s="30">
        <f t="shared" si="120"/>
        <v>1.7877334141832009</v>
      </c>
      <c r="BJ95" s="30">
        <f t="shared" si="121"/>
        <v>0.13558559245557897</v>
      </c>
      <c r="BK95" s="56">
        <f t="shared" si="122"/>
        <v>8.2066259854278303E-2</v>
      </c>
      <c r="BL95" s="30">
        <f t="shared" si="123"/>
        <v>1.2641461681465951</v>
      </c>
      <c r="BM95" s="30">
        <f t="shared" si="124"/>
        <v>1.6219784519305094</v>
      </c>
      <c r="BN95" s="30">
        <f t="shared" si="125"/>
        <v>0.17891614189195706</v>
      </c>
      <c r="BO95" s="56">
        <f t="shared" si="126"/>
        <v>0.12398365659427228</v>
      </c>
      <c r="BP95" s="59"/>
      <c r="DZ95" s="30">
        <f t="shared" si="127"/>
        <v>0.63487328333512283</v>
      </c>
      <c r="EA95" s="30">
        <f t="shared" si="128"/>
        <v>1.9045069201900713</v>
      </c>
      <c r="EB95" s="30">
        <f t="shared" si="129"/>
        <v>0.63481681842747417</v>
      </c>
      <c r="EC95" s="56">
        <f t="shared" si="130"/>
        <v>0.49997776429556706</v>
      </c>
      <c r="ED95" s="30">
        <f t="shared" si="131"/>
        <v>0.53072555420816325</v>
      </c>
      <c r="EE95" s="30">
        <f t="shared" si="132"/>
        <v>1.866290900923933</v>
      </c>
      <c r="EF95" s="30">
        <f t="shared" si="133"/>
        <v>0.66778267335788488</v>
      </c>
      <c r="EG95" s="56">
        <f t="shared" si="134"/>
        <v>0.55717821371491949</v>
      </c>
      <c r="EH95" s="30">
        <f t="shared" si="135"/>
        <v>0.74458282187858782</v>
      </c>
      <c r="EI95" s="30">
        <f t="shared" si="136"/>
        <v>2.5597128215766562</v>
      </c>
      <c r="EJ95" s="30">
        <f t="shared" si="137"/>
        <v>0.90756499984903416</v>
      </c>
      <c r="EK95" s="56">
        <f t="shared" si="138"/>
        <v>0.54932433279487636</v>
      </c>
      <c r="EL95" s="30">
        <f t="shared" si="139"/>
        <v>0.24545697935149824</v>
      </c>
      <c r="EM95" s="30">
        <f t="shared" si="140"/>
        <v>2.6406676407256064</v>
      </c>
      <c r="EN95" s="30">
        <f t="shared" si="141"/>
        <v>1.197605330687054</v>
      </c>
      <c r="EO95" s="56">
        <f t="shared" si="142"/>
        <v>0.82990548804164899</v>
      </c>
      <c r="EP95" s="66"/>
      <c r="EQ95" s="60"/>
    </row>
    <row r="96" spans="2:147" s="12" customFormat="1" ht="21.95" customHeight="1" x14ac:dyDescent="0.25">
      <c r="T96" s="24"/>
      <c r="U96" s="129">
        <f>'RAW DATA'!BB91</f>
        <v>80.87</v>
      </c>
      <c r="V96" s="129">
        <f>'RAW DATA'!BC91</f>
        <v>16.402391747789366</v>
      </c>
      <c r="W96" s="129">
        <f>'RAW DATA'!BD91</f>
        <v>1.39</v>
      </c>
      <c r="X96" s="82"/>
      <c r="Y96" s="83"/>
      <c r="Z96" s="84"/>
      <c r="AA96" s="30">
        <f t="shared" si="96"/>
        <v>1.0451884617986933</v>
      </c>
      <c r="AB96" s="30">
        <f t="shared" si="97"/>
        <v>1.4140785071394086</v>
      </c>
      <c r="AC96" s="85">
        <f t="shared" si="98"/>
        <v>0.99169820474843928</v>
      </c>
      <c r="AD96" s="85">
        <f t="shared" si="99"/>
        <v>1.3417093358361236</v>
      </c>
      <c r="AE96" s="30">
        <f t="shared" si="100"/>
        <v>1.4014834463931862</v>
      </c>
      <c r="AF96" s="30">
        <f t="shared" si="101"/>
        <v>1.8961246627672519</v>
      </c>
      <c r="AG96" s="84"/>
      <c r="AH96" s="77"/>
      <c r="AI96" s="45"/>
      <c r="AJ96" s="30">
        <f t="shared" si="102"/>
        <v>1.2296334844690511</v>
      </c>
      <c r="AK96" s="30">
        <f t="shared" si="103"/>
        <v>1.1667037702922816</v>
      </c>
      <c r="AL96" s="30">
        <f t="shared" si="104"/>
        <v>1.6488040545802192</v>
      </c>
      <c r="AM96" s="85">
        <f t="shared" si="105"/>
        <v>1.3772550101991554</v>
      </c>
      <c r="AN96" s="30">
        <f t="shared" si="145"/>
        <v>2.5717419303538051E-2</v>
      </c>
      <c r="AO96" s="30">
        <f t="shared" si="143"/>
        <v>4.9861206201682114E-2</v>
      </c>
      <c r="AP96" s="30">
        <f t="shared" si="144"/>
        <v>6.6979538667161109E-2</v>
      </c>
      <c r="AQ96" s="85">
        <f t="shared" si="106"/>
        <v>1.6243476502362999E-4</v>
      </c>
      <c r="AR96" s="94"/>
      <c r="AS96" s="95"/>
      <c r="AT96" s="93"/>
      <c r="AU96" s="30">
        <f t="shared" si="107"/>
        <v>269.03845504794867</v>
      </c>
      <c r="AV96" s="30">
        <f t="shared" si="108"/>
        <v>1.9320999999999997</v>
      </c>
      <c r="AW96" s="30">
        <f t="shared" si="109"/>
        <v>22.799324529427217</v>
      </c>
      <c r="AX96" s="85">
        <f t="shared" si="110"/>
        <v>961.11434038755726</v>
      </c>
      <c r="AY96" s="92"/>
      <c r="AZ96" s="30">
        <f t="shared" si="111"/>
        <v>1.1300644025950579</v>
      </c>
      <c r="BA96" s="30">
        <f t="shared" si="112"/>
        <v>1.3292025663430442</v>
      </c>
      <c r="BB96" s="30">
        <f t="shared" si="113"/>
        <v>9.9569081873993118E-2</v>
      </c>
      <c r="BC96" s="56">
        <f t="shared" si="114"/>
        <v>8.0974601888778697E-2</v>
      </c>
      <c r="BD96" s="30">
        <f t="shared" si="115"/>
        <v>1.0619640946133808</v>
      </c>
      <c r="BE96" s="30">
        <f t="shared" si="116"/>
        <v>1.2714434459711823</v>
      </c>
      <c r="BF96" s="30">
        <f t="shared" si="117"/>
        <v>0.10473967567890069</v>
      </c>
      <c r="BG96" s="56">
        <f t="shared" si="118"/>
        <v>8.9774009775130378E-2</v>
      </c>
      <c r="BH96" s="30">
        <f t="shared" si="119"/>
        <v>1.506455252291417</v>
      </c>
      <c r="BI96" s="30">
        <f t="shared" si="120"/>
        <v>1.7911528568690214</v>
      </c>
      <c r="BJ96" s="30">
        <f t="shared" si="121"/>
        <v>0.14234880228880226</v>
      </c>
      <c r="BK96" s="56">
        <f t="shared" si="122"/>
        <v>8.633457801936556E-2</v>
      </c>
      <c r="BL96" s="30">
        <f t="shared" si="123"/>
        <v>1.1894142665980418</v>
      </c>
      <c r="BM96" s="30">
        <f t="shared" si="124"/>
        <v>1.565095753800269</v>
      </c>
      <c r="BN96" s="30">
        <f t="shared" si="125"/>
        <v>0.18784074360111358</v>
      </c>
      <c r="BO96" s="56">
        <f t="shared" si="126"/>
        <v>0.13638777293244422</v>
      </c>
      <c r="BP96" s="59"/>
      <c r="DZ96" s="30">
        <f t="shared" si="127"/>
        <v>0.59409271276165276</v>
      </c>
      <c r="EA96" s="30">
        <f t="shared" si="128"/>
        <v>1.8651742561764495</v>
      </c>
      <c r="EB96" s="30">
        <f t="shared" si="129"/>
        <v>0.63554077170739831</v>
      </c>
      <c r="EC96" s="56">
        <f t="shared" si="130"/>
        <v>0.51685382655452117</v>
      </c>
      <c r="ED96" s="30">
        <f t="shared" si="131"/>
        <v>0.49815954896871506</v>
      </c>
      <c r="EE96" s="30">
        <f t="shared" si="132"/>
        <v>1.835247991615848</v>
      </c>
      <c r="EF96" s="30">
        <f t="shared" si="133"/>
        <v>0.6685442213235665</v>
      </c>
      <c r="EG96" s="56">
        <f t="shared" si="134"/>
        <v>0.57301968018504246</v>
      </c>
      <c r="EH96" s="30">
        <f t="shared" si="135"/>
        <v>0.7402040559105606</v>
      </c>
      <c r="EI96" s="30">
        <f t="shared" si="136"/>
        <v>2.5574040532498779</v>
      </c>
      <c r="EJ96" s="30">
        <f t="shared" si="137"/>
        <v>0.90859999866965857</v>
      </c>
      <c r="EK96" s="56">
        <f t="shared" si="138"/>
        <v>0.55106608704997739</v>
      </c>
      <c r="EL96" s="30">
        <f t="shared" si="139"/>
        <v>0.17828391496075713</v>
      </c>
      <c r="EM96" s="30">
        <f t="shared" si="140"/>
        <v>2.5762261054375539</v>
      </c>
      <c r="EN96" s="30">
        <f t="shared" si="141"/>
        <v>1.1989710952383983</v>
      </c>
      <c r="EO96" s="56">
        <f t="shared" si="142"/>
        <v>0.87055126781860337</v>
      </c>
      <c r="EP96" s="66"/>
      <c r="EQ96" s="60"/>
    </row>
    <row r="97" spans="20:147" s="12" customFormat="1" ht="21.95" customHeight="1" x14ac:dyDescent="0.25">
      <c r="T97" s="24"/>
      <c r="U97" s="129">
        <f>'RAW DATA'!BB92</f>
        <v>134.78</v>
      </c>
      <c r="V97" s="129">
        <f>'RAW DATA'!BC92</f>
        <v>33.358427878790138</v>
      </c>
      <c r="W97" s="129">
        <f>'RAW DATA'!BD92</f>
        <v>1.73</v>
      </c>
      <c r="X97" s="82"/>
      <c r="Y97" s="83"/>
      <c r="Z97" s="84"/>
      <c r="AA97" s="30">
        <f t="shared" si="96"/>
        <v>1.2469652917576026</v>
      </c>
      <c r="AB97" s="30">
        <f t="shared" si="97"/>
        <v>1.6870706888485212</v>
      </c>
      <c r="AC97" s="85">
        <f t="shared" si="98"/>
        <v>1.1630551496351766</v>
      </c>
      <c r="AD97" s="85">
        <f t="shared" si="99"/>
        <v>1.573545202447592</v>
      </c>
      <c r="AE97" s="30">
        <f t="shared" si="100"/>
        <v>1.4140752864143509</v>
      </c>
      <c r="AF97" s="30">
        <f t="shared" si="101"/>
        <v>1.9131606816194158</v>
      </c>
      <c r="AG97" s="84"/>
      <c r="AH97" s="77"/>
      <c r="AI97" s="45"/>
      <c r="AJ97" s="30">
        <f t="shared" si="102"/>
        <v>1.467017990303062</v>
      </c>
      <c r="AK97" s="30">
        <f t="shared" si="103"/>
        <v>1.3683001760413844</v>
      </c>
      <c r="AL97" s="30">
        <f t="shared" si="104"/>
        <v>1.6636179840168834</v>
      </c>
      <c r="AM97" s="85">
        <f t="shared" si="105"/>
        <v>1.7672438412121731</v>
      </c>
      <c r="AN97" s="30">
        <f t="shared" si="145"/>
        <v>6.9159537424240372E-2</v>
      </c>
      <c r="AO97" s="30">
        <f t="shared" si="143"/>
        <v>0.13082676265169349</v>
      </c>
      <c r="AP97" s="30">
        <f t="shared" si="144"/>
        <v>4.4065720459827411E-3</v>
      </c>
      <c r="AQ97" s="85">
        <f t="shared" si="106"/>
        <v>1.3871037082375684E-3</v>
      </c>
      <c r="AR97" s="94"/>
      <c r="AS97" s="95"/>
      <c r="AT97" s="93"/>
      <c r="AU97" s="30">
        <f t="shared" si="107"/>
        <v>1112.7847105444432</v>
      </c>
      <c r="AV97" s="30">
        <f t="shared" si="108"/>
        <v>2.9929000000000001</v>
      </c>
      <c r="AW97" s="30">
        <f t="shared" si="109"/>
        <v>57.710080230306936</v>
      </c>
      <c r="AX97" s="85">
        <f t="shared" si="110"/>
        <v>197.28472276462372</v>
      </c>
      <c r="AY97" s="92"/>
      <c r="AZ97" s="30">
        <f t="shared" si="111"/>
        <v>1.3911057146014252</v>
      </c>
      <c r="BA97" s="30">
        <f t="shared" si="112"/>
        <v>1.5429302660046988</v>
      </c>
      <c r="BB97" s="30">
        <f t="shared" si="113"/>
        <v>7.5912275701636847E-2</v>
      </c>
      <c r="BC97" s="56">
        <f t="shared" si="114"/>
        <v>5.1745974625678988E-2</v>
      </c>
      <c r="BD97" s="30">
        <f t="shared" si="115"/>
        <v>1.2884457976802488</v>
      </c>
      <c r="BE97" s="30">
        <f t="shared" si="116"/>
        <v>1.4481545544025201</v>
      </c>
      <c r="BF97" s="30">
        <f t="shared" si="117"/>
        <v>7.9854378361135625E-2</v>
      </c>
      <c r="BG97" s="56">
        <f t="shared" si="118"/>
        <v>5.8360277780685178E-2</v>
      </c>
      <c r="BH97" s="30">
        <f t="shared" si="119"/>
        <v>1.5550901024519954</v>
      </c>
      <c r="BI97" s="30">
        <f t="shared" si="120"/>
        <v>1.7721458655817715</v>
      </c>
      <c r="BJ97" s="30">
        <f t="shared" si="121"/>
        <v>0.10852788156488792</v>
      </c>
      <c r="BK97" s="56">
        <f t="shared" si="122"/>
        <v>6.5236059364327359E-2</v>
      </c>
      <c r="BL97" s="30">
        <f t="shared" si="123"/>
        <v>1.6240325345708824</v>
      </c>
      <c r="BM97" s="30">
        <f t="shared" si="124"/>
        <v>1.9104551478534639</v>
      </c>
      <c r="BN97" s="30">
        <f t="shared" si="125"/>
        <v>0.14321130664129075</v>
      </c>
      <c r="BO97" s="56">
        <f t="shared" si="126"/>
        <v>8.103652891672293E-2</v>
      </c>
      <c r="BP97" s="59"/>
      <c r="DZ97" s="30">
        <f t="shared" si="127"/>
        <v>0.83475163500696792</v>
      </c>
      <c r="EA97" s="30">
        <f t="shared" si="128"/>
        <v>2.0992843455991563</v>
      </c>
      <c r="EB97" s="30">
        <f t="shared" si="129"/>
        <v>0.6322663552960941</v>
      </c>
      <c r="EC97" s="56">
        <f t="shared" si="130"/>
        <v>0.43098745855562293</v>
      </c>
      <c r="ED97" s="30">
        <f t="shared" si="131"/>
        <v>0.70320041063227234</v>
      </c>
      <c r="EE97" s="30">
        <f t="shared" si="132"/>
        <v>2.0333999414504964</v>
      </c>
      <c r="EF97" s="30">
        <f t="shared" si="133"/>
        <v>0.66509976540911209</v>
      </c>
      <c r="EG97" s="56">
        <f t="shared" si="134"/>
        <v>0.48607738057398009</v>
      </c>
      <c r="EH97" s="30">
        <f t="shared" si="135"/>
        <v>0.75969925030991503</v>
      </c>
      <c r="EI97" s="30">
        <f t="shared" si="136"/>
        <v>2.5675367177238519</v>
      </c>
      <c r="EJ97" s="30">
        <f t="shared" si="137"/>
        <v>0.9039187337069684</v>
      </c>
      <c r="EK97" s="56">
        <f t="shared" si="138"/>
        <v>0.54334513235088655</v>
      </c>
      <c r="EL97" s="30">
        <f t="shared" si="139"/>
        <v>0.57445005324610099</v>
      </c>
      <c r="EM97" s="30">
        <f t="shared" si="140"/>
        <v>2.9600376291782453</v>
      </c>
      <c r="EN97" s="30">
        <f t="shared" si="141"/>
        <v>1.1927937879660722</v>
      </c>
      <c r="EO97" s="56">
        <f t="shared" si="142"/>
        <v>0.67494578854942899</v>
      </c>
      <c r="EP97" s="66"/>
      <c r="EQ97" s="60"/>
    </row>
    <row r="98" spans="20:147" s="12" customFormat="1" ht="21.95" customHeight="1" x14ac:dyDescent="0.25">
      <c r="T98" s="24"/>
      <c r="U98" s="129">
        <f>'RAW DATA'!BB93</f>
        <v>120.87</v>
      </c>
      <c r="V98" s="129">
        <f>'RAW DATA'!BC93</f>
        <v>29.140050434059802</v>
      </c>
      <c r="W98" s="129">
        <f>'RAW DATA'!BD93</f>
        <v>1.61</v>
      </c>
      <c r="X98" s="82"/>
      <c r="Y98" s="83"/>
      <c r="Z98" s="84"/>
      <c r="AA98" s="30">
        <f t="shared" si="96"/>
        <v>1.1967666001653114</v>
      </c>
      <c r="AB98" s="30">
        <f t="shared" si="97"/>
        <v>1.6191548119883625</v>
      </c>
      <c r="AC98" s="85">
        <f t="shared" si="98"/>
        <v>1.1178392094552596</v>
      </c>
      <c r="AD98" s="85">
        <f t="shared" si="99"/>
        <v>1.5123706951453513</v>
      </c>
      <c r="AE98" s="30">
        <f t="shared" si="100"/>
        <v>1.4116684863302937</v>
      </c>
      <c r="AF98" s="30">
        <f t="shared" si="101"/>
        <v>1.909904422682162</v>
      </c>
      <c r="AG98" s="84"/>
      <c r="AH98" s="77"/>
      <c r="AI98" s="45"/>
      <c r="AJ98" s="30">
        <f t="shared" si="102"/>
        <v>1.4079607060768371</v>
      </c>
      <c r="AK98" s="30">
        <f t="shared" si="103"/>
        <v>1.3151049523003056</v>
      </c>
      <c r="AL98" s="30">
        <f t="shared" si="104"/>
        <v>1.6607864545062279</v>
      </c>
      <c r="AM98" s="85">
        <f t="shared" si="105"/>
        <v>1.6702211599833754</v>
      </c>
      <c r="AN98" s="30">
        <f t="shared" si="145"/>
        <v>4.0819876288970249E-2</v>
      </c>
      <c r="AO98" s="30">
        <f t="shared" si="143"/>
        <v>8.6963089157805123E-2</v>
      </c>
      <c r="AP98" s="30">
        <f t="shared" si="144"/>
        <v>2.5792639613131424E-3</v>
      </c>
      <c r="AQ98" s="85">
        <f t="shared" si="106"/>
        <v>3.6265881097432818E-3</v>
      </c>
      <c r="AR98" s="94"/>
      <c r="AS98" s="95"/>
      <c r="AT98" s="93"/>
      <c r="AU98" s="30">
        <f t="shared" si="107"/>
        <v>849.14253929954884</v>
      </c>
      <c r="AV98" s="30">
        <f t="shared" si="108"/>
        <v>2.5921000000000003</v>
      </c>
      <c r="AW98" s="30">
        <f t="shared" si="109"/>
        <v>46.915481198836282</v>
      </c>
      <c r="AX98" s="85">
        <f t="shared" si="110"/>
        <v>333.58047046891636</v>
      </c>
      <c r="AY98" s="92"/>
      <c r="AZ98" s="30">
        <f t="shared" si="111"/>
        <v>1.3273168858981192</v>
      </c>
      <c r="BA98" s="30">
        <f t="shared" si="112"/>
        <v>1.4886045262555549</v>
      </c>
      <c r="BB98" s="30">
        <f t="shared" si="113"/>
        <v>8.0643820178717809E-2</v>
      </c>
      <c r="BC98" s="56">
        <f t="shared" si="114"/>
        <v>5.7277038933440841E-2</v>
      </c>
      <c r="BD98" s="30">
        <f t="shared" si="115"/>
        <v>1.2302733217172712</v>
      </c>
      <c r="BE98" s="30">
        <f t="shared" si="116"/>
        <v>1.3999365828833399</v>
      </c>
      <c r="BF98" s="30">
        <f t="shared" si="117"/>
        <v>8.4831630583034418E-2</v>
      </c>
      <c r="BG98" s="56">
        <f t="shared" si="118"/>
        <v>6.4505597393312034E-2</v>
      </c>
      <c r="BH98" s="30">
        <f t="shared" si="119"/>
        <v>1.5454941268240097</v>
      </c>
      <c r="BI98" s="30">
        <f t="shared" si="120"/>
        <v>1.7760787821884461</v>
      </c>
      <c r="BJ98" s="30">
        <f t="shared" si="121"/>
        <v>0.1152923276822182</v>
      </c>
      <c r="BK98" s="56">
        <f t="shared" si="122"/>
        <v>6.9420320336425201E-2</v>
      </c>
      <c r="BL98" s="30">
        <f t="shared" si="123"/>
        <v>1.5180836202561816</v>
      </c>
      <c r="BM98" s="30">
        <f t="shared" si="124"/>
        <v>1.8223586997105692</v>
      </c>
      <c r="BN98" s="30">
        <f t="shared" si="125"/>
        <v>0.15213753972719385</v>
      </c>
      <c r="BO98" s="56">
        <f t="shared" si="126"/>
        <v>9.1088260268902418E-2</v>
      </c>
      <c r="BP98" s="59"/>
      <c r="DZ98" s="30">
        <f t="shared" si="127"/>
        <v>0.77510883069822789</v>
      </c>
      <c r="EA98" s="30">
        <f t="shared" si="128"/>
        <v>2.0408125814554463</v>
      </c>
      <c r="EB98" s="30">
        <f t="shared" si="129"/>
        <v>0.63285187537860921</v>
      </c>
      <c r="EC98" s="56">
        <f t="shared" si="130"/>
        <v>0.44948120543931741</v>
      </c>
      <c r="ED98" s="30">
        <f t="shared" si="131"/>
        <v>0.64938926091907567</v>
      </c>
      <c r="EE98" s="30">
        <f t="shared" si="132"/>
        <v>1.9808206436815354</v>
      </c>
      <c r="EF98" s="30">
        <f t="shared" si="133"/>
        <v>0.66571569138122988</v>
      </c>
      <c r="EG98" s="56">
        <f t="shared" si="134"/>
        <v>0.50620727282396627</v>
      </c>
      <c r="EH98" s="30">
        <f t="shared" si="135"/>
        <v>0.75603063281076566</v>
      </c>
      <c r="EI98" s="30">
        <f t="shared" si="136"/>
        <v>2.5655422762016902</v>
      </c>
      <c r="EJ98" s="30">
        <f t="shared" si="137"/>
        <v>0.9047558216954622</v>
      </c>
      <c r="EK98" s="56">
        <f t="shared" si="138"/>
        <v>0.54477553043654692</v>
      </c>
      <c r="EL98" s="30">
        <f t="shared" si="139"/>
        <v>0.47632276679625485</v>
      </c>
      <c r="EM98" s="30">
        <f t="shared" si="140"/>
        <v>2.8641195531704957</v>
      </c>
      <c r="EN98" s="30">
        <f t="shared" si="141"/>
        <v>1.1938983931871205</v>
      </c>
      <c r="EO98" s="56">
        <f t="shared" si="142"/>
        <v>0.7148145537798144</v>
      </c>
      <c r="EP98" s="66"/>
      <c r="EQ98" s="60"/>
    </row>
    <row r="99" spans="20:147" s="12" customFormat="1" ht="21.95" customHeight="1" x14ac:dyDescent="0.25">
      <c r="T99" s="24"/>
      <c r="U99" s="129">
        <f>'RAW DATA'!BB94</f>
        <v>71.3</v>
      </c>
      <c r="V99" s="129">
        <f>'RAW DATA'!BC94</f>
        <v>13.182725056829785</v>
      </c>
      <c r="W99" s="129">
        <f>'RAW DATA'!BD94</f>
        <v>1.26</v>
      </c>
      <c r="X99" s="82"/>
      <c r="Y99" s="83"/>
      <c r="Z99" s="84"/>
      <c r="AA99" s="30">
        <f t="shared" si="96"/>
        <v>1.0068744281762743</v>
      </c>
      <c r="AB99" s="30">
        <f t="shared" si="97"/>
        <v>1.3622418734149593</v>
      </c>
      <c r="AC99" s="85">
        <f t="shared" si="98"/>
        <v>0.96213422217018896</v>
      </c>
      <c r="AD99" s="85">
        <f t="shared" si="99"/>
        <v>1.3017110064655497</v>
      </c>
      <c r="AE99" s="30">
        <f t="shared" si="100"/>
        <v>1.3976299783565926</v>
      </c>
      <c r="AF99" s="30">
        <f t="shared" si="101"/>
        <v>1.8909111471883311</v>
      </c>
      <c r="AG99" s="84"/>
      <c r="AH99" s="77"/>
      <c r="AI99" s="45"/>
      <c r="AJ99" s="30">
        <f t="shared" si="102"/>
        <v>1.1845581507956169</v>
      </c>
      <c r="AK99" s="30">
        <f t="shared" si="103"/>
        <v>1.1319226143178693</v>
      </c>
      <c r="AL99" s="30">
        <f t="shared" si="104"/>
        <v>1.6442705627724619</v>
      </c>
      <c r="AM99" s="85">
        <f t="shared" si="105"/>
        <v>1.303202676307085</v>
      </c>
      <c r="AN99" s="30">
        <f t="shared" si="145"/>
        <v>5.6914726113768827E-3</v>
      </c>
      <c r="AO99" s="30">
        <f t="shared" si="143"/>
        <v>1.6403816723169252E-2</v>
      </c>
      <c r="AP99" s="30">
        <f t="shared" si="144"/>
        <v>0.14766386541346455</v>
      </c>
      <c r="AQ99" s="85">
        <f t="shared" si="106"/>
        <v>1.8664712400947605E-3</v>
      </c>
      <c r="AR99" s="94"/>
      <c r="AS99" s="95"/>
      <c r="AT99" s="93"/>
      <c r="AU99" s="30">
        <f t="shared" si="107"/>
        <v>173.78423992396785</v>
      </c>
      <c r="AV99" s="30">
        <f t="shared" si="108"/>
        <v>1.5876000000000001</v>
      </c>
      <c r="AW99" s="30">
        <f t="shared" si="109"/>
        <v>16.61023357160553</v>
      </c>
      <c r="AX99" s="85">
        <f t="shared" si="110"/>
        <v>1171.1118038920417</v>
      </c>
      <c r="AY99" s="92"/>
      <c r="AZ99" s="30">
        <f t="shared" si="111"/>
        <v>1.0794138938402158</v>
      </c>
      <c r="BA99" s="30">
        <f t="shared" si="112"/>
        <v>1.289702407751018</v>
      </c>
      <c r="BB99" s="30">
        <f t="shared" si="113"/>
        <v>0.105144256955401</v>
      </c>
      <c r="BC99" s="56">
        <f t="shared" si="114"/>
        <v>8.8762427479630437E-2</v>
      </c>
      <c r="BD99" s="30">
        <f t="shared" si="115"/>
        <v>1.0213182463179251</v>
      </c>
      <c r="BE99" s="30">
        <f t="shared" si="116"/>
        <v>1.2425269823178136</v>
      </c>
      <c r="BF99" s="30">
        <f t="shared" si="117"/>
        <v>0.11060436799994412</v>
      </c>
      <c r="BG99" s="56">
        <f t="shared" si="118"/>
        <v>9.7713718765657612E-2</v>
      </c>
      <c r="BH99" s="30">
        <f t="shared" si="119"/>
        <v>1.493951219021872</v>
      </c>
      <c r="BI99" s="30">
        <f t="shared" si="120"/>
        <v>1.7945899065230517</v>
      </c>
      <c r="BJ99" s="30">
        <f t="shared" si="121"/>
        <v>0.15031934375058992</v>
      </c>
      <c r="BK99" s="56">
        <f t="shared" si="122"/>
        <v>9.1420078394598994E-2</v>
      </c>
      <c r="BL99" s="30">
        <f t="shared" si="123"/>
        <v>1.1048441593842955</v>
      </c>
      <c r="BM99" s="30">
        <f t="shared" si="124"/>
        <v>1.5015611932298745</v>
      </c>
      <c r="BN99" s="30">
        <f t="shared" si="125"/>
        <v>0.19835851692278958</v>
      </c>
      <c r="BO99" s="56">
        <f t="shared" si="126"/>
        <v>0.15220849414220244</v>
      </c>
      <c r="BP99" s="59"/>
      <c r="DZ99" s="30">
        <f t="shared" si="127"/>
        <v>0.54812010572924219</v>
      </c>
      <c r="EA99" s="30">
        <f t="shared" si="128"/>
        <v>1.8209961958619916</v>
      </c>
      <c r="EB99" s="30">
        <f t="shared" si="129"/>
        <v>0.63643804506637469</v>
      </c>
      <c r="EC99" s="56">
        <f t="shared" si="130"/>
        <v>0.53727885341796566</v>
      </c>
      <c r="ED99" s="30">
        <f t="shared" si="131"/>
        <v>0.46243452448767708</v>
      </c>
      <c r="EE99" s="30">
        <f t="shared" si="132"/>
        <v>1.8014107041480616</v>
      </c>
      <c r="EF99" s="30">
        <f t="shared" si="133"/>
        <v>0.66948808983019226</v>
      </c>
      <c r="EG99" s="56">
        <f t="shared" si="134"/>
        <v>0.59146100745910613</v>
      </c>
      <c r="EH99" s="30">
        <f t="shared" si="135"/>
        <v>0.73438777846722236</v>
      </c>
      <c r="EI99" s="30">
        <f t="shared" si="136"/>
        <v>2.5541533470777011</v>
      </c>
      <c r="EJ99" s="30">
        <f t="shared" si="137"/>
        <v>0.9098827843052395</v>
      </c>
      <c r="EK99" s="56">
        <f t="shared" si="138"/>
        <v>0.55336561080985014</v>
      </c>
      <c r="EL99" s="30">
        <f t="shared" si="139"/>
        <v>0.10253884179871031</v>
      </c>
      <c r="EM99" s="30">
        <f t="shared" si="140"/>
        <v>2.5038665108154596</v>
      </c>
      <c r="EN99" s="30">
        <f t="shared" si="141"/>
        <v>1.2006638345083747</v>
      </c>
      <c r="EO99" s="56">
        <f t="shared" si="142"/>
        <v>0.92131780906921024</v>
      </c>
      <c r="EP99" s="66"/>
      <c r="EQ99" s="60"/>
    </row>
    <row r="100" spans="20:147" s="12" customFormat="1" ht="21.95" customHeight="1" x14ac:dyDescent="0.25">
      <c r="T100" s="24"/>
      <c r="U100" s="27"/>
      <c r="V100" s="102">
        <f>AVERAGE(V16:V99)</f>
        <v>47.404235892735926</v>
      </c>
      <c r="W100" s="27"/>
      <c r="X100" s="24"/>
      <c r="Y100" s="91"/>
      <c r="Z100" s="45"/>
      <c r="AA100" s="45"/>
      <c r="AB100" s="45"/>
      <c r="AC100" s="45"/>
      <c r="AD100" s="45"/>
      <c r="AE100" s="45"/>
      <c r="AF100" s="45"/>
      <c r="AG100" s="45"/>
      <c r="AH100" s="91"/>
      <c r="AI100" s="45"/>
      <c r="AJ100" s="24"/>
      <c r="AK100" s="243"/>
      <c r="AL100" s="243"/>
      <c r="AM100" s="103"/>
      <c r="AN100" s="103"/>
      <c r="AO100" s="103"/>
      <c r="AP100" s="103"/>
      <c r="AQ100" s="103"/>
      <c r="AR100" s="100"/>
      <c r="AS100" s="101"/>
      <c r="AT100" s="68"/>
      <c r="AU100" s="63"/>
      <c r="AV100" s="63"/>
      <c r="AW100" s="63"/>
      <c r="AX100" s="63"/>
      <c r="AY100" s="63"/>
      <c r="AZ100" s="63"/>
      <c r="BA100" s="63"/>
      <c r="BB100" s="63"/>
      <c r="BC100" s="78"/>
      <c r="BD100" s="63"/>
      <c r="BE100" s="63"/>
      <c r="BF100" s="63"/>
      <c r="BG100" s="78"/>
      <c r="BH100" s="59"/>
      <c r="BI100" s="59"/>
      <c r="BJ100" s="59"/>
      <c r="BK100" s="78"/>
      <c r="BL100" s="59"/>
      <c r="BM100" s="59"/>
      <c r="BN100" s="59"/>
      <c r="BO100" s="78"/>
      <c r="BP100" s="59"/>
      <c r="DZ100" s="63"/>
      <c r="EA100" s="63"/>
      <c r="EB100" s="63"/>
      <c r="EC100" s="59">
        <f>AVERAGE(EC16:EC99)</f>
        <v>0.40603436638525764</v>
      </c>
      <c r="ED100" s="63"/>
      <c r="EE100" s="63"/>
      <c r="EF100" s="63"/>
      <c r="EG100" s="59">
        <f>AVERAGE(EG16:EG99)</f>
        <v>0.44378240652485651</v>
      </c>
      <c r="EH100" s="59"/>
      <c r="EI100" s="59"/>
      <c r="EJ100" s="59"/>
      <c r="EK100" s="59">
        <f>AVERAGE(EK16:EK99)</f>
        <v>0.55097426912550562</v>
      </c>
      <c r="EL100" s="59"/>
      <c r="EM100" s="59"/>
      <c r="EN100" s="59"/>
      <c r="EO100" s="59">
        <f>AVERAGE(EO16:EO99)</f>
        <v>0.64006867680474167</v>
      </c>
      <c r="EP100" s="66"/>
      <c r="EQ100" s="60"/>
    </row>
    <row r="101" spans="20:147" s="12" customFormat="1" ht="21.95" customHeight="1" x14ac:dyDescent="0.25">
      <c r="T101" s="24"/>
      <c r="U101" s="24"/>
      <c r="V101" s="24"/>
      <c r="W101" s="24"/>
      <c r="X101" s="24"/>
      <c r="Y101" s="91"/>
      <c r="Z101" s="45"/>
      <c r="AA101" s="45"/>
      <c r="AB101" s="45"/>
      <c r="AC101" s="45"/>
      <c r="AD101" s="45"/>
      <c r="AE101" s="45"/>
      <c r="AF101" s="45"/>
      <c r="AG101" s="45"/>
      <c r="AH101" s="91"/>
      <c r="AI101" s="45"/>
      <c r="AJ101" s="24"/>
      <c r="AK101" s="104"/>
      <c r="AL101" s="105"/>
      <c r="AM101" s="103"/>
      <c r="AN101" s="103"/>
      <c r="AO101" s="103"/>
      <c r="AP101" s="103"/>
      <c r="AQ101" s="103"/>
      <c r="AR101" s="106"/>
      <c r="AS101" s="107"/>
      <c r="AT101" s="68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8"/>
      <c r="EQ101" s="60"/>
    </row>
    <row r="102" spans="20:147" s="12" customFormat="1" ht="21.95" customHeight="1" x14ac:dyDescent="0.25">
      <c r="CL102" s="91"/>
      <c r="CM102" s="91"/>
      <c r="CN102" s="91"/>
      <c r="CO102" s="91"/>
      <c r="CP102" s="11"/>
      <c r="CQ102" s="11"/>
      <c r="CR102" s="11"/>
      <c r="CS102" s="108"/>
      <c r="CT102" s="108"/>
      <c r="CU102" s="108"/>
      <c r="CV102" s="108"/>
      <c r="CW102" s="108"/>
      <c r="CX102" s="108"/>
      <c r="CY102" s="108"/>
      <c r="CZ102" s="108"/>
      <c r="DC102" s="11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1"/>
      <c r="EQ102" s="11"/>
    </row>
    <row r="103" spans="20:147" s="12" customFormat="1" ht="21.95" customHeight="1" x14ac:dyDescent="0.25">
      <c r="CL103" s="91"/>
      <c r="CM103" s="91"/>
      <c r="CN103" s="91"/>
      <c r="CO103" s="91"/>
      <c r="CP103" s="11"/>
      <c r="CQ103" s="11"/>
      <c r="CR103" s="11"/>
      <c r="CS103" s="108"/>
      <c r="CT103" s="108"/>
      <c r="CU103" s="108"/>
      <c r="CV103" s="108"/>
      <c r="CW103" s="108"/>
      <c r="CX103" s="108"/>
      <c r="CY103" s="108"/>
      <c r="CZ103" s="108"/>
      <c r="DC103" s="11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1"/>
      <c r="EQ103" s="11"/>
    </row>
    <row r="104" spans="20:147" s="12" customFormat="1" ht="21.95" customHeight="1" x14ac:dyDescent="0.25">
      <c r="CL104" s="110"/>
      <c r="CM104" s="110"/>
      <c r="CN104" s="110"/>
      <c r="CO104" s="110"/>
      <c r="CQ104" s="11"/>
      <c r="CR104" s="11"/>
      <c r="CS104" s="108"/>
      <c r="CT104" s="108"/>
      <c r="CU104" s="108"/>
      <c r="CV104" s="108"/>
      <c r="CW104" s="108"/>
      <c r="CX104" s="108"/>
      <c r="CY104" s="108"/>
      <c r="CZ104" s="108"/>
      <c r="DC104" s="11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1"/>
      <c r="EQ104" s="11"/>
    </row>
    <row r="105" spans="20:147" s="12" customFormat="1" ht="21.95" customHeight="1" x14ac:dyDescent="0.25">
      <c r="CL105" s="110"/>
      <c r="CM105" s="110"/>
      <c r="CN105" s="110"/>
      <c r="CO105" s="110"/>
      <c r="CQ105" s="11"/>
      <c r="CR105" s="11"/>
      <c r="CS105" s="108"/>
      <c r="CT105" s="108"/>
      <c r="CU105" s="108"/>
      <c r="CV105" s="108"/>
      <c r="CW105" s="108"/>
      <c r="CX105" s="108"/>
      <c r="CY105" s="108"/>
      <c r="CZ105" s="108"/>
      <c r="DC105" s="11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1"/>
      <c r="EQ105" s="11"/>
    </row>
    <row r="106" spans="20:147" s="12" customFormat="1" ht="21.95" customHeight="1" x14ac:dyDescent="0.25">
      <c r="CL106" s="110"/>
      <c r="CM106" s="110"/>
      <c r="CN106" s="110"/>
      <c r="CO106" s="110"/>
      <c r="CQ106" s="11"/>
      <c r="CR106" s="11"/>
      <c r="CS106" s="108"/>
      <c r="CT106" s="108"/>
      <c r="CU106" s="108"/>
      <c r="CV106" s="108"/>
      <c r="CW106" s="108"/>
      <c r="CX106" s="108"/>
      <c r="CY106" s="108"/>
      <c r="CZ106" s="108"/>
      <c r="DC106" s="11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1"/>
      <c r="EQ106" s="11"/>
    </row>
    <row r="107" spans="20:147" s="12" customFormat="1" ht="21.95" customHeight="1" x14ac:dyDescent="0.25">
      <c r="CL107" s="110"/>
      <c r="CM107" s="110"/>
      <c r="CN107" s="110"/>
      <c r="CO107" s="110"/>
      <c r="CQ107" s="11"/>
      <c r="CR107" s="11"/>
      <c r="CS107" s="108"/>
      <c r="CT107" s="108"/>
      <c r="CU107" s="108"/>
      <c r="CV107" s="108"/>
      <c r="CW107" s="108"/>
      <c r="CX107" s="108"/>
      <c r="CY107" s="108"/>
      <c r="CZ107" s="108"/>
      <c r="DC107" s="11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1"/>
      <c r="EQ107" s="11"/>
    </row>
    <row r="108" spans="20:147" s="12" customFormat="1" ht="21.95" customHeight="1" x14ac:dyDescent="0.25">
      <c r="CL108" s="110"/>
      <c r="CM108" s="110"/>
      <c r="CN108" s="110"/>
      <c r="CO108" s="110"/>
      <c r="CQ108" s="11"/>
      <c r="CR108" s="11"/>
      <c r="CS108" s="108"/>
      <c r="CT108" s="108"/>
      <c r="CU108" s="108"/>
      <c r="CV108" s="108"/>
      <c r="CW108" s="108"/>
      <c r="CX108" s="108"/>
      <c r="CY108" s="108"/>
      <c r="CZ108" s="108"/>
      <c r="DC108" s="11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1"/>
      <c r="EQ108" s="11"/>
    </row>
    <row r="109" spans="20:147" s="12" customFormat="1" ht="21.95" customHeight="1" x14ac:dyDescent="0.25">
      <c r="CL109" s="110"/>
      <c r="CM109" s="110"/>
      <c r="CN109" s="110"/>
      <c r="CO109" s="110"/>
      <c r="CQ109" s="11"/>
      <c r="CR109" s="11"/>
      <c r="CS109" s="108"/>
      <c r="CT109" s="108"/>
      <c r="CU109" s="108"/>
      <c r="CV109" s="108"/>
      <c r="CW109" s="108"/>
      <c r="CX109" s="108"/>
      <c r="CY109" s="108"/>
      <c r="CZ109" s="108"/>
      <c r="DC109" s="11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1"/>
      <c r="EQ109" s="11"/>
    </row>
    <row r="110" spans="20:147" s="12" customFormat="1" ht="21.95" customHeight="1" x14ac:dyDescent="0.25">
      <c r="CL110" s="110"/>
      <c r="CM110" s="110"/>
      <c r="CN110" s="110"/>
      <c r="CO110" s="110"/>
      <c r="CQ110" s="11"/>
      <c r="CR110" s="11"/>
      <c r="CS110" s="108"/>
      <c r="CT110" s="108"/>
      <c r="CU110" s="108"/>
      <c r="CV110" s="108"/>
      <c r="CW110" s="108"/>
      <c r="CX110" s="108"/>
      <c r="CY110" s="108"/>
      <c r="CZ110" s="108"/>
      <c r="DC110" s="11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1"/>
      <c r="EQ110" s="11"/>
    </row>
    <row r="111" spans="20:147" s="12" customFormat="1" ht="21.95" customHeight="1" x14ac:dyDescent="0.25">
      <c r="CL111" s="110"/>
      <c r="CM111" s="110"/>
      <c r="CN111" s="110"/>
      <c r="CO111" s="110"/>
      <c r="CQ111" s="11"/>
      <c r="CR111" s="11"/>
      <c r="CS111" s="108"/>
      <c r="CT111" s="108"/>
      <c r="CU111" s="108"/>
      <c r="CV111" s="108"/>
      <c r="CW111" s="108"/>
      <c r="CX111" s="108"/>
      <c r="CY111" s="108"/>
      <c r="CZ111" s="108"/>
      <c r="DC111" s="11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1"/>
      <c r="EQ111" s="11"/>
    </row>
    <row r="112" spans="20:147" s="12" customFormat="1" ht="21.95" customHeight="1" x14ac:dyDescent="0.25">
      <c r="CL112" s="110"/>
      <c r="CM112" s="110"/>
      <c r="CN112" s="110"/>
      <c r="CO112" s="110"/>
      <c r="CQ112" s="11"/>
      <c r="CR112" s="11"/>
      <c r="CS112" s="108"/>
      <c r="CT112" s="108"/>
      <c r="CU112" s="108"/>
      <c r="CV112" s="108"/>
      <c r="CW112" s="108"/>
      <c r="CX112" s="108"/>
      <c r="CY112" s="108"/>
      <c r="CZ112" s="108"/>
      <c r="DC112" s="11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1"/>
      <c r="EQ112" s="11"/>
    </row>
    <row r="113" spans="90:147" s="12" customFormat="1" ht="21.95" customHeight="1" x14ac:dyDescent="0.25">
      <c r="CL113" s="110"/>
      <c r="CM113" s="110"/>
      <c r="CN113" s="110"/>
      <c r="CO113" s="110"/>
      <c r="CQ113" s="11"/>
      <c r="CR113" s="11"/>
      <c r="CS113" s="108"/>
      <c r="CT113" s="108"/>
      <c r="CU113" s="108"/>
      <c r="CV113" s="108"/>
      <c r="CW113" s="108"/>
      <c r="CX113" s="108"/>
      <c r="CY113" s="108"/>
      <c r="CZ113" s="108"/>
      <c r="DC113" s="11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1"/>
      <c r="EQ113" s="11"/>
    </row>
    <row r="114" spans="90:147" s="12" customFormat="1" ht="21.95" customHeight="1" x14ac:dyDescent="0.25">
      <c r="CL114" s="110"/>
      <c r="CM114" s="110"/>
      <c r="CN114" s="110"/>
      <c r="CO114" s="110"/>
      <c r="CQ114" s="11"/>
      <c r="CR114" s="11"/>
      <c r="CS114" s="108"/>
      <c r="CT114" s="108"/>
      <c r="CU114" s="108"/>
      <c r="CV114" s="108"/>
      <c r="CW114" s="108"/>
      <c r="CX114" s="108"/>
      <c r="CY114" s="108"/>
      <c r="CZ114" s="108"/>
      <c r="DC114" s="11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1"/>
      <c r="EQ114" s="11"/>
    </row>
    <row r="115" spans="90:147" s="12" customFormat="1" ht="21.95" customHeight="1" x14ac:dyDescent="0.25">
      <c r="CL115" s="110"/>
      <c r="CM115" s="110"/>
      <c r="CN115" s="110"/>
      <c r="CO115" s="110"/>
      <c r="CQ115" s="11"/>
      <c r="CR115" s="11"/>
      <c r="CS115" s="108"/>
      <c r="CT115" s="108"/>
      <c r="CU115" s="108"/>
      <c r="CV115" s="108"/>
      <c r="CW115" s="108"/>
      <c r="CX115" s="108"/>
      <c r="CY115" s="108"/>
      <c r="CZ115" s="108"/>
      <c r="DC115" s="11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1"/>
      <c r="EQ115" s="11"/>
    </row>
    <row r="116" spans="90:147" s="12" customFormat="1" ht="21.95" customHeight="1" x14ac:dyDescent="0.25">
      <c r="CL116" s="110"/>
      <c r="CM116" s="110"/>
      <c r="CN116" s="110"/>
      <c r="CO116" s="110"/>
      <c r="CQ116" s="11"/>
      <c r="CR116" s="11"/>
      <c r="CS116" s="108"/>
      <c r="CT116" s="108"/>
      <c r="CU116" s="108"/>
      <c r="CV116" s="108"/>
      <c r="CW116" s="108"/>
      <c r="CX116" s="108"/>
      <c r="CY116" s="108"/>
      <c r="CZ116" s="108"/>
      <c r="DC116" s="11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1"/>
      <c r="EQ116" s="11"/>
    </row>
    <row r="117" spans="90:147" s="12" customFormat="1" ht="21.95" customHeight="1" x14ac:dyDescent="0.25">
      <c r="CL117" s="110"/>
      <c r="CM117" s="110"/>
      <c r="CN117" s="110"/>
      <c r="CO117" s="110"/>
      <c r="CQ117" s="11"/>
      <c r="CR117" s="11"/>
      <c r="CS117" s="108"/>
      <c r="CT117" s="108"/>
      <c r="CU117" s="108"/>
      <c r="CV117" s="108"/>
      <c r="CW117" s="108"/>
      <c r="CX117" s="108"/>
      <c r="CY117" s="108"/>
      <c r="CZ117" s="108"/>
      <c r="DC117" s="11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1"/>
      <c r="EQ117" s="11"/>
    </row>
    <row r="118" spans="90:147" s="12" customFormat="1" ht="21.95" customHeight="1" x14ac:dyDescent="0.25">
      <c r="CL118" s="110"/>
      <c r="CM118" s="110"/>
      <c r="CN118" s="110"/>
      <c r="CO118" s="110"/>
      <c r="CQ118" s="11"/>
      <c r="CR118" s="11"/>
      <c r="CS118" s="108"/>
      <c r="CT118" s="108"/>
      <c r="CU118" s="108"/>
      <c r="CV118" s="108"/>
      <c r="CW118" s="108"/>
      <c r="CX118" s="108"/>
      <c r="CY118" s="108"/>
      <c r="CZ118" s="108"/>
      <c r="DC118" s="11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1"/>
      <c r="EQ118" s="11"/>
    </row>
    <row r="119" spans="90:147" s="12" customFormat="1" ht="21.95" customHeight="1" x14ac:dyDescent="0.25">
      <c r="CL119" s="110"/>
      <c r="CM119" s="110"/>
      <c r="CN119" s="110"/>
      <c r="CO119" s="110"/>
      <c r="CQ119" s="11"/>
      <c r="CR119" s="11"/>
      <c r="CS119" s="108"/>
      <c r="CT119" s="108"/>
      <c r="CU119" s="108"/>
      <c r="CV119" s="108"/>
      <c r="CW119" s="108"/>
      <c r="CX119" s="108"/>
      <c r="CY119" s="108"/>
      <c r="CZ119" s="108"/>
      <c r="DC119" s="11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1"/>
      <c r="EQ119" s="11"/>
    </row>
    <row r="120" spans="90:147" s="12" customFormat="1" ht="21.95" customHeight="1" x14ac:dyDescent="0.25">
      <c r="CL120" s="110"/>
      <c r="CM120" s="110"/>
      <c r="CN120" s="110"/>
      <c r="CO120" s="110"/>
      <c r="CQ120" s="11"/>
      <c r="CR120" s="11"/>
      <c r="CS120" s="108"/>
      <c r="CT120" s="108"/>
      <c r="CU120" s="108"/>
      <c r="CV120" s="108"/>
      <c r="CW120" s="108"/>
      <c r="CX120" s="108"/>
      <c r="CY120" s="108"/>
      <c r="CZ120" s="108"/>
      <c r="DC120" s="11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1"/>
      <c r="EQ120" s="11"/>
    </row>
    <row r="121" spans="90:147" s="12" customFormat="1" ht="21.95" customHeight="1" x14ac:dyDescent="0.25">
      <c r="CL121" s="110"/>
      <c r="CM121" s="110"/>
      <c r="CN121" s="110"/>
      <c r="CO121" s="110"/>
      <c r="CQ121" s="11"/>
      <c r="CR121" s="11"/>
      <c r="CS121" s="108"/>
      <c r="CT121" s="108"/>
      <c r="CU121" s="108"/>
      <c r="CV121" s="108"/>
      <c r="CW121" s="108"/>
      <c r="CX121" s="108"/>
      <c r="CY121" s="108"/>
      <c r="CZ121" s="108"/>
      <c r="DC121" s="11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1"/>
      <c r="EQ121" s="11"/>
    </row>
    <row r="122" spans="90:147" s="12" customFormat="1" ht="21.95" customHeight="1" x14ac:dyDescent="0.25">
      <c r="CL122" s="110"/>
      <c r="CM122" s="110"/>
      <c r="CN122" s="110"/>
      <c r="CO122" s="110"/>
      <c r="CQ122" s="11"/>
      <c r="CR122" s="11"/>
      <c r="CS122" s="108"/>
      <c r="CT122" s="108"/>
      <c r="CU122" s="108"/>
      <c r="CV122" s="108"/>
      <c r="CW122" s="108"/>
      <c r="CX122" s="108"/>
      <c r="CY122" s="108"/>
      <c r="CZ122" s="108"/>
      <c r="DC122" s="11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1"/>
      <c r="EQ122" s="11"/>
    </row>
    <row r="123" spans="90:147" s="12" customFormat="1" ht="21.95" customHeight="1" x14ac:dyDescent="0.25">
      <c r="CL123" s="110"/>
      <c r="CM123" s="110"/>
      <c r="CN123" s="110"/>
      <c r="CO123" s="110"/>
      <c r="CQ123" s="11"/>
      <c r="CR123" s="11"/>
      <c r="CS123" s="108"/>
      <c r="CT123" s="108"/>
      <c r="CU123" s="108"/>
      <c r="CV123" s="108"/>
      <c r="CW123" s="108"/>
      <c r="CX123" s="108"/>
      <c r="CY123" s="108"/>
      <c r="CZ123" s="108"/>
      <c r="DC123" s="11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1"/>
      <c r="EQ123" s="11"/>
    </row>
    <row r="124" spans="90:147" s="12" customFormat="1" ht="21.95" customHeight="1" x14ac:dyDescent="0.25">
      <c r="CL124" s="110"/>
      <c r="CM124" s="110"/>
      <c r="CN124" s="110"/>
      <c r="CO124" s="110"/>
      <c r="CQ124" s="11"/>
      <c r="CR124" s="11"/>
      <c r="CS124" s="108"/>
      <c r="CT124" s="108"/>
      <c r="CU124" s="108"/>
      <c r="CV124" s="108"/>
      <c r="CW124" s="108"/>
      <c r="CX124" s="108"/>
      <c r="CY124" s="108"/>
      <c r="CZ124" s="108"/>
      <c r="DC124" s="11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1"/>
      <c r="EQ124" s="11"/>
    </row>
    <row r="125" spans="90:147" s="12" customFormat="1" ht="21.95" customHeight="1" x14ac:dyDescent="0.25">
      <c r="CL125" s="110"/>
      <c r="CM125" s="110"/>
      <c r="CN125" s="110"/>
      <c r="CO125" s="110"/>
      <c r="CQ125" s="11"/>
      <c r="CR125" s="11"/>
      <c r="CS125" s="108"/>
      <c r="CT125" s="108"/>
      <c r="CU125" s="108"/>
      <c r="CV125" s="108"/>
      <c r="CW125" s="108"/>
      <c r="CX125" s="108"/>
      <c r="CY125" s="108"/>
      <c r="CZ125" s="108"/>
      <c r="DC125" s="11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1"/>
      <c r="EQ125" s="11"/>
    </row>
    <row r="126" spans="90:147" s="12" customFormat="1" ht="21.95" customHeight="1" x14ac:dyDescent="0.25">
      <c r="CL126" s="110"/>
      <c r="CM126" s="110"/>
      <c r="CN126" s="110"/>
      <c r="CO126" s="110"/>
      <c r="CQ126" s="11"/>
      <c r="CR126" s="11"/>
      <c r="CS126" s="108"/>
      <c r="CT126" s="108"/>
      <c r="CU126" s="108"/>
      <c r="CV126" s="108"/>
      <c r="CW126" s="108"/>
      <c r="CX126" s="108"/>
      <c r="CY126" s="108"/>
      <c r="CZ126" s="108"/>
      <c r="DC126" s="11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1"/>
      <c r="EQ126" s="11"/>
    </row>
    <row r="127" spans="90:147" s="12" customFormat="1" ht="21.95" customHeight="1" x14ac:dyDescent="0.25">
      <c r="CL127" s="110"/>
      <c r="CM127" s="110"/>
      <c r="CN127" s="110"/>
      <c r="CO127" s="110"/>
      <c r="CQ127" s="11"/>
      <c r="CR127" s="11"/>
      <c r="CS127" s="108"/>
      <c r="CT127" s="108"/>
      <c r="CU127" s="108"/>
      <c r="CV127" s="108"/>
      <c r="CW127" s="108"/>
      <c r="CX127" s="108"/>
      <c r="CY127" s="108"/>
      <c r="CZ127" s="108"/>
      <c r="DC127" s="11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1"/>
      <c r="EQ127" s="11"/>
    </row>
    <row r="128" spans="90:147" s="12" customFormat="1" ht="21.95" customHeight="1" x14ac:dyDescent="0.25">
      <c r="CL128" s="110"/>
      <c r="CM128" s="110"/>
      <c r="CN128" s="110"/>
      <c r="CO128" s="110"/>
      <c r="CQ128" s="11"/>
      <c r="CR128" s="11"/>
      <c r="CS128" s="108"/>
      <c r="CT128" s="108"/>
      <c r="CU128" s="108"/>
      <c r="CV128" s="108"/>
      <c r="CW128" s="108"/>
      <c r="CX128" s="108"/>
      <c r="CY128" s="108"/>
      <c r="CZ128" s="108"/>
      <c r="DC128" s="11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1"/>
      <c r="EQ128" s="11"/>
    </row>
    <row r="129" spans="81:147" s="12" customFormat="1" ht="21.95" customHeight="1" x14ac:dyDescent="0.25">
      <c r="CL129" s="110"/>
      <c r="CM129" s="110"/>
      <c r="CN129" s="110"/>
      <c r="CO129" s="110"/>
      <c r="CQ129" s="11"/>
      <c r="CR129" s="11"/>
      <c r="CS129" s="108"/>
      <c r="CT129" s="108"/>
      <c r="CU129" s="108"/>
      <c r="CV129" s="108"/>
      <c r="CW129" s="108"/>
      <c r="CX129" s="108"/>
      <c r="CY129" s="108"/>
      <c r="CZ129" s="108"/>
      <c r="DC129" s="11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1"/>
      <c r="EQ129" s="11"/>
    </row>
    <row r="130" spans="81:147" s="12" customFormat="1" ht="21.95" customHeight="1" x14ac:dyDescent="0.25">
      <c r="CL130" s="110"/>
      <c r="CM130" s="110"/>
      <c r="CN130" s="110"/>
      <c r="CO130" s="110"/>
      <c r="CQ130" s="11"/>
      <c r="CR130" s="11"/>
      <c r="CS130" s="108"/>
      <c r="CT130" s="108"/>
      <c r="CU130" s="108"/>
      <c r="CV130" s="108"/>
      <c r="CW130" s="108"/>
      <c r="CX130" s="108"/>
      <c r="CY130" s="108"/>
      <c r="CZ130" s="108"/>
      <c r="DC130" s="11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1"/>
      <c r="EQ130" s="11"/>
    </row>
    <row r="131" spans="81:147" s="12" customFormat="1" ht="21.95" customHeight="1" x14ac:dyDescent="0.25">
      <c r="CC131" s="108"/>
      <c r="CD131" s="109"/>
      <c r="CE131" s="109"/>
      <c r="CF131" s="109"/>
      <c r="CG131" s="109"/>
      <c r="CJ131" s="110"/>
      <c r="CK131" s="110"/>
      <c r="CL131" s="110"/>
      <c r="CM131" s="110"/>
      <c r="CN131" s="110"/>
      <c r="CO131" s="110"/>
      <c r="CQ131" s="11"/>
      <c r="CR131" s="11"/>
      <c r="CS131" s="108"/>
      <c r="CT131" s="108"/>
      <c r="CU131" s="108"/>
      <c r="CV131" s="108"/>
      <c r="CW131" s="108"/>
      <c r="CX131" s="108"/>
      <c r="CY131" s="108"/>
      <c r="CZ131" s="108"/>
      <c r="DC131" s="11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1"/>
      <c r="EQ131" s="11"/>
    </row>
    <row r="132" spans="81:147" s="12" customFormat="1" ht="21.95" customHeight="1" x14ac:dyDescent="0.25">
      <c r="CC132" s="108"/>
      <c r="CD132" s="109"/>
      <c r="CE132" s="109"/>
      <c r="CF132" s="109"/>
      <c r="CG132" s="109"/>
      <c r="CJ132" s="110"/>
      <c r="CK132" s="110"/>
      <c r="CL132" s="110"/>
      <c r="CM132" s="110"/>
      <c r="CN132" s="110"/>
      <c r="CO132" s="110"/>
      <c r="CQ132" s="11"/>
      <c r="CR132" s="11"/>
      <c r="CS132" s="108"/>
      <c r="CT132" s="108"/>
      <c r="CU132" s="108"/>
      <c r="CV132" s="108"/>
      <c r="CW132" s="108"/>
      <c r="CX132" s="108"/>
      <c r="CY132" s="108"/>
      <c r="CZ132" s="108"/>
      <c r="DC132" s="11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1"/>
      <c r="EQ132" s="11"/>
    </row>
    <row r="133" spans="81:147" s="12" customFormat="1" ht="21.95" customHeight="1" x14ac:dyDescent="0.25">
      <c r="CC133" s="108"/>
      <c r="CD133" s="109"/>
      <c r="CE133" s="109"/>
      <c r="CF133" s="109"/>
      <c r="CG133" s="109"/>
      <c r="CJ133" s="110"/>
      <c r="CK133" s="110"/>
      <c r="CL133" s="110"/>
      <c r="CM133" s="110"/>
      <c r="CN133" s="110"/>
      <c r="CO133" s="110"/>
      <c r="CQ133" s="11"/>
      <c r="CR133" s="11"/>
      <c r="CS133" s="108"/>
      <c r="CT133" s="108"/>
      <c r="CU133" s="108"/>
      <c r="CV133" s="108"/>
      <c r="CW133" s="108"/>
      <c r="CX133" s="108"/>
      <c r="CY133" s="108"/>
      <c r="CZ133" s="108"/>
      <c r="DC133" s="11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1"/>
      <c r="EQ133" s="11"/>
    </row>
    <row r="134" spans="81:147" s="12" customFormat="1" ht="21.95" customHeight="1" x14ac:dyDescent="0.25">
      <c r="CC134" s="108"/>
      <c r="CD134" s="109"/>
      <c r="CE134" s="109"/>
      <c r="CF134" s="109"/>
      <c r="CG134" s="109"/>
      <c r="CJ134" s="110"/>
      <c r="CK134" s="110"/>
      <c r="CL134" s="110"/>
      <c r="CM134" s="110"/>
      <c r="CN134" s="110"/>
      <c r="CO134" s="110"/>
      <c r="CQ134" s="11"/>
      <c r="CR134" s="11"/>
      <c r="CS134" s="108"/>
      <c r="CT134" s="108"/>
      <c r="CU134" s="108"/>
      <c r="CV134" s="108"/>
      <c r="CW134" s="108"/>
      <c r="CX134" s="108"/>
      <c r="CY134" s="108"/>
      <c r="CZ134" s="108"/>
      <c r="DC134" s="11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1"/>
      <c r="EQ134" s="11"/>
    </row>
    <row r="135" spans="81:147" s="12" customFormat="1" ht="21.95" customHeight="1" x14ac:dyDescent="0.25">
      <c r="CC135" s="108"/>
      <c r="CD135" s="109"/>
      <c r="CE135" s="109"/>
      <c r="CF135" s="109"/>
      <c r="CG135" s="109"/>
      <c r="CJ135" s="110"/>
      <c r="CK135" s="110"/>
      <c r="CL135" s="110"/>
      <c r="CM135" s="110"/>
      <c r="CN135" s="110"/>
      <c r="CO135" s="110"/>
      <c r="CQ135" s="11"/>
      <c r="CR135" s="11"/>
      <c r="CS135" s="108"/>
      <c r="CT135" s="108"/>
      <c r="CU135" s="108"/>
      <c r="CV135" s="108"/>
      <c r="CW135" s="108"/>
      <c r="CX135" s="108"/>
      <c r="CY135" s="108"/>
      <c r="CZ135" s="108"/>
      <c r="DC135" s="11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1"/>
      <c r="EQ135" s="11"/>
    </row>
    <row r="136" spans="81:147" s="12" customFormat="1" ht="21.95" customHeight="1" x14ac:dyDescent="0.25">
      <c r="CC136" s="108"/>
      <c r="CD136" s="109"/>
      <c r="CE136" s="109"/>
      <c r="CF136" s="109"/>
      <c r="CG136" s="109"/>
      <c r="CJ136" s="110"/>
      <c r="CK136" s="110"/>
      <c r="CL136" s="110"/>
      <c r="CM136" s="110"/>
      <c r="CN136" s="110"/>
      <c r="CO136" s="110"/>
      <c r="CQ136" s="11"/>
      <c r="CR136" s="11"/>
      <c r="CS136" s="108"/>
      <c r="CT136" s="108"/>
      <c r="CU136" s="108"/>
      <c r="CV136" s="108"/>
      <c r="CW136" s="108"/>
      <c r="CX136" s="108"/>
      <c r="CY136" s="108"/>
      <c r="CZ136" s="108"/>
      <c r="DC136" s="11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1"/>
      <c r="EQ136" s="11"/>
    </row>
    <row r="137" spans="81:147" s="12" customFormat="1" ht="21.95" customHeight="1" x14ac:dyDescent="0.25">
      <c r="CC137" s="108"/>
      <c r="CD137" s="109"/>
      <c r="CE137" s="109"/>
      <c r="CF137" s="109"/>
      <c r="CG137" s="109"/>
      <c r="CJ137" s="110"/>
      <c r="CK137" s="110"/>
      <c r="CL137" s="110"/>
      <c r="CM137" s="110"/>
      <c r="CN137" s="110"/>
      <c r="CO137" s="110"/>
      <c r="CQ137" s="11"/>
      <c r="CR137" s="11"/>
      <c r="CS137" s="108"/>
      <c r="CT137" s="108"/>
      <c r="CU137" s="108"/>
      <c r="CV137" s="108"/>
      <c r="CW137" s="108"/>
      <c r="CX137" s="108"/>
      <c r="CY137" s="108"/>
      <c r="CZ137" s="108"/>
      <c r="DC137" s="11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1"/>
      <c r="EQ137" s="11"/>
    </row>
    <row r="138" spans="81:147" s="12" customFormat="1" ht="21.95" customHeight="1" x14ac:dyDescent="0.25">
      <c r="CC138" s="108"/>
      <c r="CD138" s="109"/>
      <c r="CE138" s="109"/>
      <c r="CF138" s="109"/>
      <c r="CG138" s="109"/>
      <c r="CJ138" s="110"/>
      <c r="CK138" s="110"/>
      <c r="CL138" s="110"/>
      <c r="CM138" s="110"/>
      <c r="CN138" s="110"/>
      <c r="CO138" s="110"/>
      <c r="CQ138" s="11"/>
      <c r="CR138" s="11"/>
      <c r="CS138" s="108"/>
      <c r="CT138" s="108"/>
      <c r="CU138" s="108"/>
      <c r="CV138" s="108"/>
      <c r="CW138" s="108"/>
      <c r="CX138" s="108"/>
      <c r="CY138" s="108"/>
      <c r="CZ138" s="108"/>
      <c r="DC138" s="11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1"/>
      <c r="EQ138" s="11"/>
    </row>
    <row r="139" spans="81:147" s="12" customFormat="1" ht="21.95" customHeight="1" x14ac:dyDescent="0.25">
      <c r="CC139" s="108"/>
      <c r="CD139" s="109"/>
      <c r="CE139" s="109"/>
      <c r="CF139" s="109"/>
      <c r="CG139" s="109"/>
      <c r="CJ139" s="110"/>
      <c r="CK139" s="110"/>
      <c r="CL139" s="110"/>
      <c r="CM139" s="110"/>
      <c r="CN139" s="110"/>
      <c r="CO139" s="110"/>
      <c r="CQ139" s="11"/>
      <c r="CR139" s="11"/>
      <c r="CS139" s="108"/>
      <c r="CT139" s="108"/>
      <c r="CU139" s="108"/>
      <c r="CV139" s="108"/>
      <c r="CW139" s="108"/>
      <c r="CX139" s="108"/>
      <c r="CY139" s="108"/>
      <c r="CZ139" s="108"/>
      <c r="DC139" s="11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1"/>
      <c r="EQ139" s="11"/>
    </row>
    <row r="140" spans="81:147" s="12" customFormat="1" ht="21.95" customHeight="1" x14ac:dyDescent="0.25">
      <c r="CC140" s="108"/>
      <c r="CD140" s="109"/>
      <c r="CE140" s="109"/>
      <c r="CF140" s="109"/>
      <c r="CG140" s="109"/>
      <c r="CJ140" s="110"/>
      <c r="CK140" s="110"/>
      <c r="CL140" s="110"/>
      <c r="CM140" s="110"/>
      <c r="CN140" s="110"/>
      <c r="CO140" s="110"/>
      <c r="CQ140" s="11"/>
      <c r="CR140" s="11"/>
      <c r="CS140" s="108"/>
      <c r="CT140" s="108"/>
      <c r="CU140" s="108"/>
      <c r="CV140" s="108"/>
      <c r="CW140" s="108"/>
      <c r="CX140" s="108"/>
      <c r="CY140" s="108"/>
      <c r="CZ140" s="108"/>
      <c r="DC140" s="11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1"/>
      <c r="EQ140" s="11"/>
    </row>
    <row r="141" spans="81:147" s="12" customFormat="1" ht="21.95" customHeight="1" x14ac:dyDescent="0.25">
      <c r="CC141" s="108"/>
      <c r="CD141" s="109"/>
      <c r="CE141" s="109"/>
      <c r="CF141" s="109"/>
      <c r="CG141" s="109"/>
      <c r="CJ141" s="110"/>
      <c r="CK141" s="110"/>
      <c r="CL141" s="110"/>
      <c r="CM141" s="110"/>
      <c r="CN141" s="110"/>
      <c r="CO141" s="110"/>
      <c r="CQ141" s="11"/>
      <c r="CR141" s="11"/>
      <c r="CS141" s="108"/>
      <c r="CT141" s="108"/>
      <c r="CU141" s="108"/>
      <c r="CV141" s="108"/>
      <c r="CW141" s="108"/>
      <c r="CX141" s="108"/>
      <c r="CY141" s="108"/>
      <c r="CZ141" s="108"/>
      <c r="DC141" s="11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1"/>
      <c r="EQ141" s="11"/>
    </row>
    <row r="142" spans="81:147" s="12" customFormat="1" ht="21.95" customHeight="1" x14ac:dyDescent="0.25">
      <c r="CC142" s="108"/>
      <c r="CD142" s="109"/>
      <c r="CE142" s="109"/>
      <c r="CF142" s="109"/>
      <c r="CG142" s="109"/>
      <c r="CJ142" s="110"/>
      <c r="CK142" s="110"/>
      <c r="CL142" s="110"/>
      <c r="CM142" s="110"/>
      <c r="CN142" s="110"/>
      <c r="CO142" s="110"/>
      <c r="CQ142" s="11"/>
      <c r="CR142" s="11"/>
      <c r="CS142" s="108"/>
      <c r="CT142" s="108"/>
      <c r="CU142" s="108"/>
      <c r="CV142" s="108"/>
      <c r="CW142" s="108"/>
      <c r="CX142" s="108"/>
      <c r="CY142" s="108"/>
      <c r="CZ142" s="108"/>
      <c r="DC142" s="11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1"/>
      <c r="EQ142" s="11"/>
    </row>
    <row r="143" spans="81:147" s="12" customFormat="1" ht="21.95" customHeight="1" x14ac:dyDescent="0.25">
      <c r="CC143" s="108"/>
      <c r="CD143" s="109"/>
      <c r="CE143" s="109"/>
      <c r="CF143" s="109"/>
      <c r="CG143" s="109"/>
      <c r="CJ143" s="110"/>
      <c r="CK143" s="110"/>
      <c r="CL143" s="110"/>
      <c r="CM143" s="110"/>
      <c r="CN143" s="110"/>
      <c r="CO143" s="110"/>
      <c r="CQ143" s="11"/>
      <c r="CR143" s="11"/>
      <c r="CS143" s="108"/>
      <c r="CT143" s="108"/>
      <c r="CU143" s="108"/>
      <c r="CV143" s="108"/>
      <c r="CW143" s="108"/>
      <c r="CX143" s="108"/>
      <c r="CY143" s="108"/>
      <c r="CZ143" s="108"/>
      <c r="DC143" s="11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1"/>
      <c r="EQ143" s="11"/>
    </row>
    <row r="144" spans="81:147" s="12" customFormat="1" ht="21.95" customHeight="1" x14ac:dyDescent="0.25">
      <c r="CC144" s="108"/>
      <c r="CD144" s="109"/>
      <c r="CE144" s="109"/>
      <c r="CF144" s="109"/>
      <c r="CG144" s="109"/>
      <c r="CJ144" s="110"/>
      <c r="CK144" s="110"/>
      <c r="CL144" s="110"/>
      <c r="CM144" s="110"/>
      <c r="CN144" s="110"/>
      <c r="CO144" s="110"/>
      <c r="CQ144" s="11"/>
      <c r="CR144" s="11"/>
      <c r="CS144" s="108"/>
      <c r="CT144" s="108"/>
      <c r="CU144" s="108"/>
      <c r="CV144" s="108"/>
      <c r="CW144" s="108"/>
      <c r="CX144" s="108"/>
      <c r="CY144" s="108"/>
      <c r="CZ144" s="108"/>
      <c r="DC144" s="11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1"/>
      <c r="EQ144" s="11"/>
    </row>
    <row r="145" spans="81:147" s="12" customFormat="1" ht="21.95" customHeight="1" x14ac:dyDescent="0.25">
      <c r="CC145" s="108"/>
      <c r="CD145" s="109"/>
      <c r="CE145" s="109"/>
      <c r="CF145" s="109"/>
      <c r="CG145" s="109"/>
      <c r="CJ145" s="110"/>
      <c r="CK145" s="110"/>
      <c r="CL145" s="110"/>
      <c r="CM145" s="110"/>
      <c r="CN145" s="110"/>
      <c r="CO145" s="110"/>
      <c r="CQ145" s="11"/>
      <c r="CR145" s="11"/>
      <c r="CS145" s="108"/>
      <c r="CT145" s="108"/>
      <c r="CU145" s="108"/>
      <c r="CV145" s="108"/>
      <c r="CW145" s="108"/>
      <c r="CX145" s="108"/>
      <c r="CY145" s="108"/>
      <c r="CZ145" s="108"/>
      <c r="DC145" s="11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1"/>
      <c r="EQ145" s="11"/>
    </row>
    <row r="146" spans="81:147" s="12" customFormat="1" ht="21.95" customHeight="1" x14ac:dyDescent="0.25">
      <c r="CC146" s="108"/>
      <c r="CD146" s="109"/>
      <c r="CE146" s="109"/>
      <c r="CF146" s="109"/>
      <c r="CG146" s="109"/>
      <c r="CJ146" s="110"/>
      <c r="CK146" s="110"/>
      <c r="CL146" s="110"/>
      <c r="CM146" s="110"/>
      <c r="CN146" s="110"/>
      <c r="CO146" s="110"/>
      <c r="CQ146" s="11"/>
      <c r="CR146" s="11"/>
      <c r="CS146" s="108"/>
      <c r="CT146" s="108"/>
      <c r="CU146" s="108"/>
      <c r="CV146" s="108"/>
      <c r="CW146" s="108"/>
      <c r="CX146" s="108"/>
      <c r="CY146" s="108"/>
      <c r="CZ146" s="108"/>
      <c r="DC146" s="11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1"/>
      <c r="EQ146" s="11"/>
    </row>
    <row r="147" spans="81:147" s="12" customFormat="1" ht="21.95" customHeight="1" x14ac:dyDescent="0.25">
      <c r="CC147" s="108"/>
      <c r="CD147" s="109"/>
      <c r="CE147" s="109"/>
      <c r="CF147" s="109"/>
      <c r="CG147" s="109"/>
      <c r="CJ147" s="110"/>
      <c r="CK147" s="110"/>
      <c r="CL147" s="110"/>
      <c r="CM147" s="110"/>
      <c r="CN147" s="110"/>
      <c r="CO147" s="110"/>
      <c r="CQ147" s="11"/>
      <c r="CR147" s="11"/>
      <c r="CS147" s="108"/>
      <c r="CT147" s="108"/>
      <c r="CU147" s="108"/>
      <c r="CV147" s="108"/>
      <c r="CW147" s="108"/>
      <c r="CX147" s="108"/>
      <c r="CY147" s="108"/>
      <c r="CZ147" s="108"/>
      <c r="DC147" s="11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1"/>
      <c r="EQ147" s="11"/>
    </row>
    <row r="148" spans="81:147" s="12" customFormat="1" ht="21.95" customHeight="1" x14ac:dyDescent="0.25">
      <c r="CC148" s="108"/>
      <c r="CD148" s="109"/>
      <c r="CE148" s="109"/>
      <c r="CF148" s="109"/>
      <c r="CG148" s="109"/>
      <c r="CJ148" s="110"/>
      <c r="CK148" s="110"/>
      <c r="CL148" s="110"/>
      <c r="CM148" s="110"/>
      <c r="CN148" s="110"/>
      <c r="CO148" s="110"/>
      <c r="CQ148" s="11"/>
      <c r="CR148" s="11"/>
      <c r="CS148" s="108"/>
      <c r="CT148" s="108"/>
      <c r="CU148" s="108"/>
      <c r="CV148" s="108"/>
      <c r="CW148" s="108"/>
      <c r="CX148" s="108"/>
      <c r="CY148" s="108"/>
      <c r="CZ148" s="108"/>
      <c r="DC148" s="11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1"/>
      <c r="EQ148" s="11"/>
    </row>
    <row r="149" spans="81:147" s="12" customFormat="1" ht="21.95" customHeight="1" x14ac:dyDescent="0.25">
      <c r="CC149" s="108"/>
      <c r="CD149" s="109"/>
      <c r="CE149" s="109"/>
      <c r="CF149" s="109"/>
      <c r="CG149" s="109"/>
      <c r="CJ149" s="110"/>
      <c r="CK149" s="110"/>
      <c r="CL149" s="110"/>
      <c r="CM149" s="110"/>
      <c r="CN149" s="110"/>
      <c r="CO149" s="110"/>
      <c r="CQ149" s="11"/>
      <c r="CR149" s="11"/>
      <c r="CS149" s="108"/>
      <c r="CT149" s="108"/>
      <c r="CU149" s="108"/>
      <c r="CV149" s="108"/>
      <c r="CW149" s="108"/>
      <c r="CX149" s="108"/>
      <c r="CY149" s="108"/>
      <c r="CZ149" s="108"/>
      <c r="DC149" s="11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1"/>
      <c r="EQ149" s="11"/>
    </row>
    <row r="150" spans="81:147" s="12" customFormat="1" ht="21.95" customHeight="1" x14ac:dyDescent="0.25">
      <c r="CC150" s="108"/>
      <c r="CD150" s="109"/>
      <c r="CE150" s="109"/>
      <c r="CF150" s="109"/>
      <c r="CG150" s="109"/>
      <c r="CJ150" s="110"/>
      <c r="CK150" s="110"/>
      <c r="CL150" s="110"/>
      <c r="CM150" s="110"/>
      <c r="CN150" s="110"/>
      <c r="CO150" s="110"/>
      <c r="CQ150" s="11"/>
      <c r="CR150" s="11"/>
      <c r="CS150" s="108"/>
      <c r="CT150" s="108"/>
      <c r="CU150" s="108"/>
      <c r="CV150" s="108"/>
      <c r="CW150" s="108"/>
      <c r="CX150" s="108"/>
      <c r="CY150" s="108"/>
      <c r="CZ150" s="108"/>
      <c r="DC150" s="11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1"/>
      <c r="EQ150" s="11"/>
    </row>
    <row r="151" spans="81:147" s="12" customFormat="1" ht="21.95" customHeight="1" x14ac:dyDescent="0.25">
      <c r="CC151" s="108"/>
      <c r="CD151" s="109"/>
      <c r="CE151" s="109"/>
      <c r="CF151" s="109"/>
      <c r="CG151" s="109"/>
      <c r="CJ151" s="110"/>
      <c r="CK151" s="110"/>
      <c r="CL151" s="110"/>
      <c r="CM151" s="110"/>
      <c r="CN151" s="110"/>
      <c r="CO151" s="110"/>
      <c r="CQ151" s="11"/>
      <c r="CR151" s="11"/>
      <c r="CS151" s="108"/>
      <c r="CT151" s="108"/>
      <c r="CU151" s="108"/>
      <c r="CV151" s="108"/>
      <c r="CW151" s="108"/>
      <c r="CX151" s="108"/>
      <c r="CY151" s="108"/>
      <c r="CZ151" s="108"/>
      <c r="DC151" s="11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1"/>
      <c r="EQ151" s="11"/>
    </row>
    <row r="152" spans="81:147" s="12" customFormat="1" ht="21.95" customHeight="1" x14ac:dyDescent="0.25">
      <c r="CC152" s="108"/>
      <c r="CD152" s="109"/>
      <c r="CE152" s="109"/>
      <c r="CF152" s="109"/>
      <c r="CG152" s="109"/>
      <c r="CJ152" s="110"/>
      <c r="CK152" s="110"/>
      <c r="CL152" s="110"/>
      <c r="CM152" s="110"/>
      <c r="CN152" s="110"/>
      <c r="CO152" s="110"/>
      <c r="CQ152" s="11"/>
      <c r="CR152" s="11"/>
      <c r="CS152" s="108"/>
      <c r="CT152" s="108"/>
      <c r="CU152" s="108"/>
      <c r="CV152" s="108"/>
      <c r="CW152" s="108"/>
      <c r="CX152" s="108"/>
      <c r="CY152" s="108"/>
      <c r="CZ152" s="108"/>
      <c r="DC152" s="11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1"/>
      <c r="EQ152" s="11"/>
    </row>
    <row r="153" spans="81:147" s="12" customFormat="1" ht="21.95" customHeight="1" x14ac:dyDescent="0.25">
      <c r="CC153" s="108"/>
      <c r="CD153" s="109"/>
      <c r="CE153" s="109"/>
      <c r="CF153" s="109"/>
      <c r="CG153" s="109"/>
      <c r="CJ153" s="110"/>
      <c r="CK153" s="110"/>
      <c r="CL153" s="110"/>
      <c r="CM153" s="110"/>
      <c r="CN153" s="110"/>
      <c r="CO153" s="110"/>
      <c r="CQ153" s="11"/>
      <c r="CR153" s="11"/>
      <c r="CS153" s="108"/>
      <c r="CT153" s="108"/>
      <c r="CU153" s="108"/>
      <c r="CV153" s="108"/>
      <c r="CW153" s="108"/>
      <c r="CX153" s="108"/>
      <c r="CY153" s="108"/>
      <c r="CZ153" s="108"/>
      <c r="DC153" s="11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1"/>
      <c r="EQ153" s="11"/>
    </row>
    <row r="154" spans="81:147" s="12" customFormat="1" ht="21.95" customHeight="1" x14ac:dyDescent="0.25">
      <c r="CC154" s="108"/>
      <c r="CD154" s="109"/>
      <c r="CE154" s="109"/>
      <c r="CF154" s="109"/>
      <c r="CG154" s="109"/>
      <c r="CJ154" s="110"/>
      <c r="CK154" s="110"/>
      <c r="CL154" s="110"/>
      <c r="CM154" s="110"/>
      <c r="CN154" s="110"/>
      <c r="CO154" s="110"/>
      <c r="CQ154" s="11"/>
      <c r="CR154" s="11"/>
      <c r="CS154" s="108"/>
      <c r="CT154" s="108"/>
      <c r="CU154" s="108"/>
      <c r="CV154" s="108"/>
      <c r="CW154" s="108"/>
      <c r="CX154" s="108"/>
      <c r="CY154" s="108"/>
      <c r="CZ154" s="108"/>
      <c r="DC154" s="11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1"/>
      <c r="EQ154" s="11"/>
    </row>
    <row r="155" spans="81:147" s="12" customFormat="1" ht="21.95" customHeight="1" x14ac:dyDescent="0.25">
      <c r="CC155" s="108"/>
      <c r="CD155" s="109"/>
      <c r="CE155" s="109"/>
      <c r="CF155" s="109"/>
      <c r="CG155" s="109"/>
      <c r="CJ155" s="110"/>
      <c r="CK155" s="110"/>
      <c r="CL155" s="110"/>
      <c r="CM155" s="110"/>
      <c r="CN155" s="110"/>
      <c r="CO155" s="110"/>
      <c r="CQ155" s="11"/>
      <c r="CR155" s="11"/>
      <c r="CS155" s="108"/>
      <c r="CT155" s="108"/>
      <c r="CU155" s="108"/>
      <c r="CV155" s="108"/>
      <c r="CW155" s="108"/>
      <c r="CX155" s="108"/>
      <c r="CY155" s="108"/>
      <c r="CZ155" s="108"/>
      <c r="DC155" s="11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1"/>
      <c r="EQ155" s="11"/>
    </row>
    <row r="156" spans="81:147" s="12" customFormat="1" ht="21.95" customHeight="1" x14ac:dyDescent="0.25">
      <c r="CC156" s="108"/>
      <c r="CD156" s="109"/>
      <c r="CE156" s="109"/>
      <c r="CF156" s="109"/>
      <c r="CG156" s="109"/>
      <c r="CJ156" s="110"/>
      <c r="CK156" s="110"/>
      <c r="CL156" s="110"/>
      <c r="CM156" s="110"/>
      <c r="CN156" s="110"/>
      <c r="CO156" s="110"/>
      <c r="CQ156" s="11"/>
      <c r="CR156" s="11"/>
      <c r="CS156" s="108"/>
      <c r="CT156" s="108"/>
      <c r="CU156" s="108"/>
      <c r="CV156" s="108"/>
      <c r="CW156" s="108"/>
      <c r="CX156" s="108"/>
      <c r="CY156" s="108"/>
      <c r="CZ156" s="108"/>
      <c r="DC156" s="11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1"/>
      <c r="EQ156" s="11"/>
    </row>
    <row r="157" spans="81:147" s="12" customFormat="1" ht="21.95" customHeight="1" x14ac:dyDescent="0.25">
      <c r="CC157" s="108"/>
      <c r="CD157" s="109"/>
      <c r="CE157" s="109"/>
      <c r="CF157" s="109"/>
      <c r="CG157" s="109"/>
      <c r="CJ157" s="110"/>
      <c r="CK157" s="110"/>
      <c r="CL157" s="110"/>
      <c r="CM157" s="110"/>
      <c r="CN157" s="110"/>
      <c r="CO157" s="110"/>
      <c r="CQ157" s="11"/>
      <c r="CR157" s="11"/>
      <c r="CS157" s="108"/>
      <c r="CT157" s="108"/>
      <c r="CU157" s="108"/>
      <c r="CV157" s="108"/>
      <c r="CW157" s="108"/>
      <c r="CX157" s="108"/>
      <c r="CY157" s="108"/>
      <c r="CZ157" s="108"/>
      <c r="DC157" s="11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1"/>
      <c r="EQ157" s="11"/>
    </row>
    <row r="158" spans="81:147" s="12" customFormat="1" ht="21.95" customHeight="1" x14ac:dyDescent="0.25">
      <c r="CC158" s="108"/>
      <c r="CD158" s="109"/>
      <c r="CE158" s="109"/>
      <c r="CF158" s="109"/>
      <c r="CG158" s="109"/>
      <c r="CJ158" s="110"/>
      <c r="CK158" s="110"/>
      <c r="CL158" s="110"/>
      <c r="CM158" s="110"/>
      <c r="CN158" s="110"/>
      <c r="CO158" s="110"/>
      <c r="CQ158" s="11"/>
      <c r="CR158" s="11"/>
      <c r="CS158" s="108"/>
      <c r="CT158" s="108"/>
      <c r="CU158" s="108"/>
      <c r="CV158" s="108"/>
      <c r="CW158" s="108"/>
      <c r="CX158" s="108"/>
      <c r="CY158" s="108"/>
      <c r="CZ158" s="108"/>
      <c r="DC158" s="11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1"/>
      <c r="EQ158" s="11"/>
    </row>
    <row r="159" spans="81:147" s="12" customFormat="1" ht="21.95" customHeight="1" x14ac:dyDescent="0.25">
      <c r="CC159" s="108"/>
      <c r="CD159" s="109"/>
      <c r="CE159" s="109"/>
      <c r="CF159" s="109"/>
      <c r="CG159" s="109"/>
      <c r="CJ159" s="110"/>
      <c r="CK159" s="110"/>
      <c r="CL159" s="110"/>
      <c r="CM159" s="110"/>
      <c r="CN159" s="110"/>
      <c r="CO159" s="110"/>
      <c r="CQ159" s="11"/>
      <c r="CR159" s="11"/>
      <c r="CS159" s="108"/>
      <c r="CT159" s="108"/>
      <c r="CU159" s="108"/>
      <c r="CV159" s="108"/>
      <c r="CW159" s="108"/>
      <c r="CX159" s="108"/>
      <c r="CY159" s="108"/>
      <c r="CZ159" s="108"/>
      <c r="DC159" s="11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1"/>
      <c r="EQ159" s="11"/>
    </row>
    <row r="160" spans="81:147" s="12" customFormat="1" ht="21.95" customHeight="1" x14ac:dyDescent="0.25">
      <c r="CC160" s="108"/>
      <c r="CD160" s="109"/>
      <c r="CE160" s="109"/>
      <c r="CF160" s="109"/>
      <c r="CG160" s="109"/>
      <c r="CJ160" s="110"/>
      <c r="CK160" s="110"/>
      <c r="CL160" s="110"/>
      <c r="CM160" s="110"/>
      <c r="CN160" s="110"/>
      <c r="CO160" s="110"/>
      <c r="CQ160" s="11"/>
      <c r="CR160" s="11"/>
      <c r="CS160" s="108"/>
      <c r="CT160" s="108"/>
      <c r="CU160" s="108"/>
      <c r="CV160" s="108"/>
      <c r="CW160" s="108"/>
      <c r="CX160" s="108"/>
      <c r="CY160" s="108"/>
      <c r="CZ160" s="108"/>
      <c r="DC160" s="11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1"/>
      <c r="EQ160" s="11"/>
    </row>
    <row r="161" spans="81:147" s="12" customFormat="1" ht="21.95" customHeight="1" x14ac:dyDescent="0.25">
      <c r="CC161" s="108"/>
      <c r="CD161" s="109"/>
      <c r="CE161" s="109"/>
      <c r="CF161" s="109"/>
      <c r="CG161" s="109"/>
      <c r="CJ161" s="110"/>
      <c r="CK161" s="110"/>
      <c r="CL161" s="110"/>
      <c r="CM161" s="110"/>
      <c r="CN161" s="110"/>
      <c r="CO161" s="110"/>
      <c r="CQ161" s="11"/>
      <c r="CR161" s="11"/>
      <c r="CS161" s="108"/>
      <c r="CT161" s="108"/>
      <c r="CU161" s="108"/>
      <c r="CV161" s="108"/>
      <c r="CW161" s="108"/>
      <c r="CX161" s="108"/>
      <c r="CY161" s="108"/>
      <c r="CZ161" s="108"/>
      <c r="DC161" s="11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1"/>
      <c r="EQ161" s="11"/>
    </row>
    <row r="162" spans="81:147" s="12" customFormat="1" ht="21.95" customHeight="1" x14ac:dyDescent="0.25">
      <c r="CC162" s="108"/>
      <c r="CD162" s="109"/>
      <c r="CE162" s="109"/>
      <c r="CF162" s="109"/>
      <c r="CG162" s="109"/>
      <c r="CJ162" s="110"/>
      <c r="CK162" s="110"/>
      <c r="CL162" s="110"/>
      <c r="CM162" s="110"/>
      <c r="CN162" s="110"/>
      <c r="CO162" s="110"/>
      <c r="CQ162" s="11"/>
      <c r="CR162" s="11"/>
      <c r="CS162" s="108"/>
      <c r="CT162" s="108"/>
      <c r="CU162" s="108"/>
      <c r="CV162" s="108"/>
      <c r="CW162" s="108"/>
      <c r="CX162" s="108"/>
      <c r="CY162" s="108"/>
      <c r="CZ162" s="108"/>
      <c r="DC162" s="11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1"/>
      <c r="EQ162" s="11"/>
    </row>
    <row r="163" spans="81:147" s="12" customFormat="1" ht="21.95" customHeight="1" x14ac:dyDescent="0.25">
      <c r="CC163" s="108"/>
      <c r="CD163" s="109"/>
      <c r="CE163" s="109"/>
      <c r="CF163" s="109"/>
      <c r="CG163" s="109"/>
      <c r="CJ163" s="110"/>
      <c r="CK163" s="110"/>
      <c r="CL163" s="110"/>
      <c r="CM163" s="110"/>
      <c r="CN163" s="110"/>
      <c r="CO163" s="110"/>
      <c r="CQ163" s="11"/>
      <c r="CR163" s="11"/>
      <c r="CS163" s="108"/>
      <c r="CT163" s="108"/>
      <c r="CU163" s="108"/>
      <c r="CV163" s="108"/>
      <c r="CW163" s="108"/>
      <c r="CX163" s="108"/>
      <c r="CY163" s="108"/>
      <c r="CZ163" s="108"/>
      <c r="DC163" s="11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1"/>
      <c r="EQ163" s="11"/>
    </row>
    <row r="164" spans="81:147" s="12" customFormat="1" ht="21.95" customHeight="1" x14ac:dyDescent="0.25">
      <c r="CC164" s="108"/>
      <c r="CD164" s="109"/>
      <c r="CE164" s="109"/>
      <c r="CF164" s="109"/>
      <c r="CG164" s="109"/>
      <c r="CJ164" s="110"/>
      <c r="CK164" s="110"/>
      <c r="CL164" s="110"/>
      <c r="CM164" s="110"/>
      <c r="CN164" s="110"/>
      <c r="CO164" s="110"/>
      <c r="CQ164" s="11"/>
      <c r="CR164" s="11"/>
      <c r="CS164" s="108"/>
      <c r="CT164" s="108"/>
      <c r="CU164" s="108"/>
      <c r="CV164" s="108"/>
      <c r="CW164" s="108"/>
      <c r="CX164" s="108"/>
      <c r="CY164" s="108"/>
      <c r="CZ164" s="108"/>
      <c r="DC164" s="11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1"/>
      <c r="EQ164" s="11"/>
    </row>
    <row r="165" spans="81:147" s="12" customFormat="1" ht="21.95" customHeight="1" x14ac:dyDescent="0.25">
      <c r="CC165" s="108"/>
      <c r="CD165" s="109"/>
      <c r="CE165" s="109"/>
      <c r="CF165" s="109"/>
      <c r="CG165" s="109"/>
      <c r="CJ165" s="110"/>
      <c r="CK165" s="110"/>
      <c r="CL165" s="110"/>
      <c r="CM165" s="110"/>
      <c r="CN165" s="110"/>
      <c r="CO165" s="110"/>
      <c r="CQ165" s="11"/>
      <c r="CR165" s="11"/>
      <c r="CS165" s="108"/>
      <c r="CT165" s="108"/>
      <c r="CU165" s="108"/>
      <c r="CV165" s="108"/>
      <c r="CW165" s="108"/>
      <c r="CX165" s="108"/>
      <c r="CY165" s="108"/>
      <c r="CZ165" s="108"/>
      <c r="DC165" s="11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1"/>
      <c r="EQ165" s="11"/>
    </row>
    <row r="166" spans="81:147" s="12" customFormat="1" ht="21.95" customHeight="1" x14ac:dyDescent="0.25">
      <c r="CC166" s="108"/>
      <c r="CD166" s="109"/>
      <c r="CE166" s="109"/>
      <c r="CF166" s="109"/>
      <c r="CG166" s="109"/>
      <c r="CJ166" s="110"/>
      <c r="CK166" s="110"/>
      <c r="CL166" s="110"/>
      <c r="CM166" s="110"/>
      <c r="CN166" s="110"/>
      <c r="CO166" s="110"/>
      <c r="CQ166" s="11"/>
      <c r="CR166" s="11"/>
      <c r="CS166" s="108"/>
      <c r="CT166" s="108"/>
      <c r="CU166" s="108"/>
      <c r="CV166" s="108"/>
      <c r="CW166" s="108"/>
      <c r="CX166" s="108"/>
      <c r="CY166" s="108"/>
      <c r="CZ166" s="108"/>
      <c r="DC166" s="11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1"/>
      <c r="EQ166" s="11"/>
    </row>
    <row r="167" spans="81:147" s="12" customFormat="1" ht="21.95" customHeight="1" x14ac:dyDescent="0.25">
      <c r="CC167" s="108"/>
      <c r="CD167" s="109"/>
      <c r="CE167" s="109"/>
      <c r="CF167" s="109"/>
      <c r="CG167" s="109"/>
      <c r="CJ167" s="110"/>
      <c r="CK167" s="110"/>
      <c r="CL167" s="110"/>
      <c r="CM167" s="110"/>
      <c r="CN167" s="110"/>
      <c r="CO167" s="110"/>
      <c r="CQ167" s="11"/>
      <c r="CR167" s="11"/>
      <c r="CS167" s="108"/>
      <c r="CT167" s="108"/>
      <c r="CU167" s="108"/>
      <c r="CV167" s="108"/>
      <c r="CW167" s="108"/>
      <c r="CX167" s="108"/>
      <c r="CY167" s="108"/>
      <c r="CZ167" s="108"/>
      <c r="DC167" s="11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1"/>
      <c r="EQ167" s="11"/>
    </row>
    <row r="168" spans="81:147" s="12" customFormat="1" ht="21.95" customHeight="1" x14ac:dyDescent="0.25">
      <c r="CC168" s="108"/>
      <c r="CD168" s="109"/>
      <c r="CE168" s="109"/>
      <c r="CF168" s="109"/>
      <c r="CG168" s="109"/>
      <c r="CJ168" s="110"/>
      <c r="CK168" s="110"/>
      <c r="CL168" s="110"/>
      <c r="CM168" s="110"/>
      <c r="CN168" s="110"/>
      <c r="CO168" s="110"/>
      <c r="CQ168" s="11"/>
      <c r="CR168" s="11"/>
      <c r="CS168" s="108"/>
      <c r="CT168" s="108"/>
      <c r="CU168" s="108"/>
      <c r="CV168" s="108"/>
      <c r="CW168" s="108"/>
      <c r="CX168" s="108"/>
      <c r="CY168" s="108"/>
      <c r="CZ168" s="108"/>
      <c r="DC168" s="11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1"/>
      <c r="EQ168" s="11"/>
    </row>
    <row r="169" spans="81:147" s="12" customFormat="1" ht="21.95" customHeight="1" x14ac:dyDescent="0.25">
      <c r="CC169" s="108"/>
      <c r="CD169" s="109"/>
      <c r="CE169" s="109"/>
      <c r="CF169" s="109"/>
      <c r="CG169" s="109"/>
      <c r="CJ169" s="110"/>
      <c r="CK169" s="110"/>
      <c r="CL169" s="110"/>
      <c r="CM169" s="110"/>
      <c r="CN169" s="110"/>
      <c r="CO169" s="110"/>
      <c r="CQ169" s="11"/>
      <c r="CR169" s="11"/>
      <c r="CS169" s="108"/>
      <c r="CT169" s="108"/>
      <c r="CU169" s="108"/>
      <c r="CV169" s="108"/>
      <c r="CW169" s="108"/>
      <c r="CX169" s="108"/>
      <c r="CY169" s="108"/>
      <c r="CZ169" s="108"/>
      <c r="DC169" s="11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1"/>
      <c r="EQ169" s="11"/>
    </row>
    <row r="170" spans="81:147" s="12" customFormat="1" ht="21.95" customHeight="1" x14ac:dyDescent="0.25">
      <c r="CC170" s="108"/>
      <c r="CD170" s="109"/>
      <c r="CE170" s="109"/>
      <c r="CF170" s="109"/>
      <c r="CG170" s="109"/>
      <c r="CJ170" s="110"/>
      <c r="CK170" s="110"/>
      <c r="CL170" s="110"/>
      <c r="CM170" s="110"/>
      <c r="CN170" s="110"/>
      <c r="CO170" s="110"/>
      <c r="CQ170" s="11"/>
      <c r="CR170" s="11"/>
      <c r="CS170" s="108"/>
      <c r="CT170" s="108"/>
      <c r="CU170" s="108"/>
      <c r="CV170" s="108"/>
      <c r="CW170" s="108"/>
      <c r="CX170" s="108"/>
      <c r="CY170" s="108"/>
      <c r="CZ170" s="108"/>
      <c r="DC170" s="11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1"/>
      <c r="EQ170" s="11"/>
    </row>
    <row r="171" spans="81:147" s="12" customFormat="1" ht="21.95" customHeight="1" x14ac:dyDescent="0.25">
      <c r="CC171" s="108"/>
      <c r="CD171" s="109"/>
      <c r="CE171" s="109"/>
      <c r="CF171" s="109"/>
      <c r="CG171" s="109"/>
      <c r="CJ171" s="110"/>
      <c r="CK171" s="110"/>
      <c r="CL171" s="110"/>
      <c r="CM171" s="110"/>
      <c r="CN171" s="110"/>
      <c r="CO171" s="110"/>
      <c r="CQ171" s="11"/>
      <c r="CR171" s="11"/>
      <c r="CS171" s="108"/>
      <c r="CT171" s="108"/>
      <c r="CU171" s="108"/>
      <c r="CV171" s="108"/>
      <c r="CW171" s="108"/>
      <c r="CX171" s="108"/>
      <c r="CY171" s="108"/>
      <c r="CZ171" s="108"/>
      <c r="DC171" s="11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1"/>
      <c r="EQ171" s="11"/>
    </row>
    <row r="172" spans="81:147" s="12" customFormat="1" ht="21.95" customHeight="1" x14ac:dyDescent="0.25">
      <c r="CC172" s="108"/>
      <c r="CD172" s="109"/>
      <c r="CE172" s="109"/>
      <c r="CF172" s="109"/>
      <c r="CG172" s="109"/>
      <c r="CJ172" s="110"/>
      <c r="CK172" s="110"/>
      <c r="CL172" s="110"/>
      <c r="CM172" s="110"/>
      <c r="CN172" s="110"/>
      <c r="CO172" s="110"/>
      <c r="CQ172" s="11"/>
      <c r="CR172" s="11"/>
      <c r="CS172" s="108"/>
      <c r="CT172" s="108"/>
      <c r="CU172" s="108"/>
      <c r="CV172" s="108"/>
      <c r="CW172" s="108"/>
      <c r="CX172" s="108"/>
      <c r="CY172" s="108"/>
      <c r="CZ172" s="108"/>
      <c r="DC172" s="11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1"/>
      <c r="EQ172" s="11"/>
    </row>
    <row r="173" spans="81:147" s="12" customFormat="1" ht="21.95" customHeight="1" x14ac:dyDescent="0.25">
      <c r="CC173" s="108"/>
      <c r="CD173" s="109"/>
      <c r="CE173" s="109"/>
      <c r="CF173" s="109"/>
      <c r="CG173" s="109"/>
      <c r="CJ173" s="110"/>
      <c r="CK173" s="110"/>
      <c r="CL173" s="110"/>
      <c r="CM173" s="110"/>
      <c r="CN173" s="110"/>
      <c r="CO173" s="110"/>
      <c r="CQ173" s="11"/>
      <c r="CR173" s="11"/>
      <c r="CS173" s="108"/>
      <c r="CT173" s="108"/>
      <c r="CU173" s="108"/>
      <c r="CV173" s="108"/>
      <c r="CW173" s="108"/>
      <c r="CX173" s="108"/>
      <c r="CY173" s="108"/>
      <c r="CZ173" s="108"/>
      <c r="DC173" s="11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1"/>
      <c r="EQ173" s="11"/>
    </row>
    <row r="174" spans="81:147" s="12" customFormat="1" ht="21.95" customHeight="1" x14ac:dyDescent="0.25">
      <c r="CC174" s="108"/>
      <c r="CD174" s="109"/>
      <c r="CE174" s="109"/>
      <c r="CF174" s="109"/>
      <c r="CG174" s="109"/>
      <c r="CJ174" s="110"/>
      <c r="CK174" s="110"/>
      <c r="CL174" s="110"/>
      <c r="CM174" s="110"/>
      <c r="CN174" s="110"/>
      <c r="CO174" s="110"/>
      <c r="CQ174" s="11"/>
      <c r="CR174" s="11"/>
      <c r="CS174" s="108"/>
      <c r="CT174" s="108"/>
      <c r="CU174" s="108"/>
      <c r="CV174" s="108"/>
      <c r="CW174" s="108"/>
      <c r="CX174" s="108"/>
      <c r="CY174" s="108"/>
      <c r="CZ174" s="108"/>
      <c r="DC174" s="11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1"/>
      <c r="EQ174" s="11"/>
    </row>
    <row r="175" spans="81:147" s="12" customFormat="1" ht="21.95" customHeight="1" x14ac:dyDescent="0.25">
      <c r="CC175" s="108"/>
      <c r="CD175" s="109"/>
      <c r="CE175" s="109"/>
      <c r="CF175" s="109"/>
      <c r="CG175" s="109"/>
      <c r="CJ175" s="110"/>
      <c r="CK175" s="110"/>
      <c r="CL175" s="110"/>
      <c r="CM175" s="110"/>
      <c r="CN175" s="110"/>
      <c r="CO175" s="110"/>
      <c r="CQ175" s="11"/>
      <c r="CR175" s="11"/>
      <c r="CS175" s="108"/>
      <c r="CT175" s="108"/>
      <c r="CU175" s="108"/>
      <c r="CV175" s="108"/>
      <c r="CW175" s="108"/>
      <c r="CX175" s="108"/>
      <c r="CY175" s="108"/>
      <c r="CZ175" s="108"/>
      <c r="DC175" s="11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1"/>
      <c r="EQ175" s="11"/>
    </row>
    <row r="176" spans="81:147" s="12" customFormat="1" ht="21.95" customHeight="1" x14ac:dyDescent="0.25">
      <c r="CC176" s="108"/>
      <c r="CD176" s="109"/>
      <c r="CE176" s="109"/>
      <c r="CF176" s="109"/>
      <c r="CG176" s="109"/>
      <c r="CJ176" s="110"/>
      <c r="CK176" s="110"/>
      <c r="CL176" s="110"/>
      <c r="CM176" s="110"/>
      <c r="CN176" s="110"/>
      <c r="CO176" s="110"/>
      <c r="CQ176" s="11"/>
      <c r="CR176" s="11"/>
      <c r="CS176" s="108"/>
      <c r="CT176" s="108"/>
      <c r="CU176" s="108"/>
      <c r="CV176" s="108"/>
      <c r="CW176" s="108"/>
      <c r="CX176" s="108"/>
      <c r="CY176" s="108"/>
      <c r="CZ176" s="108"/>
      <c r="DC176" s="11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1"/>
      <c r="EQ176" s="11"/>
    </row>
    <row r="177" spans="81:147" s="12" customFormat="1" ht="21.95" customHeight="1" x14ac:dyDescent="0.25">
      <c r="CC177" s="108"/>
      <c r="CD177" s="109"/>
      <c r="CE177" s="109"/>
      <c r="CF177" s="109"/>
      <c r="CG177" s="109"/>
      <c r="CJ177" s="110"/>
      <c r="CK177" s="110"/>
      <c r="CL177" s="110"/>
      <c r="CM177" s="110"/>
      <c r="CN177" s="110"/>
      <c r="CO177" s="110"/>
      <c r="CQ177" s="11"/>
      <c r="CR177" s="11"/>
      <c r="CS177" s="108"/>
      <c r="CT177" s="108"/>
      <c r="CU177" s="108"/>
      <c r="CV177" s="108"/>
      <c r="CW177" s="108"/>
      <c r="CX177" s="108"/>
      <c r="CY177" s="108"/>
      <c r="CZ177" s="108"/>
      <c r="DC177" s="11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1"/>
      <c r="EQ177" s="11"/>
    </row>
    <row r="178" spans="81:147" s="12" customFormat="1" ht="21.95" customHeight="1" x14ac:dyDescent="0.25">
      <c r="CC178" s="108"/>
      <c r="CD178" s="109"/>
      <c r="CE178" s="109"/>
      <c r="CF178" s="109"/>
      <c r="CG178" s="109"/>
      <c r="CJ178" s="110"/>
      <c r="CK178" s="110"/>
      <c r="CL178" s="110"/>
      <c r="CM178" s="110"/>
      <c r="CN178" s="110"/>
      <c r="CO178" s="110"/>
      <c r="CQ178" s="11"/>
      <c r="CR178" s="11"/>
      <c r="CS178" s="108"/>
      <c r="CT178" s="108"/>
      <c r="CU178" s="108"/>
      <c r="CV178" s="108"/>
      <c r="CW178" s="108"/>
      <c r="CX178" s="108"/>
      <c r="CY178" s="108"/>
      <c r="CZ178" s="108"/>
      <c r="DC178" s="11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1"/>
      <c r="EQ178" s="11"/>
    </row>
    <row r="179" spans="81:147" s="12" customFormat="1" ht="21.95" customHeight="1" x14ac:dyDescent="0.25">
      <c r="CC179" s="108"/>
      <c r="CD179" s="109"/>
      <c r="CE179" s="109"/>
      <c r="CF179" s="109"/>
      <c r="CG179" s="109"/>
      <c r="CJ179" s="110"/>
      <c r="CK179" s="110"/>
      <c r="CL179" s="110"/>
      <c r="CM179" s="110"/>
      <c r="CN179" s="110"/>
      <c r="CO179" s="110"/>
      <c r="CQ179" s="11"/>
      <c r="CR179" s="11"/>
      <c r="CS179" s="108"/>
      <c r="CT179" s="108"/>
      <c r="CU179" s="108"/>
      <c r="CV179" s="108"/>
      <c r="CW179" s="108"/>
      <c r="CX179" s="108"/>
      <c r="CY179" s="108"/>
      <c r="CZ179" s="108"/>
      <c r="DC179" s="11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1"/>
      <c r="EQ179" s="11"/>
    </row>
    <row r="180" spans="81:147" s="12" customFormat="1" ht="21.95" customHeight="1" x14ac:dyDescent="0.25">
      <c r="CC180" s="108"/>
      <c r="CD180" s="109"/>
      <c r="CE180" s="109"/>
      <c r="CF180" s="109"/>
      <c r="CG180" s="109"/>
      <c r="CJ180" s="110"/>
      <c r="CK180" s="110"/>
      <c r="CL180" s="110"/>
      <c r="CM180" s="110"/>
      <c r="CN180" s="110"/>
      <c r="CO180" s="110"/>
      <c r="CQ180" s="11"/>
      <c r="CR180" s="11"/>
      <c r="CS180" s="108"/>
      <c r="CT180" s="108"/>
      <c r="CU180" s="108"/>
      <c r="CV180" s="108"/>
      <c r="CW180" s="108"/>
      <c r="CX180" s="108"/>
      <c r="CY180" s="108"/>
      <c r="CZ180" s="108"/>
      <c r="DC180" s="11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1"/>
      <c r="EQ180" s="11"/>
    </row>
    <row r="181" spans="81:147" s="12" customFormat="1" ht="21.95" customHeight="1" x14ac:dyDescent="0.25">
      <c r="CC181" s="108"/>
      <c r="CD181" s="109"/>
      <c r="CE181" s="109"/>
      <c r="CF181" s="109"/>
      <c r="CG181" s="109"/>
      <c r="CJ181" s="110"/>
      <c r="CK181" s="110"/>
      <c r="CL181" s="110"/>
      <c r="CM181" s="110"/>
      <c r="CN181" s="110"/>
      <c r="CO181" s="110"/>
      <c r="CQ181" s="11"/>
      <c r="CR181" s="11"/>
      <c r="CS181" s="108"/>
      <c r="CT181" s="108"/>
      <c r="CU181" s="108"/>
      <c r="CV181" s="108"/>
      <c r="CW181" s="108"/>
      <c r="CX181" s="108"/>
      <c r="CY181" s="108"/>
      <c r="CZ181" s="108"/>
      <c r="DC181" s="11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1"/>
      <c r="EQ181" s="11"/>
    </row>
    <row r="182" spans="81:147" s="12" customFormat="1" ht="21.95" customHeight="1" x14ac:dyDescent="0.25">
      <c r="CC182" s="108"/>
      <c r="CD182" s="109"/>
      <c r="CE182" s="109"/>
      <c r="CF182" s="109"/>
      <c r="CG182" s="109"/>
      <c r="CJ182" s="110"/>
      <c r="CK182" s="110"/>
      <c r="CL182" s="110"/>
      <c r="CM182" s="110"/>
      <c r="CN182" s="110"/>
      <c r="CO182" s="110"/>
      <c r="CQ182" s="11"/>
      <c r="CR182" s="11"/>
      <c r="CS182" s="108"/>
      <c r="CT182" s="108"/>
      <c r="CU182" s="108"/>
      <c r="CV182" s="108"/>
      <c r="CW182" s="108"/>
      <c r="CX182" s="108"/>
      <c r="CY182" s="108"/>
      <c r="CZ182" s="108"/>
      <c r="DC182" s="11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1"/>
      <c r="EQ182" s="11"/>
    </row>
    <row r="183" spans="81:147" s="12" customFormat="1" ht="21.95" customHeight="1" x14ac:dyDescent="0.25">
      <c r="CC183" s="108"/>
      <c r="CD183" s="109"/>
      <c r="CE183" s="109"/>
      <c r="CF183" s="109"/>
      <c r="CG183" s="109"/>
      <c r="CJ183" s="110"/>
      <c r="CK183" s="110"/>
      <c r="CL183" s="110"/>
      <c r="CM183" s="110"/>
      <c r="CN183" s="110"/>
      <c r="CO183" s="110"/>
      <c r="CQ183" s="11"/>
      <c r="CR183" s="11"/>
      <c r="CS183" s="108"/>
      <c r="CT183" s="108"/>
      <c r="CU183" s="108"/>
      <c r="CV183" s="108"/>
      <c r="CW183" s="108"/>
      <c r="CX183" s="108"/>
      <c r="CY183" s="108"/>
      <c r="CZ183" s="108"/>
      <c r="DC183" s="11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1"/>
      <c r="EQ183" s="11"/>
    </row>
    <row r="184" spans="81:147" s="12" customFormat="1" ht="21.95" customHeight="1" x14ac:dyDescent="0.25">
      <c r="CC184" s="108"/>
      <c r="CD184" s="109"/>
      <c r="CE184" s="109"/>
      <c r="CF184" s="109"/>
      <c r="CG184" s="109"/>
      <c r="CJ184" s="110"/>
      <c r="CK184" s="110"/>
      <c r="CL184" s="110"/>
      <c r="CM184" s="110"/>
      <c r="CN184" s="110"/>
      <c r="CO184" s="110"/>
      <c r="CQ184" s="11"/>
      <c r="CR184" s="11"/>
      <c r="CS184" s="108"/>
      <c r="CT184" s="108"/>
      <c r="CU184" s="108"/>
      <c r="CV184" s="108"/>
      <c r="CW184" s="108"/>
      <c r="CX184" s="108"/>
      <c r="CY184" s="108"/>
      <c r="CZ184" s="108"/>
      <c r="DC184" s="11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1"/>
      <c r="EQ184" s="11"/>
    </row>
    <row r="185" spans="81:147" s="12" customFormat="1" ht="21.95" customHeight="1" x14ac:dyDescent="0.25">
      <c r="CC185" s="108"/>
      <c r="CD185" s="109"/>
      <c r="CE185" s="109"/>
      <c r="CF185" s="109"/>
      <c r="CG185" s="109"/>
      <c r="CJ185" s="110"/>
      <c r="CK185" s="110"/>
      <c r="CL185" s="110"/>
      <c r="CM185" s="110"/>
      <c r="CN185" s="110"/>
      <c r="CO185" s="110"/>
      <c r="CQ185" s="11"/>
      <c r="CR185" s="11"/>
      <c r="CS185" s="108"/>
      <c r="CT185" s="108"/>
      <c r="CU185" s="108"/>
      <c r="CV185" s="108"/>
      <c r="CW185" s="108"/>
      <c r="CX185" s="108"/>
      <c r="CY185" s="108"/>
      <c r="CZ185" s="108"/>
      <c r="DC185" s="11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1"/>
      <c r="EQ185" s="11"/>
    </row>
    <row r="186" spans="81:147" s="12" customFormat="1" ht="21.95" customHeight="1" x14ac:dyDescent="0.25">
      <c r="CC186" s="108"/>
      <c r="CD186" s="109"/>
      <c r="CE186" s="109"/>
      <c r="CF186" s="109"/>
      <c r="CG186" s="109"/>
      <c r="CJ186" s="110"/>
      <c r="CK186" s="110"/>
      <c r="CL186" s="110"/>
      <c r="CM186" s="110"/>
      <c r="CN186" s="110"/>
      <c r="CO186" s="110"/>
      <c r="CQ186" s="11"/>
      <c r="CR186" s="11"/>
      <c r="CS186" s="108"/>
      <c r="CT186" s="108"/>
      <c r="CU186" s="108"/>
      <c r="CV186" s="108"/>
      <c r="CW186" s="108"/>
      <c r="CX186" s="108"/>
      <c r="CY186" s="108"/>
      <c r="CZ186" s="108"/>
      <c r="DC186" s="11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1"/>
      <c r="EQ186" s="11"/>
    </row>
    <row r="187" spans="81:147" s="12" customFormat="1" ht="21.95" customHeight="1" x14ac:dyDescent="0.25">
      <c r="CC187" s="108"/>
      <c r="CD187" s="109"/>
      <c r="CE187" s="109"/>
      <c r="CF187" s="109"/>
      <c r="CG187" s="109"/>
      <c r="CJ187" s="110"/>
      <c r="CK187" s="110"/>
      <c r="CL187" s="110"/>
      <c r="CM187" s="110"/>
      <c r="CN187" s="110"/>
      <c r="CO187" s="110"/>
      <c r="CQ187" s="11"/>
      <c r="CR187" s="11"/>
      <c r="CS187" s="108"/>
      <c r="CT187" s="108"/>
      <c r="CU187" s="108"/>
      <c r="CV187" s="108"/>
      <c r="CW187" s="108"/>
      <c r="CX187" s="108"/>
      <c r="CY187" s="108"/>
      <c r="CZ187" s="108"/>
      <c r="DC187" s="11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1"/>
      <c r="EQ187" s="11"/>
    </row>
    <row r="188" spans="81:147" s="12" customFormat="1" ht="21.95" customHeight="1" x14ac:dyDescent="0.25">
      <c r="CC188" s="108"/>
      <c r="CD188" s="109"/>
      <c r="CE188" s="109"/>
      <c r="CF188" s="109"/>
      <c r="CG188" s="109"/>
      <c r="CJ188" s="110"/>
      <c r="CK188" s="110"/>
      <c r="CL188" s="110"/>
      <c r="CM188" s="110"/>
      <c r="CN188" s="110"/>
      <c r="CO188" s="110"/>
      <c r="CQ188" s="11"/>
      <c r="CR188" s="11"/>
      <c r="CS188" s="108"/>
      <c r="CT188" s="108"/>
      <c r="CU188" s="108"/>
      <c r="CV188" s="108"/>
      <c r="CW188" s="108"/>
      <c r="CX188" s="108"/>
      <c r="CY188" s="108"/>
      <c r="CZ188" s="108"/>
      <c r="DC188" s="11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1"/>
      <c r="EQ188" s="11"/>
    </row>
    <row r="189" spans="81:147" s="12" customFormat="1" ht="21.95" customHeight="1" x14ac:dyDescent="0.25">
      <c r="CC189" s="108"/>
      <c r="CD189" s="109"/>
      <c r="CE189" s="109"/>
      <c r="CF189" s="109"/>
      <c r="CG189" s="109"/>
      <c r="CJ189" s="110"/>
      <c r="CK189" s="110"/>
      <c r="CL189" s="110"/>
      <c r="CM189" s="110"/>
      <c r="CN189" s="110"/>
      <c r="CO189" s="110"/>
      <c r="CQ189" s="11"/>
      <c r="CR189" s="11"/>
      <c r="CS189" s="108"/>
      <c r="CT189" s="108"/>
      <c r="CU189" s="108"/>
      <c r="CV189" s="108"/>
      <c r="CW189" s="108"/>
      <c r="CX189" s="108"/>
      <c r="CY189" s="108"/>
      <c r="CZ189" s="108"/>
      <c r="DC189" s="11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1"/>
      <c r="EQ189" s="11"/>
    </row>
    <row r="190" spans="81:147" s="12" customFormat="1" ht="21.95" customHeight="1" x14ac:dyDescent="0.25">
      <c r="CC190" s="108"/>
      <c r="CD190" s="109"/>
      <c r="CE190" s="109"/>
      <c r="CF190" s="109"/>
      <c r="CG190" s="109"/>
      <c r="CJ190" s="110"/>
      <c r="CK190" s="110"/>
      <c r="CL190" s="110"/>
      <c r="CM190" s="110"/>
      <c r="CN190" s="110"/>
      <c r="CO190" s="110"/>
      <c r="CQ190" s="11"/>
      <c r="CR190" s="11"/>
      <c r="CS190" s="108"/>
      <c r="CT190" s="108"/>
      <c r="CU190" s="108"/>
      <c r="CV190" s="108"/>
      <c r="CW190" s="108"/>
      <c r="CX190" s="108"/>
      <c r="CY190" s="108"/>
      <c r="CZ190" s="108"/>
      <c r="DC190" s="11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1"/>
      <c r="EQ190" s="11"/>
    </row>
    <row r="191" spans="81:147" s="12" customFormat="1" ht="21.95" customHeight="1" x14ac:dyDescent="0.25">
      <c r="CC191" s="108"/>
      <c r="CD191" s="109"/>
      <c r="CE191" s="109"/>
      <c r="CF191" s="109"/>
      <c r="CG191" s="109"/>
      <c r="CJ191" s="110"/>
      <c r="CK191" s="110"/>
      <c r="CL191" s="110"/>
      <c r="CM191" s="110"/>
      <c r="CN191" s="110"/>
      <c r="CO191" s="110"/>
      <c r="CQ191" s="11"/>
      <c r="CR191" s="11"/>
      <c r="CS191" s="108"/>
      <c r="CT191" s="108"/>
      <c r="CU191" s="108"/>
      <c r="CV191" s="108"/>
      <c r="CW191" s="108"/>
      <c r="CX191" s="108"/>
      <c r="CY191" s="108"/>
      <c r="CZ191" s="108"/>
      <c r="DC191" s="11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1"/>
      <c r="EQ191" s="11"/>
    </row>
    <row r="192" spans="81:147" s="12" customFormat="1" ht="21.95" customHeight="1" x14ac:dyDescent="0.25">
      <c r="CC192" s="108"/>
      <c r="CD192" s="109"/>
      <c r="CE192" s="109"/>
      <c r="CF192" s="109"/>
      <c r="CG192" s="109"/>
      <c r="CJ192" s="110"/>
      <c r="CK192" s="110"/>
      <c r="CL192" s="110"/>
      <c r="CM192" s="110"/>
      <c r="CN192" s="110"/>
      <c r="CO192" s="110"/>
      <c r="CQ192" s="11"/>
      <c r="CR192" s="11"/>
      <c r="CS192" s="108"/>
      <c r="CT192" s="108"/>
      <c r="CU192" s="108"/>
      <c r="CV192" s="108"/>
      <c r="CW192" s="108"/>
      <c r="CX192" s="108"/>
      <c r="CY192" s="108"/>
      <c r="CZ192" s="108"/>
      <c r="DC192" s="11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1"/>
      <c r="EQ192" s="11"/>
    </row>
    <row r="193" spans="81:147" s="12" customFormat="1" ht="21.95" customHeight="1" x14ac:dyDescent="0.25">
      <c r="CC193" s="108"/>
      <c r="CD193" s="109"/>
      <c r="CE193" s="109"/>
      <c r="CF193" s="109"/>
      <c r="CG193" s="109"/>
      <c r="CJ193" s="110"/>
      <c r="CK193" s="110"/>
      <c r="CL193" s="110"/>
      <c r="CM193" s="110"/>
      <c r="CN193" s="110"/>
      <c r="CO193" s="110"/>
      <c r="CQ193" s="11"/>
      <c r="CR193" s="11"/>
      <c r="CS193" s="108"/>
      <c r="CT193" s="108"/>
      <c r="CU193" s="108"/>
      <c r="CV193" s="108"/>
      <c r="CW193" s="108"/>
      <c r="CX193" s="108"/>
      <c r="CY193" s="108"/>
      <c r="CZ193" s="108"/>
      <c r="DC193" s="11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1"/>
      <c r="EQ193" s="11"/>
    </row>
    <row r="194" spans="81:147" s="12" customFormat="1" ht="21.95" customHeight="1" x14ac:dyDescent="0.25">
      <c r="CC194" s="108"/>
      <c r="CD194" s="109"/>
      <c r="CE194" s="109"/>
      <c r="CF194" s="109"/>
      <c r="CG194" s="109"/>
      <c r="CJ194" s="110"/>
      <c r="CK194" s="110"/>
      <c r="CL194" s="110"/>
      <c r="CM194" s="110"/>
      <c r="CN194" s="110"/>
      <c r="CO194" s="110"/>
      <c r="CQ194" s="11"/>
      <c r="CR194" s="11"/>
      <c r="CS194" s="108"/>
      <c r="CT194" s="108"/>
      <c r="CU194" s="108"/>
      <c r="CV194" s="108"/>
      <c r="CW194" s="108"/>
      <c r="CX194" s="108"/>
      <c r="CY194" s="108"/>
      <c r="CZ194" s="108"/>
      <c r="DC194" s="11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1"/>
      <c r="EQ194" s="11"/>
    </row>
    <row r="195" spans="81:147" s="12" customFormat="1" ht="21.95" customHeight="1" x14ac:dyDescent="0.25">
      <c r="CC195" s="108"/>
      <c r="CD195" s="109"/>
      <c r="CE195" s="109"/>
      <c r="CF195" s="109"/>
      <c r="CG195" s="109"/>
      <c r="CJ195" s="110"/>
      <c r="CK195" s="110"/>
      <c r="CL195" s="110"/>
      <c r="CM195" s="110"/>
      <c r="CN195" s="110"/>
      <c r="CO195" s="110"/>
      <c r="CQ195" s="11"/>
      <c r="CR195" s="11"/>
      <c r="CS195" s="108"/>
      <c r="CT195" s="108"/>
      <c r="CU195" s="108"/>
      <c r="CV195" s="108"/>
      <c r="CW195" s="108"/>
      <c r="CX195" s="108"/>
      <c r="CY195" s="108"/>
      <c r="CZ195" s="108"/>
      <c r="DC195" s="11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1"/>
      <c r="EQ195" s="11"/>
    </row>
    <row r="196" spans="81:147" s="12" customFormat="1" ht="21.95" customHeight="1" x14ac:dyDescent="0.25">
      <c r="CC196" s="108"/>
      <c r="CD196" s="109"/>
      <c r="CE196" s="109"/>
      <c r="CF196" s="109"/>
      <c r="CG196" s="109"/>
      <c r="CJ196" s="110"/>
      <c r="CK196" s="110"/>
      <c r="CL196" s="110"/>
      <c r="CM196" s="110"/>
      <c r="CN196" s="110"/>
      <c r="CO196" s="110"/>
      <c r="CQ196" s="11"/>
      <c r="CR196" s="11"/>
      <c r="CS196" s="108"/>
      <c r="CT196" s="108"/>
      <c r="CU196" s="108"/>
      <c r="CV196" s="108"/>
      <c r="CW196" s="108"/>
      <c r="CX196" s="108"/>
      <c r="CY196" s="108"/>
      <c r="CZ196" s="108"/>
      <c r="DC196" s="11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1"/>
      <c r="EQ196" s="11"/>
    </row>
    <row r="197" spans="81:147" s="12" customFormat="1" ht="21.95" customHeight="1" x14ac:dyDescent="0.25">
      <c r="CC197" s="108"/>
      <c r="CD197" s="109"/>
      <c r="CE197" s="109"/>
      <c r="CF197" s="109"/>
      <c r="CG197" s="109"/>
      <c r="CJ197" s="110"/>
      <c r="CK197" s="110"/>
      <c r="CL197" s="110"/>
      <c r="CM197" s="110"/>
      <c r="CN197" s="110"/>
      <c r="CO197" s="110"/>
      <c r="CQ197" s="11"/>
      <c r="CR197" s="11"/>
      <c r="CS197" s="108"/>
      <c r="CT197" s="108"/>
      <c r="CU197" s="108"/>
      <c r="CV197" s="108"/>
      <c r="CW197" s="108"/>
      <c r="CX197" s="108"/>
      <c r="CY197" s="108"/>
      <c r="CZ197" s="108"/>
      <c r="DC197" s="11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1"/>
      <c r="EQ197" s="11"/>
    </row>
    <row r="198" spans="81:147" s="12" customFormat="1" ht="21.95" customHeight="1" x14ac:dyDescent="0.25">
      <c r="CC198" s="108"/>
      <c r="CD198" s="109"/>
      <c r="CE198" s="109"/>
      <c r="CF198" s="109"/>
      <c r="CG198" s="109"/>
      <c r="CJ198" s="110"/>
      <c r="CK198" s="110"/>
      <c r="CL198" s="110"/>
      <c r="CM198" s="110"/>
      <c r="CN198" s="110"/>
      <c r="CO198" s="110"/>
      <c r="CQ198" s="11"/>
      <c r="CR198" s="11"/>
      <c r="CS198" s="108"/>
      <c r="CT198" s="108"/>
      <c r="CU198" s="108"/>
      <c r="CV198" s="108"/>
      <c r="CW198" s="108"/>
      <c r="CX198" s="108"/>
      <c r="CY198" s="108"/>
      <c r="CZ198" s="108"/>
      <c r="DC198" s="11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1"/>
      <c r="EQ198" s="11"/>
    </row>
    <row r="199" spans="81:147" s="12" customFormat="1" ht="21.95" customHeight="1" x14ac:dyDescent="0.25">
      <c r="CC199" s="108"/>
      <c r="CD199" s="109"/>
      <c r="CE199" s="109"/>
      <c r="CF199" s="109"/>
      <c r="CG199" s="109"/>
      <c r="CJ199" s="110"/>
      <c r="CK199" s="110"/>
      <c r="CL199" s="110"/>
      <c r="CM199" s="110"/>
      <c r="CN199" s="110"/>
      <c r="CO199" s="110"/>
      <c r="CQ199" s="11"/>
      <c r="CR199" s="11"/>
      <c r="CS199" s="108"/>
      <c r="CT199" s="108"/>
      <c r="CU199" s="108"/>
      <c r="CV199" s="108"/>
      <c r="CW199" s="108"/>
      <c r="CX199" s="108"/>
      <c r="CY199" s="108"/>
      <c r="CZ199" s="108"/>
      <c r="DC199" s="11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1"/>
      <c r="EQ199" s="11"/>
    </row>
    <row r="200" spans="81:147" s="12" customFormat="1" ht="21.95" customHeight="1" x14ac:dyDescent="0.25">
      <c r="CC200" s="108"/>
      <c r="CD200" s="109"/>
      <c r="CE200" s="109"/>
      <c r="CF200" s="109"/>
      <c r="CG200" s="109"/>
      <c r="CJ200" s="110"/>
      <c r="CK200" s="110"/>
      <c r="CL200" s="110"/>
      <c r="CM200" s="110"/>
      <c r="CN200" s="110"/>
      <c r="CO200" s="110"/>
      <c r="CQ200" s="11"/>
      <c r="CR200" s="11"/>
      <c r="CS200" s="108"/>
      <c r="CT200" s="108"/>
      <c r="CU200" s="108"/>
      <c r="CV200" s="108"/>
      <c r="CW200" s="108"/>
      <c r="CX200" s="108"/>
      <c r="CY200" s="108"/>
      <c r="CZ200" s="108"/>
      <c r="DC200" s="11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1"/>
      <c r="EQ200" s="11"/>
    </row>
    <row r="201" spans="81:147" s="12" customFormat="1" ht="21.95" customHeight="1" x14ac:dyDescent="0.25">
      <c r="CC201" s="108"/>
      <c r="CD201" s="109"/>
      <c r="CE201" s="109"/>
      <c r="CF201" s="109"/>
      <c r="CG201" s="109"/>
      <c r="CJ201" s="110"/>
      <c r="CK201" s="110"/>
      <c r="CL201" s="110"/>
      <c r="CM201" s="110"/>
      <c r="CN201" s="110"/>
      <c r="CO201" s="110"/>
      <c r="CQ201" s="11"/>
      <c r="CR201" s="11"/>
      <c r="CS201" s="108"/>
      <c r="CT201" s="108"/>
      <c r="CU201" s="108"/>
      <c r="CV201" s="108"/>
      <c r="CW201" s="108"/>
      <c r="CX201" s="108"/>
      <c r="CY201" s="108"/>
      <c r="CZ201" s="108"/>
      <c r="DC201" s="11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1"/>
      <c r="EQ201" s="11"/>
    </row>
    <row r="202" spans="81:147" s="12" customFormat="1" ht="21.95" customHeight="1" x14ac:dyDescent="0.25">
      <c r="CC202" s="108"/>
      <c r="CD202" s="109"/>
      <c r="CE202" s="109"/>
      <c r="CF202" s="109"/>
      <c r="CG202" s="109"/>
      <c r="CJ202" s="110"/>
      <c r="CK202" s="110"/>
      <c r="CL202" s="110"/>
      <c r="CM202" s="110"/>
      <c r="CN202" s="110"/>
      <c r="CO202" s="110"/>
      <c r="CQ202" s="11"/>
      <c r="CR202" s="11"/>
      <c r="CS202" s="108"/>
      <c r="CT202" s="108"/>
      <c r="CU202" s="108"/>
      <c r="CV202" s="108"/>
      <c r="CW202" s="108"/>
      <c r="CX202" s="108"/>
      <c r="CY202" s="108"/>
      <c r="CZ202" s="108"/>
      <c r="DC202" s="11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1"/>
      <c r="EQ202" s="11"/>
    </row>
    <row r="203" spans="81:147" s="12" customFormat="1" ht="21.95" customHeight="1" x14ac:dyDescent="0.25">
      <c r="CC203" s="108"/>
      <c r="CD203" s="109"/>
      <c r="CE203" s="109"/>
      <c r="CF203" s="109"/>
      <c r="CG203" s="109"/>
      <c r="CJ203" s="110"/>
      <c r="CK203" s="110"/>
      <c r="CL203" s="110"/>
      <c r="CM203" s="110"/>
      <c r="CN203" s="110"/>
      <c r="CO203" s="110"/>
      <c r="CQ203" s="11"/>
      <c r="CR203" s="11"/>
      <c r="CS203" s="108"/>
      <c r="CT203" s="108"/>
      <c r="CU203" s="108"/>
      <c r="CV203" s="108"/>
      <c r="CW203" s="108"/>
      <c r="CX203" s="108"/>
      <c r="CY203" s="108"/>
      <c r="CZ203" s="108"/>
      <c r="DC203" s="11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1"/>
      <c r="EQ203" s="11"/>
    </row>
    <row r="204" spans="81:147" s="12" customFormat="1" ht="21.95" customHeight="1" x14ac:dyDescent="0.25">
      <c r="CC204" s="108"/>
      <c r="CD204" s="109"/>
      <c r="CE204" s="109"/>
      <c r="CF204" s="109"/>
      <c r="CG204" s="109"/>
      <c r="CJ204" s="110"/>
      <c r="CK204" s="110"/>
      <c r="CL204" s="110"/>
      <c r="CM204" s="110"/>
      <c r="CN204" s="110"/>
      <c r="CO204" s="110"/>
      <c r="CQ204" s="11"/>
      <c r="CR204" s="11"/>
      <c r="CS204" s="108"/>
      <c r="CT204" s="108"/>
      <c r="CU204" s="108"/>
      <c r="CV204" s="108"/>
      <c r="CW204" s="108"/>
      <c r="CX204" s="108"/>
      <c r="CY204" s="108"/>
      <c r="CZ204" s="108"/>
      <c r="DC204" s="11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1"/>
      <c r="EQ204" s="11"/>
    </row>
    <row r="205" spans="81:147" s="12" customFormat="1" ht="21.95" customHeight="1" x14ac:dyDescent="0.25">
      <c r="CC205" s="108"/>
      <c r="CD205" s="109"/>
      <c r="CE205" s="109"/>
      <c r="CF205" s="109"/>
      <c r="CG205" s="109"/>
      <c r="CJ205" s="110"/>
      <c r="CK205" s="110"/>
      <c r="CL205" s="110"/>
      <c r="CM205" s="110"/>
      <c r="CN205" s="110"/>
      <c r="CO205" s="110"/>
      <c r="CQ205" s="11"/>
      <c r="CR205" s="11"/>
      <c r="CS205" s="108"/>
      <c r="CT205" s="108"/>
      <c r="CU205" s="108"/>
      <c r="CV205" s="108"/>
      <c r="CW205" s="108"/>
      <c r="CX205" s="108"/>
      <c r="CY205" s="108"/>
      <c r="CZ205" s="108"/>
      <c r="DC205" s="11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1"/>
      <c r="EQ205" s="11"/>
    </row>
    <row r="206" spans="81:147" s="12" customFormat="1" ht="21.95" customHeight="1" x14ac:dyDescent="0.25">
      <c r="CC206" s="108"/>
      <c r="CD206" s="109"/>
      <c r="CE206" s="109"/>
      <c r="CF206" s="109"/>
      <c r="CG206" s="109"/>
      <c r="CJ206" s="110"/>
      <c r="CK206" s="110"/>
      <c r="CL206" s="110"/>
      <c r="CM206" s="110"/>
      <c r="CN206" s="110"/>
      <c r="CO206" s="110"/>
      <c r="CQ206" s="11"/>
      <c r="CR206" s="11"/>
      <c r="CS206" s="108"/>
      <c r="CT206" s="108"/>
      <c r="CU206" s="108"/>
      <c r="CV206" s="108"/>
      <c r="CW206" s="108"/>
      <c r="CX206" s="108"/>
      <c r="CY206" s="108"/>
      <c r="CZ206" s="108"/>
      <c r="DC206" s="11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1"/>
      <c r="EQ206" s="11"/>
    </row>
    <row r="207" spans="81:147" s="12" customFormat="1" ht="21.95" customHeight="1" x14ac:dyDescent="0.25">
      <c r="CC207" s="108"/>
      <c r="CD207" s="109"/>
      <c r="CE207" s="109"/>
      <c r="CF207" s="109"/>
      <c r="CG207" s="109"/>
      <c r="CJ207" s="110"/>
      <c r="CK207" s="110"/>
      <c r="CL207" s="110"/>
      <c r="CM207" s="110"/>
      <c r="CN207" s="110"/>
      <c r="CO207" s="110"/>
      <c r="CQ207" s="11"/>
      <c r="CR207" s="11"/>
      <c r="CS207" s="108"/>
      <c r="CT207" s="108"/>
      <c r="CU207" s="108"/>
      <c r="CV207" s="108"/>
      <c r="CW207" s="108"/>
      <c r="CX207" s="108"/>
      <c r="CY207" s="108"/>
      <c r="CZ207" s="108"/>
      <c r="DC207" s="11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1"/>
      <c r="EQ207" s="11"/>
    </row>
    <row r="208" spans="81:147" s="12" customFormat="1" ht="21.95" customHeight="1" x14ac:dyDescent="0.25">
      <c r="CC208" s="108"/>
      <c r="CD208" s="109"/>
      <c r="CE208" s="109"/>
      <c r="CF208" s="109"/>
      <c r="CG208" s="109"/>
      <c r="CJ208" s="110"/>
      <c r="CK208" s="110"/>
      <c r="CL208" s="110"/>
      <c r="CM208" s="110"/>
      <c r="CN208" s="110"/>
      <c r="CO208" s="110"/>
      <c r="CQ208" s="11"/>
      <c r="CR208" s="11"/>
      <c r="CS208" s="108"/>
      <c r="CT208" s="108"/>
      <c r="CU208" s="108"/>
      <c r="CV208" s="108"/>
      <c r="CW208" s="108"/>
      <c r="CX208" s="108"/>
      <c r="CY208" s="108"/>
      <c r="CZ208" s="108"/>
      <c r="DC208" s="11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1"/>
      <c r="EQ208" s="11"/>
    </row>
    <row r="209" spans="81:147" s="12" customFormat="1" ht="21.95" customHeight="1" x14ac:dyDescent="0.25">
      <c r="CC209" s="108"/>
      <c r="CD209" s="109"/>
      <c r="CE209" s="109"/>
      <c r="CF209" s="109"/>
      <c r="CG209" s="109"/>
      <c r="CJ209" s="110"/>
      <c r="CK209" s="110"/>
      <c r="CL209" s="110"/>
      <c r="CM209" s="110"/>
      <c r="CN209" s="110"/>
      <c r="CO209" s="110"/>
      <c r="CQ209" s="11"/>
      <c r="CR209" s="11"/>
      <c r="CS209" s="108"/>
      <c r="CT209" s="108"/>
      <c r="CU209" s="108"/>
      <c r="CV209" s="108"/>
      <c r="CW209" s="108"/>
      <c r="CX209" s="108"/>
      <c r="CY209" s="108"/>
      <c r="CZ209" s="108"/>
      <c r="DC209" s="11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1"/>
      <c r="EQ209" s="11"/>
    </row>
    <row r="210" spans="81:147" s="12" customFormat="1" ht="21.95" customHeight="1" x14ac:dyDescent="0.25">
      <c r="CC210" s="108"/>
      <c r="CD210" s="109"/>
      <c r="CE210" s="109"/>
      <c r="CF210" s="109"/>
      <c r="CG210" s="109"/>
      <c r="CJ210" s="110"/>
      <c r="CK210" s="110"/>
      <c r="CL210" s="110"/>
      <c r="CM210" s="110"/>
      <c r="CN210" s="110"/>
      <c r="CO210" s="110"/>
      <c r="CQ210" s="11"/>
      <c r="CR210" s="11"/>
      <c r="CS210" s="108"/>
      <c r="CT210" s="108"/>
      <c r="CU210" s="108"/>
      <c r="CV210" s="108"/>
      <c r="CW210" s="108"/>
      <c r="CX210" s="108"/>
      <c r="CY210" s="108"/>
      <c r="CZ210" s="108"/>
      <c r="DC210" s="11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1"/>
      <c r="EQ210" s="11"/>
    </row>
    <row r="211" spans="81:147" s="12" customFormat="1" ht="21.95" customHeight="1" x14ac:dyDescent="0.25">
      <c r="CC211" s="108"/>
      <c r="CD211" s="109"/>
      <c r="CE211" s="109"/>
      <c r="CF211" s="109"/>
      <c r="CG211" s="109"/>
      <c r="CJ211" s="110"/>
      <c r="CK211" s="110"/>
      <c r="CL211" s="110"/>
      <c r="CM211" s="110"/>
      <c r="CN211" s="110"/>
      <c r="CO211" s="110"/>
      <c r="CQ211" s="11"/>
      <c r="CR211" s="11"/>
      <c r="CS211" s="108"/>
      <c r="CT211" s="108"/>
      <c r="CU211" s="108"/>
      <c r="CV211" s="108"/>
      <c r="CW211" s="108"/>
      <c r="CX211" s="108"/>
      <c r="CY211" s="108"/>
      <c r="CZ211" s="108"/>
      <c r="DC211" s="11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1"/>
      <c r="EQ211" s="11"/>
    </row>
    <row r="212" spans="81:147" s="12" customFormat="1" ht="21.95" customHeight="1" x14ac:dyDescent="0.25">
      <c r="CC212" s="108"/>
      <c r="CD212" s="109"/>
      <c r="CE212" s="109"/>
      <c r="CF212" s="109"/>
      <c r="CG212" s="109"/>
      <c r="CJ212" s="110"/>
      <c r="CK212" s="110"/>
      <c r="CL212" s="110"/>
      <c r="CM212" s="110"/>
      <c r="CN212" s="110"/>
      <c r="CO212" s="110"/>
      <c r="CQ212" s="11"/>
      <c r="CR212" s="11"/>
      <c r="CS212" s="108"/>
      <c r="CT212" s="108"/>
      <c r="CU212" s="108"/>
      <c r="CV212" s="108"/>
      <c r="CW212" s="108"/>
      <c r="CX212" s="108"/>
      <c r="CY212" s="108"/>
      <c r="CZ212" s="108"/>
      <c r="DC212" s="11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1"/>
      <c r="EQ212" s="11"/>
    </row>
    <row r="213" spans="81:147" s="12" customFormat="1" ht="21.95" customHeight="1" x14ac:dyDescent="0.25">
      <c r="CC213" s="108"/>
      <c r="CD213" s="109"/>
      <c r="CE213" s="109"/>
      <c r="CF213" s="109"/>
      <c r="CG213" s="109"/>
      <c r="CJ213" s="110"/>
      <c r="CK213" s="110"/>
      <c r="CL213" s="110"/>
      <c r="CM213" s="110"/>
      <c r="CN213" s="110"/>
      <c r="CO213" s="110"/>
      <c r="CQ213" s="11"/>
      <c r="CR213" s="11"/>
      <c r="CS213" s="108"/>
      <c r="CT213" s="108"/>
      <c r="CU213" s="108"/>
      <c r="CV213" s="108"/>
      <c r="CW213" s="108"/>
      <c r="CX213" s="108"/>
      <c r="CY213" s="108"/>
      <c r="CZ213" s="108"/>
      <c r="DC213" s="11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1"/>
      <c r="EQ213" s="11"/>
    </row>
    <row r="214" spans="81:147" s="12" customFormat="1" ht="21.95" customHeight="1" x14ac:dyDescent="0.25">
      <c r="CC214" s="108"/>
      <c r="CD214" s="109"/>
      <c r="CE214" s="109"/>
      <c r="CF214" s="109"/>
      <c r="CG214" s="109"/>
      <c r="CJ214" s="110"/>
      <c r="CK214" s="110"/>
      <c r="CL214" s="110"/>
      <c r="CM214" s="110"/>
      <c r="CN214" s="110"/>
      <c r="CO214" s="110"/>
      <c r="CQ214" s="11"/>
      <c r="CR214" s="11"/>
      <c r="CS214" s="108"/>
      <c r="CT214" s="108"/>
      <c r="CU214" s="108"/>
      <c r="CV214" s="108"/>
      <c r="CW214" s="108"/>
      <c r="CX214" s="108"/>
      <c r="CY214" s="108"/>
      <c r="CZ214" s="108"/>
      <c r="DC214" s="11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1"/>
      <c r="EQ214" s="11"/>
    </row>
    <row r="215" spans="81:147" s="12" customFormat="1" ht="21.95" customHeight="1" x14ac:dyDescent="0.25">
      <c r="CC215" s="108"/>
      <c r="CD215" s="109"/>
      <c r="CE215" s="109"/>
      <c r="CF215" s="109"/>
      <c r="CG215" s="109"/>
      <c r="CJ215" s="110"/>
      <c r="CK215" s="110"/>
      <c r="CL215" s="110"/>
      <c r="CM215" s="110"/>
      <c r="CN215" s="110"/>
      <c r="CO215" s="110"/>
      <c r="CQ215" s="11"/>
      <c r="CR215" s="11"/>
      <c r="CS215" s="108"/>
      <c r="CT215" s="108"/>
      <c r="CU215" s="108"/>
      <c r="CV215" s="108"/>
      <c r="CW215" s="108"/>
      <c r="CX215" s="108"/>
      <c r="CY215" s="108"/>
      <c r="CZ215" s="108"/>
      <c r="DC215" s="11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1"/>
      <c r="EQ215" s="11"/>
    </row>
    <row r="216" spans="81:147" s="12" customFormat="1" ht="21.95" customHeight="1" x14ac:dyDescent="0.25">
      <c r="CC216" s="108"/>
      <c r="CD216" s="109"/>
      <c r="CE216" s="109"/>
      <c r="CF216" s="109"/>
      <c r="CG216" s="109"/>
      <c r="CJ216" s="110"/>
      <c r="CK216" s="110"/>
      <c r="CL216" s="110"/>
      <c r="CM216" s="110"/>
      <c r="CN216" s="110"/>
      <c r="CO216" s="110"/>
      <c r="CQ216" s="11"/>
      <c r="CR216" s="11"/>
      <c r="CS216" s="108"/>
      <c r="CT216" s="108"/>
      <c r="CU216" s="108"/>
      <c r="CV216" s="108"/>
      <c r="CW216" s="108"/>
      <c r="CX216" s="108"/>
      <c r="CY216" s="108"/>
      <c r="CZ216" s="108"/>
      <c r="DC216" s="11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1"/>
      <c r="EQ216" s="11"/>
    </row>
    <row r="217" spans="81:147" s="12" customFormat="1" ht="21.95" customHeight="1" x14ac:dyDescent="0.25">
      <c r="CC217" s="108"/>
      <c r="CD217" s="109"/>
      <c r="CE217" s="109"/>
      <c r="CF217" s="109"/>
      <c r="CG217" s="109"/>
      <c r="CJ217" s="110"/>
      <c r="CK217" s="110"/>
      <c r="CL217" s="110"/>
      <c r="CM217" s="110"/>
      <c r="CN217" s="110"/>
      <c r="CO217" s="110"/>
      <c r="CQ217" s="11"/>
      <c r="CR217" s="11"/>
      <c r="CS217" s="108"/>
      <c r="CT217" s="108"/>
      <c r="CU217" s="108"/>
      <c r="CV217" s="108"/>
      <c r="CW217" s="108"/>
      <c r="CX217" s="108"/>
      <c r="CY217" s="108"/>
      <c r="CZ217" s="108"/>
      <c r="DC217" s="11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1"/>
      <c r="EQ217" s="11"/>
    </row>
    <row r="218" spans="81:147" s="12" customFormat="1" ht="21.95" customHeight="1" x14ac:dyDescent="0.25">
      <c r="CC218" s="108"/>
      <c r="CD218" s="109"/>
      <c r="CE218" s="109"/>
      <c r="CF218" s="109"/>
      <c r="CG218" s="109"/>
      <c r="CJ218" s="110"/>
      <c r="CK218" s="110"/>
      <c r="CL218" s="110"/>
      <c r="CM218" s="110"/>
      <c r="CN218" s="110"/>
      <c r="CO218" s="110"/>
      <c r="CQ218" s="11"/>
      <c r="CR218" s="11"/>
      <c r="CS218" s="108"/>
      <c r="CT218" s="108"/>
      <c r="CU218" s="108"/>
      <c r="CV218" s="108"/>
      <c r="CW218" s="108"/>
      <c r="CX218" s="108"/>
      <c r="CY218" s="108"/>
      <c r="CZ218" s="108"/>
      <c r="DC218" s="11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1"/>
      <c r="EQ218" s="11"/>
    </row>
    <row r="219" spans="81:147" s="12" customFormat="1" ht="21.95" customHeight="1" x14ac:dyDescent="0.25">
      <c r="CC219" s="108"/>
      <c r="CD219" s="109"/>
      <c r="CE219" s="109"/>
      <c r="CF219" s="109"/>
      <c r="CG219" s="109"/>
      <c r="CJ219" s="110"/>
      <c r="CK219" s="110"/>
      <c r="CL219" s="110"/>
      <c r="CM219" s="110"/>
      <c r="CN219" s="110"/>
      <c r="CO219" s="110"/>
      <c r="CQ219" s="11"/>
      <c r="CR219" s="11"/>
      <c r="CS219" s="108"/>
      <c r="CT219" s="108"/>
      <c r="CU219" s="108"/>
      <c r="CV219" s="108"/>
      <c r="CW219" s="108"/>
      <c r="CX219" s="108"/>
      <c r="CY219" s="108"/>
      <c r="CZ219" s="108"/>
      <c r="DC219" s="11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1"/>
      <c r="EQ219" s="11"/>
    </row>
    <row r="220" spans="81:147" s="12" customFormat="1" ht="21.95" customHeight="1" x14ac:dyDescent="0.25">
      <c r="CC220" s="108"/>
      <c r="CD220" s="109"/>
      <c r="CE220" s="109"/>
      <c r="CF220" s="109"/>
      <c r="CG220" s="109"/>
      <c r="CJ220" s="110"/>
      <c r="CK220" s="110"/>
      <c r="CL220" s="110"/>
      <c r="CM220" s="110"/>
      <c r="CN220" s="110"/>
      <c r="CO220" s="110"/>
      <c r="CQ220" s="11"/>
      <c r="CR220" s="11"/>
      <c r="CS220" s="108"/>
      <c r="CT220" s="108"/>
      <c r="CU220" s="108"/>
      <c r="CV220" s="108"/>
      <c r="CW220" s="108"/>
      <c r="CX220" s="108"/>
      <c r="CY220" s="108"/>
      <c r="CZ220" s="108"/>
      <c r="DC220" s="11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1"/>
      <c r="EQ220" s="11"/>
    </row>
    <row r="221" spans="81:147" s="12" customFormat="1" ht="21.95" customHeight="1" x14ac:dyDescent="0.25">
      <c r="CC221" s="108"/>
      <c r="CD221" s="109"/>
      <c r="CE221" s="109"/>
      <c r="CF221" s="109"/>
      <c r="CG221" s="109"/>
      <c r="CJ221" s="110"/>
      <c r="CK221" s="110"/>
      <c r="CL221" s="110"/>
      <c r="CM221" s="110"/>
      <c r="CN221" s="110"/>
      <c r="CO221" s="110"/>
      <c r="CQ221" s="11"/>
      <c r="CR221" s="11"/>
      <c r="CS221" s="108"/>
      <c r="CT221" s="108"/>
      <c r="CU221" s="108"/>
      <c r="CV221" s="108"/>
      <c r="CW221" s="108"/>
      <c r="CX221" s="108"/>
      <c r="CY221" s="108"/>
      <c r="CZ221" s="108"/>
      <c r="DC221" s="11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1"/>
      <c r="EQ221" s="11"/>
    </row>
    <row r="222" spans="81:147" s="12" customFormat="1" ht="21.95" customHeight="1" x14ac:dyDescent="0.25">
      <c r="CC222" s="108"/>
      <c r="CD222" s="109"/>
      <c r="CE222" s="109"/>
      <c r="CF222" s="109"/>
      <c r="CG222" s="109"/>
      <c r="CJ222" s="110"/>
      <c r="CK222" s="110"/>
      <c r="CL222" s="110"/>
      <c r="CM222" s="110"/>
      <c r="CN222" s="110"/>
      <c r="CO222" s="110"/>
      <c r="CQ222" s="11"/>
      <c r="CR222" s="11"/>
      <c r="CS222" s="108"/>
      <c r="CT222" s="108"/>
      <c r="CU222" s="108"/>
      <c r="CV222" s="108"/>
      <c r="CW222" s="108"/>
      <c r="CX222" s="108"/>
      <c r="CY222" s="108"/>
      <c r="CZ222" s="108"/>
      <c r="DC222" s="11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1"/>
      <c r="EQ222" s="11"/>
    </row>
    <row r="223" spans="81:147" s="12" customFormat="1" ht="21.95" customHeight="1" x14ac:dyDescent="0.25">
      <c r="CC223" s="108"/>
      <c r="CD223" s="109"/>
      <c r="CE223" s="109"/>
      <c r="CF223" s="109"/>
      <c r="CG223" s="109"/>
      <c r="CJ223" s="110"/>
      <c r="CK223" s="110"/>
      <c r="CL223" s="110"/>
      <c r="CM223" s="110"/>
      <c r="CN223" s="110"/>
      <c r="CO223" s="110"/>
      <c r="CQ223" s="11"/>
      <c r="CR223" s="11"/>
      <c r="CS223" s="108"/>
      <c r="CT223" s="108"/>
      <c r="CU223" s="108"/>
      <c r="CV223" s="108"/>
      <c r="CW223" s="108"/>
      <c r="CX223" s="108"/>
      <c r="CY223" s="108"/>
      <c r="CZ223" s="108"/>
      <c r="DC223" s="11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1"/>
      <c r="EQ223" s="11"/>
    </row>
    <row r="224" spans="81:147" s="12" customFormat="1" ht="21.95" customHeight="1" x14ac:dyDescent="0.25">
      <c r="CC224" s="108"/>
      <c r="CD224" s="109"/>
      <c r="CE224" s="109"/>
      <c r="CF224" s="109"/>
      <c r="CG224" s="109"/>
      <c r="CJ224" s="110"/>
      <c r="CK224" s="110"/>
      <c r="CL224" s="110"/>
      <c r="CM224" s="110"/>
      <c r="CN224" s="110"/>
      <c r="CO224" s="110"/>
      <c r="CQ224" s="11"/>
      <c r="CR224" s="11"/>
      <c r="CS224" s="108"/>
      <c r="CT224" s="108"/>
      <c r="CU224" s="108"/>
      <c r="CV224" s="108"/>
      <c r="CW224" s="108"/>
      <c r="CX224" s="108"/>
      <c r="CY224" s="108"/>
      <c r="CZ224" s="108"/>
      <c r="DC224" s="11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1"/>
      <c r="EQ224" s="11"/>
    </row>
    <row r="225" spans="81:147" s="12" customFormat="1" ht="21.95" customHeight="1" x14ac:dyDescent="0.25">
      <c r="CC225" s="108"/>
      <c r="CD225" s="109"/>
      <c r="CE225" s="109"/>
      <c r="CF225" s="109"/>
      <c r="CG225" s="109"/>
      <c r="CJ225" s="110"/>
      <c r="CK225" s="110"/>
      <c r="CL225" s="110"/>
      <c r="CM225" s="110"/>
      <c r="CN225" s="110"/>
      <c r="CO225" s="110"/>
      <c r="CQ225" s="11"/>
      <c r="CR225" s="11"/>
      <c r="CS225" s="108"/>
      <c r="CT225" s="108"/>
      <c r="CU225" s="108"/>
      <c r="CV225" s="108"/>
      <c r="CW225" s="108"/>
      <c r="CX225" s="108"/>
      <c r="CY225" s="108"/>
      <c r="CZ225" s="108"/>
      <c r="DC225" s="11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1"/>
      <c r="EQ225" s="11"/>
    </row>
    <row r="226" spans="81:147" s="12" customFormat="1" ht="21.95" customHeight="1" x14ac:dyDescent="0.25">
      <c r="CC226" s="108"/>
      <c r="CD226" s="109"/>
      <c r="CE226" s="109"/>
      <c r="CF226" s="109"/>
      <c r="CG226" s="109"/>
      <c r="CJ226" s="110"/>
      <c r="CK226" s="110"/>
      <c r="CL226" s="110"/>
      <c r="CM226" s="110"/>
      <c r="CN226" s="110"/>
      <c r="CO226" s="110"/>
      <c r="CQ226" s="11"/>
      <c r="CR226" s="11"/>
      <c r="CS226" s="108"/>
      <c r="CT226" s="108"/>
      <c r="CU226" s="108"/>
      <c r="CV226" s="108"/>
      <c r="CW226" s="108"/>
      <c r="CX226" s="108"/>
      <c r="CY226" s="108"/>
      <c r="CZ226" s="108"/>
      <c r="DC226" s="11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1"/>
      <c r="EQ226" s="11"/>
    </row>
    <row r="227" spans="81:147" s="12" customFormat="1" ht="21.95" customHeight="1" x14ac:dyDescent="0.25">
      <c r="CC227" s="108"/>
      <c r="CD227" s="109"/>
      <c r="CE227" s="109"/>
      <c r="CF227" s="109"/>
      <c r="CG227" s="109"/>
      <c r="CJ227" s="110"/>
      <c r="CK227" s="110"/>
      <c r="CL227" s="110"/>
      <c r="CM227" s="110"/>
      <c r="CN227" s="110"/>
      <c r="CO227" s="110"/>
      <c r="CQ227" s="11"/>
      <c r="CR227" s="11"/>
      <c r="CS227" s="108"/>
      <c r="CT227" s="108"/>
      <c r="CU227" s="108"/>
      <c r="CV227" s="108"/>
      <c r="CW227" s="108"/>
      <c r="CX227" s="108"/>
      <c r="CY227" s="108"/>
      <c r="CZ227" s="108"/>
      <c r="DC227" s="11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1"/>
      <c r="EQ227" s="11"/>
    </row>
    <row r="228" spans="81:147" s="12" customFormat="1" ht="21.95" customHeight="1" x14ac:dyDescent="0.25">
      <c r="CC228" s="108"/>
      <c r="CD228" s="109"/>
      <c r="CE228" s="109"/>
      <c r="CF228" s="109"/>
      <c r="CG228" s="109"/>
      <c r="CJ228" s="110"/>
      <c r="CK228" s="110"/>
      <c r="CL228" s="110"/>
      <c r="CM228" s="110"/>
      <c r="CN228" s="110"/>
      <c r="CO228" s="110"/>
      <c r="CQ228" s="11"/>
      <c r="CR228" s="11"/>
      <c r="CS228" s="108"/>
      <c r="CT228" s="108"/>
      <c r="CU228" s="108"/>
      <c r="CV228" s="108"/>
      <c r="CW228" s="108"/>
      <c r="CX228" s="108"/>
      <c r="CY228" s="108"/>
      <c r="CZ228" s="108"/>
      <c r="DC228" s="11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1"/>
      <c r="EQ228" s="11"/>
    </row>
    <row r="229" spans="81:147" s="12" customFormat="1" ht="21.95" customHeight="1" x14ac:dyDescent="0.25">
      <c r="CC229" s="108"/>
      <c r="CD229" s="109"/>
      <c r="CE229" s="109"/>
      <c r="CF229" s="109"/>
      <c r="CG229" s="109"/>
      <c r="CJ229" s="110"/>
      <c r="CK229" s="110"/>
      <c r="CL229" s="110"/>
      <c r="CM229" s="110"/>
      <c r="CN229" s="110"/>
      <c r="CO229" s="110"/>
      <c r="CQ229" s="11"/>
      <c r="CR229" s="11"/>
      <c r="CS229" s="108"/>
      <c r="CT229" s="108"/>
      <c r="CU229" s="108"/>
      <c r="CV229" s="108"/>
      <c r="CW229" s="108"/>
      <c r="CX229" s="108"/>
      <c r="CY229" s="108"/>
      <c r="CZ229" s="108"/>
      <c r="DC229" s="11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1"/>
      <c r="EQ229" s="11"/>
    </row>
    <row r="230" spans="81:147" s="12" customFormat="1" ht="21.95" customHeight="1" x14ac:dyDescent="0.25">
      <c r="CC230" s="108"/>
      <c r="CD230" s="109"/>
      <c r="CE230" s="109"/>
      <c r="CF230" s="109"/>
      <c r="CG230" s="109"/>
      <c r="CJ230" s="110"/>
      <c r="CK230" s="110"/>
      <c r="CL230" s="110"/>
      <c r="CM230" s="110"/>
      <c r="CN230" s="110"/>
      <c r="CO230" s="110"/>
      <c r="CQ230" s="11"/>
      <c r="CR230" s="11"/>
      <c r="CS230" s="108"/>
      <c r="CT230" s="108"/>
      <c r="CU230" s="108"/>
      <c r="CV230" s="108"/>
      <c r="CW230" s="108"/>
      <c r="CX230" s="108"/>
      <c r="CY230" s="108"/>
      <c r="CZ230" s="108"/>
      <c r="DC230" s="11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1"/>
      <c r="EQ230" s="11"/>
    </row>
    <row r="231" spans="81:147" s="12" customFormat="1" ht="21.95" customHeight="1" x14ac:dyDescent="0.25">
      <c r="CC231" s="108"/>
      <c r="CD231" s="109"/>
      <c r="CE231" s="109"/>
      <c r="CF231" s="109"/>
      <c r="CG231" s="109"/>
      <c r="CJ231" s="110"/>
      <c r="CK231" s="110"/>
      <c r="CL231" s="110"/>
      <c r="CM231" s="110"/>
      <c r="CN231" s="110"/>
      <c r="CO231" s="110"/>
      <c r="CQ231" s="11"/>
      <c r="CR231" s="11"/>
      <c r="CS231" s="108"/>
      <c r="CT231" s="108"/>
      <c r="CU231" s="108"/>
      <c r="CV231" s="108"/>
      <c r="CW231" s="108"/>
      <c r="CX231" s="108"/>
      <c r="CY231" s="108"/>
      <c r="CZ231" s="108"/>
      <c r="DC231" s="11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1"/>
      <c r="EQ231" s="11"/>
    </row>
    <row r="232" spans="81:147" s="12" customFormat="1" ht="21.95" customHeight="1" x14ac:dyDescent="0.25">
      <c r="CC232" s="108"/>
      <c r="CD232" s="109"/>
      <c r="CE232" s="109"/>
      <c r="CF232" s="109"/>
      <c r="CG232" s="109"/>
      <c r="CJ232" s="110"/>
      <c r="CK232" s="110"/>
      <c r="CL232" s="110"/>
      <c r="CM232" s="110"/>
      <c r="CN232" s="110"/>
      <c r="CO232" s="110"/>
      <c r="CQ232" s="11"/>
      <c r="CR232" s="11"/>
      <c r="CS232" s="108"/>
      <c r="CT232" s="108"/>
      <c r="CU232" s="108"/>
      <c r="CV232" s="108"/>
      <c r="CW232" s="108"/>
      <c r="CX232" s="108"/>
      <c r="CY232" s="108"/>
      <c r="CZ232" s="108"/>
      <c r="DC232" s="11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1"/>
      <c r="EQ232" s="11"/>
    </row>
    <row r="233" spans="81:147" s="12" customFormat="1" ht="21.95" customHeight="1" x14ac:dyDescent="0.25">
      <c r="CC233" s="108"/>
      <c r="CD233" s="109"/>
      <c r="CE233" s="109"/>
      <c r="CF233" s="109"/>
      <c r="CG233" s="109"/>
      <c r="CJ233" s="110"/>
      <c r="CK233" s="110"/>
      <c r="CL233" s="110"/>
      <c r="CM233" s="110"/>
      <c r="CN233" s="110"/>
      <c r="CO233" s="110"/>
      <c r="CQ233" s="11"/>
      <c r="CR233" s="11"/>
      <c r="CS233" s="108"/>
      <c r="CT233" s="108"/>
      <c r="CU233" s="108"/>
      <c r="CV233" s="108"/>
      <c r="CW233" s="108"/>
      <c r="CX233" s="108"/>
      <c r="CY233" s="108"/>
      <c r="CZ233" s="108"/>
      <c r="DC233" s="11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1"/>
      <c r="EQ233" s="11"/>
    </row>
    <row r="234" spans="81:147" s="12" customFormat="1" ht="21.95" customHeight="1" x14ac:dyDescent="0.25">
      <c r="CC234" s="108"/>
      <c r="CD234" s="109"/>
      <c r="CE234" s="109"/>
      <c r="CF234" s="109"/>
      <c r="CG234" s="109"/>
      <c r="CJ234" s="110"/>
      <c r="CK234" s="110"/>
      <c r="CL234" s="110"/>
      <c r="CM234" s="110"/>
      <c r="CN234" s="110"/>
      <c r="CO234" s="110"/>
      <c r="CQ234" s="11"/>
      <c r="CR234" s="11"/>
      <c r="CS234" s="108"/>
      <c r="CT234" s="108"/>
      <c r="CU234" s="108"/>
      <c r="CV234" s="108"/>
      <c r="CW234" s="108"/>
      <c r="CX234" s="108"/>
      <c r="CY234" s="108"/>
      <c r="CZ234" s="108"/>
      <c r="DC234" s="11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1"/>
      <c r="EQ234" s="11"/>
    </row>
    <row r="235" spans="81:147" s="12" customFormat="1" ht="21.95" customHeight="1" x14ac:dyDescent="0.25">
      <c r="CC235" s="108"/>
      <c r="CD235" s="109"/>
      <c r="CE235" s="109"/>
      <c r="CF235" s="109"/>
      <c r="CG235" s="109"/>
      <c r="CJ235" s="110"/>
      <c r="CK235" s="110"/>
      <c r="CL235" s="110"/>
      <c r="CM235" s="110"/>
      <c r="CN235" s="110"/>
      <c r="CO235" s="110"/>
      <c r="CQ235" s="11"/>
      <c r="CR235" s="11"/>
      <c r="CS235" s="108"/>
      <c r="CT235" s="108"/>
      <c r="CU235" s="108"/>
      <c r="CV235" s="108"/>
      <c r="CW235" s="108"/>
      <c r="CX235" s="108"/>
      <c r="CY235" s="108"/>
      <c r="CZ235" s="108"/>
      <c r="DC235" s="11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1"/>
      <c r="EQ235" s="11"/>
    </row>
    <row r="236" spans="81:147" s="12" customFormat="1" ht="21.95" customHeight="1" x14ac:dyDescent="0.25">
      <c r="CC236" s="108"/>
      <c r="CD236" s="109"/>
      <c r="CE236" s="109"/>
      <c r="CF236" s="109"/>
      <c r="CG236" s="109"/>
      <c r="CJ236" s="110"/>
      <c r="CK236" s="110"/>
      <c r="CL236" s="110"/>
      <c r="CM236" s="110"/>
      <c r="CN236" s="110"/>
      <c r="CO236" s="110"/>
      <c r="CQ236" s="11"/>
      <c r="CR236" s="11"/>
      <c r="CS236" s="108"/>
      <c r="CT236" s="108"/>
      <c r="CU236" s="108"/>
      <c r="CV236" s="108"/>
      <c r="CW236" s="108"/>
      <c r="CX236" s="108"/>
      <c r="CY236" s="108"/>
      <c r="CZ236" s="108"/>
      <c r="DC236" s="11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1"/>
      <c r="EQ236" s="11"/>
    </row>
    <row r="237" spans="81:147" s="12" customFormat="1" ht="21.95" customHeight="1" x14ac:dyDescent="0.25">
      <c r="CC237" s="108"/>
      <c r="CD237" s="109"/>
      <c r="CE237" s="109"/>
      <c r="CF237" s="109"/>
      <c r="CG237" s="109"/>
      <c r="CJ237" s="110"/>
      <c r="CK237" s="110"/>
      <c r="CL237" s="110"/>
      <c r="CM237" s="110"/>
      <c r="CN237" s="110"/>
      <c r="CO237" s="110"/>
      <c r="CQ237" s="11"/>
      <c r="CR237" s="11"/>
      <c r="CS237" s="108"/>
      <c r="CT237" s="108"/>
      <c r="CU237" s="108"/>
      <c r="CV237" s="108"/>
      <c r="CW237" s="108"/>
      <c r="CX237" s="108"/>
      <c r="CY237" s="108"/>
      <c r="CZ237" s="108"/>
      <c r="DC237" s="11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1"/>
      <c r="EQ237" s="11"/>
    </row>
    <row r="238" spans="81:147" s="12" customFormat="1" ht="21.95" customHeight="1" x14ac:dyDescent="0.25">
      <c r="CC238" s="108"/>
      <c r="CD238" s="109"/>
      <c r="CE238" s="109"/>
      <c r="CF238" s="109"/>
      <c r="CG238" s="109"/>
      <c r="CJ238" s="110"/>
      <c r="CK238" s="110"/>
      <c r="CL238" s="110"/>
      <c r="CM238" s="110"/>
      <c r="CN238" s="110"/>
      <c r="CO238" s="110"/>
      <c r="CQ238" s="11"/>
      <c r="CR238" s="11"/>
      <c r="CS238" s="108"/>
      <c r="CT238" s="108"/>
      <c r="CU238" s="108"/>
      <c r="CV238" s="108"/>
      <c r="CW238" s="108"/>
      <c r="CX238" s="108"/>
      <c r="CY238" s="108"/>
      <c r="CZ238" s="108"/>
      <c r="DC238" s="11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1"/>
      <c r="EQ238" s="11"/>
    </row>
    <row r="239" spans="81:147" s="12" customFormat="1" ht="21.95" customHeight="1" x14ac:dyDescent="0.25">
      <c r="CC239" s="108"/>
      <c r="CD239" s="109"/>
      <c r="CE239" s="109"/>
      <c r="CF239" s="109"/>
      <c r="CG239" s="109"/>
      <c r="CJ239" s="110"/>
      <c r="CK239" s="110"/>
      <c r="CL239" s="110"/>
      <c r="CM239" s="110"/>
      <c r="CN239" s="110"/>
      <c r="CO239" s="110"/>
      <c r="CQ239" s="11"/>
      <c r="CR239" s="11"/>
      <c r="CS239" s="108"/>
      <c r="CT239" s="108"/>
      <c r="CU239" s="108"/>
      <c r="CV239" s="108"/>
      <c r="CW239" s="108"/>
      <c r="CX239" s="108"/>
      <c r="CY239" s="108"/>
      <c r="CZ239" s="108"/>
      <c r="DC239" s="11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1"/>
      <c r="EQ239" s="11"/>
    </row>
    <row r="240" spans="81:147" s="12" customFormat="1" ht="21.95" customHeight="1" x14ac:dyDescent="0.25">
      <c r="CC240" s="108"/>
      <c r="CD240" s="109"/>
      <c r="CE240" s="109"/>
      <c r="CF240" s="109"/>
      <c r="CG240" s="109"/>
      <c r="CJ240" s="110"/>
      <c r="CK240" s="110"/>
      <c r="CL240" s="110"/>
      <c r="CM240" s="110"/>
      <c r="CN240" s="110"/>
      <c r="CO240" s="110"/>
      <c r="CQ240" s="11"/>
      <c r="CR240" s="11"/>
      <c r="CS240" s="108"/>
      <c r="CT240" s="108"/>
      <c r="CU240" s="108"/>
      <c r="CV240" s="108"/>
      <c r="CW240" s="108"/>
      <c r="CX240" s="108"/>
      <c r="CY240" s="108"/>
      <c r="CZ240" s="108"/>
      <c r="DC240" s="11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1"/>
      <c r="EQ240" s="11"/>
    </row>
    <row r="241" spans="81:147" s="12" customFormat="1" ht="21.95" customHeight="1" x14ac:dyDescent="0.25">
      <c r="CC241" s="108"/>
      <c r="CD241" s="109"/>
      <c r="CE241" s="109"/>
      <c r="CF241" s="109"/>
      <c r="CG241" s="109"/>
      <c r="CJ241" s="110"/>
      <c r="CK241" s="110"/>
      <c r="CL241" s="110"/>
      <c r="CM241" s="110"/>
      <c r="CN241" s="110"/>
      <c r="CO241" s="110"/>
      <c r="CQ241" s="11"/>
      <c r="CR241" s="11"/>
      <c r="CS241" s="108"/>
      <c r="CT241" s="108"/>
      <c r="CU241" s="108"/>
      <c r="CV241" s="108"/>
      <c r="CW241" s="108"/>
      <c r="CX241" s="108"/>
      <c r="CY241" s="108"/>
      <c r="CZ241" s="108"/>
      <c r="DC241" s="11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1"/>
      <c r="EQ241" s="11"/>
    </row>
    <row r="242" spans="81:147" s="12" customFormat="1" ht="21.95" customHeight="1" x14ac:dyDescent="0.25">
      <c r="CC242" s="108"/>
      <c r="CD242" s="109"/>
      <c r="CE242" s="109"/>
      <c r="CF242" s="109"/>
      <c r="CG242" s="109"/>
      <c r="CJ242" s="110"/>
      <c r="CK242" s="110"/>
      <c r="CL242" s="110"/>
      <c r="CM242" s="110"/>
      <c r="CN242" s="110"/>
      <c r="CO242" s="110"/>
      <c r="CQ242" s="11"/>
      <c r="CR242" s="11"/>
      <c r="CS242" s="108"/>
      <c r="CT242" s="108"/>
      <c r="CU242" s="108"/>
      <c r="CV242" s="108"/>
      <c r="CW242" s="108"/>
      <c r="CX242" s="108"/>
      <c r="CY242" s="108"/>
      <c r="CZ242" s="108"/>
      <c r="DC242" s="11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1"/>
      <c r="EQ242" s="11"/>
    </row>
    <row r="243" spans="81:147" s="12" customFormat="1" ht="21.95" customHeight="1" x14ac:dyDescent="0.25">
      <c r="CC243" s="108"/>
      <c r="CD243" s="109"/>
      <c r="CE243" s="109"/>
      <c r="CF243" s="109"/>
      <c r="CG243" s="109"/>
      <c r="CJ243" s="110"/>
      <c r="CK243" s="110"/>
      <c r="CL243" s="110"/>
      <c r="CM243" s="110"/>
      <c r="CN243" s="110"/>
      <c r="CO243" s="110"/>
      <c r="CQ243" s="11"/>
      <c r="CR243" s="11"/>
      <c r="CS243" s="108"/>
      <c r="CT243" s="108"/>
      <c r="CU243" s="108"/>
      <c r="CV243" s="108"/>
      <c r="CW243" s="108"/>
      <c r="CX243" s="108"/>
      <c r="CY243" s="108"/>
      <c r="CZ243" s="108"/>
      <c r="DC243" s="11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1"/>
      <c r="EQ243" s="11"/>
    </row>
    <row r="244" spans="81:147" s="12" customFormat="1" ht="21.95" customHeight="1" x14ac:dyDescent="0.25">
      <c r="CC244" s="108"/>
      <c r="CD244" s="109"/>
      <c r="CE244" s="109"/>
      <c r="CF244" s="109"/>
      <c r="CG244" s="109"/>
      <c r="CJ244" s="110"/>
      <c r="CK244" s="110"/>
      <c r="CL244" s="110"/>
      <c r="CM244" s="110"/>
      <c r="CN244" s="110"/>
      <c r="CO244" s="110"/>
      <c r="CQ244" s="11"/>
      <c r="CR244" s="11"/>
      <c r="CS244" s="108"/>
      <c r="CT244" s="108"/>
      <c r="CU244" s="108"/>
      <c r="CV244" s="108"/>
      <c r="CW244" s="108"/>
      <c r="CX244" s="108"/>
      <c r="CY244" s="108"/>
      <c r="CZ244" s="108"/>
      <c r="DC244" s="11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1"/>
      <c r="EQ244" s="11"/>
    </row>
    <row r="245" spans="81:147" s="12" customFormat="1" ht="21.95" customHeight="1" x14ac:dyDescent="0.25">
      <c r="CC245" s="108"/>
      <c r="CD245" s="109"/>
      <c r="CE245" s="109"/>
      <c r="CF245" s="109"/>
      <c r="CG245" s="109"/>
      <c r="CJ245" s="110"/>
      <c r="CK245" s="110"/>
      <c r="CL245" s="110"/>
      <c r="CM245" s="110"/>
      <c r="CN245" s="110"/>
      <c r="CO245" s="110"/>
      <c r="CQ245" s="11"/>
      <c r="CR245" s="11"/>
      <c r="CS245" s="108"/>
      <c r="CT245" s="108"/>
      <c r="CU245" s="108"/>
      <c r="CV245" s="108"/>
      <c r="CW245" s="108"/>
      <c r="CX245" s="108"/>
      <c r="CY245" s="108"/>
      <c r="CZ245" s="108"/>
      <c r="DC245" s="11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1"/>
      <c r="EQ245" s="11"/>
    </row>
    <row r="246" spans="81:147" s="12" customFormat="1" ht="21.95" customHeight="1" x14ac:dyDescent="0.25">
      <c r="CC246" s="108"/>
      <c r="CD246" s="109"/>
      <c r="CE246" s="109"/>
      <c r="CF246" s="109"/>
      <c r="CG246" s="109"/>
      <c r="CJ246" s="110"/>
      <c r="CK246" s="110"/>
      <c r="CL246" s="110"/>
      <c r="CM246" s="110"/>
      <c r="CN246" s="110"/>
      <c r="CO246" s="110"/>
      <c r="CQ246" s="11"/>
      <c r="CR246" s="11"/>
      <c r="CS246" s="108"/>
      <c r="CT246" s="108"/>
      <c r="CU246" s="108"/>
      <c r="CV246" s="108"/>
      <c r="CW246" s="108"/>
      <c r="CX246" s="108"/>
      <c r="CY246" s="108"/>
      <c r="CZ246" s="108"/>
      <c r="DC246" s="11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1"/>
      <c r="EQ246" s="11"/>
    </row>
    <row r="247" spans="81:147" s="12" customFormat="1" ht="21.95" customHeight="1" x14ac:dyDescent="0.25">
      <c r="CC247" s="108"/>
      <c r="CD247" s="109"/>
      <c r="CE247" s="109"/>
      <c r="CF247" s="109"/>
      <c r="CG247" s="109"/>
      <c r="CJ247" s="110"/>
      <c r="CK247" s="110"/>
      <c r="CL247" s="110"/>
      <c r="CM247" s="110"/>
      <c r="CN247" s="110"/>
      <c r="CO247" s="110"/>
      <c r="CQ247" s="11"/>
      <c r="CR247" s="11"/>
      <c r="CS247" s="108"/>
      <c r="CT247" s="108"/>
      <c r="CU247" s="108"/>
      <c r="CV247" s="108"/>
      <c r="CW247" s="108"/>
      <c r="CX247" s="108"/>
      <c r="CY247" s="108"/>
      <c r="CZ247" s="108"/>
      <c r="DC247" s="11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1"/>
      <c r="EQ247" s="11"/>
    </row>
    <row r="248" spans="81:147" s="12" customFormat="1" ht="21.95" customHeight="1" x14ac:dyDescent="0.25">
      <c r="CC248" s="108"/>
      <c r="CD248" s="109"/>
      <c r="CE248" s="109"/>
      <c r="CF248" s="109"/>
      <c r="CG248" s="109"/>
      <c r="CJ248" s="110"/>
      <c r="CK248" s="110"/>
      <c r="CL248" s="110"/>
      <c r="CM248" s="110"/>
      <c r="CN248" s="110"/>
      <c r="CO248" s="110"/>
      <c r="CQ248" s="11"/>
      <c r="CR248" s="11"/>
      <c r="CS248" s="108"/>
      <c r="CT248" s="108"/>
      <c r="CU248" s="108"/>
      <c r="CV248" s="108"/>
      <c r="CW248" s="108"/>
      <c r="CX248" s="108"/>
      <c r="CY248" s="108"/>
      <c r="CZ248" s="108"/>
      <c r="DC248" s="11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1"/>
      <c r="EQ248" s="11"/>
    </row>
    <row r="249" spans="81:147" s="12" customFormat="1" ht="21.95" customHeight="1" x14ac:dyDescent="0.25">
      <c r="CC249" s="108"/>
      <c r="CD249" s="109"/>
      <c r="CE249" s="109"/>
      <c r="CF249" s="109"/>
      <c r="CG249" s="109"/>
      <c r="CJ249" s="110"/>
      <c r="CK249" s="110"/>
      <c r="CL249" s="110"/>
      <c r="CM249" s="110"/>
      <c r="CN249" s="110"/>
      <c r="CO249" s="110"/>
      <c r="CQ249" s="11"/>
      <c r="CR249" s="11"/>
      <c r="CS249" s="108"/>
      <c r="CT249" s="108"/>
      <c r="CU249" s="108"/>
      <c r="CV249" s="108"/>
      <c r="CW249" s="108"/>
      <c r="CX249" s="108"/>
      <c r="CY249" s="108"/>
      <c r="CZ249" s="108"/>
      <c r="DC249" s="11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1"/>
      <c r="EQ249" s="11"/>
    </row>
    <row r="250" spans="81:147" s="12" customFormat="1" ht="21.95" customHeight="1" x14ac:dyDescent="0.25">
      <c r="CC250" s="108"/>
      <c r="CD250" s="109"/>
      <c r="CE250" s="109"/>
      <c r="CF250" s="109"/>
      <c r="CG250" s="109"/>
      <c r="CJ250" s="110"/>
      <c r="CK250" s="110"/>
      <c r="CL250" s="110"/>
      <c r="CM250" s="110"/>
      <c r="CN250" s="110"/>
      <c r="CO250" s="110"/>
      <c r="CQ250" s="11"/>
      <c r="CR250" s="11"/>
      <c r="CS250" s="108"/>
      <c r="CT250" s="108"/>
      <c r="CU250" s="108"/>
      <c r="CV250" s="108"/>
      <c r="CW250" s="108"/>
      <c r="CX250" s="108"/>
      <c r="CY250" s="108"/>
      <c r="CZ250" s="108"/>
      <c r="DC250" s="11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1"/>
      <c r="EQ250" s="11"/>
    </row>
    <row r="251" spans="81:147" s="12" customFormat="1" ht="21.95" customHeight="1" x14ac:dyDescent="0.25">
      <c r="CC251" s="108"/>
      <c r="CD251" s="109"/>
      <c r="CE251" s="109"/>
      <c r="CF251" s="109"/>
      <c r="CG251" s="109"/>
      <c r="CJ251" s="110"/>
      <c r="CK251" s="110"/>
      <c r="CL251" s="110"/>
      <c r="CM251" s="110"/>
      <c r="CN251" s="110"/>
      <c r="CO251" s="110"/>
      <c r="CQ251" s="11"/>
      <c r="CR251" s="11"/>
      <c r="CS251" s="108"/>
      <c r="CT251" s="108"/>
      <c r="CU251" s="108"/>
      <c r="CV251" s="108"/>
      <c r="CW251" s="108"/>
      <c r="CX251" s="108"/>
      <c r="CY251" s="108"/>
      <c r="CZ251" s="108"/>
      <c r="DC251" s="11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1"/>
      <c r="EQ251" s="11"/>
    </row>
    <row r="252" spans="81:147" s="12" customFormat="1" ht="21.95" customHeight="1" x14ac:dyDescent="0.25">
      <c r="CC252" s="108"/>
      <c r="CD252" s="109"/>
      <c r="CE252" s="109"/>
      <c r="CF252" s="109"/>
      <c r="CG252" s="109"/>
      <c r="CJ252" s="110"/>
      <c r="CK252" s="110"/>
      <c r="CL252" s="110"/>
      <c r="CM252" s="110"/>
      <c r="CN252" s="110"/>
      <c r="CO252" s="110"/>
      <c r="CQ252" s="11"/>
      <c r="CR252" s="11"/>
      <c r="CS252" s="108"/>
      <c r="CT252" s="108"/>
      <c r="CU252" s="108"/>
      <c r="CV252" s="108"/>
      <c r="CW252" s="108"/>
      <c r="CX252" s="108"/>
      <c r="CY252" s="108"/>
      <c r="CZ252" s="108"/>
      <c r="DC252" s="11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1"/>
      <c r="EQ252" s="11"/>
    </row>
    <row r="253" spans="81:147" s="12" customFormat="1" ht="21.95" customHeight="1" x14ac:dyDescent="0.25">
      <c r="CC253" s="108"/>
      <c r="CD253" s="109"/>
      <c r="CE253" s="109"/>
      <c r="CF253" s="109"/>
      <c r="CG253" s="109"/>
      <c r="CJ253" s="110"/>
      <c r="CK253" s="110"/>
      <c r="CL253" s="110"/>
      <c r="CM253" s="110"/>
      <c r="CN253" s="110"/>
      <c r="CO253" s="110"/>
      <c r="CQ253" s="11"/>
      <c r="CR253" s="11"/>
      <c r="CS253" s="108"/>
      <c r="CT253" s="108"/>
      <c r="CU253" s="108"/>
      <c r="CV253" s="108"/>
      <c r="CW253" s="108"/>
      <c r="CX253" s="108"/>
      <c r="CY253" s="108"/>
      <c r="CZ253" s="108"/>
      <c r="DC253" s="11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1"/>
      <c r="EQ253" s="11"/>
    </row>
    <row r="254" spans="81:147" s="12" customFormat="1" ht="21.95" customHeight="1" x14ac:dyDescent="0.25">
      <c r="CC254" s="108"/>
      <c r="CD254" s="109"/>
      <c r="CE254" s="109"/>
      <c r="CF254" s="109"/>
      <c r="CG254" s="109"/>
      <c r="CJ254" s="110"/>
      <c r="CK254" s="110"/>
      <c r="CL254" s="110"/>
      <c r="CM254" s="110"/>
      <c r="CN254" s="110"/>
      <c r="CO254" s="110"/>
      <c r="CQ254" s="11"/>
      <c r="CR254" s="11"/>
      <c r="CS254" s="108"/>
      <c r="CT254" s="108"/>
      <c r="CU254" s="108"/>
      <c r="CV254" s="108"/>
      <c r="CW254" s="108"/>
      <c r="CX254" s="108"/>
      <c r="CY254" s="108"/>
      <c r="CZ254" s="108"/>
      <c r="DC254" s="11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1"/>
      <c r="EQ254" s="11"/>
    </row>
    <row r="255" spans="81:147" s="12" customFormat="1" ht="21.95" customHeight="1" x14ac:dyDescent="0.25">
      <c r="CC255" s="108"/>
      <c r="CD255" s="109"/>
      <c r="CE255" s="109"/>
      <c r="CF255" s="109"/>
      <c r="CG255" s="109"/>
      <c r="CJ255" s="110"/>
      <c r="CK255" s="110"/>
      <c r="CL255" s="110"/>
      <c r="CM255" s="110"/>
      <c r="CN255" s="110"/>
      <c r="CO255" s="110"/>
      <c r="CQ255" s="11"/>
      <c r="CR255" s="11"/>
      <c r="CS255" s="108"/>
      <c r="CT255" s="108"/>
      <c r="CU255" s="108"/>
      <c r="CV255" s="108"/>
      <c r="CW255" s="108"/>
      <c r="CX255" s="108"/>
      <c r="CY255" s="108"/>
      <c r="CZ255" s="108"/>
      <c r="DC255" s="11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1"/>
      <c r="EQ255" s="11"/>
    </row>
    <row r="256" spans="81:147" s="12" customFormat="1" ht="21.95" customHeight="1" x14ac:dyDescent="0.25">
      <c r="CC256" s="108"/>
      <c r="CD256" s="109"/>
      <c r="CE256" s="109"/>
      <c r="CF256" s="109"/>
      <c r="CG256" s="109"/>
      <c r="CJ256" s="110"/>
      <c r="CK256" s="110"/>
      <c r="CL256" s="110"/>
      <c r="CM256" s="110"/>
      <c r="CN256" s="110"/>
      <c r="CO256" s="110"/>
      <c r="CQ256" s="11"/>
      <c r="CR256" s="11"/>
      <c r="CS256" s="108"/>
      <c r="CT256" s="108"/>
      <c r="CU256" s="108"/>
      <c r="CV256" s="108"/>
      <c r="CW256" s="108"/>
      <c r="CX256" s="108"/>
      <c r="CY256" s="108"/>
      <c r="CZ256" s="108"/>
      <c r="DC256" s="11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1"/>
      <c r="EQ256" s="11"/>
    </row>
    <row r="257" spans="81:147" s="12" customFormat="1" ht="21.95" customHeight="1" x14ac:dyDescent="0.25">
      <c r="CC257" s="108"/>
      <c r="CD257" s="109"/>
      <c r="CE257" s="109"/>
      <c r="CF257" s="109"/>
      <c r="CG257" s="109"/>
      <c r="CJ257" s="110"/>
      <c r="CK257" s="110"/>
      <c r="CL257" s="110"/>
      <c r="CM257" s="110"/>
      <c r="CN257" s="110"/>
      <c r="CO257" s="110"/>
      <c r="CQ257" s="11"/>
      <c r="CR257" s="11"/>
      <c r="CS257" s="108"/>
      <c r="CT257" s="108"/>
      <c r="CU257" s="108"/>
      <c r="CV257" s="108"/>
      <c r="CW257" s="108"/>
      <c r="CX257" s="108"/>
      <c r="CY257" s="108"/>
      <c r="CZ257" s="108"/>
      <c r="DC257" s="11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1"/>
      <c r="EQ257" s="11"/>
    </row>
    <row r="258" spans="81:147" s="12" customFormat="1" ht="21.95" customHeight="1" x14ac:dyDescent="0.25">
      <c r="CC258" s="108"/>
      <c r="CD258" s="109"/>
      <c r="CE258" s="109"/>
      <c r="CF258" s="109"/>
      <c r="CG258" s="109"/>
      <c r="CJ258" s="110"/>
      <c r="CK258" s="110"/>
      <c r="CL258" s="110"/>
      <c r="CM258" s="110"/>
      <c r="CN258" s="110"/>
      <c r="CO258" s="110"/>
      <c r="CQ258" s="11"/>
      <c r="CR258" s="11"/>
      <c r="CS258" s="108"/>
      <c r="CT258" s="108"/>
      <c r="CU258" s="108"/>
      <c r="CV258" s="108"/>
      <c r="CW258" s="108"/>
      <c r="CX258" s="108"/>
      <c r="CY258" s="108"/>
      <c r="CZ258" s="108"/>
      <c r="DC258" s="11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1"/>
      <c r="EQ258" s="11"/>
    </row>
    <row r="259" spans="81:147" s="12" customFormat="1" ht="21.95" customHeight="1" x14ac:dyDescent="0.25">
      <c r="CC259" s="108"/>
      <c r="CD259" s="109"/>
      <c r="CE259" s="109"/>
      <c r="CF259" s="109"/>
      <c r="CG259" s="109"/>
      <c r="CJ259" s="110"/>
      <c r="CK259" s="110"/>
      <c r="CL259" s="110"/>
      <c r="CM259" s="110"/>
      <c r="CN259" s="110"/>
      <c r="CO259" s="110"/>
      <c r="CQ259" s="11"/>
      <c r="CR259" s="11"/>
      <c r="CS259" s="108"/>
      <c r="CT259" s="108"/>
      <c r="CU259" s="108"/>
      <c r="CV259" s="108"/>
      <c r="CW259" s="108"/>
      <c r="CX259" s="108"/>
      <c r="CY259" s="108"/>
      <c r="CZ259" s="108"/>
      <c r="DC259" s="11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1"/>
      <c r="EQ259" s="11"/>
    </row>
    <row r="260" spans="81:147" s="12" customFormat="1" ht="21.95" customHeight="1" x14ac:dyDescent="0.25">
      <c r="CC260" s="108"/>
      <c r="CD260" s="109"/>
      <c r="CE260" s="109"/>
      <c r="CF260" s="109"/>
      <c r="CG260" s="109"/>
      <c r="CJ260" s="110"/>
      <c r="CK260" s="110"/>
      <c r="CL260" s="110"/>
      <c r="CM260" s="110"/>
      <c r="CN260" s="110"/>
      <c r="CO260" s="110"/>
      <c r="CQ260" s="11"/>
      <c r="CR260" s="11"/>
      <c r="CS260" s="108"/>
      <c r="CT260" s="108"/>
      <c r="CU260" s="108"/>
      <c r="CV260" s="108"/>
      <c r="CW260" s="108"/>
      <c r="CX260" s="108"/>
      <c r="CY260" s="108"/>
      <c r="CZ260" s="108"/>
      <c r="DC260" s="11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1"/>
      <c r="EQ260" s="11"/>
    </row>
    <row r="261" spans="81:147" s="12" customFormat="1" ht="21.95" customHeight="1" x14ac:dyDescent="0.25">
      <c r="CC261" s="108"/>
      <c r="CD261" s="109"/>
      <c r="CE261" s="109"/>
      <c r="CF261" s="109"/>
      <c r="CG261" s="109"/>
      <c r="CJ261" s="110"/>
      <c r="CK261" s="110"/>
      <c r="CL261" s="110"/>
      <c r="CM261" s="110"/>
      <c r="CN261" s="110"/>
      <c r="CO261" s="110"/>
      <c r="CQ261" s="11"/>
      <c r="CR261" s="11"/>
      <c r="CS261" s="108"/>
      <c r="CT261" s="108"/>
      <c r="CU261" s="108"/>
      <c r="CV261" s="108"/>
      <c r="CW261" s="108"/>
      <c r="CX261" s="108"/>
      <c r="CY261" s="108"/>
      <c r="CZ261" s="108"/>
      <c r="DC261" s="11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1"/>
      <c r="EQ261" s="11"/>
    </row>
    <row r="262" spans="81:147" s="12" customFormat="1" ht="21.95" customHeight="1" x14ac:dyDescent="0.25">
      <c r="CC262" s="108"/>
      <c r="CD262" s="109"/>
      <c r="CE262" s="109"/>
      <c r="CF262" s="109"/>
      <c r="CG262" s="109"/>
      <c r="CJ262" s="110"/>
      <c r="CK262" s="110"/>
      <c r="CL262" s="110"/>
      <c r="CM262" s="110"/>
      <c r="CN262" s="110"/>
      <c r="CO262" s="110"/>
      <c r="CQ262" s="11"/>
      <c r="CR262" s="11"/>
      <c r="CS262" s="108"/>
      <c r="CT262" s="108"/>
      <c r="CU262" s="108"/>
      <c r="CV262" s="108"/>
      <c r="CW262" s="108"/>
      <c r="CX262" s="108"/>
      <c r="CY262" s="108"/>
      <c r="CZ262" s="108"/>
      <c r="DC262" s="11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1"/>
      <c r="EQ262" s="11"/>
    </row>
    <row r="263" spans="81:147" s="12" customFormat="1" ht="21.95" customHeight="1" x14ac:dyDescent="0.25">
      <c r="CC263" s="108"/>
      <c r="CD263" s="109"/>
      <c r="CE263" s="109"/>
      <c r="CF263" s="109"/>
      <c r="CG263" s="109"/>
      <c r="CJ263" s="110"/>
      <c r="CK263" s="110"/>
      <c r="CL263" s="110"/>
      <c r="CM263" s="110"/>
      <c r="CN263" s="110"/>
      <c r="CO263" s="110"/>
      <c r="CQ263" s="11"/>
      <c r="CR263" s="11"/>
      <c r="CS263" s="108"/>
      <c r="CT263" s="108"/>
      <c r="CU263" s="108"/>
      <c r="CV263" s="108"/>
      <c r="CW263" s="108"/>
      <c r="CX263" s="108"/>
      <c r="CY263" s="108"/>
      <c r="CZ263" s="108"/>
      <c r="DC263" s="11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1"/>
      <c r="EQ263" s="11"/>
    </row>
    <row r="264" spans="81:147" s="12" customFormat="1" ht="21.95" customHeight="1" x14ac:dyDescent="0.25">
      <c r="CC264" s="108"/>
      <c r="CD264" s="109"/>
      <c r="CE264" s="109"/>
      <c r="CF264" s="109"/>
      <c r="CG264" s="109"/>
      <c r="CJ264" s="110"/>
      <c r="CK264" s="110"/>
      <c r="CL264" s="110"/>
      <c r="CM264" s="110"/>
      <c r="CN264" s="110"/>
      <c r="CO264" s="110"/>
      <c r="CQ264" s="11"/>
      <c r="CR264" s="11"/>
      <c r="CS264" s="108"/>
      <c r="CT264" s="108"/>
      <c r="CU264" s="108"/>
      <c r="CV264" s="108"/>
      <c r="CW264" s="108"/>
      <c r="CX264" s="108"/>
      <c r="CY264" s="108"/>
      <c r="CZ264" s="108"/>
      <c r="DC264" s="11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1"/>
      <c r="EQ264" s="11"/>
    </row>
    <row r="265" spans="81:147" s="12" customFormat="1" ht="21.95" customHeight="1" x14ac:dyDescent="0.25">
      <c r="CC265" s="108"/>
      <c r="CD265" s="109"/>
      <c r="CE265" s="109"/>
      <c r="CF265" s="109"/>
      <c r="CG265" s="109"/>
      <c r="CJ265" s="110"/>
      <c r="CK265" s="110"/>
      <c r="CL265" s="110"/>
      <c r="CM265" s="110"/>
      <c r="CN265" s="110"/>
      <c r="CO265" s="110"/>
      <c r="CQ265" s="11"/>
      <c r="CR265" s="11"/>
      <c r="CS265" s="108"/>
      <c r="CT265" s="108"/>
      <c r="CU265" s="108"/>
      <c r="CV265" s="108"/>
      <c r="CW265" s="108"/>
      <c r="CX265" s="108"/>
      <c r="CY265" s="108"/>
      <c r="CZ265" s="108"/>
      <c r="DC265" s="11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1"/>
      <c r="EQ265" s="11"/>
    </row>
    <row r="266" spans="81:147" s="12" customFormat="1" ht="21.95" customHeight="1" x14ac:dyDescent="0.25">
      <c r="CC266" s="108"/>
      <c r="CD266" s="109"/>
      <c r="CE266" s="109"/>
      <c r="CF266" s="109"/>
      <c r="CG266" s="109"/>
      <c r="CJ266" s="110"/>
      <c r="CK266" s="110"/>
      <c r="CL266" s="110"/>
      <c r="CM266" s="110"/>
      <c r="CN266" s="110"/>
      <c r="CO266" s="110"/>
      <c r="CQ266" s="11"/>
      <c r="CR266" s="11"/>
      <c r="CS266" s="108"/>
      <c r="CT266" s="108"/>
      <c r="CU266" s="108"/>
      <c r="CV266" s="108"/>
      <c r="CW266" s="108"/>
      <c r="CX266" s="108"/>
      <c r="CY266" s="108"/>
      <c r="CZ266" s="108"/>
      <c r="DC266" s="11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1"/>
      <c r="EQ266" s="11"/>
    </row>
    <row r="267" spans="81:147" s="12" customFormat="1" ht="21.95" customHeight="1" x14ac:dyDescent="0.25">
      <c r="CC267" s="108"/>
      <c r="CD267" s="109"/>
      <c r="CE267" s="109"/>
      <c r="CF267" s="109"/>
      <c r="CG267" s="109"/>
      <c r="CJ267" s="110"/>
      <c r="CK267" s="110"/>
      <c r="CL267" s="110"/>
      <c r="CM267" s="110"/>
      <c r="CN267" s="110"/>
      <c r="CO267" s="110"/>
      <c r="CQ267" s="11"/>
      <c r="CR267" s="11"/>
      <c r="CS267" s="108"/>
      <c r="CT267" s="108"/>
      <c r="CU267" s="108"/>
      <c r="CV267" s="108"/>
      <c r="CW267" s="108"/>
      <c r="CX267" s="108"/>
      <c r="CY267" s="108"/>
      <c r="CZ267" s="108"/>
      <c r="DC267" s="11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1"/>
      <c r="EQ267" s="11"/>
    </row>
    <row r="268" spans="81:147" s="12" customFormat="1" ht="21.95" customHeight="1" x14ac:dyDescent="0.25">
      <c r="CC268" s="108"/>
      <c r="CD268" s="109"/>
      <c r="CE268" s="109"/>
      <c r="CF268" s="109"/>
      <c r="CG268" s="109"/>
      <c r="CJ268" s="110"/>
      <c r="CK268" s="110"/>
      <c r="CL268" s="110"/>
      <c r="CM268" s="110"/>
      <c r="CN268" s="110"/>
      <c r="CO268" s="110"/>
      <c r="CQ268" s="11"/>
      <c r="CR268" s="11"/>
      <c r="CS268" s="108"/>
      <c r="CT268" s="108"/>
      <c r="CU268" s="108"/>
      <c r="CV268" s="108"/>
      <c r="CW268" s="108"/>
      <c r="CX268" s="108"/>
      <c r="CY268" s="108"/>
      <c r="CZ268" s="108"/>
      <c r="DC268" s="11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1"/>
      <c r="EQ268" s="11"/>
    </row>
    <row r="269" spans="81:147" s="12" customFormat="1" ht="21.95" customHeight="1" x14ac:dyDescent="0.25">
      <c r="CC269" s="108"/>
      <c r="CD269" s="109"/>
      <c r="CE269" s="109"/>
      <c r="CF269" s="109"/>
      <c r="CG269" s="109"/>
      <c r="CJ269" s="110"/>
      <c r="CK269" s="110"/>
      <c r="CL269" s="110"/>
      <c r="CM269" s="110"/>
      <c r="CN269" s="110"/>
      <c r="CO269" s="110"/>
      <c r="CQ269" s="11"/>
      <c r="CR269" s="11"/>
      <c r="CS269" s="108"/>
      <c r="CT269" s="108"/>
      <c r="CU269" s="108"/>
      <c r="CV269" s="108"/>
      <c r="CW269" s="108"/>
      <c r="CX269" s="108"/>
      <c r="CY269" s="108"/>
      <c r="CZ269" s="108"/>
      <c r="DC269" s="11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1"/>
      <c r="EQ269" s="11"/>
    </row>
    <row r="270" spans="81:147" s="12" customFormat="1" ht="21.95" customHeight="1" x14ac:dyDescent="0.25">
      <c r="CC270" s="108"/>
      <c r="CD270" s="109"/>
      <c r="CE270" s="109"/>
      <c r="CF270" s="109"/>
      <c r="CG270" s="109"/>
      <c r="CJ270" s="110"/>
      <c r="CK270" s="110"/>
      <c r="CL270" s="110"/>
      <c r="CM270" s="110"/>
      <c r="CN270" s="110"/>
      <c r="CO270" s="110"/>
      <c r="CQ270" s="11"/>
      <c r="CR270" s="11"/>
      <c r="CS270" s="108"/>
      <c r="CT270" s="108"/>
      <c r="CU270" s="108"/>
      <c r="CV270" s="108"/>
      <c r="CW270" s="108"/>
      <c r="CX270" s="108"/>
      <c r="CY270" s="108"/>
      <c r="CZ270" s="108"/>
      <c r="DC270" s="11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1"/>
      <c r="EQ270" s="11"/>
    </row>
    <row r="271" spans="81:147" s="12" customFormat="1" ht="21.95" customHeight="1" x14ac:dyDescent="0.25">
      <c r="CC271" s="108"/>
      <c r="CD271" s="109"/>
      <c r="CE271" s="109"/>
      <c r="CF271" s="109"/>
      <c r="CG271" s="109"/>
      <c r="CJ271" s="110"/>
      <c r="CK271" s="110"/>
      <c r="CL271" s="110"/>
      <c r="CM271" s="110"/>
      <c r="CN271" s="110"/>
      <c r="CO271" s="110"/>
      <c r="CQ271" s="11"/>
      <c r="CR271" s="11"/>
      <c r="CS271" s="108"/>
      <c r="CT271" s="108"/>
      <c r="CU271" s="108"/>
      <c r="CV271" s="108"/>
      <c r="CW271" s="108"/>
      <c r="CX271" s="108"/>
      <c r="CY271" s="108"/>
      <c r="CZ271" s="108"/>
      <c r="DC271" s="11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1"/>
      <c r="EQ271" s="11"/>
    </row>
    <row r="272" spans="81:147" s="12" customFormat="1" ht="21.95" customHeight="1" x14ac:dyDescent="0.25">
      <c r="CC272" s="108"/>
      <c r="CD272" s="109"/>
      <c r="CE272" s="109"/>
      <c r="CF272" s="109"/>
      <c r="CG272" s="109"/>
      <c r="CJ272" s="110"/>
      <c r="CK272" s="110"/>
      <c r="CL272" s="110"/>
      <c r="CM272" s="110"/>
      <c r="CN272" s="110"/>
      <c r="CO272" s="110"/>
      <c r="CQ272" s="11"/>
      <c r="CR272" s="11"/>
      <c r="CS272" s="108"/>
      <c r="CT272" s="108"/>
      <c r="CU272" s="108"/>
      <c r="CV272" s="108"/>
      <c r="CW272" s="108"/>
      <c r="CX272" s="108"/>
      <c r="CY272" s="108"/>
      <c r="CZ272" s="108"/>
      <c r="DC272" s="11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1"/>
      <c r="EQ272" s="11"/>
    </row>
    <row r="273" spans="81:147" s="12" customFormat="1" ht="21.95" customHeight="1" x14ac:dyDescent="0.25">
      <c r="CC273" s="108"/>
      <c r="CD273" s="109"/>
      <c r="CE273" s="109"/>
      <c r="CF273" s="109"/>
      <c r="CG273" s="109"/>
      <c r="CJ273" s="110"/>
      <c r="CK273" s="110"/>
      <c r="CL273" s="110"/>
      <c r="CM273" s="110"/>
      <c r="CN273" s="110"/>
      <c r="CO273" s="110"/>
      <c r="CQ273" s="11"/>
      <c r="CR273" s="11"/>
      <c r="CS273" s="108"/>
      <c r="CT273" s="108"/>
      <c r="CU273" s="108"/>
      <c r="CV273" s="108"/>
      <c r="CW273" s="108"/>
      <c r="CX273" s="108"/>
      <c r="CY273" s="108"/>
      <c r="CZ273" s="108"/>
      <c r="DC273" s="11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1"/>
      <c r="EQ273" s="11"/>
    </row>
    <row r="274" spans="81:147" s="12" customFormat="1" ht="21.95" customHeight="1" x14ac:dyDescent="0.25">
      <c r="CC274" s="108"/>
      <c r="CD274" s="109"/>
      <c r="CE274" s="109"/>
      <c r="CF274" s="109"/>
      <c r="CG274" s="109"/>
      <c r="CJ274" s="110"/>
      <c r="CK274" s="110"/>
      <c r="CL274" s="110"/>
      <c r="CM274" s="110"/>
      <c r="CN274" s="110"/>
      <c r="CO274" s="110"/>
      <c r="CQ274" s="11"/>
      <c r="CR274" s="11"/>
      <c r="CS274" s="108"/>
      <c r="CT274" s="108"/>
      <c r="CU274" s="108"/>
      <c r="CV274" s="108"/>
      <c r="CW274" s="108"/>
      <c r="CX274" s="108"/>
      <c r="CY274" s="108"/>
      <c r="CZ274" s="108"/>
      <c r="DC274" s="11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1"/>
      <c r="EQ274" s="11"/>
    </row>
    <row r="275" spans="81:147" s="12" customFormat="1" ht="21.95" customHeight="1" x14ac:dyDescent="0.25">
      <c r="CC275" s="108"/>
      <c r="CD275" s="109"/>
      <c r="CE275" s="109"/>
      <c r="CF275" s="109"/>
      <c r="CG275" s="109"/>
      <c r="CJ275" s="110"/>
      <c r="CK275" s="110"/>
      <c r="CL275" s="110"/>
      <c r="CM275" s="110"/>
      <c r="CN275" s="110"/>
      <c r="CO275" s="110"/>
      <c r="CQ275" s="11"/>
      <c r="CR275" s="11"/>
      <c r="CS275" s="108"/>
      <c r="CT275" s="108"/>
      <c r="CU275" s="108"/>
      <c r="CV275" s="108"/>
      <c r="CW275" s="108"/>
      <c r="CX275" s="108"/>
      <c r="CY275" s="108"/>
      <c r="CZ275" s="108"/>
      <c r="DC275" s="11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1"/>
      <c r="EQ275" s="11"/>
    </row>
    <row r="276" spans="81:147" s="12" customFormat="1" ht="21.95" customHeight="1" x14ac:dyDescent="0.25">
      <c r="CC276" s="108"/>
      <c r="CD276" s="109"/>
      <c r="CE276" s="109"/>
      <c r="CF276" s="109"/>
      <c r="CG276" s="109"/>
      <c r="CJ276" s="110"/>
      <c r="CK276" s="110"/>
      <c r="CL276" s="110"/>
      <c r="CM276" s="110"/>
      <c r="CN276" s="110"/>
      <c r="CO276" s="110"/>
      <c r="CQ276" s="11"/>
      <c r="CR276" s="11"/>
      <c r="CS276" s="108"/>
      <c r="CT276" s="108"/>
      <c r="CU276" s="108"/>
      <c r="CV276" s="108"/>
      <c r="CW276" s="108"/>
      <c r="CX276" s="108"/>
      <c r="CY276" s="108"/>
      <c r="CZ276" s="108"/>
      <c r="DC276" s="11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1"/>
      <c r="EQ276" s="11"/>
    </row>
    <row r="277" spans="81:147" s="12" customFormat="1" ht="21.95" customHeight="1" x14ac:dyDescent="0.25">
      <c r="CC277" s="108"/>
      <c r="CD277" s="109"/>
      <c r="CE277" s="109"/>
      <c r="CF277" s="109"/>
      <c r="CG277" s="109"/>
      <c r="CJ277" s="110"/>
      <c r="CK277" s="110"/>
      <c r="CL277" s="110"/>
      <c r="CM277" s="110"/>
      <c r="CN277" s="110"/>
      <c r="CO277" s="110"/>
      <c r="CQ277" s="11"/>
      <c r="CR277" s="11"/>
      <c r="CS277" s="108"/>
      <c r="CT277" s="108"/>
      <c r="CU277" s="108"/>
      <c r="CV277" s="108"/>
      <c r="CW277" s="108"/>
      <c r="CX277" s="108"/>
      <c r="CY277" s="108"/>
      <c r="CZ277" s="108"/>
      <c r="DC277" s="11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1"/>
      <c r="EQ277" s="11"/>
    </row>
    <row r="278" spans="81:147" s="12" customFormat="1" ht="21.95" customHeight="1" x14ac:dyDescent="0.25">
      <c r="CC278" s="108"/>
      <c r="CD278" s="109"/>
      <c r="CE278" s="109"/>
      <c r="CF278" s="109"/>
      <c r="CG278" s="109"/>
      <c r="CJ278" s="110"/>
      <c r="CK278" s="110"/>
      <c r="CL278" s="110"/>
      <c r="CM278" s="110"/>
      <c r="CN278" s="110"/>
      <c r="CO278" s="110"/>
      <c r="CQ278" s="11"/>
      <c r="CR278" s="11"/>
      <c r="CS278" s="108"/>
      <c r="CT278" s="108"/>
      <c r="CU278" s="108"/>
      <c r="CV278" s="108"/>
      <c r="CW278" s="108"/>
      <c r="CX278" s="108"/>
      <c r="CY278" s="108"/>
      <c r="CZ278" s="108"/>
      <c r="DC278" s="11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1"/>
      <c r="EQ278" s="11"/>
    </row>
    <row r="279" spans="81:147" s="12" customFormat="1" ht="21.95" customHeight="1" x14ac:dyDescent="0.25">
      <c r="CC279" s="108"/>
      <c r="CD279" s="109"/>
      <c r="CE279" s="109"/>
      <c r="CF279" s="109"/>
      <c r="CG279" s="109"/>
      <c r="CJ279" s="110"/>
      <c r="CK279" s="110"/>
      <c r="CL279" s="110"/>
      <c r="CM279" s="110"/>
      <c r="CN279" s="110"/>
      <c r="CO279" s="110"/>
      <c r="CQ279" s="11"/>
      <c r="CR279" s="11"/>
      <c r="CS279" s="108"/>
      <c r="CT279" s="108"/>
      <c r="CU279" s="108"/>
      <c r="CV279" s="108"/>
      <c r="CW279" s="108"/>
      <c r="CX279" s="108"/>
      <c r="CY279" s="108"/>
      <c r="CZ279" s="108"/>
      <c r="DC279" s="11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1"/>
      <c r="EQ279" s="11"/>
    </row>
    <row r="280" spans="81:147" s="12" customFormat="1" ht="21.95" customHeight="1" x14ac:dyDescent="0.25">
      <c r="CC280" s="108"/>
      <c r="CD280" s="109"/>
      <c r="CE280" s="109"/>
      <c r="CF280" s="109"/>
      <c r="CG280" s="109"/>
      <c r="CJ280" s="110"/>
      <c r="CK280" s="110"/>
      <c r="CL280" s="110"/>
      <c r="CM280" s="110"/>
      <c r="CN280" s="110"/>
      <c r="CO280" s="110"/>
      <c r="CQ280" s="11"/>
      <c r="CR280" s="11"/>
      <c r="CS280" s="108"/>
      <c r="CT280" s="108"/>
      <c r="CU280" s="108"/>
      <c r="CV280" s="108"/>
      <c r="CW280" s="108"/>
      <c r="CX280" s="108"/>
      <c r="CY280" s="108"/>
      <c r="CZ280" s="108"/>
      <c r="DC280" s="11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1"/>
      <c r="EQ280" s="11"/>
    </row>
    <row r="281" spans="81:147" s="12" customFormat="1" ht="21.95" customHeight="1" x14ac:dyDescent="0.25">
      <c r="CC281" s="108"/>
      <c r="CD281" s="109"/>
      <c r="CE281" s="109"/>
      <c r="CF281" s="109"/>
      <c r="CG281" s="109"/>
      <c r="CJ281" s="110"/>
      <c r="CK281" s="110"/>
      <c r="CL281" s="110"/>
      <c r="CM281" s="110"/>
      <c r="CN281" s="110"/>
      <c r="CO281" s="110"/>
      <c r="CQ281" s="11"/>
      <c r="CR281" s="11"/>
      <c r="CS281" s="108"/>
      <c r="CT281" s="108"/>
      <c r="CU281" s="108"/>
      <c r="CV281" s="108"/>
      <c r="CW281" s="108"/>
      <c r="CX281" s="108"/>
      <c r="CY281" s="108"/>
      <c r="CZ281" s="108"/>
      <c r="DC281" s="11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1"/>
      <c r="EQ281" s="11"/>
    </row>
    <row r="282" spans="81:147" s="12" customFormat="1" ht="21.95" customHeight="1" x14ac:dyDescent="0.25">
      <c r="CC282" s="108"/>
      <c r="CD282" s="109"/>
      <c r="CE282" s="109"/>
      <c r="CF282" s="109"/>
      <c r="CG282" s="109"/>
      <c r="CJ282" s="110"/>
      <c r="CK282" s="110"/>
      <c r="CL282" s="110"/>
      <c r="CM282" s="110"/>
      <c r="CN282" s="110"/>
      <c r="CO282" s="110"/>
      <c r="CQ282" s="11"/>
      <c r="CR282" s="11"/>
      <c r="CS282" s="108"/>
      <c r="CT282" s="108"/>
      <c r="CU282" s="108"/>
      <c r="CV282" s="108"/>
      <c r="CW282" s="108"/>
      <c r="CX282" s="108"/>
      <c r="CY282" s="108"/>
      <c r="CZ282" s="108"/>
      <c r="DC282" s="11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1"/>
      <c r="EQ282" s="11"/>
    </row>
    <row r="283" spans="81:147" s="12" customFormat="1" ht="21.95" customHeight="1" x14ac:dyDescent="0.25">
      <c r="CC283" s="108"/>
      <c r="CD283" s="109"/>
      <c r="CE283" s="109"/>
      <c r="CF283" s="109"/>
      <c r="CG283" s="109"/>
      <c r="CJ283" s="110"/>
      <c r="CK283" s="110"/>
      <c r="CL283" s="110"/>
      <c r="CM283" s="110"/>
      <c r="CN283" s="110"/>
      <c r="CO283" s="110"/>
      <c r="CQ283" s="11"/>
      <c r="CR283" s="11"/>
      <c r="CS283" s="108"/>
      <c r="CT283" s="108"/>
      <c r="CU283" s="108"/>
      <c r="CV283" s="108"/>
      <c r="CW283" s="108"/>
      <c r="CX283" s="108"/>
      <c r="CY283" s="108"/>
      <c r="CZ283" s="108"/>
      <c r="DC283" s="11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1"/>
      <c r="EQ283" s="11"/>
    </row>
    <row r="284" spans="81:147" s="12" customFormat="1" ht="21.95" customHeight="1" x14ac:dyDescent="0.25">
      <c r="CC284" s="108"/>
      <c r="CD284" s="109"/>
      <c r="CE284" s="109"/>
      <c r="CF284" s="109"/>
      <c r="CG284" s="109"/>
      <c r="CJ284" s="110"/>
      <c r="CK284" s="110"/>
      <c r="CL284" s="110"/>
      <c r="CM284" s="110"/>
      <c r="CN284" s="110"/>
      <c r="CO284" s="110"/>
      <c r="CQ284" s="11"/>
      <c r="CR284" s="11"/>
      <c r="CS284" s="108"/>
      <c r="CT284" s="108"/>
      <c r="CU284" s="108"/>
      <c r="CV284" s="108"/>
      <c r="CW284" s="108"/>
      <c r="CX284" s="108"/>
      <c r="CY284" s="108"/>
      <c r="CZ284" s="108"/>
      <c r="DC284" s="11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1"/>
      <c r="EQ284" s="11"/>
    </row>
    <row r="285" spans="81:147" s="12" customFormat="1" ht="21.95" customHeight="1" x14ac:dyDescent="0.25">
      <c r="CC285" s="108"/>
      <c r="CD285" s="109"/>
      <c r="CE285" s="109"/>
      <c r="CF285" s="109"/>
      <c r="CG285" s="109"/>
      <c r="CJ285" s="110"/>
      <c r="CK285" s="110"/>
      <c r="CL285" s="110"/>
      <c r="CM285" s="110"/>
      <c r="CN285" s="110"/>
      <c r="CO285" s="110"/>
      <c r="CQ285" s="11"/>
      <c r="CR285" s="11"/>
      <c r="CS285" s="108"/>
      <c r="CT285" s="108"/>
      <c r="CU285" s="108"/>
      <c r="CV285" s="108"/>
      <c r="CW285" s="108"/>
      <c r="CX285" s="108"/>
      <c r="CY285" s="108"/>
      <c r="CZ285" s="108"/>
      <c r="DC285" s="11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1"/>
      <c r="EQ285" s="11"/>
    </row>
    <row r="286" spans="81:147" s="12" customFormat="1" ht="21.95" customHeight="1" x14ac:dyDescent="0.25">
      <c r="CC286" s="108"/>
      <c r="CD286" s="109"/>
      <c r="CE286" s="109"/>
      <c r="CF286" s="109"/>
      <c r="CG286" s="109"/>
      <c r="CJ286" s="110"/>
      <c r="CK286" s="110"/>
      <c r="CL286" s="110"/>
      <c r="CM286" s="110"/>
      <c r="CN286" s="110"/>
      <c r="CO286" s="110"/>
      <c r="CQ286" s="11"/>
      <c r="CR286" s="11"/>
      <c r="CS286" s="108"/>
      <c r="CT286" s="108"/>
      <c r="CU286" s="108"/>
      <c r="CV286" s="108"/>
      <c r="CW286" s="108"/>
      <c r="CX286" s="108"/>
      <c r="CY286" s="108"/>
      <c r="CZ286" s="108"/>
      <c r="DC286" s="11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1"/>
      <c r="EQ286" s="11"/>
    </row>
    <row r="287" spans="81:147" s="12" customFormat="1" ht="21.95" customHeight="1" x14ac:dyDescent="0.25">
      <c r="CC287" s="108"/>
      <c r="CD287" s="109"/>
      <c r="CE287" s="109"/>
      <c r="CF287" s="109"/>
      <c r="CG287" s="109"/>
      <c r="CJ287" s="110"/>
      <c r="CK287" s="110"/>
      <c r="CL287" s="110"/>
      <c r="CM287" s="110"/>
      <c r="CN287" s="110"/>
      <c r="CO287" s="110"/>
      <c r="CQ287" s="11"/>
      <c r="CR287" s="11"/>
      <c r="CS287" s="108"/>
      <c r="CT287" s="108"/>
      <c r="CU287" s="108"/>
      <c r="CV287" s="108"/>
      <c r="CW287" s="108"/>
      <c r="CX287" s="108"/>
      <c r="CY287" s="108"/>
      <c r="CZ287" s="108"/>
      <c r="DC287" s="11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1"/>
      <c r="EQ287" s="11"/>
    </row>
    <row r="288" spans="81:147" s="12" customFormat="1" ht="21.95" customHeight="1" x14ac:dyDescent="0.25">
      <c r="CC288" s="108"/>
      <c r="CD288" s="109"/>
      <c r="CE288" s="109"/>
      <c r="CF288" s="109"/>
      <c r="CG288" s="109"/>
      <c r="CJ288" s="110"/>
      <c r="CK288" s="110"/>
      <c r="CL288" s="110"/>
      <c r="CM288" s="110"/>
      <c r="CN288" s="110"/>
      <c r="CO288" s="110"/>
      <c r="CQ288" s="11"/>
      <c r="CR288" s="11"/>
      <c r="CS288" s="108"/>
      <c r="CT288" s="108"/>
      <c r="CU288" s="108"/>
      <c r="CV288" s="108"/>
      <c r="CW288" s="108"/>
      <c r="CX288" s="108"/>
      <c r="CY288" s="108"/>
      <c r="CZ288" s="108"/>
      <c r="DC288" s="11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1"/>
      <c r="EQ288" s="11"/>
    </row>
    <row r="289" spans="81:147" s="12" customFormat="1" ht="21.95" customHeight="1" x14ac:dyDescent="0.25">
      <c r="CC289" s="108"/>
      <c r="CD289" s="109"/>
      <c r="CE289" s="109"/>
      <c r="CF289" s="109"/>
      <c r="CG289" s="109"/>
      <c r="CJ289" s="110"/>
      <c r="CK289" s="110"/>
      <c r="CL289" s="110"/>
      <c r="CM289" s="110"/>
      <c r="CN289" s="110"/>
      <c r="CO289" s="110"/>
      <c r="CQ289" s="11"/>
      <c r="CR289" s="11"/>
      <c r="CS289" s="108"/>
      <c r="CT289" s="108"/>
      <c r="CU289" s="108"/>
      <c r="CV289" s="108"/>
      <c r="CW289" s="108"/>
      <c r="CX289" s="108"/>
      <c r="CY289" s="108"/>
      <c r="CZ289" s="108"/>
      <c r="DC289" s="11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1"/>
      <c r="EQ289" s="11"/>
    </row>
    <row r="290" spans="81:147" s="12" customFormat="1" ht="21.95" customHeight="1" x14ac:dyDescent="0.25">
      <c r="CC290" s="108"/>
      <c r="CD290" s="109"/>
      <c r="CE290" s="109"/>
      <c r="CF290" s="109"/>
      <c r="CG290" s="109"/>
      <c r="CJ290" s="110"/>
      <c r="CK290" s="110"/>
      <c r="CL290" s="110"/>
      <c r="CM290" s="110"/>
      <c r="CN290" s="110"/>
      <c r="CO290" s="110"/>
      <c r="CQ290" s="11"/>
      <c r="CR290" s="11"/>
      <c r="CS290" s="108"/>
      <c r="CT290" s="108"/>
      <c r="CU290" s="108"/>
      <c r="CV290" s="108"/>
      <c r="CW290" s="108"/>
      <c r="CX290" s="108"/>
      <c r="CY290" s="108"/>
      <c r="CZ290" s="108"/>
      <c r="DC290" s="11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1"/>
      <c r="EQ290" s="11"/>
    </row>
    <row r="291" spans="81:147" ht="21.95" customHeight="1" x14ac:dyDescent="0.3"/>
    <row r="292" spans="81:147" ht="21.95" customHeight="1" x14ac:dyDescent="0.3"/>
    <row r="293" spans="81:147" ht="21.95" customHeight="1" x14ac:dyDescent="0.3"/>
    <row r="294" spans="81:147" ht="21.95" customHeight="1" x14ac:dyDescent="0.3"/>
  </sheetData>
  <mergeCells count="46">
    <mergeCell ref="AK100:AL100"/>
    <mergeCell ref="D3:O7"/>
    <mergeCell ref="G30:H30"/>
    <mergeCell ref="DZ13:EO13"/>
    <mergeCell ref="DZ14:EC14"/>
    <mergeCell ref="ED14:EG14"/>
    <mergeCell ref="EH14:EK14"/>
    <mergeCell ref="EL14:EO14"/>
    <mergeCell ref="G33:H33"/>
    <mergeCell ref="AT10:BP13"/>
    <mergeCell ref="AU14:AX14"/>
    <mergeCell ref="AZ14:BC14"/>
    <mergeCell ref="BD14:BG14"/>
    <mergeCell ref="BH14:BK14"/>
    <mergeCell ref="BL14:BO14"/>
    <mergeCell ref="P32:Q32"/>
    <mergeCell ref="L29:L30"/>
    <mergeCell ref="C10:H14"/>
    <mergeCell ref="L10:Q14"/>
    <mergeCell ref="D16:G16"/>
    <mergeCell ref="C21:F21"/>
    <mergeCell ref="C22:F22"/>
    <mergeCell ref="C30:F30"/>
    <mergeCell ref="G31:H31"/>
    <mergeCell ref="G32:H32"/>
    <mergeCell ref="F58:K68"/>
    <mergeCell ref="C23:F23"/>
    <mergeCell ref="C24:F24"/>
    <mergeCell ref="C25:F25"/>
    <mergeCell ref="C26:F26"/>
    <mergeCell ref="F71:K81"/>
    <mergeCell ref="T10:X13"/>
    <mergeCell ref="Z10:AG13"/>
    <mergeCell ref="AI10:AR13"/>
    <mergeCell ref="AA14:AB14"/>
    <mergeCell ref="AC14:AD14"/>
    <mergeCell ref="AE14:AF14"/>
    <mergeCell ref="AJ14:AM14"/>
    <mergeCell ref="AN14:AQ14"/>
    <mergeCell ref="C33:F33"/>
    <mergeCell ref="P33:Q33"/>
    <mergeCell ref="C39:Q43"/>
    <mergeCell ref="F45:K55"/>
    <mergeCell ref="C31:F31"/>
    <mergeCell ref="C32:F32"/>
    <mergeCell ref="M29:M3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CAAC-C1E9-459C-9C4D-4E0868539A4E}">
  <sheetPr>
    <tabColor rgb="FFFF0000"/>
  </sheetPr>
  <dimension ref="A2:CH281"/>
  <sheetViews>
    <sheetView zoomScale="40" zoomScaleNormal="40" workbookViewId="0">
      <selection activeCell="AH41" sqref="AH41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101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17"/>
      <c r="V14" s="17"/>
      <c r="W14" s="17"/>
      <c r="X14" s="17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81" t="s">
        <v>8</v>
      </c>
      <c r="O16" s="81" t="s">
        <v>9</v>
      </c>
      <c r="P16" s="81" t="s">
        <v>10</v>
      </c>
      <c r="Q16" s="81" t="s">
        <v>56</v>
      </c>
      <c r="R16" s="24"/>
      <c r="S16" s="34"/>
      <c r="T16" s="24"/>
      <c r="U16" s="129">
        <f>'RAW DATA'!BO11</f>
        <v>26.15</v>
      </c>
      <c r="V16" s="129">
        <f>'RAW DATA'!BP11</f>
        <v>9.9999999999999995E-21</v>
      </c>
      <c r="W16" s="129">
        <f>'RAW DATA'!BQ11</f>
        <v>0.96</v>
      </c>
      <c r="X16" s="82"/>
      <c r="Y16" s="83"/>
      <c r="Z16" s="84"/>
      <c r="AA16" s="30">
        <f t="shared" ref="AA16:AA79" si="0">(($D$18*V16)+1)*(1+$H$23)</f>
        <v>0.85</v>
      </c>
      <c r="AB16" s="30">
        <f t="shared" ref="AB16:AB79" si="1">(($D$18*V16)+1)*(1+$H$24)</f>
        <v>1.1499999999999999</v>
      </c>
      <c r="AC16" s="85">
        <f t="shared" ref="AC16:AC79" si="2">(EXP($E$18*V16))*(1+$H$23)</f>
        <v>0.85</v>
      </c>
      <c r="AD16" s="85">
        <f t="shared" ref="AD16:AD79" si="3">(EXP($E$18*V16))*(1+$H$24)</f>
        <v>1.1499999999999999</v>
      </c>
      <c r="AE16" s="30">
        <f t="shared" ref="AE16:AE79" si="4">($F$18*(V16^$G$18))*(1+$H$23)</f>
        <v>0.69279235314152932</v>
      </c>
      <c r="AF16" s="30">
        <f t="shared" ref="AF16:AF79" si="5">($F$18*(V16^$G$18))*(1+$H$24)</f>
        <v>0.93730730130912776</v>
      </c>
      <c r="AG16" s="84"/>
      <c r="AH16" s="77"/>
      <c r="AI16" s="45"/>
      <c r="AJ16" s="30">
        <f t="shared" ref="AJ16:AJ79" si="6">($D$18*V16)+1</f>
        <v>1</v>
      </c>
      <c r="AK16" s="30">
        <f t="shared" ref="AK16:AK79" si="7">EXP($E$18*V16)</f>
        <v>1</v>
      </c>
      <c r="AL16" s="30">
        <f t="shared" ref="AL16:AL79" si="8">$F$18*(V16^$G$18)</f>
        <v>0.81504982722532859</v>
      </c>
      <c r="AM16" s="85">
        <f t="shared" ref="AM16:AM79" si="9">V16*$H$21+1</f>
        <v>1</v>
      </c>
      <c r="AN16" s="30">
        <f>(W16-AJ16)^2</f>
        <v>1.6000000000000029E-3</v>
      </c>
      <c r="AO16" s="30">
        <f>(W16-AK16)^2</f>
        <v>1.6000000000000029E-3</v>
      </c>
      <c r="AP16" s="30">
        <f>(W16-AL16)^2</f>
        <v>2.1010552587407083E-2</v>
      </c>
      <c r="AQ16" s="85">
        <f>(W16-AM16)^2</f>
        <v>1.6000000000000029E-3</v>
      </c>
      <c r="AR16" s="86"/>
      <c r="AS16" s="87"/>
      <c r="AT16" s="60"/>
      <c r="AU16" s="30">
        <f t="shared" ref="AU16:AV47" si="10">V16^2</f>
        <v>9.9999999999999993E-41</v>
      </c>
      <c r="AV16" s="30">
        <f t="shared" si="10"/>
        <v>0.92159999999999997</v>
      </c>
      <c r="AW16" s="30">
        <f t="shared" ref="AW16:AW79" si="11">V16*W16</f>
        <v>9.5999999999999997E-21</v>
      </c>
      <c r="AX16" s="85">
        <f t="shared" ref="AX16:AX47" si="12">(V16-$M$25)^2</f>
        <v>796.98603175792857</v>
      </c>
      <c r="AY16" s="62"/>
      <c r="AZ16" s="30">
        <f t="shared" ref="AZ16:AZ79" si="13">AJ16-BB16</f>
        <v>0.93938807506160671</v>
      </c>
      <c r="BA16" s="30">
        <f t="shared" ref="BA16:BA79" si="14">AJ16+BB16</f>
        <v>1.0606119249383934</v>
      </c>
      <c r="BB16" s="30">
        <f t="shared" ref="BB16:BB47" si="15">$N$22*($N$20*SQRT((1/$H$26)+(AX16/$M$26)))</f>
        <v>6.0611924938393333E-2</v>
      </c>
      <c r="BC16" s="56">
        <f t="shared" ref="BC16:BC79" si="16">(BA16-AZ16)/(2*AJ16)</f>
        <v>6.0611924938393347E-2</v>
      </c>
      <c r="BD16" s="30">
        <f t="shared" ref="BD16:BD79" si="17">AK16-BF16</f>
        <v>0.91614975357561157</v>
      </c>
      <c r="BE16" s="30">
        <f t="shared" ref="BE16:BE79" si="18">AK16+BF16</f>
        <v>1.0838502464243884</v>
      </c>
      <c r="BF16" s="30">
        <f t="shared" ref="BF16:BF47" si="19">$O$22*($O$20*SQRT((1/$H$26)+(AX16/$M$26)))</f>
        <v>8.3850246424388472E-2</v>
      </c>
      <c r="BG16" s="56">
        <f t="shared" ref="BG16:BG79" si="20">(BE16-BD16)/(2*AK16)</f>
        <v>8.385024642438843E-2</v>
      </c>
      <c r="BH16" s="30">
        <f t="shared" ref="BH16:BH79" si="21">AL16-BJ16</f>
        <v>0.63867876644961918</v>
      </c>
      <c r="BI16" s="30">
        <f t="shared" ref="BI16:BI79" si="22">AL16+BJ16</f>
        <v>0.991420888001038</v>
      </c>
      <c r="BJ16" s="30">
        <f t="shared" ref="BJ16:BJ47" si="23">$P$22*($P$20*SQRT((1/$H$26)+(AX16/$M$26)))</f>
        <v>0.17637106077570935</v>
      </c>
      <c r="BK16" s="56">
        <f t="shared" ref="BK16:BK79" si="24">(BI16-BH16)/(2*AL16)</f>
        <v>0.21639297977171387</v>
      </c>
      <c r="BL16" s="30">
        <f t="shared" ref="BL16:BL79" si="25">AM16-BN16</f>
        <v>0.91965049564198686</v>
      </c>
      <c r="BM16" s="30">
        <f t="shared" ref="BM16:BM79" si="26">AM16+BN16</f>
        <v>1.0803495043580131</v>
      </c>
      <c r="BN16" s="30">
        <f t="shared" ref="BN16:BN47" si="27">$Q$22*($Q$20*SQRT((1/$H$26)+(AX16/$M$26)))</f>
        <v>8.034950435801308E-2</v>
      </c>
      <c r="BO16" s="56">
        <f t="shared" ref="BO16:BO79" si="28">(BM16-BL16)/(2*AM16)</f>
        <v>8.0349504358013135E-2</v>
      </c>
      <c r="BP16" s="59"/>
      <c r="BQ16" s="30">
        <f t="shared" ref="BQ16:BQ79" si="29">AJ16-BS16</f>
        <v>0.66976743918970061</v>
      </c>
      <c r="BR16" s="30">
        <f t="shared" ref="BR16:BR79" si="30">AJ16+BS16</f>
        <v>1.3302325608102994</v>
      </c>
      <c r="BS16" s="30">
        <f t="shared" ref="BS16:BS47" si="31">$N$22*SQRT(($N$20^2)+((($N$20*SQRT((1/$H$26)+(AX16/$M$26))))^2))</f>
        <v>0.33023256081029934</v>
      </c>
      <c r="BT16" s="56">
        <f t="shared" ref="BT16:BT79" si="32">(BR16-BQ16)/(2*AJ16)</f>
        <v>0.33023256081029939</v>
      </c>
      <c r="BU16" s="30">
        <f t="shared" ref="BU16:BU79" si="33">AK16-BW16</f>
        <v>0.54315785830189411</v>
      </c>
      <c r="BV16" s="30">
        <f t="shared" ref="BV16:BV79" si="34">AK16+BW16</f>
        <v>1.4568421416981059</v>
      </c>
      <c r="BW16" s="30">
        <f t="shared" ref="BW16:BW47" si="35">$O$22*SQRT(($O$20^2)+((($O$20*SQRT((1/$H$26)+(AX16/$M$26))))^2))</f>
        <v>0.45684214169810594</v>
      </c>
      <c r="BX16" s="56">
        <f t="shared" ref="BX16:BX79" si="36">(BV16-BU16)/(2*AK16)</f>
        <v>0.45684214169810589</v>
      </c>
      <c r="BY16" s="30">
        <f t="shared" ref="BY16:BY79" si="37">AL16-CA16</f>
        <v>-0.14587439869210883</v>
      </c>
      <c r="BZ16" s="30">
        <f t="shared" ref="BZ16:BZ79" si="38">AL16+CA16</f>
        <v>1.7759740531427659</v>
      </c>
      <c r="CA16" s="30">
        <f t="shared" ref="CA16:CA47" si="39">$P$22*SQRT(($P$20^2)+((($P$20*SQRT((1/$H$26)+(AX16/$M$26))))^2))</f>
        <v>0.96092422591743742</v>
      </c>
      <c r="CB16" s="56">
        <f t="shared" ref="CB16:CB79" si="40">(BZ16-BY16)/(2*AL16)</f>
        <v>1.178976050076237</v>
      </c>
      <c r="CC16" s="30">
        <f t="shared" ref="CC16:CC79" si="41">AM16-CE16</f>
        <v>0.56223098654341608</v>
      </c>
      <c r="CD16" s="30">
        <f t="shared" ref="CD16:CD79" si="42">AM16+CE16</f>
        <v>1.4377690134565839</v>
      </c>
      <c r="CE16" s="30">
        <f t="shared" ref="CE16:CE47" si="43">$Q$22*SQRT(($Q$20^2)+((($Q$20*SQRT((1/$H$26)+(AX16/$M$26))))^2))</f>
        <v>0.43776901345658387</v>
      </c>
      <c r="CF16" s="56">
        <f t="shared" ref="CF16:CF79" si="44">(CD16-CC16)/(2*AM16)</f>
        <v>0.43776901345658392</v>
      </c>
      <c r="CG16" s="66"/>
      <c r="CH16" s="60"/>
    </row>
    <row r="17" spans="1:86" s="12" customFormat="1" ht="21.95" customHeight="1" x14ac:dyDescent="0.25">
      <c r="A17" s="11"/>
      <c r="B17" s="79"/>
      <c r="C17" s="80"/>
      <c r="D17" s="81" t="s">
        <v>2</v>
      </c>
      <c r="E17" s="81" t="s">
        <v>3</v>
      </c>
      <c r="F17" s="81" t="s">
        <v>5</v>
      </c>
      <c r="G17" s="81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INPUTS!J35</f>
        <v>0.89059999999999995</v>
      </c>
      <c r="O17" s="128">
        <f>INPUTS!K35</f>
        <v>0.93179999999999996</v>
      </c>
      <c r="P17" s="128">
        <f>INPUTS!L35</f>
        <v>0.1057</v>
      </c>
      <c r="Q17" s="129" t="s">
        <v>7</v>
      </c>
      <c r="R17" s="24"/>
      <c r="S17" s="34"/>
      <c r="T17" s="24"/>
      <c r="U17" s="129">
        <f>'RAW DATA'!BO12</f>
        <v>30.31</v>
      </c>
      <c r="V17" s="129">
        <f>'RAW DATA'!BP12</f>
        <v>9.9999999999999995E-21</v>
      </c>
      <c r="W17" s="129">
        <f>'RAW DATA'!BQ12</f>
        <v>0.96</v>
      </c>
      <c r="X17" s="82"/>
      <c r="Y17" s="83"/>
      <c r="Z17" s="84"/>
      <c r="AA17" s="30">
        <f t="shared" si="0"/>
        <v>0.85</v>
      </c>
      <c r="AB17" s="30">
        <f t="shared" si="1"/>
        <v>1.1499999999999999</v>
      </c>
      <c r="AC17" s="85">
        <f t="shared" si="2"/>
        <v>0.85</v>
      </c>
      <c r="AD17" s="85">
        <f t="shared" si="3"/>
        <v>1.1499999999999999</v>
      </c>
      <c r="AE17" s="30">
        <f t="shared" si="4"/>
        <v>0.69279235314152932</v>
      </c>
      <c r="AF17" s="30">
        <f t="shared" si="5"/>
        <v>0.93730730130912776</v>
      </c>
      <c r="AG17" s="84"/>
      <c r="AH17" s="77"/>
      <c r="AI17" s="45"/>
      <c r="AJ17" s="30">
        <f t="shared" si="6"/>
        <v>1</v>
      </c>
      <c r="AK17" s="30">
        <f t="shared" si="7"/>
        <v>1</v>
      </c>
      <c r="AL17" s="30">
        <f t="shared" si="8"/>
        <v>0.81504982722532859</v>
      </c>
      <c r="AM17" s="85">
        <f t="shared" si="9"/>
        <v>1</v>
      </c>
      <c r="AN17" s="30">
        <f>(W17-AJ17)^2</f>
        <v>1.6000000000000029E-3</v>
      </c>
      <c r="AO17" s="30">
        <f t="shared" ref="AO17:AO80" si="45">(W17-AK17)^2</f>
        <v>1.6000000000000029E-3</v>
      </c>
      <c r="AP17" s="30">
        <f t="shared" ref="AP17:AP80" si="46">(W17-AL17)^2</f>
        <v>2.1010552587407083E-2</v>
      </c>
      <c r="AQ17" s="85">
        <f t="shared" ref="AQ17:AQ80" si="47">(W17-AM17)^2</f>
        <v>1.6000000000000029E-3</v>
      </c>
      <c r="AR17" s="86"/>
      <c r="AS17" s="87"/>
      <c r="AT17" s="60"/>
      <c r="AU17" s="30">
        <f t="shared" si="10"/>
        <v>9.9999999999999993E-41</v>
      </c>
      <c r="AV17" s="30">
        <f t="shared" si="10"/>
        <v>0.92159999999999997</v>
      </c>
      <c r="AW17" s="30">
        <f t="shared" si="11"/>
        <v>9.5999999999999997E-21</v>
      </c>
      <c r="AX17" s="85">
        <f t="shared" si="12"/>
        <v>796.98603175792857</v>
      </c>
      <c r="AY17" s="63"/>
      <c r="AZ17" s="30">
        <f t="shared" si="13"/>
        <v>0.93938807506160671</v>
      </c>
      <c r="BA17" s="30">
        <f t="shared" si="14"/>
        <v>1.0606119249383934</v>
      </c>
      <c r="BB17" s="30">
        <f t="shared" si="15"/>
        <v>6.0611924938393333E-2</v>
      </c>
      <c r="BC17" s="56">
        <f t="shared" si="16"/>
        <v>6.0611924938393347E-2</v>
      </c>
      <c r="BD17" s="30">
        <f t="shared" si="17"/>
        <v>0.91614975357561157</v>
      </c>
      <c r="BE17" s="30">
        <f t="shared" si="18"/>
        <v>1.0838502464243884</v>
      </c>
      <c r="BF17" s="30">
        <f t="shared" si="19"/>
        <v>8.3850246424388472E-2</v>
      </c>
      <c r="BG17" s="56">
        <f t="shared" si="20"/>
        <v>8.385024642438843E-2</v>
      </c>
      <c r="BH17" s="30">
        <f t="shared" si="21"/>
        <v>0.63867876644961918</v>
      </c>
      <c r="BI17" s="30">
        <f t="shared" si="22"/>
        <v>0.991420888001038</v>
      </c>
      <c r="BJ17" s="30">
        <f t="shared" si="23"/>
        <v>0.17637106077570935</v>
      </c>
      <c r="BK17" s="56">
        <f t="shared" si="24"/>
        <v>0.21639297977171387</v>
      </c>
      <c r="BL17" s="30">
        <f t="shared" si="25"/>
        <v>0.91965049564198686</v>
      </c>
      <c r="BM17" s="30">
        <f t="shared" si="26"/>
        <v>1.0803495043580131</v>
      </c>
      <c r="BN17" s="30">
        <f t="shared" si="27"/>
        <v>8.034950435801308E-2</v>
      </c>
      <c r="BO17" s="56">
        <f t="shared" si="28"/>
        <v>8.0349504358013135E-2</v>
      </c>
      <c r="BP17" s="59"/>
      <c r="BQ17" s="30">
        <f t="shared" si="29"/>
        <v>0.66976743918970061</v>
      </c>
      <c r="BR17" s="30">
        <f t="shared" si="30"/>
        <v>1.3302325608102994</v>
      </c>
      <c r="BS17" s="30">
        <f t="shared" si="31"/>
        <v>0.33023256081029934</v>
      </c>
      <c r="BT17" s="56">
        <f t="shared" si="32"/>
        <v>0.33023256081029939</v>
      </c>
      <c r="BU17" s="30">
        <f t="shared" si="33"/>
        <v>0.54315785830189411</v>
      </c>
      <c r="BV17" s="30">
        <f t="shared" si="34"/>
        <v>1.4568421416981059</v>
      </c>
      <c r="BW17" s="30">
        <f t="shared" si="35"/>
        <v>0.45684214169810594</v>
      </c>
      <c r="BX17" s="56">
        <f t="shared" si="36"/>
        <v>0.45684214169810589</v>
      </c>
      <c r="BY17" s="30">
        <f t="shared" si="37"/>
        <v>-0.14587439869210883</v>
      </c>
      <c r="BZ17" s="30">
        <f t="shared" si="38"/>
        <v>1.7759740531427659</v>
      </c>
      <c r="CA17" s="30">
        <f t="shared" si="39"/>
        <v>0.96092422591743742</v>
      </c>
      <c r="CB17" s="56">
        <f t="shared" si="40"/>
        <v>1.178976050076237</v>
      </c>
      <c r="CC17" s="30">
        <f t="shared" si="41"/>
        <v>0.56223098654341608</v>
      </c>
      <c r="CD17" s="30">
        <f t="shared" si="42"/>
        <v>1.4377690134565839</v>
      </c>
      <c r="CE17" s="30">
        <f t="shared" si="43"/>
        <v>0.43776901345658387</v>
      </c>
      <c r="CF17" s="56">
        <f t="shared" si="44"/>
        <v>0.43776901345658392</v>
      </c>
      <c r="CG17" s="66"/>
      <c r="CH17" s="60"/>
    </row>
    <row r="18" spans="1:86" s="12" customFormat="1" ht="21.95" customHeight="1" x14ac:dyDescent="0.25">
      <c r="A18" s="11"/>
      <c r="B18" s="79"/>
      <c r="C18" s="80"/>
      <c r="D18" s="88">
        <f>INPUTS!E35</f>
        <v>1.9199999999999998E-2</v>
      </c>
      <c r="E18" s="88">
        <f>INPUTS!F35</f>
        <v>1.2800000000000001E-2</v>
      </c>
      <c r="F18" s="88">
        <f>INPUTS!G35</f>
        <v>1.4295</v>
      </c>
      <c r="G18" s="88">
        <f>INPUTS!H35</f>
        <v>1.2200000000000001E-2</v>
      </c>
      <c r="H18" s="80"/>
      <c r="I18" s="80"/>
      <c r="K18" s="79"/>
      <c r="L18" s="31" t="s">
        <v>72</v>
      </c>
      <c r="M18" s="9" t="s">
        <v>71</v>
      </c>
      <c r="N18" s="30">
        <f>SUM(AN16:AN86)</f>
        <v>1.8544471640520004</v>
      </c>
      <c r="O18" s="30">
        <f>SUM(AO16:AO86)</f>
        <v>3.5490081546323093</v>
      </c>
      <c r="P18" s="30">
        <f>SUM(AP16:AP86)</f>
        <v>15.469727885618774</v>
      </c>
      <c r="Q18" s="30">
        <f>SUM(AQ16:AQ86)</f>
        <v>3.2588525808853555</v>
      </c>
      <c r="R18" s="24"/>
      <c r="S18" s="34"/>
      <c r="T18" s="24"/>
      <c r="U18" s="129">
        <f>'RAW DATA'!BO13</f>
        <v>52.3</v>
      </c>
      <c r="V18" s="129">
        <f>'RAW DATA'!BP13</f>
        <v>6.5137413839277976</v>
      </c>
      <c r="W18" s="129">
        <f>'RAW DATA'!BQ13</f>
        <v>0.93</v>
      </c>
      <c r="X18" s="82"/>
      <c r="Y18" s="83"/>
      <c r="Z18" s="84"/>
      <c r="AA18" s="30">
        <f t="shared" si="0"/>
        <v>0.95630425938570163</v>
      </c>
      <c r="AB18" s="30">
        <f t="shared" si="1"/>
        <v>1.2938234097571257</v>
      </c>
      <c r="AC18" s="85">
        <f t="shared" si="2"/>
        <v>0.92390775942700276</v>
      </c>
      <c r="AD18" s="85">
        <f t="shared" si="3"/>
        <v>1.2499928509894742</v>
      </c>
      <c r="AE18" s="30">
        <f t="shared" si="4"/>
        <v>1.2431737109565884</v>
      </c>
      <c r="AF18" s="30">
        <f t="shared" si="5"/>
        <v>1.6819409030589136</v>
      </c>
      <c r="AG18" s="84"/>
      <c r="AH18" s="77"/>
      <c r="AI18" s="45"/>
      <c r="AJ18" s="30">
        <f t="shared" si="6"/>
        <v>1.1250638345714137</v>
      </c>
      <c r="AK18" s="30">
        <f t="shared" si="7"/>
        <v>1.0869503052082385</v>
      </c>
      <c r="AL18" s="30">
        <f t="shared" si="8"/>
        <v>1.4625573070077511</v>
      </c>
      <c r="AM18" s="85">
        <f t="shared" si="9"/>
        <v>1.1498160518303393</v>
      </c>
      <c r="AN18" s="30">
        <f t="shared" ref="AN18:AN81" si="48">(W18-AJ18)^2</f>
        <v>3.8049899557703826E-2</v>
      </c>
      <c r="AO18" s="30">
        <f t="shared" si="45"/>
        <v>2.4633398304959215E-2</v>
      </c>
      <c r="AP18" s="30">
        <f t="shared" si="46"/>
        <v>0.28361728524734803</v>
      </c>
      <c r="AQ18" s="85">
        <f t="shared" si="47"/>
        <v>4.8319096642278396E-2</v>
      </c>
      <c r="AR18" s="86"/>
      <c r="AS18" s="87"/>
      <c r="AT18" s="60"/>
      <c r="AU18" s="30">
        <f t="shared" si="10"/>
        <v>42.428826816693622</v>
      </c>
      <c r="AV18" s="30">
        <f t="shared" si="10"/>
        <v>0.86490000000000011</v>
      </c>
      <c r="AW18" s="30">
        <f t="shared" si="11"/>
        <v>6.0577794870528523</v>
      </c>
      <c r="AX18" s="85">
        <f t="shared" si="12"/>
        <v>471.636760712441</v>
      </c>
      <c r="AY18" s="89"/>
      <c r="AZ18" s="30">
        <f t="shared" si="13"/>
        <v>1.072338474677935</v>
      </c>
      <c r="BA18" s="30">
        <f t="shared" si="14"/>
        <v>1.1777891944648924</v>
      </c>
      <c r="BB18" s="30">
        <f t="shared" si="15"/>
        <v>5.2725359893478756E-2</v>
      </c>
      <c r="BC18" s="56">
        <f t="shared" si="16"/>
        <v>4.686432740375493E-2</v>
      </c>
      <c r="BD18" s="30">
        <f t="shared" si="17"/>
        <v>1.0140102950637604</v>
      </c>
      <c r="BE18" s="30">
        <f t="shared" si="18"/>
        <v>1.1598903153527167</v>
      </c>
      <c r="BF18" s="30">
        <f t="shared" si="19"/>
        <v>7.2940010144478221E-2</v>
      </c>
      <c r="BG18" s="56">
        <f t="shared" si="20"/>
        <v>6.7105193121505466E-2</v>
      </c>
      <c r="BH18" s="30">
        <f t="shared" si="21"/>
        <v>1.3091348960936326</v>
      </c>
      <c r="BI18" s="30">
        <f t="shared" si="22"/>
        <v>1.6159797179218696</v>
      </c>
      <c r="BJ18" s="30">
        <f t="shared" si="23"/>
        <v>0.15342241091411851</v>
      </c>
      <c r="BK18" s="56">
        <f t="shared" si="24"/>
        <v>0.10490010215600076</v>
      </c>
      <c r="BL18" s="30">
        <f t="shared" si="25"/>
        <v>1.0799212821320521</v>
      </c>
      <c r="BM18" s="30">
        <f t="shared" si="26"/>
        <v>1.2197108215286265</v>
      </c>
      <c r="BN18" s="30">
        <f t="shared" si="27"/>
        <v>6.9894769698287298E-2</v>
      </c>
      <c r="BO18" s="56">
        <f t="shared" si="28"/>
        <v>6.0787783912935427E-2</v>
      </c>
      <c r="BP18" s="59"/>
      <c r="BQ18" s="30">
        <f t="shared" si="29"/>
        <v>0.79618741043844632</v>
      </c>
      <c r="BR18" s="30">
        <f t="shared" si="30"/>
        <v>1.453940258704381</v>
      </c>
      <c r="BS18" s="30">
        <f t="shared" si="31"/>
        <v>0.32887642413296742</v>
      </c>
      <c r="BT18" s="56">
        <f t="shared" si="32"/>
        <v>0.29231801256703882</v>
      </c>
      <c r="BU18" s="30">
        <f t="shared" si="33"/>
        <v>0.63198423648908864</v>
      </c>
      <c r="BV18" s="30">
        <f t="shared" si="34"/>
        <v>1.5419163739273885</v>
      </c>
      <c r="BW18" s="30">
        <f t="shared" si="35"/>
        <v>0.45496606871914985</v>
      </c>
      <c r="BX18" s="56">
        <f t="shared" si="36"/>
        <v>0.4185711771174187</v>
      </c>
      <c r="BY18" s="30">
        <f t="shared" si="37"/>
        <v>0.50557922311733217</v>
      </c>
      <c r="BZ18" s="30">
        <f t="shared" si="38"/>
        <v>2.41953539089817</v>
      </c>
      <c r="CA18" s="30">
        <f t="shared" si="39"/>
        <v>0.95697808389041894</v>
      </c>
      <c r="CB18" s="56">
        <f t="shared" si="40"/>
        <v>0.65431834999224903</v>
      </c>
      <c r="CC18" s="30">
        <f t="shared" si="41"/>
        <v>0.7138447854338611</v>
      </c>
      <c r="CD18" s="30">
        <f t="shared" si="42"/>
        <v>1.5857873182268176</v>
      </c>
      <c r="CE18" s="30">
        <f t="shared" si="43"/>
        <v>0.43597126639647821</v>
      </c>
      <c r="CF18" s="56">
        <f t="shared" si="44"/>
        <v>0.37916609852721717</v>
      </c>
      <c r="CG18" s="66"/>
      <c r="CH18" s="60"/>
    </row>
    <row r="19" spans="1:86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150">
        <f>N18/(H26-1)</f>
        <v>2.6492102343600006E-2</v>
      </c>
      <c r="O19" s="150">
        <f>O18/(H26-1)</f>
        <v>5.0700116494747274E-2</v>
      </c>
      <c r="P19" s="150">
        <f>P18/(H26-2)</f>
        <v>0.22419895486404021</v>
      </c>
      <c r="Q19" s="150">
        <f>Q18/(H26-1)</f>
        <v>4.6555036869790789E-2</v>
      </c>
      <c r="R19" s="24"/>
      <c r="S19" s="34"/>
      <c r="T19" s="24"/>
      <c r="U19" s="129">
        <f>'RAW DATA'!BO14</f>
        <v>45.77</v>
      </c>
      <c r="V19" s="129">
        <f>'RAW DATA'!BP14</f>
        <v>4.1150240967107443</v>
      </c>
      <c r="W19" s="129">
        <f>'RAW DATA'!BQ14</f>
        <v>1.02</v>
      </c>
      <c r="X19" s="82"/>
      <c r="Y19" s="83"/>
      <c r="Z19" s="84"/>
      <c r="AA19" s="30">
        <f t="shared" si="0"/>
        <v>0.91715719325831935</v>
      </c>
      <c r="AB19" s="30">
        <f t="shared" si="1"/>
        <v>1.2408597320553731</v>
      </c>
      <c r="AC19" s="85">
        <f t="shared" si="2"/>
        <v>0.89597154792455802</v>
      </c>
      <c r="AD19" s="85">
        <f t="shared" si="3"/>
        <v>1.2121968001332255</v>
      </c>
      <c r="AE19" s="30">
        <f t="shared" si="4"/>
        <v>1.2362275802468954</v>
      </c>
      <c r="AF19" s="30">
        <f t="shared" si="5"/>
        <v>1.6725431968046232</v>
      </c>
      <c r="AG19" s="84"/>
      <c r="AH19" s="77"/>
      <c r="AI19" s="45"/>
      <c r="AJ19" s="30">
        <f t="shared" si="6"/>
        <v>1.0790084626568464</v>
      </c>
      <c r="AK19" s="30">
        <f t="shared" si="7"/>
        <v>1.0540841740288918</v>
      </c>
      <c r="AL19" s="30">
        <f t="shared" si="8"/>
        <v>1.4543853885257594</v>
      </c>
      <c r="AM19" s="85">
        <f t="shared" si="9"/>
        <v>1.0946455542243472</v>
      </c>
      <c r="AN19" s="30">
        <f t="shared" si="48"/>
        <v>3.4819986651244291E-3</v>
      </c>
      <c r="AO19" s="30">
        <f t="shared" si="45"/>
        <v>1.1617309192317785E-3</v>
      </c>
      <c r="AP19" s="30">
        <f t="shared" si="46"/>
        <v>0.18869066576467491</v>
      </c>
      <c r="AQ19" s="85">
        <f t="shared" si="47"/>
        <v>5.5719587654599516E-3</v>
      </c>
      <c r="AR19" s="86"/>
      <c r="AS19" s="87"/>
      <c r="AT19" s="60"/>
      <c r="AU19" s="30">
        <f t="shared" si="10"/>
        <v>16.933423316510076</v>
      </c>
      <c r="AV19" s="30">
        <f t="shared" si="10"/>
        <v>1.0404</v>
      </c>
      <c r="AW19" s="30">
        <f t="shared" si="11"/>
        <v>4.1973245786449596</v>
      </c>
      <c r="AX19" s="85">
        <f t="shared" si="12"/>
        <v>581.57744980545976</v>
      </c>
      <c r="AY19" s="89"/>
      <c r="AZ19" s="30">
        <f t="shared" si="13"/>
        <v>1.0234926365511983</v>
      </c>
      <c r="BA19" s="30">
        <f t="shared" si="14"/>
        <v>1.1345242887624944</v>
      </c>
      <c r="BB19" s="30">
        <f t="shared" si="15"/>
        <v>5.5515826105648022E-2</v>
      </c>
      <c r="BC19" s="56">
        <f t="shared" si="16"/>
        <v>5.1450779143058137E-2</v>
      </c>
      <c r="BD19" s="30">
        <f t="shared" si="17"/>
        <v>0.97728384630223575</v>
      </c>
      <c r="BE19" s="30">
        <f t="shared" si="18"/>
        <v>1.1308845017555478</v>
      </c>
      <c r="BF19" s="30">
        <f t="shared" si="19"/>
        <v>7.6800327726656042E-2</v>
      </c>
      <c r="BG19" s="56">
        <f t="shared" si="20"/>
        <v>7.2859767387562516E-2</v>
      </c>
      <c r="BH19" s="30">
        <f t="shared" si="21"/>
        <v>1.2928431647794416</v>
      </c>
      <c r="BI19" s="30">
        <f t="shared" si="22"/>
        <v>1.6159276122720772</v>
      </c>
      <c r="BJ19" s="30">
        <f t="shared" si="23"/>
        <v>0.16154222374631785</v>
      </c>
      <c r="BK19" s="56">
        <f t="shared" si="24"/>
        <v>0.11107250184221486</v>
      </c>
      <c r="BL19" s="30">
        <f t="shared" si="25"/>
        <v>1.0210516349395145</v>
      </c>
      <c r="BM19" s="30">
        <f t="shared" si="26"/>
        <v>1.1682394735091799</v>
      </c>
      <c r="BN19" s="30">
        <f t="shared" si="27"/>
        <v>7.3593919284832762E-2</v>
      </c>
      <c r="BO19" s="56">
        <f t="shared" si="28"/>
        <v>6.7230820972895192E-2</v>
      </c>
      <c r="BP19" s="59"/>
      <c r="BQ19" s="30">
        <f t="shared" si="29"/>
        <v>0.74967315370443055</v>
      </c>
      <c r="BR19" s="30">
        <f t="shared" si="30"/>
        <v>1.4083437716092622</v>
      </c>
      <c r="BS19" s="30">
        <f t="shared" si="31"/>
        <v>0.32933530895241581</v>
      </c>
      <c r="BT19" s="56">
        <f t="shared" si="32"/>
        <v>0.30522032064650567</v>
      </c>
      <c r="BU19" s="30">
        <f t="shared" si="33"/>
        <v>0.5984832862501217</v>
      </c>
      <c r="BV19" s="30">
        <f t="shared" si="34"/>
        <v>1.5096850618076618</v>
      </c>
      <c r="BW19" s="30">
        <f t="shared" si="35"/>
        <v>0.45560088777877</v>
      </c>
      <c r="BX19" s="56">
        <f t="shared" si="36"/>
        <v>0.4322243887197213</v>
      </c>
      <c r="BY19" s="30">
        <f t="shared" si="37"/>
        <v>0.49607202279992191</v>
      </c>
      <c r="BZ19" s="30">
        <f t="shared" si="38"/>
        <v>2.412698754251597</v>
      </c>
      <c r="CA19" s="30">
        <f t="shared" si="39"/>
        <v>0.95831336572583747</v>
      </c>
      <c r="CB19" s="56">
        <f t="shared" si="40"/>
        <v>0.6589129492680299</v>
      </c>
      <c r="CC19" s="30">
        <f t="shared" si="41"/>
        <v>0.65806597242066867</v>
      </c>
      <c r="CD19" s="30">
        <f t="shared" si="42"/>
        <v>1.5312251360280258</v>
      </c>
      <c r="CE19" s="30">
        <f t="shared" si="43"/>
        <v>0.43657958180367851</v>
      </c>
      <c r="CF19" s="56">
        <f t="shared" si="44"/>
        <v>0.39883191423824277</v>
      </c>
      <c r="CG19" s="66"/>
      <c r="CH19" s="60"/>
    </row>
    <row r="20" spans="1:86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0.16276394669459207</v>
      </c>
      <c r="O20" s="30">
        <f>SQRT(O18/(H26-G31))</f>
        <v>0.22516686366947353</v>
      </c>
      <c r="P20" s="30">
        <f>SQRT(P18/(H26-G32))</f>
        <v>0.47349652043498713</v>
      </c>
      <c r="Q20" s="30">
        <f>SQRT(Q18/(H26-G33))</f>
        <v>0.21576616247639663</v>
      </c>
      <c r="R20" s="24"/>
      <c r="S20" s="34"/>
      <c r="T20" s="24"/>
      <c r="U20" s="129">
        <f>'RAW DATA'!BO15</f>
        <v>51.71</v>
      </c>
      <c r="V20" s="129">
        <f>'RAW DATA'!BP15</f>
        <v>6.2995837611054277</v>
      </c>
      <c r="W20" s="129">
        <f>'RAW DATA'!BQ15</f>
        <v>1.02</v>
      </c>
      <c r="X20" s="82"/>
      <c r="Y20" s="83"/>
      <c r="Z20" s="84"/>
      <c r="AA20" s="30">
        <f t="shared" si="0"/>
        <v>0.95280920698124061</v>
      </c>
      <c r="AB20" s="30">
        <f t="shared" si="1"/>
        <v>1.2890948094452077</v>
      </c>
      <c r="AC20" s="85">
        <f t="shared" si="2"/>
        <v>0.92137859532011956</v>
      </c>
      <c r="AD20" s="85">
        <f t="shared" si="3"/>
        <v>1.2465710407272206</v>
      </c>
      <c r="AE20" s="30">
        <f t="shared" si="4"/>
        <v>1.2426667841957457</v>
      </c>
      <c r="AF20" s="30">
        <f t="shared" si="5"/>
        <v>1.6812550609707146</v>
      </c>
      <c r="AG20" s="84"/>
      <c r="AH20" s="77"/>
      <c r="AI20" s="45"/>
      <c r="AJ20" s="30">
        <f t="shared" si="6"/>
        <v>1.1209520082132243</v>
      </c>
      <c r="AK20" s="30">
        <f t="shared" si="7"/>
        <v>1.0839748180236701</v>
      </c>
      <c r="AL20" s="30">
        <f t="shared" si="8"/>
        <v>1.4619609225832302</v>
      </c>
      <c r="AM20" s="85">
        <f t="shared" si="9"/>
        <v>1.1448904265054249</v>
      </c>
      <c r="AN20" s="30">
        <f t="shared" si="48"/>
        <v>1.0191307962282898E-2</v>
      </c>
      <c r="AO20" s="30">
        <f t="shared" si="45"/>
        <v>4.0927773411617062E-3</v>
      </c>
      <c r="AP20" s="30">
        <f t="shared" si="46"/>
        <v>0.19532945709061997</v>
      </c>
      <c r="AQ20" s="85">
        <f t="shared" si="47"/>
        <v>1.5597618632706945E-2</v>
      </c>
      <c r="AR20" s="86"/>
      <c r="AS20" s="87"/>
      <c r="AT20" s="60"/>
      <c r="AU20" s="30">
        <f t="shared" si="10"/>
        <v>39.684755563183209</v>
      </c>
      <c r="AV20" s="30">
        <f t="shared" si="10"/>
        <v>1.0404</v>
      </c>
      <c r="AW20" s="30">
        <f t="shared" si="11"/>
        <v>6.4255754363275361</v>
      </c>
      <c r="AX20" s="85">
        <f t="shared" si="12"/>
        <v>480.98443190339395</v>
      </c>
      <c r="AY20" s="63"/>
      <c r="AZ20" s="30">
        <f t="shared" si="13"/>
        <v>1.0679836713033364</v>
      </c>
      <c r="BA20" s="30">
        <f t="shared" si="14"/>
        <v>1.1739203451231122</v>
      </c>
      <c r="BB20" s="30">
        <f t="shared" si="15"/>
        <v>5.2968336909887934E-2</v>
      </c>
      <c r="BC20" s="56">
        <f t="shared" si="16"/>
        <v>4.7252992565059403E-2</v>
      </c>
      <c r="BD20" s="30">
        <f t="shared" si="17"/>
        <v>1.0106986746393702</v>
      </c>
      <c r="BE20" s="30">
        <f t="shared" si="18"/>
        <v>1.15725096140797</v>
      </c>
      <c r="BF20" s="30">
        <f t="shared" si="19"/>
        <v>7.3276143384299927E-2</v>
      </c>
      <c r="BG20" s="56">
        <f t="shared" si="20"/>
        <v>6.7599488628249479E-2</v>
      </c>
      <c r="BH20" s="30">
        <f t="shared" si="21"/>
        <v>1.3078314871987329</v>
      </c>
      <c r="BI20" s="30">
        <f t="shared" si="22"/>
        <v>1.6160903579677275</v>
      </c>
      <c r="BJ20" s="30">
        <f t="shared" si="23"/>
        <v>0.15412943538449728</v>
      </c>
      <c r="BK20" s="56">
        <f t="shared" si="24"/>
        <v>0.10542650833112308</v>
      </c>
      <c r="BL20" s="30">
        <f t="shared" si="25"/>
        <v>1.0746735571071411</v>
      </c>
      <c r="BM20" s="30">
        <f t="shared" si="26"/>
        <v>1.2151072959037088</v>
      </c>
      <c r="BN20" s="30">
        <f t="shared" si="27"/>
        <v>7.0216869398283796E-2</v>
      </c>
      <c r="BO20" s="56">
        <f t="shared" si="28"/>
        <v>6.1330645948895222E-2</v>
      </c>
      <c r="BP20" s="59"/>
      <c r="BQ20" s="30">
        <f t="shared" si="29"/>
        <v>0.79203654264556511</v>
      </c>
      <c r="BR20" s="30">
        <f t="shared" si="30"/>
        <v>1.4498674737808834</v>
      </c>
      <c r="BS20" s="30">
        <f t="shared" si="31"/>
        <v>0.32891546556765916</v>
      </c>
      <c r="BT20" s="56">
        <f t="shared" si="32"/>
        <v>0.29342510933357802</v>
      </c>
      <c r="BU20" s="30">
        <f t="shared" si="33"/>
        <v>0.62895473957090764</v>
      </c>
      <c r="BV20" s="30">
        <f t="shared" si="34"/>
        <v>1.5389948964764326</v>
      </c>
      <c r="BW20" s="30">
        <f t="shared" si="35"/>
        <v>0.45502007845276249</v>
      </c>
      <c r="BX20" s="56">
        <f t="shared" si="36"/>
        <v>0.41976997148546902</v>
      </c>
      <c r="BY20" s="30">
        <f t="shared" si="37"/>
        <v>0.50486923432769992</v>
      </c>
      <c r="BZ20" s="30">
        <f t="shared" si="38"/>
        <v>2.4190526108387607</v>
      </c>
      <c r="CA20" s="30">
        <f t="shared" si="39"/>
        <v>0.95709168825553026</v>
      </c>
      <c r="CB20" s="56">
        <f t="shared" si="40"/>
        <v>0.65466297591893574</v>
      </c>
      <c r="CC20" s="30">
        <f t="shared" si="41"/>
        <v>0.70886740527802694</v>
      </c>
      <c r="CD20" s="30">
        <f t="shared" si="42"/>
        <v>1.5809134477328231</v>
      </c>
      <c r="CE20" s="30">
        <f t="shared" si="43"/>
        <v>0.436023021227398</v>
      </c>
      <c r="CF20" s="56">
        <f t="shared" si="44"/>
        <v>0.38084257771137192</v>
      </c>
      <c r="CG20" s="66"/>
      <c r="CH20" s="60"/>
    </row>
    <row r="21" spans="1:86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AVERAGE(BC16:BC86)</f>
        <v>3.4828965852698061E-2</v>
      </c>
      <c r="O21" s="33">
        <f>AVERAGE(BG16:BG86)</f>
        <v>4.9723150756674633E-2</v>
      </c>
      <c r="P21" s="33">
        <f>AVERAGE(BK16:BK86)</f>
        <v>0.10453329364931192</v>
      </c>
      <c r="Q21" s="33">
        <f>AVERAGE(BO16:BO86)</f>
        <v>4.3833876876458643E-2</v>
      </c>
      <c r="R21" s="24"/>
      <c r="S21" s="34"/>
      <c r="T21" s="24"/>
      <c r="U21" s="129">
        <f>'RAW DATA'!BO16</f>
        <v>58.25</v>
      </c>
      <c r="V21" s="129">
        <f>'RAW DATA'!BP16</f>
        <v>8.6475308817495744</v>
      </c>
      <c r="W21" s="129">
        <f>'RAW DATA'!BQ16</f>
        <v>1.02</v>
      </c>
      <c r="X21" s="82"/>
      <c r="Y21" s="83"/>
      <c r="Z21" s="84"/>
      <c r="AA21" s="30">
        <f t="shared" si="0"/>
        <v>0.99112770399015304</v>
      </c>
      <c r="AB21" s="30">
        <f t="shared" si="1"/>
        <v>1.3409374818690305</v>
      </c>
      <c r="AC21" s="85">
        <f t="shared" si="2"/>
        <v>0.94948975924046197</v>
      </c>
      <c r="AD21" s="85">
        <f t="shared" si="3"/>
        <v>1.2846037919135662</v>
      </c>
      <c r="AE21" s="30">
        <f t="shared" si="4"/>
        <v>1.2474787869437447</v>
      </c>
      <c r="AF21" s="30">
        <f t="shared" si="5"/>
        <v>1.6877654176297723</v>
      </c>
      <c r="AG21" s="84"/>
      <c r="AH21" s="77"/>
      <c r="AI21" s="45"/>
      <c r="AJ21" s="30">
        <f t="shared" si="6"/>
        <v>1.1660325929295918</v>
      </c>
      <c r="AK21" s="30">
        <f t="shared" si="7"/>
        <v>1.1170467755770142</v>
      </c>
      <c r="AL21" s="30">
        <f t="shared" si="8"/>
        <v>1.4676221022867586</v>
      </c>
      <c r="AM21" s="85">
        <f t="shared" si="9"/>
        <v>1.1988932102802403</v>
      </c>
      <c r="AN21" s="30">
        <f t="shared" si="48"/>
        <v>2.1325518197739868E-2</v>
      </c>
      <c r="AO21" s="30">
        <f t="shared" si="45"/>
        <v>9.4180766498953468E-3</v>
      </c>
      <c r="AP21" s="30">
        <f t="shared" si="46"/>
        <v>0.20036554645561735</v>
      </c>
      <c r="AQ21" s="85">
        <f t="shared" si="47"/>
        <v>3.2002780684370277E-2</v>
      </c>
      <c r="AR21" s="86"/>
      <c r="AS21" s="87"/>
      <c r="AT21" s="60"/>
      <c r="AU21" s="30">
        <f t="shared" si="10"/>
        <v>74.779790350812576</v>
      </c>
      <c r="AV21" s="30">
        <f t="shared" si="10"/>
        <v>1.0404</v>
      </c>
      <c r="AW21" s="30">
        <f t="shared" si="11"/>
        <v>8.8204814993845666</v>
      </c>
      <c r="AX21" s="85">
        <f t="shared" si="12"/>
        <v>383.50995325559995</v>
      </c>
      <c r="AY21" s="63"/>
      <c r="AZ21" s="30">
        <f t="shared" si="13"/>
        <v>1.115655513431147</v>
      </c>
      <c r="BA21" s="30">
        <f t="shared" si="14"/>
        <v>1.2164096724280367</v>
      </c>
      <c r="BB21" s="30">
        <f t="shared" si="15"/>
        <v>5.0377079498444895E-2</v>
      </c>
      <c r="BC21" s="56">
        <f t="shared" si="16"/>
        <v>4.3203834784648024E-2</v>
      </c>
      <c r="BD21" s="30">
        <f t="shared" si="17"/>
        <v>1.0473553652748488</v>
      </c>
      <c r="BE21" s="30">
        <f t="shared" si="18"/>
        <v>1.1867381858791795</v>
      </c>
      <c r="BF21" s="30">
        <f t="shared" si="19"/>
        <v>6.9691410302165274E-2</v>
      </c>
      <c r="BG21" s="56">
        <f t="shared" si="20"/>
        <v>6.2388981218952068E-2</v>
      </c>
      <c r="BH21" s="30">
        <f t="shared" si="21"/>
        <v>1.3210328138100464</v>
      </c>
      <c r="BI21" s="30">
        <f t="shared" si="22"/>
        <v>1.6142113907634708</v>
      </c>
      <c r="BJ21" s="30">
        <f t="shared" si="23"/>
        <v>0.14658928847671221</v>
      </c>
      <c r="BK21" s="56">
        <f t="shared" si="24"/>
        <v>9.9882175560252015E-2</v>
      </c>
      <c r="BL21" s="30">
        <f t="shared" si="25"/>
        <v>1.1321114116025301</v>
      </c>
      <c r="BM21" s="30">
        <f t="shared" si="26"/>
        <v>1.2656750089579505</v>
      </c>
      <c r="BN21" s="30">
        <f t="shared" si="27"/>
        <v>6.6781798677710252E-2</v>
      </c>
      <c r="BO21" s="56">
        <f t="shared" si="28"/>
        <v>5.5702875039303941E-2</v>
      </c>
      <c r="BP21" s="59"/>
      <c r="BQ21" s="30">
        <f t="shared" si="29"/>
        <v>0.83752446683012494</v>
      </c>
      <c r="BR21" s="30">
        <f t="shared" si="30"/>
        <v>1.4945407190290587</v>
      </c>
      <c r="BS21" s="30">
        <f t="shared" si="31"/>
        <v>0.32850812609946689</v>
      </c>
      <c r="BT21" s="56">
        <f t="shared" si="32"/>
        <v>0.28173151255927464</v>
      </c>
      <c r="BU21" s="30">
        <f t="shared" si="33"/>
        <v>0.66259020859202011</v>
      </c>
      <c r="BV21" s="30">
        <f t="shared" si="34"/>
        <v>1.5715033425620082</v>
      </c>
      <c r="BW21" s="30">
        <f t="shared" si="35"/>
        <v>0.45445656698499404</v>
      </c>
      <c r="BX21" s="56">
        <f t="shared" si="36"/>
        <v>0.40683754424718965</v>
      </c>
      <c r="BY21" s="30">
        <f t="shared" si="37"/>
        <v>0.51171570709317793</v>
      </c>
      <c r="BZ21" s="30">
        <f t="shared" si="38"/>
        <v>2.4235284974803393</v>
      </c>
      <c r="CA21" s="30">
        <f t="shared" si="39"/>
        <v>0.95590639519358067</v>
      </c>
      <c r="CB21" s="56">
        <f t="shared" si="40"/>
        <v>0.65133006221706935</v>
      </c>
      <c r="CC21" s="30">
        <f t="shared" si="41"/>
        <v>0.76341017395528477</v>
      </c>
      <c r="CD21" s="30">
        <f t="shared" si="42"/>
        <v>1.6343762466051959</v>
      </c>
      <c r="CE21" s="30">
        <f t="shared" si="43"/>
        <v>0.43548303632495555</v>
      </c>
      <c r="CF21" s="56">
        <f t="shared" si="44"/>
        <v>0.36323755326228074</v>
      </c>
      <c r="CG21" s="66"/>
      <c r="CH21" s="60"/>
    </row>
    <row r="22" spans="1:86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1.9944371117711854</v>
      </c>
      <c r="O22" s="4">
        <f>TINV((1-H25),(H26-G31))</f>
        <v>1.9944371117711854</v>
      </c>
      <c r="P22" s="4">
        <f>TINV((1-H25),(H26-G32))</f>
        <v>1.9949454151072357</v>
      </c>
      <c r="Q22" s="4">
        <f>TINV((1-H25),(H26-G33))</f>
        <v>1.9944371117711854</v>
      </c>
      <c r="R22" s="79"/>
      <c r="S22" s="11"/>
      <c r="T22" s="24"/>
      <c r="U22" s="129">
        <f>'RAW DATA'!BO17</f>
        <v>64.19</v>
      </c>
      <c r="V22" s="129">
        <f>'RAW DATA'!BP17</f>
        <v>10.734608902620241</v>
      </c>
      <c r="W22" s="129">
        <f>'RAW DATA'!BQ17</f>
        <v>1.21</v>
      </c>
      <c r="X22" s="82"/>
      <c r="Y22" s="83"/>
      <c r="Z22" s="84"/>
      <c r="AA22" s="30">
        <f t="shared" si="0"/>
        <v>1.0251888172907624</v>
      </c>
      <c r="AB22" s="30">
        <f t="shared" si="1"/>
        <v>1.387020164569855</v>
      </c>
      <c r="AC22" s="85">
        <f t="shared" si="2"/>
        <v>0.97519684549722452</v>
      </c>
      <c r="AD22" s="85">
        <f t="shared" si="3"/>
        <v>1.3193839674374215</v>
      </c>
      <c r="AE22" s="30">
        <f t="shared" si="4"/>
        <v>1.2507735174231709</v>
      </c>
      <c r="AF22" s="30">
        <f t="shared" si="5"/>
        <v>1.6922229941607605</v>
      </c>
      <c r="AG22" s="84"/>
      <c r="AH22" s="77"/>
      <c r="AI22" s="45"/>
      <c r="AJ22" s="30">
        <f t="shared" si="6"/>
        <v>1.2061044909303087</v>
      </c>
      <c r="AK22" s="30">
        <f t="shared" si="7"/>
        <v>1.1472904064673231</v>
      </c>
      <c r="AL22" s="30">
        <f t="shared" si="8"/>
        <v>1.4714982557919658</v>
      </c>
      <c r="AM22" s="85">
        <f t="shared" si="9"/>
        <v>1.2468960047602655</v>
      </c>
      <c r="AN22" s="30">
        <f t="shared" si="48"/>
        <v>1.517499091204696E-5</v>
      </c>
      <c r="AO22" s="30">
        <f t="shared" si="45"/>
        <v>3.9324931210335534E-3</v>
      </c>
      <c r="AP22" s="30">
        <f t="shared" si="46"/>
        <v>6.8381337782240398E-2</v>
      </c>
      <c r="AQ22" s="85">
        <f t="shared" si="47"/>
        <v>1.3613151672695386E-3</v>
      </c>
      <c r="AR22" s="86"/>
      <c r="AS22" s="87"/>
      <c r="AT22" s="60"/>
      <c r="AU22" s="30">
        <f t="shared" si="10"/>
        <v>115.23182829221375</v>
      </c>
      <c r="AV22" s="30">
        <f t="shared" si="10"/>
        <v>1.4641</v>
      </c>
      <c r="AW22" s="30">
        <f t="shared" si="11"/>
        <v>12.988876772170492</v>
      </c>
      <c r="AX22" s="85">
        <f t="shared" si="12"/>
        <v>306.12163810903024</v>
      </c>
      <c r="AY22" s="63"/>
      <c r="AZ22" s="30">
        <f t="shared" si="13"/>
        <v>1.1578837600605245</v>
      </c>
      <c r="BA22" s="30">
        <f t="shared" si="14"/>
        <v>1.2543252218000929</v>
      </c>
      <c r="BB22" s="30">
        <f t="shared" si="15"/>
        <v>4.8220730869784262E-2</v>
      </c>
      <c r="BC22" s="56">
        <f t="shared" si="16"/>
        <v>3.9980558262070573E-2</v>
      </c>
      <c r="BD22" s="30">
        <f t="shared" si="17"/>
        <v>1.08058207852187</v>
      </c>
      <c r="BE22" s="30">
        <f t="shared" si="18"/>
        <v>1.2139987344127761</v>
      </c>
      <c r="BF22" s="30">
        <f t="shared" si="19"/>
        <v>6.6708327945453047E-2</v>
      </c>
      <c r="BG22" s="56">
        <f t="shared" si="20"/>
        <v>5.814423930455221E-2</v>
      </c>
      <c r="BH22" s="30">
        <f t="shared" si="21"/>
        <v>1.3311835988407443</v>
      </c>
      <c r="BI22" s="30">
        <f t="shared" si="22"/>
        <v>1.6118129127431873</v>
      </c>
      <c r="BJ22" s="30">
        <f t="shared" si="23"/>
        <v>0.14031465695122144</v>
      </c>
      <c r="BK22" s="56">
        <f t="shared" si="24"/>
        <v>9.5354959748629536E-2</v>
      </c>
      <c r="BL22" s="30">
        <f t="shared" si="25"/>
        <v>1.1829727449544367</v>
      </c>
      <c r="BM22" s="30">
        <f t="shared" si="26"/>
        <v>1.3108192645660943</v>
      </c>
      <c r="BN22" s="30">
        <f t="shared" si="27"/>
        <v>6.3923259805828719E-2</v>
      </c>
      <c r="BO22" s="56">
        <f t="shared" si="28"/>
        <v>5.1265911160024137E-2</v>
      </c>
      <c r="BP22" s="59"/>
      <c r="BQ22" s="30">
        <f t="shared" si="29"/>
        <v>0.87792012558027133</v>
      </c>
      <c r="BR22" s="30">
        <f t="shared" si="30"/>
        <v>1.5342888562803461</v>
      </c>
      <c r="BS22" s="30">
        <f t="shared" si="31"/>
        <v>0.32818436535003731</v>
      </c>
      <c r="BT22" s="56">
        <f t="shared" si="32"/>
        <v>0.27210276374719228</v>
      </c>
      <c r="BU22" s="30">
        <f t="shared" si="33"/>
        <v>0.69328172855118486</v>
      </c>
      <c r="BV22" s="30">
        <f t="shared" si="34"/>
        <v>1.6012990843834611</v>
      </c>
      <c r="BW22" s="30">
        <f t="shared" si="35"/>
        <v>0.45400867791613819</v>
      </c>
      <c r="BX22" s="56">
        <f t="shared" si="36"/>
        <v>0.39572254361831372</v>
      </c>
      <c r="BY22" s="30">
        <f t="shared" si="37"/>
        <v>0.51653395288257631</v>
      </c>
      <c r="BZ22" s="30">
        <f t="shared" si="38"/>
        <v>2.4264625587013553</v>
      </c>
      <c r="CA22" s="30">
        <f t="shared" si="39"/>
        <v>0.9549643029093895</v>
      </c>
      <c r="CB22" s="56">
        <f t="shared" si="40"/>
        <v>0.64897413173991436</v>
      </c>
      <c r="CC22" s="30">
        <f t="shared" si="41"/>
        <v>0.8118421581661045</v>
      </c>
      <c r="CD22" s="30">
        <f t="shared" si="42"/>
        <v>1.6819498513544264</v>
      </c>
      <c r="CE22" s="30">
        <f t="shared" si="43"/>
        <v>0.43505384659416102</v>
      </c>
      <c r="CF22" s="56">
        <f t="shared" si="44"/>
        <v>0.34890948798717708</v>
      </c>
      <c r="CG22" s="66"/>
      <c r="CH22" s="60"/>
    </row>
    <row r="23" spans="1:86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0.43095088899412881</v>
      </c>
      <c r="O23" s="6">
        <f>(Q18-O18)/Q18</f>
        <v>-8.9036115180185685E-2</v>
      </c>
      <c r="P23" s="6">
        <f>(Q18-P18)/Q18</f>
        <v>-3.7469860945400617</v>
      </c>
      <c r="Q23" s="6" t="s">
        <v>7</v>
      </c>
      <c r="R23" s="45"/>
      <c r="S23" s="91"/>
      <c r="T23" s="24"/>
      <c r="U23" s="129">
        <f>'RAW DATA'!BO18</f>
        <v>68.95</v>
      </c>
      <c r="V23" s="129">
        <f>'RAW DATA'!BP18</f>
        <v>12.379220855165386</v>
      </c>
      <c r="W23" s="129">
        <f>'RAW DATA'!BQ18</f>
        <v>1.17</v>
      </c>
      <c r="X23" s="82"/>
      <c r="Y23" s="83"/>
      <c r="Z23" s="84"/>
      <c r="AA23" s="30">
        <f t="shared" si="0"/>
        <v>1.052028884356299</v>
      </c>
      <c r="AB23" s="30">
        <f t="shared" si="1"/>
        <v>1.4233331964820515</v>
      </c>
      <c r="AC23" s="85">
        <f t="shared" si="2"/>
        <v>0.99594334798172868</v>
      </c>
      <c r="AD23" s="85">
        <f t="shared" si="3"/>
        <v>1.3474527649164565</v>
      </c>
      <c r="AE23" s="30">
        <f t="shared" si="4"/>
        <v>1.2529505866495412</v>
      </c>
      <c r="AF23" s="30">
        <f t="shared" si="5"/>
        <v>1.6951684407611438</v>
      </c>
      <c r="AG23" s="84"/>
      <c r="AH23" s="77"/>
      <c r="AI23" s="45"/>
      <c r="AJ23" s="30">
        <f t="shared" si="6"/>
        <v>1.2376810404191754</v>
      </c>
      <c r="AK23" s="30">
        <f t="shared" si="7"/>
        <v>1.1716980564490926</v>
      </c>
      <c r="AL23" s="30">
        <f t="shared" si="8"/>
        <v>1.4740595137053425</v>
      </c>
      <c r="AM23" s="85">
        <f t="shared" si="9"/>
        <v>1.2847220796688039</v>
      </c>
      <c r="AN23" s="30">
        <f t="shared" si="48"/>
        <v>4.5807232322220602E-3</v>
      </c>
      <c r="AO23" s="30">
        <f t="shared" si="45"/>
        <v>2.8833957043053459E-6</v>
      </c>
      <c r="AP23" s="30">
        <f t="shared" si="46"/>
        <v>9.2452187874729405E-2</v>
      </c>
      <c r="AQ23" s="85">
        <f t="shared" si="47"/>
        <v>1.316115556353541E-2</v>
      </c>
      <c r="AR23" s="86"/>
      <c r="AS23" s="87"/>
      <c r="AT23" s="60"/>
      <c r="AU23" s="30">
        <f t="shared" si="10"/>
        <v>153.24510898096162</v>
      </c>
      <c r="AV23" s="30">
        <f t="shared" si="10"/>
        <v>1.3688999999999998</v>
      </c>
      <c r="AW23" s="30">
        <f t="shared" si="11"/>
        <v>14.4836884005435</v>
      </c>
      <c r="AX23" s="85">
        <f t="shared" si="12"/>
        <v>251.27703268014815</v>
      </c>
      <c r="AY23" s="92"/>
      <c r="AZ23" s="30">
        <f t="shared" si="13"/>
        <v>1.1910488343128802</v>
      </c>
      <c r="BA23" s="30">
        <f t="shared" si="14"/>
        <v>1.2843132465254705</v>
      </c>
      <c r="BB23" s="30">
        <f t="shared" si="15"/>
        <v>4.6632206106295253E-2</v>
      </c>
      <c r="BC23" s="56">
        <f t="shared" si="16"/>
        <v>3.7677078813861321E-2</v>
      </c>
      <c r="BD23" s="30">
        <f t="shared" si="17"/>
        <v>1.1071872860470633</v>
      </c>
      <c r="BE23" s="30">
        <f t="shared" si="18"/>
        <v>1.236208826851122</v>
      </c>
      <c r="BF23" s="30">
        <f t="shared" si="19"/>
        <v>6.4510770402029363E-2</v>
      </c>
      <c r="BG23" s="56">
        <f t="shared" si="20"/>
        <v>5.5057503976351591E-2</v>
      </c>
      <c r="BH23" s="30">
        <f t="shared" si="21"/>
        <v>1.3383672111487357</v>
      </c>
      <c r="BI23" s="30">
        <f t="shared" si="22"/>
        <v>1.6097518162619493</v>
      </c>
      <c r="BJ23" s="30">
        <f t="shared" si="23"/>
        <v>0.13569230255660672</v>
      </c>
      <c r="BK23" s="56">
        <f t="shared" si="24"/>
        <v>9.2053476331845754E-2</v>
      </c>
      <c r="BL23" s="30">
        <f t="shared" si="25"/>
        <v>1.2229046295289197</v>
      </c>
      <c r="BM23" s="30">
        <f t="shared" si="26"/>
        <v>1.3465395298086882</v>
      </c>
      <c r="BN23" s="30">
        <f t="shared" si="27"/>
        <v>6.1817450139884204E-2</v>
      </c>
      <c r="BO23" s="56">
        <f t="shared" si="28"/>
        <v>4.8117371934496958E-2</v>
      </c>
      <c r="BP23" s="59"/>
      <c r="BQ23" s="30">
        <f t="shared" si="29"/>
        <v>0.90972631576814889</v>
      </c>
      <c r="BR23" s="30">
        <f t="shared" si="30"/>
        <v>1.5656357650702017</v>
      </c>
      <c r="BS23" s="30">
        <f t="shared" si="31"/>
        <v>0.32795472465102649</v>
      </c>
      <c r="BT23" s="56">
        <f t="shared" si="32"/>
        <v>0.26497515429335117</v>
      </c>
      <c r="BU23" s="30">
        <f t="shared" si="33"/>
        <v>0.71800706237521306</v>
      </c>
      <c r="BV23" s="30">
        <f t="shared" si="34"/>
        <v>1.6253890505229722</v>
      </c>
      <c r="BW23" s="30">
        <f t="shared" si="35"/>
        <v>0.45369099407387953</v>
      </c>
      <c r="BX23" s="56">
        <f t="shared" si="36"/>
        <v>0.38720811353807288</v>
      </c>
      <c r="BY23" s="30">
        <f t="shared" si="37"/>
        <v>0.51976342870394687</v>
      </c>
      <c r="BZ23" s="30">
        <f t="shared" si="38"/>
        <v>2.4283555987067382</v>
      </c>
      <c r="CA23" s="30">
        <f t="shared" si="39"/>
        <v>0.95429608500139562</v>
      </c>
      <c r="CB23" s="56">
        <f t="shared" si="40"/>
        <v>0.64739318604754448</v>
      </c>
      <c r="CC23" s="30">
        <f t="shared" si="41"/>
        <v>0.84997265363816565</v>
      </c>
      <c r="CD23" s="30">
        <f t="shared" si="42"/>
        <v>1.7194715056994423</v>
      </c>
      <c r="CE23" s="30">
        <f t="shared" si="43"/>
        <v>0.43474942603063826</v>
      </c>
      <c r="CF23" s="56">
        <f t="shared" si="44"/>
        <v>0.33839959078364634</v>
      </c>
      <c r="CG23" s="66"/>
      <c r="CH23" s="93"/>
    </row>
    <row r="24" spans="1:86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7"/>
      <c r="Q24" s="18"/>
      <c r="R24" s="45"/>
      <c r="S24" s="91"/>
      <c r="T24" s="24"/>
      <c r="U24" s="129">
        <f>'RAW DATA'!BO19</f>
        <v>71.92</v>
      </c>
      <c r="V24" s="129">
        <f>'RAW DATA'!BP19</f>
        <v>13.393824587276928</v>
      </c>
      <c r="W24" s="129">
        <f>'RAW DATA'!BQ19</f>
        <v>1.23</v>
      </c>
      <c r="X24" s="82"/>
      <c r="Y24" s="83"/>
      <c r="Z24" s="84"/>
      <c r="AA24" s="30">
        <f t="shared" si="0"/>
        <v>1.0685872172643593</v>
      </c>
      <c r="AB24" s="30">
        <f t="shared" si="1"/>
        <v>1.4457356468870743</v>
      </c>
      <c r="AC24" s="85">
        <f t="shared" si="2"/>
        <v>1.0089619451201752</v>
      </c>
      <c r="AD24" s="85">
        <f t="shared" si="3"/>
        <v>1.365066161044943</v>
      </c>
      <c r="AE24" s="30">
        <f t="shared" si="4"/>
        <v>1.2541553110087338</v>
      </c>
      <c r="AF24" s="30">
        <f t="shared" si="5"/>
        <v>1.6967983619529927</v>
      </c>
      <c r="AG24" s="84"/>
      <c r="AH24" s="77"/>
      <c r="AI24" s="45"/>
      <c r="AJ24" s="30">
        <f t="shared" si="6"/>
        <v>1.257161432075717</v>
      </c>
      <c r="AK24" s="30">
        <f t="shared" si="7"/>
        <v>1.1870140530825593</v>
      </c>
      <c r="AL24" s="30">
        <f t="shared" si="8"/>
        <v>1.4754768364808633</v>
      </c>
      <c r="AM24" s="85">
        <f t="shared" si="9"/>
        <v>1.3080579655073694</v>
      </c>
      <c r="AN24" s="30">
        <f t="shared" si="48"/>
        <v>7.3774339240378689E-4</v>
      </c>
      <c r="AO24" s="30">
        <f t="shared" si="45"/>
        <v>1.8477916323890323E-3</v>
      </c>
      <c r="AP24" s="30">
        <f t="shared" si="46"/>
        <v>6.0258877248652483E-2</v>
      </c>
      <c r="AQ24" s="85">
        <f t="shared" si="47"/>
        <v>6.0930459791496755E-3</v>
      </c>
      <c r="AR24" s="86"/>
      <c r="AS24" s="87"/>
      <c r="AT24" s="60"/>
      <c r="AU24" s="30">
        <f t="shared" si="10"/>
        <v>179.39453707474397</v>
      </c>
      <c r="AV24" s="30">
        <f t="shared" si="10"/>
        <v>1.5128999999999999</v>
      </c>
      <c r="AW24" s="30">
        <f t="shared" si="11"/>
        <v>16.474404242350619</v>
      </c>
      <c r="AX24" s="85">
        <f t="shared" si="12"/>
        <v>220.14002450236279</v>
      </c>
      <c r="AY24" s="92"/>
      <c r="AZ24" s="30">
        <f t="shared" si="13"/>
        <v>1.2114556446489402</v>
      </c>
      <c r="BA24" s="30">
        <f t="shared" si="14"/>
        <v>1.3028672195024937</v>
      </c>
      <c r="BB24" s="30">
        <f t="shared" si="15"/>
        <v>4.5705787426776751E-2</v>
      </c>
      <c r="BC24" s="56">
        <f t="shared" si="16"/>
        <v>3.6356339178582109E-2</v>
      </c>
      <c r="BD24" s="30">
        <f t="shared" si="17"/>
        <v>1.1237848858411081</v>
      </c>
      <c r="BE24" s="30">
        <f t="shared" si="18"/>
        <v>1.2502432203240104</v>
      </c>
      <c r="BF24" s="30">
        <f t="shared" si="19"/>
        <v>6.3229167241451001E-2</v>
      </c>
      <c r="BG24" s="56">
        <f t="shared" si="20"/>
        <v>5.3267412527468527E-2</v>
      </c>
      <c r="BH24" s="30">
        <f t="shared" si="21"/>
        <v>1.3424802649276057</v>
      </c>
      <c r="BI24" s="30">
        <f t="shared" si="22"/>
        <v>1.6084734080341208</v>
      </c>
      <c r="BJ24" s="30">
        <f t="shared" si="23"/>
        <v>0.13299657155325739</v>
      </c>
      <c r="BK24" s="56">
        <f t="shared" si="24"/>
        <v>9.0138027426079792E-2</v>
      </c>
      <c r="BL24" s="30">
        <f t="shared" si="25"/>
        <v>1.2474686116835645</v>
      </c>
      <c r="BM24" s="30">
        <f t="shared" si="26"/>
        <v>1.3686473193311743</v>
      </c>
      <c r="BN24" s="30">
        <f t="shared" si="27"/>
        <v>6.0589353823804905E-2</v>
      </c>
      <c r="BO24" s="56">
        <f t="shared" si="28"/>
        <v>4.6320083223761063E-2</v>
      </c>
      <c r="BP24" s="59"/>
      <c r="BQ24" s="30">
        <f t="shared" si="29"/>
        <v>0.92933715326328326</v>
      </c>
      <c r="BR24" s="30">
        <f t="shared" si="30"/>
        <v>1.5849857108881507</v>
      </c>
      <c r="BS24" s="30">
        <f t="shared" si="31"/>
        <v>0.32782427881243376</v>
      </c>
      <c r="BT24" s="56">
        <f t="shared" si="32"/>
        <v>0.26076545974780535</v>
      </c>
      <c r="BU24" s="30">
        <f t="shared" si="33"/>
        <v>0.73350351715651374</v>
      </c>
      <c r="BV24" s="30">
        <f t="shared" si="34"/>
        <v>1.6405245890086047</v>
      </c>
      <c r="BW24" s="30">
        <f t="shared" si="35"/>
        <v>0.45351053592604551</v>
      </c>
      <c r="BX24" s="56">
        <f t="shared" si="36"/>
        <v>0.38205995518614377</v>
      </c>
      <c r="BY24" s="30">
        <f t="shared" si="37"/>
        <v>0.52156032812135389</v>
      </c>
      <c r="BZ24" s="30">
        <f t="shared" si="38"/>
        <v>2.4293933448403724</v>
      </c>
      <c r="CA24" s="30">
        <f t="shared" si="39"/>
        <v>0.95391650835950936</v>
      </c>
      <c r="CB24" s="56">
        <f t="shared" si="40"/>
        <v>0.64651405211801261</v>
      </c>
      <c r="CC24" s="30">
        <f t="shared" si="41"/>
        <v>0.87348146350920741</v>
      </c>
      <c r="CD24" s="30">
        <f t="shared" si="42"/>
        <v>1.7426344675055314</v>
      </c>
      <c r="CE24" s="30">
        <f t="shared" si="43"/>
        <v>0.43457650199816206</v>
      </c>
      <c r="CF24" s="56">
        <f t="shared" si="44"/>
        <v>0.33223030894475575</v>
      </c>
      <c r="CG24" s="66"/>
      <c r="CH24" s="60"/>
    </row>
    <row r="25" spans="1:86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81" t="s">
        <v>70</v>
      </c>
      <c r="M25" s="30">
        <f>V87</f>
        <v>28.230941035642587</v>
      </c>
      <c r="N25" s="90"/>
      <c r="O25" s="90"/>
      <c r="P25" s="19"/>
      <c r="Q25" s="20"/>
      <c r="R25" s="45"/>
      <c r="S25" s="91"/>
      <c r="T25" s="24"/>
      <c r="U25" s="129">
        <f>'RAW DATA'!BO20</f>
        <v>71.92</v>
      </c>
      <c r="V25" s="129">
        <f>'RAW DATA'!BP20</f>
        <v>13.393824587276928</v>
      </c>
      <c r="W25" s="129">
        <f>'RAW DATA'!BQ20</f>
        <v>1.28</v>
      </c>
      <c r="X25" s="82"/>
      <c r="Y25" s="83"/>
      <c r="Z25" s="84"/>
      <c r="AA25" s="30">
        <f t="shared" si="0"/>
        <v>1.0685872172643593</v>
      </c>
      <c r="AB25" s="30">
        <f t="shared" si="1"/>
        <v>1.4457356468870743</v>
      </c>
      <c r="AC25" s="85">
        <f t="shared" si="2"/>
        <v>1.0089619451201752</v>
      </c>
      <c r="AD25" s="85">
        <f t="shared" si="3"/>
        <v>1.365066161044943</v>
      </c>
      <c r="AE25" s="30">
        <f t="shared" si="4"/>
        <v>1.2541553110087338</v>
      </c>
      <c r="AF25" s="30">
        <f t="shared" si="5"/>
        <v>1.6967983619529927</v>
      </c>
      <c r="AG25" s="84"/>
      <c r="AH25" s="77"/>
      <c r="AI25" s="45"/>
      <c r="AJ25" s="30">
        <f t="shared" si="6"/>
        <v>1.257161432075717</v>
      </c>
      <c r="AK25" s="30">
        <f t="shared" si="7"/>
        <v>1.1870140530825593</v>
      </c>
      <c r="AL25" s="30">
        <f t="shared" si="8"/>
        <v>1.4754768364808633</v>
      </c>
      <c r="AM25" s="85">
        <f t="shared" si="9"/>
        <v>1.3080579655073694</v>
      </c>
      <c r="AN25" s="30">
        <f t="shared" si="48"/>
        <v>5.2160018483209157E-4</v>
      </c>
      <c r="AO25" s="30">
        <f t="shared" si="45"/>
        <v>8.6463863241331134E-3</v>
      </c>
      <c r="AP25" s="30">
        <f t="shared" si="46"/>
        <v>3.8211193600566143E-2</v>
      </c>
      <c r="AQ25" s="85">
        <f t="shared" si="47"/>
        <v>7.8724942841273027E-4</v>
      </c>
      <c r="AR25" s="94"/>
      <c r="AS25" s="95"/>
      <c r="AT25" s="60"/>
      <c r="AU25" s="30">
        <f t="shared" si="10"/>
        <v>179.39453707474397</v>
      </c>
      <c r="AV25" s="30">
        <f t="shared" si="10"/>
        <v>1.6384000000000001</v>
      </c>
      <c r="AW25" s="30">
        <f t="shared" si="11"/>
        <v>17.144095471714468</v>
      </c>
      <c r="AX25" s="85">
        <f t="shared" si="12"/>
        <v>220.14002450236279</v>
      </c>
      <c r="AY25" s="92"/>
      <c r="AZ25" s="30">
        <f t="shared" si="13"/>
        <v>1.2114556446489402</v>
      </c>
      <c r="BA25" s="30">
        <f t="shared" si="14"/>
        <v>1.3028672195024937</v>
      </c>
      <c r="BB25" s="30">
        <f t="shared" si="15"/>
        <v>4.5705787426776751E-2</v>
      </c>
      <c r="BC25" s="56">
        <f t="shared" si="16"/>
        <v>3.6356339178582109E-2</v>
      </c>
      <c r="BD25" s="30">
        <f t="shared" si="17"/>
        <v>1.1237848858411081</v>
      </c>
      <c r="BE25" s="30">
        <f t="shared" si="18"/>
        <v>1.2502432203240104</v>
      </c>
      <c r="BF25" s="30">
        <f t="shared" si="19"/>
        <v>6.3229167241451001E-2</v>
      </c>
      <c r="BG25" s="56">
        <f t="shared" si="20"/>
        <v>5.3267412527468527E-2</v>
      </c>
      <c r="BH25" s="30">
        <f t="shared" si="21"/>
        <v>1.3424802649276057</v>
      </c>
      <c r="BI25" s="30">
        <f t="shared" si="22"/>
        <v>1.6084734080341208</v>
      </c>
      <c r="BJ25" s="30">
        <f t="shared" si="23"/>
        <v>0.13299657155325739</v>
      </c>
      <c r="BK25" s="56">
        <f t="shared" si="24"/>
        <v>9.0138027426079792E-2</v>
      </c>
      <c r="BL25" s="30">
        <f t="shared" si="25"/>
        <v>1.2474686116835645</v>
      </c>
      <c r="BM25" s="30">
        <f t="shared" si="26"/>
        <v>1.3686473193311743</v>
      </c>
      <c r="BN25" s="30">
        <f t="shared" si="27"/>
        <v>6.0589353823804905E-2</v>
      </c>
      <c r="BO25" s="56">
        <f t="shared" si="28"/>
        <v>4.6320083223761063E-2</v>
      </c>
      <c r="BP25" s="59"/>
      <c r="BQ25" s="30">
        <f t="shared" si="29"/>
        <v>0.92933715326328326</v>
      </c>
      <c r="BR25" s="30">
        <f t="shared" si="30"/>
        <v>1.5849857108881507</v>
      </c>
      <c r="BS25" s="30">
        <f t="shared" si="31"/>
        <v>0.32782427881243376</v>
      </c>
      <c r="BT25" s="56">
        <f t="shared" si="32"/>
        <v>0.26076545974780535</v>
      </c>
      <c r="BU25" s="30">
        <f t="shared" si="33"/>
        <v>0.73350351715651374</v>
      </c>
      <c r="BV25" s="30">
        <f t="shared" si="34"/>
        <v>1.6405245890086047</v>
      </c>
      <c r="BW25" s="30">
        <f t="shared" si="35"/>
        <v>0.45351053592604551</v>
      </c>
      <c r="BX25" s="56">
        <f t="shared" si="36"/>
        <v>0.38205995518614377</v>
      </c>
      <c r="BY25" s="30">
        <f t="shared" si="37"/>
        <v>0.52156032812135389</v>
      </c>
      <c r="BZ25" s="30">
        <f t="shared" si="38"/>
        <v>2.4293933448403724</v>
      </c>
      <c r="CA25" s="30">
        <f t="shared" si="39"/>
        <v>0.95391650835950936</v>
      </c>
      <c r="CB25" s="56">
        <f t="shared" si="40"/>
        <v>0.64651405211801261</v>
      </c>
      <c r="CC25" s="30">
        <f t="shared" si="41"/>
        <v>0.87348146350920741</v>
      </c>
      <c r="CD25" s="30">
        <f t="shared" si="42"/>
        <v>1.7426344675055314</v>
      </c>
      <c r="CE25" s="30">
        <f t="shared" si="43"/>
        <v>0.43457650199816206</v>
      </c>
      <c r="CF25" s="56">
        <f t="shared" si="44"/>
        <v>0.33223030894475575</v>
      </c>
      <c r="CG25" s="66"/>
      <c r="CH25" s="60"/>
    </row>
    <row r="26" spans="1:86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INPUTS!D35</f>
        <v>71</v>
      </c>
      <c r="I26" s="79"/>
      <c r="K26" s="79"/>
      <c r="L26" s="81" t="s">
        <v>18</v>
      </c>
      <c r="M26" s="30">
        <f>SUM(AX16:AX86)</f>
        <v>38357.143907064215</v>
      </c>
      <c r="N26" s="90"/>
      <c r="O26" s="90"/>
      <c r="P26" s="17"/>
      <c r="Q26" s="21"/>
      <c r="R26" s="45"/>
      <c r="S26" s="91"/>
      <c r="T26" s="24"/>
      <c r="U26" s="129">
        <f>'RAW DATA'!BO21</f>
        <v>71.92</v>
      </c>
      <c r="V26" s="129">
        <f>'RAW DATA'!BP21</f>
        <v>13.393824587276928</v>
      </c>
      <c r="W26" s="129">
        <f>'RAW DATA'!BQ21</f>
        <v>1.33</v>
      </c>
      <c r="X26" s="82"/>
      <c r="Y26" s="83"/>
      <c r="Z26" s="84"/>
      <c r="AA26" s="30">
        <f t="shared" si="0"/>
        <v>1.0685872172643593</v>
      </c>
      <c r="AB26" s="30">
        <f t="shared" si="1"/>
        <v>1.4457356468870743</v>
      </c>
      <c r="AC26" s="85">
        <f t="shared" si="2"/>
        <v>1.0089619451201752</v>
      </c>
      <c r="AD26" s="85">
        <f t="shared" si="3"/>
        <v>1.365066161044943</v>
      </c>
      <c r="AE26" s="30">
        <f t="shared" si="4"/>
        <v>1.2541553110087338</v>
      </c>
      <c r="AF26" s="30">
        <f t="shared" si="5"/>
        <v>1.6967983619529927</v>
      </c>
      <c r="AG26" s="84"/>
      <c r="AH26" s="77"/>
      <c r="AI26" s="45"/>
      <c r="AJ26" s="30">
        <f t="shared" si="6"/>
        <v>1.257161432075717</v>
      </c>
      <c r="AK26" s="30">
        <f t="shared" si="7"/>
        <v>1.1870140530825593</v>
      </c>
      <c r="AL26" s="30">
        <f t="shared" si="8"/>
        <v>1.4754768364808633</v>
      </c>
      <c r="AM26" s="85">
        <f t="shared" si="9"/>
        <v>1.3080579655073694</v>
      </c>
      <c r="AN26" s="30">
        <f t="shared" si="48"/>
        <v>5.3054569772604055E-3</v>
      </c>
      <c r="AO26" s="30">
        <f t="shared" si="45"/>
        <v>2.0444981015877203E-2</v>
      </c>
      <c r="AP26" s="30">
        <f t="shared" si="46"/>
        <v>2.1163509952479804E-2</v>
      </c>
      <c r="AQ26" s="85">
        <f t="shared" si="47"/>
        <v>4.8145287767579353E-4</v>
      </c>
      <c r="AR26" s="94"/>
      <c r="AS26" s="95"/>
      <c r="AT26" s="60"/>
      <c r="AU26" s="30">
        <f t="shared" si="10"/>
        <v>179.39453707474397</v>
      </c>
      <c r="AV26" s="30">
        <f t="shared" si="10"/>
        <v>1.7689000000000001</v>
      </c>
      <c r="AW26" s="30">
        <f t="shared" si="11"/>
        <v>17.813786701078314</v>
      </c>
      <c r="AX26" s="85">
        <f t="shared" si="12"/>
        <v>220.14002450236279</v>
      </c>
      <c r="AY26" s="92"/>
      <c r="AZ26" s="30">
        <f t="shared" si="13"/>
        <v>1.2114556446489402</v>
      </c>
      <c r="BA26" s="30">
        <f t="shared" si="14"/>
        <v>1.3028672195024937</v>
      </c>
      <c r="BB26" s="30">
        <f t="shared" si="15"/>
        <v>4.5705787426776751E-2</v>
      </c>
      <c r="BC26" s="56">
        <f t="shared" si="16"/>
        <v>3.6356339178582109E-2</v>
      </c>
      <c r="BD26" s="30">
        <f t="shared" si="17"/>
        <v>1.1237848858411081</v>
      </c>
      <c r="BE26" s="30">
        <f t="shared" si="18"/>
        <v>1.2502432203240104</v>
      </c>
      <c r="BF26" s="30">
        <f t="shared" si="19"/>
        <v>6.3229167241451001E-2</v>
      </c>
      <c r="BG26" s="56">
        <f t="shared" si="20"/>
        <v>5.3267412527468527E-2</v>
      </c>
      <c r="BH26" s="30">
        <f t="shared" si="21"/>
        <v>1.3424802649276057</v>
      </c>
      <c r="BI26" s="30">
        <f t="shared" si="22"/>
        <v>1.6084734080341208</v>
      </c>
      <c r="BJ26" s="30">
        <f t="shared" si="23"/>
        <v>0.13299657155325739</v>
      </c>
      <c r="BK26" s="56">
        <f t="shared" si="24"/>
        <v>9.0138027426079792E-2</v>
      </c>
      <c r="BL26" s="30">
        <f t="shared" si="25"/>
        <v>1.2474686116835645</v>
      </c>
      <c r="BM26" s="30">
        <f t="shared" si="26"/>
        <v>1.3686473193311743</v>
      </c>
      <c r="BN26" s="30">
        <f t="shared" si="27"/>
        <v>6.0589353823804905E-2</v>
      </c>
      <c r="BO26" s="56">
        <f t="shared" si="28"/>
        <v>4.6320083223761063E-2</v>
      </c>
      <c r="BP26" s="59"/>
      <c r="BQ26" s="30">
        <f t="shared" si="29"/>
        <v>0.92933715326328326</v>
      </c>
      <c r="BR26" s="30">
        <f t="shared" si="30"/>
        <v>1.5849857108881507</v>
      </c>
      <c r="BS26" s="30">
        <f t="shared" si="31"/>
        <v>0.32782427881243376</v>
      </c>
      <c r="BT26" s="56">
        <f t="shared" si="32"/>
        <v>0.26076545974780535</v>
      </c>
      <c r="BU26" s="30">
        <f t="shared" si="33"/>
        <v>0.73350351715651374</v>
      </c>
      <c r="BV26" s="30">
        <f t="shared" si="34"/>
        <v>1.6405245890086047</v>
      </c>
      <c r="BW26" s="30">
        <f t="shared" si="35"/>
        <v>0.45351053592604551</v>
      </c>
      <c r="BX26" s="56">
        <f t="shared" si="36"/>
        <v>0.38205995518614377</v>
      </c>
      <c r="BY26" s="30">
        <f t="shared" si="37"/>
        <v>0.52156032812135389</v>
      </c>
      <c r="BZ26" s="30">
        <f t="shared" si="38"/>
        <v>2.4293933448403724</v>
      </c>
      <c r="CA26" s="30">
        <f t="shared" si="39"/>
        <v>0.95391650835950936</v>
      </c>
      <c r="CB26" s="56">
        <f t="shared" si="40"/>
        <v>0.64651405211801261</v>
      </c>
      <c r="CC26" s="30">
        <f t="shared" si="41"/>
        <v>0.87348146350920741</v>
      </c>
      <c r="CD26" s="30">
        <f t="shared" si="42"/>
        <v>1.7426344675055314</v>
      </c>
      <c r="CE26" s="30">
        <f t="shared" si="43"/>
        <v>0.43457650199816206</v>
      </c>
      <c r="CF26" s="56">
        <f t="shared" si="44"/>
        <v>0.33223030894475575</v>
      </c>
      <c r="CG26" s="66"/>
      <c r="CH26" s="60"/>
    </row>
    <row r="27" spans="1:86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DATA'!BO22</f>
        <v>71.319999999999993</v>
      </c>
      <c r="V27" s="129">
        <f>'RAW DATA'!BP22</f>
        <v>13.189540434008688</v>
      </c>
      <c r="W27" s="129">
        <f>'RAW DATA'!BQ22</f>
        <v>1.39</v>
      </c>
      <c r="X27" s="82"/>
      <c r="Y27" s="83"/>
      <c r="Z27" s="84"/>
      <c r="AA27" s="30">
        <f t="shared" si="0"/>
        <v>1.0652532998830215</v>
      </c>
      <c r="AB27" s="30">
        <f t="shared" si="1"/>
        <v>1.4412250527829116</v>
      </c>
      <c r="AC27" s="85">
        <f t="shared" si="2"/>
        <v>1.0063271202514634</v>
      </c>
      <c r="AD27" s="85">
        <f t="shared" si="3"/>
        <v>1.3615013979872739</v>
      </c>
      <c r="AE27" s="30">
        <f t="shared" si="4"/>
        <v>1.2539201671153437</v>
      </c>
      <c r="AF27" s="30">
        <f t="shared" si="5"/>
        <v>1.6964802260972296</v>
      </c>
      <c r="AG27" s="84"/>
      <c r="AH27" s="77"/>
      <c r="AI27" s="45"/>
      <c r="AJ27" s="30">
        <f t="shared" si="6"/>
        <v>1.2532391763329667</v>
      </c>
      <c r="AK27" s="30">
        <f t="shared" si="7"/>
        <v>1.1839142591193688</v>
      </c>
      <c r="AL27" s="30">
        <f>$F$18*(V27^$G$18)</f>
        <v>1.4752001966062867</v>
      </c>
      <c r="AM27" s="85">
        <f t="shared" si="9"/>
        <v>1.3033594299821998</v>
      </c>
      <c r="AN27" s="30">
        <f t="shared" si="48"/>
        <v>1.870352289008536E-2</v>
      </c>
      <c r="AO27" s="30">
        <f t="shared" si="45"/>
        <v>4.2471332594318643E-2</v>
      </c>
      <c r="AP27" s="30">
        <f t="shared" si="46"/>
        <v>7.2590735017499164E-3</v>
      </c>
      <c r="AQ27" s="85">
        <f t="shared" si="47"/>
        <v>7.5065883730093255E-3</v>
      </c>
      <c r="AR27" s="94"/>
      <c r="AS27" s="95"/>
      <c r="AT27" s="60"/>
      <c r="AU27" s="30">
        <f t="shared" si="10"/>
        <v>173.96397686035007</v>
      </c>
      <c r="AV27" s="30">
        <f t="shared" si="10"/>
        <v>1.9320999999999997</v>
      </c>
      <c r="AW27" s="30">
        <f t="shared" si="11"/>
        <v>18.333461203272076</v>
      </c>
      <c r="AX27" s="85">
        <f t="shared" si="12"/>
        <v>226.24373205883262</v>
      </c>
      <c r="AY27" s="92"/>
      <c r="AZ27" s="30">
        <f t="shared" si="13"/>
        <v>1.2073503116244804</v>
      </c>
      <c r="BA27" s="30">
        <f t="shared" si="14"/>
        <v>1.299128041041453</v>
      </c>
      <c r="BB27" s="30">
        <f t="shared" si="15"/>
        <v>4.5888864708486382E-2</v>
      </c>
      <c r="BC27" s="56">
        <f t="shared" si="16"/>
        <v>3.661620668670696E-2</v>
      </c>
      <c r="BD27" s="30">
        <f t="shared" si="17"/>
        <v>1.1204318236439579</v>
      </c>
      <c r="BE27" s="30">
        <f t="shared" si="18"/>
        <v>1.2473966945947796</v>
      </c>
      <c r="BF27" s="30">
        <f t="shared" si="19"/>
        <v>6.3482435475410937E-2</v>
      </c>
      <c r="BG27" s="56">
        <f t="shared" si="20"/>
        <v>5.3620804873683196E-2</v>
      </c>
      <c r="BH27" s="30">
        <f t="shared" si="21"/>
        <v>1.3416708992831106</v>
      </c>
      <c r="BI27" s="30">
        <f t="shared" si="22"/>
        <v>1.6087294939294627</v>
      </c>
      <c r="BJ27" s="30">
        <f t="shared" si="23"/>
        <v>0.13352929732317609</v>
      </c>
      <c r="BK27" s="56">
        <f t="shared" si="24"/>
        <v>9.0516051740205578E-2</v>
      </c>
      <c r="BL27" s="30">
        <f t="shared" si="25"/>
        <v>1.2425273818559199</v>
      </c>
      <c r="BM27" s="30">
        <f t="shared" si="26"/>
        <v>1.3641914781084796</v>
      </c>
      <c r="BN27" s="30">
        <f t="shared" si="27"/>
        <v>6.0832048126279743E-2</v>
      </c>
      <c r="BO27" s="56">
        <f t="shared" si="28"/>
        <v>4.6673271184381304E-2</v>
      </c>
      <c r="BP27" s="59"/>
      <c r="BQ27" s="30">
        <f t="shared" si="29"/>
        <v>0.92538932246869487</v>
      </c>
      <c r="BR27" s="30">
        <f t="shared" si="30"/>
        <v>1.5810890301972385</v>
      </c>
      <c r="BS27" s="30">
        <f t="shared" si="31"/>
        <v>0.32784985386427185</v>
      </c>
      <c r="BT27" s="56">
        <f t="shared" si="32"/>
        <v>0.26160198312948929</v>
      </c>
      <c r="BU27" s="30">
        <f t="shared" si="33"/>
        <v>0.73036834278920115</v>
      </c>
      <c r="BV27" s="30">
        <f t="shared" si="34"/>
        <v>1.6374601754495364</v>
      </c>
      <c r="BW27" s="30">
        <f t="shared" si="35"/>
        <v>0.45354591633016755</v>
      </c>
      <c r="BX27" s="56">
        <f t="shared" si="36"/>
        <v>0.38309017129967571</v>
      </c>
      <c r="BY27" s="30">
        <f t="shared" si="37"/>
        <v>0.52120926891383812</v>
      </c>
      <c r="BZ27" s="30">
        <f t="shared" si="38"/>
        <v>2.4291911242987352</v>
      </c>
      <c r="CA27" s="30">
        <f t="shared" si="39"/>
        <v>0.95399092769244853</v>
      </c>
      <c r="CB27" s="56">
        <f t="shared" si="40"/>
        <v>0.64668573789992334</v>
      </c>
      <c r="CC27" s="30">
        <f t="shared" si="41"/>
        <v>0.86874902470937343</v>
      </c>
      <c r="CD27" s="30">
        <f t="shared" si="42"/>
        <v>1.7379698352550261</v>
      </c>
      <c r="CE27" s="30">
        <f t="shared" si="43"/>
        <v>0.43461040527282629</v>
      </c>
      <c r="CF27" s="56">
        <f t="shared" si="44"/>
        <v>0.33345399225658107</v>
      </c>
      <c r="CG27" s="66"/>
      <c r="CH27" s="60"/>
    </row>
    <row r="28" spans="1:86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DATA'!BO23</f>
        <v>85.59</v>
      </c>
      <c r="V28" s="129">
        <f>'RAW DATA'!BP23</f>
        <v>17.961908260578653</v>
      </c>
      <c r="W28" s="129">
        <f>'RAW DATA'!BQ23</f>
        <v>1.51</v>
      </c>
      <c r="X28" s="82"/>
      <c r="Y28" s="83"/>
      <c r="Z28" s="84"/>
      <c r="AA28" s="30">
        <f t="shared" si="0"/>
        <v>1.1431383428126436</v>
      </c>
      <c r="AB28" s="30">
        <f t="shared" si="1"/>
        <v>1.5465989343935764</v>
      </c>
      <c r="AC28" s="85">
        <f t="shared" si="2"/>
        <v>1.0697163247175139</v>
      </c>
      <c r="AD28" s="85">
        <f t="shared" si="3"/>
        <v>1.447263262853107</v>
      </c>
      <c r="AE28" s="30">
        <f t="shared" si="4"/>
        <v>1.25865349355884</v>
      </c>
      <c r="AF28" s="30">
        <f t="shared" si="5"/>
        <v>1.702884138344313</v>
      </c>
      <c r="AG28" s="84"/>
      <c r="AH28" s="77"/>
      <c r="AI28" s="45"/>
      <c r="AJ28" s="30">
        <f t="shared" si="6"/>
        <v>1.3448686386031101</v>
      </c>
      <c r="AK28" s="30">
        <f t="shared" si="7"/>
        <v>1.2584897937853106</v>
      </c>
      <c r="AL28" s="30">
        <f>$F$18*(V28^$G$18)</f>
        <v>1.4807688159515766</v>
      </c>
      <c r="AM28" s="85">
        <f t="shared" si="9"/>
        <v>1.413123889993309</v>
      </c>
      <c r="AN28" s="30">
        <f t="shared" si="48"/>
        <v>2.7268366516790255E-2</v>
      </c>
      <c r="AO28" s="30">
        <f t="shared" si="45"/>
        <v>6.3257383830155611E-2</v>
      </c>
      <c r="AP28" s="30">
        <f t="shared" si="46"/>
        <v>8.544621208728025E-4</v>
      </c>
      <c r="AQ28" s="85">
        <f t="shared" si="47"/>
        <v>9.3849806900285059E-3</v>
      </c>
      <c r="AR28" s="94"/>
      <c r="AS28" s="95"/>
      <c r="AT28" s="60"/>
      <c r="AU28" s="30">
        <f t="shared" si="10"/>
        <v>322.63014836144367</v>
      </c>
      <c r="AV28" s="30">
        <f t="shared" si="10"/>
        <v>2.2801</v>
      </c>
      <c r="AW28" s="30">
        <f t="shared" si="11"/>
        <v>27.122481473473766</v>
      </c>
      <c r="AX28" s="85">
        <f t="shared" si="12"/>
        <v>105.45303413533728</v>
      </c>
      <c r="AY28" s="92"/>
      <c r="AZ28" s="30">
        <f t="shared" si="13"/>
        <v>1.3027505192800721</v>
      </c>
      <c r="BA28" s="30">
        <f t="shared" si="14"/>
        <v>1.3869867579261481</v>
      </c>
      <c r="BB28" s="30">
        <f t="shared" si="15"/>
        <v>4.2118119323038036E-2</v>
      </c>
      <c r="BC28" s="56">
        <f t="shared" si="16"/>
        <v>3.1317645541043548E-2</v>
      </c>
      <c r="BD28" s="30">
        <f t="shared" si="17"/>
        <v>1.2002237894015508</v>
      </c>
      <c r="BE28" s="30">
        <f t="shared" si="18"/>
        <v>1.3167557981690703</v>
      </c>
      <c r="BF28" s="30">
        <f t="shared" si="19"/>
        <v>5.8266004383759659E-2</v>
      </c>
      <c r="BG28" s="56">
        <f t="shared" si="20"/>
        <v>4.6298352733164475E-2</v>
      </c>
      <c r="BH28" s="30">
        <f t="shared" si="21"/>
        <v>1.3582117879338647</v>
      </c>
      <c r="BI28" s="30">
        <f t="shared" si="22"/>
        <v>1.6033258439692886</v>
      </c>
      <c r="BJ28" s="30">
        <f t="shared" si="23"/>
        <v>0.12255702801771187</v>
      </c>
      <c r="BK28" s="56">
        <f t="shared" si="24"/>
        <v>8.2765808340550417E-2</v>
      </c>
      <c r="BL28" s="30">
        <f t="shared" si="25"/>
        <v>1.3572904873165672</v>
      </c>
      <c r="BM28" s="30">
        <f t="shared" si="26"/>
        <v>1.4689572926700507</v>
      </c>
      <c r="BN28" s="30">
        <f t="shared" si="27"/>
        <v>5.5833402676741736E-2</v>
      </c>
      <c r="BO28" s="56">
        <f t="shared" si="28"/>
        <v>3.9510621165003527E-2</v>
      </c>
      <c r="BP28" s="59"/>
      <c r="BQ28" s="30">
        <f t="shared" si="29"/>
        <v>1.0175252794984839</v>
      </c>
      <c r="BR28" s="30">
        <f t="shared" si="30"/>
        <v>1.6722119977077363</v>
      </c>
      <c r="BS28" s="30">
        <f t="shared" si="31"/>
        <v>0.3273433591046262</v>
      </c>
      <c r="BT28" s="56">
        <f t="shared" si="32"/>
        <v>0.24340173434680701</v>
      </c>
      <c r="BU28" s="30">
        <f t="shared" si="33"/>
        <v>0.80564455987781991</v>
      </c>
      <c r="BV28" s="30">
        <f t="shared" si="34"/>
        <v>1.7113350276928012</v>
      </c>
      <c r="BW28" s="30">
        <f t="shared" si="35"/>
        <v>0.45284523390749065</v>
      </c>
      <c r="BX28" s="56">
        <f t="shared" si="36"/>
        <v>0.3598322657392507</v>
      </c>
      <c r="BY28" s="30">
        <f t="shared" si="37"/>
        <v>0.5282517074477916</v>
      </c>
      <c r="BZ28" s="30">
        <f t="shared" si="38"/>
        <v>2.4332859244553617</v>
      </c>
      <c r="CA28" s="30">
        <f t="shared" si="39"/>
        <v>0.95251710850378501</v>
      </c>
      <c r="CB28" s="56">
        <f t="shared" si="40"/>
        <v>0.64325848724176127</v>
      </c>
      <c r="CC28" s="30">
        <f t="shared" si="41"/>
        <v>0.97918491369982652</v>
      </c>
      <c r="CD28" s="30">
        <f t="shared" si="42"/>
        <v>1.8470628662867914</v>
      </c>
      <c r="CE28" s="30">
        <f t="shared" si="43"/>
        <v>0.43393897629348244</v>
      </c>
      <c r="CF28" s="56">
        <f t="shared" si="44"/>
        <v>0.30707780072668439</v>
      </c>
      <c r="CG28" s="66"/>
      <c r="CH28" s="60"/>
    </row>
    <row r="29" spans="1:86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DATA'!BO24</f>
        <v>85.59</v>
      </c>
      <c r="V29" s="129">
        <f>'RAW DATA'!BP24</f>
        <v>17.961908260578653</v>
      </c>
      <c r="W29" s="129">
        <f>'RAW DATA'!BQ24</f>
        <v>1.63</v>
      </c>
      <c r="X29" s="82"/>
      <c r="Y29" s="83"/>
      <c r="Z29" s="84"/>
      <c r="AA29" s="30">
        <f t="shared" si="0"/>
        <v>1.1431383428126436</v>
      </c>
      <c r="AB29" s="30">
        <f t="shared" si="1"/>
        <v>1.5465989343935764</v>
      </c>
      <c r="AC29" s="85">
        <f t="shared" si="2"/>
        <v>1.0697163247175139</v>
      </c>
      <c r="AD29" s="85">
        <f t="shared" si="3"/>
        <v>1.447263262853107</v>
      </c>
      <c r="AE29" s="30">
        <f t="shared" si="4"/>
        <v>1.25865349355884</v>
      </c>
      <c r="AF29" s="30">
        <f t="shared" si="5"/>
        <v>1.702884138344313</v>
      </c>
      <c r="AG29" s="84"/>
      <c r="AH29" s="77"/>
      <c r="AI29" s="45"/>
      <c r="AJ29" s="30">
        <f t="shared" si="6"/>
        <v>1.3448686386031101</v>
      </c>
      <c r="AK29" s="30">
        <f t="shared" si="7"/>
        <v>1.2584897937853106</v>
      </c>
      <c r="AL29" s="30">
        <f t="shared" si="8"/>
        <v>1.4807688159515766</v>
      </c>
      <c r="AM29" s="85">
        <f t="shared" si="9"/>
        <v>1.413123889993309</v>
      </c>
      <c r="AN29" s="30">
        <f t="shared" si="48"/>
        <v>8.1299893252043759E-2</v>
      </c>
      <c r="AO29" s="30">
        <f t="shared" si="45"/>
        <v>0.138019833321681</v>
      </c>
      <c r="AP29" s="30">
        <f t="shared" si="46"/>
        <v>2.2269946292494385E-2</v>
      </c>
      <c r="AQ29" s="85">
        <f t="shared" si="47"/>
        <v>4.7035247091634307E-2</v>
      </c>
      <c r="AR29" s="94"/>
      <c r="AS29" s="95"/>
      <c r="AT29" s="60"/>
      <c r="AU29" s="30">
        <f t="shared" si="10"/>
        <v>322.63014836144367</v>
      </c>
      <c r="AV29" s="30">
        <f t="shared" si="10"/>
        <v>2.6568999999999998</v>
      </c>
      <c r="AW29" s="30">
        <f t="shared" si="11"/>
        <v>29.277910464743204</v>
      </c>
      <c r="AX29" s="85">
        <f t="shared" si="12"/>
        <v>105.45303413533728</v>
      </c>
      <c r="AY29" s="92"/>
      <c r="AZ29" s="30">
        <f t="shared" si="13"/>
        <v>1.3027505192800721</v>
      </c>
      <c r="BA29" s="30">
        <f t="shared" si="14"/>
        <v>1.3869867579261481</v>
      </c>
      <c r="BB29" s="30">
        <f t="shared" si="15"/>
        <v>4.2118119323038036E-2</v>
      </c>
      <c r="BC29" s="56">
        <f t="shared" si="16"/>
        <v>3.1317645541043548E-2</v>
      </c>
      <c r="BD29" s="30">
        <f t="shared" si="17"/>
        <v>1.2002237894015508</v>
      </c>
      <c r="BE29" s="30">
        <f t="shared" si="18"/>
        <v>1.3167557981690703</v>
      </c>
      <c r="BF29" s="30">
        <f t="shared" si="19"/>
        <v>5.8266004383759659E-2</v>
      </c>
      <c r="BG29" s="56">
        <f t="shared" si="20"/>
        <v>4.6298352733164475E-2</v>
      </c>
      <c r="BH29" s="30">
        <f t="shared" si="21"/>
        <v>1.3582117879338647</v>
      </c>
      <c r="BI29" s="30">
        <f t="shared" si="22"/>
        <v>1.6033258439692886</v>
      </c>
      <c r="BJ29" s="30">
        <f t="shared" si="23"/>
        <v>0.12255702801771187</v>
      </c>
      <c r="BK29" s="56">
        <f t="shared" si="24"/>
        <v>8.2765808340550417E-2</v>
      </c>
      <c r="BL29" s="30">
        <f t="shared" si="25"/>
        <v>1.3572904873165672</v>
      </c>
      <c r="BM29" s="30">
        <f t="shared" si="26"/>
        <v>1.4689572926700507</v>
      </c>
      <c r="BN29" s="30">
        <f t="shared" si="27"/>
        <v>5.5833402676741736E-2</v>
      </c>
      <c r="BO29" s="56">
        <f t="shared" si="28"/>
        <v>3.9510621165003527E-2</v>
      </c>
      <c r="BP29" s="59"/>
      <c r="BQ29" s="30">
        <f t="shared" si="29"/>
        <v>1.0175252794984839</v>
      </c>
      <c r="BR29" s="30">
        <f t="shared" si="30"/>
        <v>1.6722119977077363</v>
      </c>
      <c r="BS29" s="30">
        <f t="shared" si="31"/>
        <v>0.3273433591046262</v>
      </c>
      <c r="BT29" s="56">
        <f t="shared" si="32"/>
        <v>0.24340173434680701</v>
      </c>
      <c r="BU29" s="30">
        <f t="shared" si="33"/>
        <v>0.80564455987781991</v>
      </c>
      <c r="BV29" s="30">
        <f t="shared" si="34"/>
        <v>1.7113350276928012</v>
      </c>
      <c r="BW29" s="30">
        <f t="shared" si="35"/>
        <v>0.45284523390749065</v>
      </c>
      <c r="BX29" s="56">
        <f t="shared" si="36"/>
        <v>0.3598322657392507</v>
      </c>
      <c r="BY29" s="30">
        <f t="shared" si="37"/>
        <v>0.5282517074477916</v>
      </c>
      <c r="BZ29" s="30">
        <f t="shared" si="38"/>
        <v>2.4332859244553617</v>
      </c>
      <c r="CA29" s="30">
        <f t="shared" si="39"/>
        <v>0.95251710850378501</v>
      </c>
      <c r="CB29" s="56">
        <f t="shared" si="40"/>
        <v>0.64325848724176127</v>
      </c>
      <c r="CC29" s="30">
        <f t="shared" si="41"/>
        <v>0.97918491369982652</v>
      </c>
      <c r="CD29" s="30">
        <f t="shared" si="42"/>
        <v>1.8470628662867914</v>
      </c>
      <c r="CE29" s="30">
        <f t="shared" si="43"/>
        <v>0.43393897629348244</v>
      </c>
      <c r="CF29" s="56">
        <f t="shared" si="44"/>
        <v>0.30707780072668439</v>
      </c>
      <c r="CG29" s="66"/>
      <c r="CH29" s="60"/>
    </row>
    <row r="30" spans="1:86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DATA'!BO25</f>
        <v>69.540000000000006</v>
      </c>
      <c r="V30" s="129">
        <f>'RAW DATA'!BP25</f>
        <v>12.581459725164013</v>
      </c>
      <c r="W30" s="129">
        <f>'RAW DATA'!BQ25</f>
        <v>1.6</v>
      </c>
      <c r="X30" s="82"/>
      <c r="Y30" s="83"/>
      <c r="Z30" s="84"/>
      <c r="AA30" s="30">
        <f t="shared" si="0"/>
        <v>1.0553294227146766</v>
      </c>
      <c r="AB30" s="30">
        <f t="shared" si="1"/>
        <v>1.4277986307316211</v>
      </c>
      <c r="AC30" s="85">
        <f t="shared" si="2"/>
        <v>0.9985248440979988</v>
      </c>
      <c r="AD30" s="85">
        <f t="shared" si="3"/>
        <v>1.3509453773090572</v>
      </c>
      <c r="AE30" s="30">
        <f t="shared" si="4"/>
        <v>1.2531983199632972</v>
      </c>
      <c r="AF30" s="30">
        <f t="shared" si="5"/>
        <v>1.6955036093621079</v>
      </c>
      <c r="AG30" s="84"/>
      <c r="AH30" s="77"/>
      <c r="AI30" s="45"/>
      <c r="AJ30" s="30">
        <f t="shared" si="6"/>
        <v>1.2415640267231489</v>
      </c>
      <c r="AK30" s="30">
        <f t="shared" si="7"/>
        <v>1.174735110703528</v>
      </c>
      <c r="AL30" s="30">
        <f t="shared" si="8"/>
        <v>1.4743509646627027</v>
      </c>
      <c r="AM30" s="85">
        <f t="shared" si="9"/>
        <v>1.2893735736787724</v>
      </c>
      <c r="AN30" s="30">
        <f t="shared" si="48"/>
        <v>0.12847634693892357</v>
      </c>
      <c r="AO30" s="30">
        <f t="shared" si="45"/>
        <v>0.18085022606834067</v>
      </c>
      <c r="AP30" s="30">
        <f t="shared" si="46"/>
        <v>1.5787680081193418E-2</v>
      </c>
      <c r="AQ30" s="85">
        <f t="shared" si="47"/>
        <v>9.6488776729097114E-2</v>
      </c>
      <c r="AR30" s="94"/>
      <c r="AS30" s="95"/>
      <c r="AT30" s="60"/>
      <c r="AU30" s="30">
        <f t="shared" si="10"/>
        <v>158.29312881592412</v>
      </c>
      <c r="AV30" s="30">
        <f t="shared" si="10"/>
        <v>2.5600000000000005</v>
      </c>
      <c r="AW30" s="30">
        <f t="shared" si="11"/>
        <v>20.130335560262424</v>
      </c>
      <c r="AX30" s="85">
        <f t="shared" si="12"/>
        <v>244.90626528701819</v>
      </c>
      <c r="AY30" s="92"/>
      <c r="AZ30" s="30">
        <f t="shared" si="13"/>
        <v>1.1951198662197993</v>
      </c>
      <c r="BA30" s="30">
        <f t="shared" si="14"/>
        <v>1.2880081872264986</v>
      </c>
      <c r="BB30" s="30">
        <f t="shared" si="15"/>
        <v>4.6444160503349645E-2</v>
      </c>
      <c r="BC30" s="56">
        <f t="shared" si="16"/>
        <v>3.7407785264147349E-2</v>
      </c>
      <c r="BD30" s="30">
        <f t="shared" si="17"/>
        <v>1.1104844816872415</v>
      </c>
      <c r="BE30" s="30">
        <f t="shared" si="18"/>
        <v>1.2389857397198145</v>
      </c>
      <c r="BF30" s="30">
        <f t="shared" si="19"/>
        <v>6.4250629016286559E-2</v>
      </c>
      <c r="BG30" s="56">
        <f t="shared" si="20"/>
        <v>5.4693716422426472E-2</v>
      </c>
      <c r="BH30" s="30">
        <f t="shared" si="21"/>
        <v>1.3392058449005615</v>
      </c>
      <c r="BI30" s="30">
        <f t="shared" si="22"/>
        <v>1.6094960844248438</v>
      </c>
      <c r="BJ30" s="30">
        <f t="shared" si="23"/>
        <v>0.13514511976214122</v>
      </c>
      <c r="BK30" s="56">
        <f t="shared" si="24"/>
        <v>9.1664144427822336E-2</v>
      </c>
      <c r="BL30" s="30">
        <f t="shared" si="25"/>
        <v>1.2278054040395279</v>
      </c>
      <c r="BM30" s="30">
        <f t="shared" si="26"/>
        <v>1.3509417433180169</v>
      </c>
      <c r="BN30" s="30">
        <f t="shared" si="27"/>
        <v>6.1568169639244434E-2</v>
      </c>
      <c r="BO30" s="56">
        <f t="shared" si="28"/>
        <v>4.7750450991159571E-2</v>
      </c>
      <c r="BP30" s="59"/>
      <c r="BQ30" s="30">
        <f t="shared" si="29"/>
        <v>0.91363598763613907</v>
      </c>
      <c r="BR30" s="30">
        <f t="shared" si="30"/>
        <v>1.5694920658101588</v>
      </c>
      <c r="BS30" s="30">
        <f t="shared" si="31"/>
        <v>0.3279280390870099</v>
      </c>
      <c r="BT30" s="56">
        <f t="shared" si="32"/>
        <v>0.26412495209973824</v>
      </c>
      <c r="BU30" s="30">
        <f t="shared" si="33"/>
        <v>0.72108103331099527</v>
      </c>
      <c r="BV30" s="30">
        <f t="shared" si="34"/>
        <v>1.6283891880960608</v>
      </c>
      <c r="BW30" s="30">
        <f t="shared" si="35"/>
        <v>0.45365407739253272</v>
      </c>
      <c r="BX30" s="56">
        <f t="shared" si="36"/>
        <v>0.3861756350509073</v>
      </c>
      <c r="BY30" s="30">
        <f t="shared" si="37"/>
        <v>0.52013253040805019</v>
      </c>
      <c r="BZ30" s="30">
        <f t="shared" si="38"/>
        <v>2.4285693989173551</v>
      </c>
      <c r="CA30" s="30">
        <f t="shared" si="39"/>
        <v>0.95421843425465247</v>
      </c>
      <c r="CB30" s="56">
        <f t="shared" si="40"/>
        <v>0.64721254106070703</v>
      </c>
      <c r="CC30" s="30">
        <f t="shared" si="41"/>
        <v>0.85465952306055382</v>
      </c>
      <c r="CD30" s="30">
        <f t="shared" si="42"/>
        <v>1.7240876242969909</v>
      </c>
      <c r="CE30" s="30">
        <f t="shared" si="43"/>
        <v>0.43471405061821855</v>
      </c>
      <c r="CF30" s="56">
        <f t="shared" si="44"/>
        <v>0.33715135744399932</v>
      </c>
      <c r="CG30" s="66"/>
      <c r="CH30" s="60"/>
    </row>
    <row r="31" spans="1:86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DATA'!BO26</f>
        <v>36.26</v>
      </c>
      <c r="V31" s="129">
        <f>'RAW DATA'!BP26</f>
        <v>0.49329055413922873</v>
      </c>
      <c r="W31" s="129">
        <f>'RAW DATA'!BQ26</f>
        <v>1</v>
      </c>
      <c r="X31" s="82"/>
      <c r="Y31" s="83"/>
      <c r="Z31" s="84"/>
      <c r="AA31" s="30">
        <f t="shared" si="0"/>
        <v>0.85805050184355225</v>
      </c>
      <c r="AB31" s="30">
        <f t="shared" si="1"/>
        <v>1.1608918554353942</v>
      </c>
      <c r="AC31" s="85">
        <f t="shared" si="2"/>
        <v>0.85538398088988921</v>
      </c>
      <c r="AD31" s="85">
        <f t="shared" si="3"/>
        <v>1.1572842094392619</v>
      </c>
      <c r="AE31" s="30">
        <f t="shared" si="4"/>
        <v>1.2046446038394485</v>
      </c>
      <c r="AF31" s="30">
        <f t="shared" si="5"/>
        <v>1.6298132875474889</v>
      </c>
      <c r="AG31" s="84"/>
      <c r="AH31" s="77"/>
      <c r="AI31" s="45"/>
      <c r="AJ31" s="30">
        <f t="shared" si="6"/>
        <v>1.0094711786394732</v>
      </c>
      <c r="AK31" s="30">
        <f t="shared" si="7"/>
        <v>1.0063340951645756</v>
      </c>
      <c r="AL31" s="30">
        <f t="shared" si="8"/>
        <v>1.4172289456934688</v>
      </c>
      <c r="AM31" s="85">
        <f t="shared" si="9"/>
        <v>1.0113456827452023</v>
      </c>
      <c r="AN31" s="30">
        <f t="shared" si="48"/>
        <v>8.9703224820813812E-5</v>
      </c>
      <c r="AO31" s="30">
        <f t="shared" si="45"/>
        <v>4.0120761553900185E-5</v>
      </c>
      <c r="AP31" s="30">
        <f t="shared" si="46"/>
        <v>0.17407999312448355</v>
      </c>
      <c r="AQ31" s="85">
        <f t="shared" si="47"/>
        <v>1.2872451695478148E-4</v>
      </c>
      <c r="AR31" s="94"/>
      <c r="AS31" s="95"/>
      <c r="AT31" s="60"/>
      <c r="AU31" s="30">
        <f t="shared" si="10"/>
        <v>0.24333557080298734</v>
      </c>
      <c r="AV31" s="30">
        <f t="shared" si="10"/>
        <v>1</v>
      </c>
      <c r="AW31" s="30">
        <f t="shared" si="11"/>
        <v>0.49329055413922873</v>
      </c>
      <c r="AX31" s="85">
        <f t="shared" si="12"/>
        <v>769.37725423404345</v>
      </c>
      <c r="AY31" s="92"/>
      <c r="AZ31" s="30">
        <f t="shared" si="13"/>
        <v>0.94948822258336496</v>
      </c>
      <c r="BA31" s="30">
        <f t="shared" si="14"/>
        <v>1.0694541346955815</v>
      </c>
      <c r="BB31" s="30">
        <f t="shared" si="15"/>
        <v>5.9982956056108205E-2</v>
      </c>
      <c r="BC31" s="56">
        <f t="shared" si="16"/>
        <v>5.9420176945468618E-2</v>
      </c>
      <c r="BD31" s="30">
        <f t="shared" si="17"/>
        <v>0.92335396127705982</v>
      </c>
      <c r="BE31" s="30">
        <f t="shared" si="18"/>
        <v>1.0893142290520914</v>
      </c>
      <c r="BF31" s="30">
        <f t="shared" si="19"/>
        <v>8.2980133887515822E-2</v>
      </c>
      <c r="BG31" s="56">
        <f t="shared" si="20"/>
        <v>8.2457838093963468E-2</v>
      </c>
      <c r="BH31" s="30">
        <f t="shared" si="21"/>
        <v>1.2426880843228483</v>
      </c>
      <c r="BI31" s="30">
        <f t="shared" si="22"/>
        <v>1.5917698070640893</v>
      </c>
      <c r="BJ31" s="30">
        <f t="shared" si="23"/>
        <v>0.17454086137062044</v>
      </c>
      <c r="BK31" s="56">
        <f t="shared" si="24"/>
        <v>0.1231564327704409</v>
      </c>
      <c r="BL31" s="30">
        <f t="shared" si="25"/>
        <v>0.93182996378502292</v>
      </c>
      <c r="BM31" s="30">
        <f t="shared" si="26"/>
        <v>1.0908614017053817</v>
      </c>
      <c r="BN31" s="30">
        <f t="shared" si="27"/>
        <v>7.951571896017938E-2</v>
      </c>
      <c r="BO31" s="56">
        <f t="shared" si="28"/>
        <v>7.8623679634782728E-2</v>
      </c>
      <c r="BP31" s="59"/>
      <c r="BQ31" s="30">
        <f t="shared" si="29"/>
        <v>0.67935348176179966</v>
      </c>
      <c r="BR31" s="30">
        <f t="shared" si="30"/>
        <v>1.3395888755171468</v>
      </c>
      <c r="BS31" s="30">
        <f t="shared" si="31"/>
        <v>0.33011769687767362</v>
      </c>
      <c r="BT31" s="56">
        <f t="shared" si="32"/>
        <v>0.32702042798546621</v>
      </c>
      <c r="BU31" s="30">
        <f t="shared" si="33"/>
        <v>0.54965085568027883</v>
      </c>
      <c r="BV31" s="30">
        <f t="shared" si="34"/>
        <v>1.4630173346488724</v>
      </c>
      <c r="BW31" s="30">
        <f t="shared" si="35"/>
        <v>0.45668323948429684</v>
      </c>
      <c r="BX31" s="56">
        <f t="shared" si="36"/>
        <v>0.45380877153885057</v>
      </c>
      <c r="BY31" s="30">
        <f t="shared" si="37"/>
        <v>0.45663895554997602</v>
      </c>
      <c r="BZ31" s="30">
        <f t="shared" si="38"/>
        <v>2.3778189358369617</v>
      </c>
      <c r="CA31" s="30">
        <f t="shared" si="39"/>
        <v>0.96058999014349278</v>
      </c>
      <c r="CB31" s="56">
        <f t="shared" si="40"/>
        <v>0.67779450388904072</v>
      </c>
      <c r="CC31" s="30">
        <f t="shared" si="41"/>
        <v>0.57372893734584429</v>
      </c>
      <c r="CD31" s="30">
        <f t="shared" si="42"/>
        <v>1.4489624281445603</v>
      </c>
      <c r="CE31" s="30">
        <f t="shared" si="43"/>
        <v>0.43761674539935808</v>
      </c>
      <c r="CF31" s="56">
        <f t="shared" si="44"/>
        <v>0.43270738469114606</v>
      </c>
      <c r="CG31" s="66"/>
      <c r="CH31" s="60"/>
    </row>
    <row r="32" spans="1:86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24"/>
      <c r="U32" s="129">
        <f>'RAW DATA'!BO27</f>
        <v>46.36</v>
      </c>
      <c r="V32" s="129">
        <f>'RAW DATA'!BP27</f>
        <v>4.3344401990018682</v>
      </c>
      <c r="W32" s="129">
        <f>'RAW DATA'!BQ27</f>
        <v>1.0900000000000001</v>
      </c>
      <c r="X32" s="82"/>
      <c r="Y32" s="83"/>
      <c r="Z32" s="84"/>
      <c r="AA32" s="30">
        <f t="shared" si="0"/>
        <v>0.92073806404771052</v>
      </c>
      <c r="AB32" s="30">
        <f t="shared" si="1"/>
        <v>1.2457044395939612</v>
      </c>
      <c r="AC32" s="85">
        <f t="shared" si="2"/>
        <v>0.89849144435119743</v>
      </c>
      <c r="AD32" s="85">
        <f t="shared" si="3"/>
        <v>1.2156060717692672</v>
      </c>
      <c r="AE32" s="30">
        <f t="shared" si="4"/>
        <v>1.237011303715629</v>
      </c>
      <c r="AF32" s="30">
        <f t="shared" si="5"/>
        <v>1.673603528556439</v>
      </c>
      <c r="AG32" s="84"/>
      <c r="AH32" s="77"/>
      <c r="AI32" s="45"/>
      <c r="AJ32" s="30">
        <f t="shared" si="6"/>
        <v>1.083221251820836</v>
      </c>
      <c r="AK32" s="30">
        <f t="shared" si="7"/>
        <v>1.0570487580602324</v>
      </c>
      <c r="AL32" s="30">
        <f t="shared" si="8"/>
        <v>1.455307416136034</v>
      </c>
      <c r="AM32" s="85">
        <f t="shared" si="9"/>
        <v>1.099692124577043</v>
      </c>
      <c r="AN32" s="30">
        <f t="shared" si="48"/>
        <v>4.5951426876520996E-5</v>
      </c>
      <c r="AO32" s="30">
        <f t="shared" si="45"/>
        <v>1.0857843453731077E-3</v>
      </c>
      <c r="AP32" s="30">
        <f t="shared" si="46"/>
        <v>0.13344950828398544</v>
      </c>
      <c r="AQ32" s="85">
        <f t="shared" si="47"/>
        <v>9.3937278816919739E-5</v>
      </c>
      <c r="AR32" s="94"/>
      <c r="AS32" s="95"/>
      <c r="AT32" s="60"/>
      <c r="AU32" s="30">
        <f t="shared" si="10"/>
        <v>18.787371838723356</v>
      </c>
      <c r="AV32" s="30">
        <f t="shared" si="10"/>
        <v>1.1881000000000002</v>
      </c>
      <c r="AW32" s="30">
        <f t="shared" si="11"/>
        <v>4.7245398169120367</v>
      </c>
      <c r="AX32" s="85">
        <f t="shared" si="12"/>
        <v>571.04275223557056</v>
      </c>
      <c r="AY32" s="92"/>
      <c r="AZ32" s="30">
        <f t="shared" si="13"/>
        <v>1.027966707612201</v>
      </c>
      <c r="BA32" s="30">
        <f t="shared" si="14"/>
        <v>1.1384757960294709</v>
      </c>
      <c r="BB32" s="30">
        <f t="shared" si="15"/>
        <v>5.5254544208634869E-2</v>
      </c>
      <c r="BC32" s="56">
        <f t="shared" si="16"/>
        <v>5.1009472086847522E-2</v>
      </c>
      <c r="BD32" s="30">
        <f t="shared" si="17"/>
        <v>0.98060988645748348</v>
      </c>
      <c r="BE32" s="30">
        <f t="shared" si="18"/>
        <v>1.1334876296629812</v>
      </c>
      <c r="BF32" s="30">
        <f t="shared" si="19"/>
        <v>7.643887160274887E-2</v>
      </c>
      <c r="BG32" s="56">
        <f t="shared" si="20"/>
        <v>7.2313477519258637E-2</v>
      </c>
      <c r="BH32" s="30">
        <f t="shared" si="21"/>
        <v>1.2945254811511198</v>
      </c>
      <c r="BI32" s="30">
        <f t="shared" si="22"/>
        <v>1.6160893511209482</v>
      </c>
      <c r="BJ32" s="30">
        <f t="shared" si="23"/>
        <v>0.16078193498491425</v>
      </c>
      <c r="BK32" s="56">
        <f t="shared" si="24"/>
        <v>0.11047970566370371</v>
      </c>
      <c r="BL32" s="30">
        <f t="shared" si="25"/>
        <v>1.0264445706476097</v>
      </c>
      <c r="BM32" s="30">
        <f t="shared" si="26"/>
        <v>1.1729396785064763</v>
      </c>
      <c r="BN32" s="30">
        <f t="shared" si="27"/>
        <v>7.3247553929433371E-2</v>
      </c>
      <c r="BO32" s="56">
        <f t="shared" si="28"/>
        <v>6.6607327898801957E-2</v>
      </c>
      <c r="BP32" s="59"/>
      <c r="BQ32" s="30">
        <f t="shared" si="29"/>
        <v>0.7539298862639866</v>
      </c>
      <c r="BR32" s="30">
        <f t="shared" si="30"/>
        <v>1.4125126173776854</v>
      </c>
      <c r="BS32" s="30">
        <f t="shared" si="31"/>
        <v>0.32929136555684935</v>
      </c>
      <c r="BT32" s="56">
        <f t="shared" si="32"/>
        <v>0.30399271155669128</v>
      </c>
      <c r="BU32" s="30">
        <f t="shared" si="33"/>
        <v>0.60150866136425196</v>
      </c>
      <c r="BV32" s="30">
        <f t="shared" si="34"/>
        <v>1.5125888547562127</v>
      </c>
      <c r="BW32" s="30">
        <f t="shared" si="35"/>
        <v>0.45554009669598033</v>
      </c>
      <c r="BX32" s="56">
        <f t="shared" si="36"/>
        <v>0.43095466810058253</v>
      </c>
      <c r="BY32" s="30">
        <f t="shared" si="37"/>
        <v>0.49712191870175826</v>
      </c>
      <c r="BZ32" s="30">
        <f t="shared" si="38"/>
        <v>2.4134929135703098</v>
      </c>
      <c r="CA32" s="30">
        <f t="shared" si="39"/>
        <v>0.95818549743427572</v>
      </c>
      <c r="CB32" s="56">
        <f t="shared" si="40"/>
        <v>0.65840762357848803</v>
      </c>
      <c r="CC32" s="30">
        <f t="shared" si="41"/>
        <v>0.66317079583259608</v>
      </c>
      <c r="CD32" s="30">
        <f t="shared" si="42"/>
        <v>1.53621345332149</v>
      </c>
      <c r="CE32" s="30">
        <f t="shared" si="43"/>
        <v>0.43652132874444699</v>
      </c>
      <c r="CF32" s="56">
        <f t="shared" si="44"/>
        <v>0.39694867225891894</v>
      </c>
      <c r="CG32" s="66"/>
      <c r="CH32" s="60"/>
    </row>
    <row r="33" spans="1:86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24"/>
      <c r="U33" s="129">
        <f>'RAW DATA'!BO28</f>
        <v>51.11</v>
      </c>
      <c r="V33" s="129">
        <f>'RAW DATA'!BP28</f>
        <v>6.0812945314904603</v>
      </c>
      <c r="W33" s="129">
        <f>'RAW DATA'!BQ28</f>
        <v>1.0900000000000001</v>
      </c>
      <c r="X33" s="82"/>
      <c r="Y33" s="83"/>
      <c r="Z33" s="84"/>
      <c r="AA33" s="30">
        <f t="shared" si="0"/>
        <v>0.9492467267539243</v>
      </c>
      <c r="AB33" s="30">
        <f t="shared" si="1"/>
        <v>1.2842749832553093</v>
      </c>
      <c r="AC33" s="85">
        <f t="shared" si="2"/>
        <v>0.91880776267308217</v>
      </c>
      <c r="AD33" s="85">
        <f t="shared" si="3"/>
        <v>1.2430928553812288</v>
      </c>
      <c r="AE33" s="30">
        <f t="shared" si="4"/>
        <v>1.2421322482020263</v>
      </c>
      <c r="AF33" s="30">
        <f t="shared" si="5"/>
        <v>1.680531865214506</v>
      </c>
      <c r="AG33" s="84"/>
      <c r="AH33" s="77"/>
      <c r="AI33" s="45"/>
      <c r="AJ33" s="30">
        <f t="shared" si="6"/>
        <v>1.1167608550046169</v>
      </c>
      <c r="AK33" s="30">
        <f t="shared" si="7"/>
        <v>1.0809503090271555</v>
      </c>
      <c r="AL33" s="30">
        <f t="shared" si="8"/>
        <v>1.4613320567082662</v>
      </c>
      <c r="AM33" s="85">
        <f t="shared" si="9"/>
        <v>1.1398697742242807</v>
      </c>
      <c r="AN33" s="30">
        <f t="shared" si="48"/>
        <v>7.1614336057812295E-4</v>
      </c>
      <c r="AO33" s="30">
        <f t="shared" si="45"/>
        <v>8.189690670398471E-5</v>
      </c>
      <c r="AP33" s="30">
        <f t="shared" si="46"/>
        <v>0.13788749633919092</v>
      </c>
      <c r="AQ33" s="85">
        <f t="shared" si="47"/>
        <v>2.4869943811807243E-3</v>
      </c>
      <c r="AR33" s="100"/>
      <c r="AS33" s="101"/>
      <c r="AT33" s="68"/>
      <c r="AU33" s="30">
        <f t="shared" si="10"/>
        <v>36.982143178735775</v>
      </c>
      <c r="AV33" s="30">
        <f t="shared" si="10"/>
        <v>1.1881000000000002</v>
      </c>
      <c r="AW33" s="30">
        <f t="shared" si="11"/>
        <v>6.6286110393246025</v>
      </c>
      <c r="AX33" s="85">
        <f t="shared" si="12"/>
        <v>490.60684025889856</v>
      </c>
      <c r="AY33" s="63"/>
      <c r="AZ33" s="30">
        <f t="shared" si="13"/>
        <v>1.0635435584948962</v>
      </c>
      <c r="BA33" s="30">
        <f t="shared" si="14"/>
        <v>1.1699781515143375</v>
      </c>
      <c r="BB33" s="30">
        <f t="shared" si="15"/>
        <v>5.3217296509720659E-2</v>
      </c>
      <c r="BC33" s="56">
        <f t="shared" si="16"/>
        <v>4.7653261010389386E-2</v>
      </c>
      <c r="BD33" s="30">
        <f t="shared" si="17"/>
        <v>1.0073297561258026</v>
      </c>
      <c r="BE33" s="30">
        <f t="shared" si="18"/>
        <v>1.1545708619285084</v>
      </c>
      <c r="BF33" s="30">
        <f t="shared" si="19"/>
        <v>7.362055290135304E-2</v>
      </c>
      <c r="BG33" s="56">
        <f t="shared" si="20"/>
        <v>6.8107249969344752E-2</v>
      </c>
      <c r="BH33" s="30">
        <f t="shared" si="21"/>
        <v>1.3064781884872037</v>
      </c>
      <c r="BI33" s="30">
        <f t="shared" si="22"/>
        <v>1.6161859249293287</v>
      </c>
      <c r="BJ33" s="30">
        <f t="shared" si="23"/>
        <v>0.15485386822106242</v>
      </c>
      <c r="BK33" s="56">
        <f t="shared" si="24"/>
        <v>0.10596761188547364</v>
      </c>
      <c r="BL33" s="30">
        <f t="shared" si="25"/>
        <v>1.0693228743827787</v>
      </c>
      <c r="BM33" s="30">
        <f t="shared" si="26"/>
        <v>1.2104166740657827</v>
      </c>
      <c r="BN33" s="30">
        <f t="shared" si="27"/>
        <v>7.0546899841502045E-2</v>
      </c>
      <c r="BO33" s="56">
        <f t="shared" si="28"/>
        <v>6.1890315399854769E-2</v>
      </c>
      <c r="BP33" s="59"/>
      <c r="BQ33" s="30">
        <f t="shared" si="29"/>
        <v>0.78780520537629062</v>
      </c>
      <c r="BR33" s="30">
        <f t="shared" si="30"/>
        <v>1.445716504632943</v>
      </c>
      <c r="BS33" s="30">
        <f t="shared" si="31"/>
        <v>0.32895564962832624</v>
      </c>
      <c r="BT33" s="56">
        <f t="shared" si="32"/>
        <v>0.29456230324886007</v>
      </c>
      <c r="BU33" s="30">
        <f t="shared" si="33"/>
        <v>0.62587464013748328</v>
      </c>
      <c r="BV33" s="30">
        <f t="shared" si="34"/>
        <v>1.5360259779168277</v>
      </c>
      <c r="BW33" s="30">
        <f t="shared" si="35"/>
        <v>0.45507566888967216</v>
      </c>
      <c r="BX33" s="56">
        <f t="shared" si="36"/>
        <v>0.42099591913640855</v>
      </c>
      <c r="BY33" s="30">
        <f t="shared" si="37"/>
        <v>0.50412343922778013</v>
      </c>
      <c r="BZ33" s="30">
        <f t="shared" si="38"/>
        <v>2.4185406741887521</v>
      </c>
      <c r="CA33" s="30">
        <f t="shared" si="39"/>
        <v>0.95720861748048602</v>
      </c>
      <c r="CB33" s="56">
        <f t="shared" si="40"/>
        <v>0.65502471740519597</v>
      </c>
      <c r="CC33" s="30">
        <f t="shared" si="41"/>
        <v>0.7037934834569205</v>
      </c>
      <c r="CD33" s="30">
        <f t="shared" si="42"/>
        <v>1.575946064991641</v>
      </c>
      <c r="CE33" s="30">
        <f t="shared" si="43"/>
        <v>0.43607629076736021</v>
      </c>
      <c r="CF33" s="56">
        <f t="shared" si="44"/>
        <v>0.38256676387802691</v>
      </c>
      <c r="CG33" s="66"/>
      <c r="CH33" s="60"/>
    </row>
    <row r="34" spans="1:86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24"/>
      <c r="U34" s="129">
        <f>'RAW DATA'!BO29</f>
        <v>60.62</v>
      </c>
      <c r="V34" s="129">
        <f>'RAW DATA'!BP29</f>
        <v>9.4851311080870495</v>
      </c>
      <c r="W34" s="129">
        <f>'RAW DATA'!BQ29</f>
        <v>1.07</v>
      </c>
      <c r="X34" s="82"/>
      <c r="Y34" s="83"/>
      <c r="Z34" s="84"/>
      <c r="AA34" s="30">
        <f t="shared" si="0"/>
        <v>1.0047973396839807</v>
      </c>
      <c r="AB34" s="30">
        <f t="shared" si="1"/>
        <v>1.3594316948665619</v>
      </c>
      <c r="AC34" s="85">
        <f t="shared" si="2"/>
        <v>0.95972427308186592</v>
      </c>
      <c r="AD34" s="85">
        <f t="shared" si="3"/>
        <v>1.2984504871107596</v>
      </c>
      <c r="AE34" s="30">
        <f t="shared" si="4"/>
        <v>1.2488866238435326</v>
      </c>
      <c r="AF34" s="30">
        <f t="shared" si="5"/>
        <v>1.6896701381412498</v>
      </c>
      <c r="AG34" s="84"/>
      <c r="AH34" s="77"/>
      <c r="AI34" s="45"/>
      <c r="AJ34" s="30">
        <f t="shared" si="6"/>
        <v>1.1821145172752714</v>
      </c>
      <c r="AK34" s="30">
        <f t="shared" si="7"/>
        <v>1.1290873800963128</v>
      </c>
      <c r="AL34" s="30">
        <f t="shared" si="8"/>
        <v>1.4692783809923913</v>
      </c>
      <c r="AM34" s="85">
        <f t="shared" si="9"/>
        <v>1.2181580154860021</v>
      </c>
      <c r="AN34" s="30">
        <f t="shared" si="48"/>
        <v>1.2569664983867114E-2</v>
      </c>
      <c r="AO34" s="30">
        <f t="shared" si="45"/>
        <v>3.4913184866461372E-3</v>
      </c>
      <c r="AP34" s="30">
        <f t="shared" si="46"/>
        <v>0.15942322552790511</v>
      </c>
      <c r="AQ34" s="85">
        <f t="shared" si="47"/>
        <v>2.1950797552750423E-2</v>
      </c>
      <c r="AR34" s="100"/>
      <c r="AS34" s="101"/>
      <c r="AT34" s="68"/>
      <c r="AU34" s="30">
        <f t="shared" si="10"/>
        <v>89.967712137600657</v>
      </c>
      <c r="AV34" s="30">
        <f t="shared" si="10"/>
        <v>1.1449</v>
      </c>
      <c r="AW34" s="30">
        <f t="shared" si="11"/>
        <v>10.149090285653143</v>
      </c>
      <c r="AX34" s="85">
        <f t="shared" si="12"/>
        <v>351.40538984003973</v>
      </c>
      <c r="AY34" s="63"/>
      <c r="AZ34" s="30">
        <f t="shared" si="13"/>
        <v>1.1326205953953441</v>
      </c>
      <c r="BA34" s="30">
        <f t="shared" si="14"/>
        <v>1.2316084391551987</v>
      </c>
      <c r="BB34" s="30">
        <f t="shared" si="15"/>
        <v>4.9493921879927329E-2</v>
      </c>
      <c r="BC34" s="56">
        <f t="shared" si="16"/>
        <v>4.1868973907882363E-2</v>
      </c>
      <c r="BD34" s="30">
        <f t="shared" si="17"/>
        <v>1.0606177258103036</v>
      </c>
      <c r="BE34" s="30">
        <f t="shared" si="18"/>
        <v>1.1975570343823221</v>
      </c>
      <c r="BF34" s="30">
        <f t="shared" si="19"/>
        <v>6.8469654286009332E-2</v>
      </c>
      <c r="BG34" s="56">
        <f t="shared" si="20"/>
        <v>6.0641590272817236E-2</v>
      </c>
      <c r="BH34" s="30">
        <f t="shared" si="21"/>
        <v>1.3252589407125217</v>
      </c>
      <c r="BI34" s="30">
        <f t="shared" si="22"/>
        <v>1.6132978212722608</v>
      </c>
      <c r="BJ34" s="30">
        <f t="shared" si="23"/>
        <v>0.14401944027986954</v>
      </c>
      <c r="BK34" s="56">
        <f t="shared" si="24"/>
        <v>9.8020526363829602E-2</v>
      </c>
      <c r="BL34" s="30">
        <f t="shared" si="25"/>
        <v>1.1525469645941444</v>
      </c>
      <c r="BM34" s="30">
        <f t="shared" si="26"/>
        <v>1.2837690663778598</v>
      </c>
      <c r="BN34" s="30">
        <f t="shared" si="27"/>
        <v>6.5611050891857634E-2</v>
      </c>
      <c r="BO34" s="56">
        <f t="shared" si="28"/>
        <v>5.3860870312199362E-2</v>
      </c>
      <c r="BP34" s="59"/>
      <c r="BQ34" s="30">
        <f t="shared" si="29"/>
        <v>0.85374066466570842</v>
      </c>
      <c r="BR34" s="30">
        <f t="shared" si="30"/>
        <v>1.5104883698848344</v>
      </c>
      <c r="BS34" s="30">
        <f t="shared" si="31"/>
        <v>0.32837385260956292</v>
      </c>
      <c r="BT34" s="56">
        <f t="shared" si="32"/>
        <v>0.27778514501831186</v>
      </c>
      <c r="BU34" s="30">
        <f t="shared" si="33"/>
        <v>0.67481656641362942</v>
      </c>
      <c r="BV34" s="30">
        <f t="shared" si="34"/>
        <v>1.5833581937789962</v>
      </c>
      <c r="BW34" s="30">
        <f t="shared" si="35"/>
        <v>0.45427081368268341</v>
      </c>
      <c r="BX34" s="56">
        <f t="shared" si="36"/>
        <v>0.40233450633726281</v>
      </c>
      <c r="BY34" s="30">
        <f t="shared" si="37"/>
        <v>0.51376270029719517</v>
      </c>
      <c r="BZ34" s="30">
        <f t="shared" si="38"/>
        <v>2.4247940616875874</v>
      </c>
      <c r="CA34" s="30">
        <f t="shared" si="39"/>
        <v>0.9555156806951961</v>
      </c>
      <c r="CB34" s="56">
        <f t="shared" si="40"/>
        <v>0.65032991232731152</v>
      </c>
      <c r="CC34" s="30">
        <f t="shared" si="41"/>
        <v>0.78285297727566139</v>
      </c>
      <c r="CD34" s="30">
        <f t="shared" si="42"/>
        <v>1.6534630536963428</v>
      </c>
      <c r="CE34" s="30">
        <f t="shared" si="43"/>
        <v>0.43530503821034078</v>
      </c>
      <c r="CF34" s="56">
        <f t="shared" si="44"/>
        <v>0.35734693912978882</v>
      </c>
      <c r="CG34" s="66"/>
      <c r="CH34" s="60"/>
    </row>
    <row r="35" spans="1:86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24"/>
      <c r="U35" s="129">
        <f>'RAW DATA'!BO30</f>
        <v>57.06</v>
      </c>
      <c r="V35" s="129">
        <f>'RAW DATA'!BP30</f>
        <v>8.2244032343613114</v>
      </c>
      <c r="W35" s="129">
        <f>'RAW DATA'!BQ30</f>
        <v>1.19</v>
      </c>
      <c r="X35" s="82"/>
      <c r="Y35" s="83"/>
      <c r="Z35" s="84"/>
      <c r="AA35" s="30">
        <f t="shared" si="0"/>
        <v>0.98422226078477659</v>
      </c>
      <c r="AB35" s="30">
        <f t="shared" si="1"/>
        <v>1.3315948234146977</v>
      </c>
      <c r="AC35" s="85">
        <f t="shared" si="2"/>
        <v>0.94436119131483354</v>
      </c>
      <c r="AD35" s="85">
        <f t="shared" si="3"/>
        <v>1.277665141190657</v>
      </c>
      <c r="AE35" s="30">
        <f t="shared" si="4"/>
        <v>1.2467155002283967</v>
      </c>
      <c r="AF35" s="30">
        <f t="shared" si="5"/>
        <v>1.6867327356031248</v>
      </c>
      <c r="AG35" s="84"/>
      <c r="AH35" s="77"/>
      <c r="AI35" s="45"/>
      <c r="AJ35" s="30">
        <f t="shared" si="6"/>
        <v>1.1579085420997373</v>
      </c>
      <c r="AK35" s="30">
        <f t="shared" si="7"/>
        <v>1.1110131662527454</v>
      </c>
      <c r="AL35" s="30">
        <f t="shared" si="8"/>
        <v>1.4667241179157608</v>
      </c>
      <c r="AM35" s="85">
        <f t="shared" si="9"/>
        <v>1.1891612743903102</v>
      </c>
      <c r="AN35" s="30">
        <f t="shared" si="48"/>
        <v>1.0298616701643324E-3</v>
      </c>
      <c r="AO35" s="30">
        <f t="shared" si="45"/>
        <v>6.2389199054164336E-3</v>
      </c>
      <c r="AP35" s="30">
        <f t="shared" si="46"/>
        <v>7.6576237436255939E-2</v>
      </c>
      <c r="AQ35" s="85">
        <f t="shared" si="47"/>
        <v>7.0346064834949871E-7</v>
      </c>
      <c r="AR35" s="100"/>
      <c r="AS35" s="101"/>
      <c r="AT35" s="68"/>
      <c r="AU35" s="30">
        <f t="shared" si="10"/>
        <v>67.640808561372793</v>
      </c>
      <c r="AV35" s="30">
        <f t="shared" si="10"/>
        <v>1.4160999999999999</v>
      </c>
      <c r="AW35" s="30">
        <f t="shared" si="11"/>
        <v>9.7870398488899593</v>
      </c>
      <c r="AX35" s="85">
        <f t="shared" si="12"/>
        <v>400.26155479409664</v>
      </c>
      <c r="AY35" s="63"/>
      <c r="AZ35" s="30">
        <f t="shared" si="13"/>
        <v>1.1070767378908395</v>
      </c>
      <c r="BA35" s="30">
        <f t="shared" si="14"/>
        <v>1.208740346308635</v>
      </c>
      <c r="BB35" s="30">
        <f t="shared" si="15"/>
        <v>5.0831804208897741E-2</v>
      </c>
      <c r="BC35" s="56">
        <f t="shared" si="16"/>
        <v>4.3899671140451207E-2</v>
      </c>
      <c r="BD35" s="30">
        <f t="shared" si="17"/>
        <v>1.0406926919658035</v>
      </c>
      <c r="BE35" s="30">
        <f t="shared" si="18"/>
        <v>1.1813336405396873</v>
      </c>
      <c r="BF35" s="30">
        <f t="shared" si="19"/>
        <v>7.0320474286941936E-2</v>
      </c>
      <c r="BG35" s="56">
        <f t="shared" si="20"/>
        <v>6.3294006248477364E-2</v>
      </c>
      <c r="BH35" s="30">
        <f t="shared" si="21"/>
        <v>1.3188116528591098</v>
      </c>
      <c r="BI35" s="30">
        <f t="shared" si="22"/>
        <v>1.6146365829724119</v>
      </c>
      <c r="BJ35" s="30">
        <f t="shared" si="23"/>
        <v>0.14791246505665107</v>
      </c>
      <c r="BK35" s="56">
        <f t="shared" si="24"/>
        <v>0.10084545774486688</v>
      </c>
      <c r="BL35" s="30">
        <f t="shared" si="25"/>
        <v>1.121776675106261</v>
      </c>
      <c r="BM35" s="30">
        <f t="shared" si="26"/>
        <v>1.2565458736743593</v>
      </c>
      <c r="BN35" s="30">
        <f t="shared" si="27"/>
        <v>6.7384599284049079E-2</v>
      </c>
      <c r="BO35" s="56">
        <f t="shared" si="28"/>
        <v>5.666565228387347E-2</v>
      </c>
      <c r="BP35" s="59"/>
      <c r="BQ35" s="30">
        <f t="shared" si="29"/>
        <v>0.82933037621873673</v>
      </c>
      <c r="BR35" s="30">
        <f t="shared" si="30"/>
        <v>1.4864867079807378</v>
      </c>
      <c r="BS35" s="30">
        <f t="shared" si="31"/>
        <v>0.32857816588100058</v>
      </c>
      <c r="BT35" s="56">
        <f t="shared" si="32"/>
        <v>0.28376866905667775</v>
      </c>
      <c r="BU35" s="30">
        <f t="shared" si="33"/>
        <v>0.6564597065697042</v>
      </c>
      <c r="BV35" s="30">
        <f t="shared" si="34"/>
        <v>1.5655666259357865</v>
      </c>
      <c r="BW35" s="30">
        <f t="shared" si="35"/>
        <v>0.45455345968304112</v>
      </c>
      <c r="BX35" s="56">
        <f t="shared" si="36"/>
        <v>0.4091341790450343</v>
      </c>
      <c r="BY35" s="30">
        <f t="shared" si="37"/>
        <v>0.51061391809828571</v>
      </c>
      <c r="BZ35" s="30">
        <f t="shared" si="38"/>
        <v>2.4228343177332361</v>
      </c>
      <c r="CA35" s="30">
        <f t="shared" si="39"/>
        <v>0.95611019981747514</v>
      </c>
      <c r="CB35" s="56">
        <f t="shared" si="40"/>
        <v>0.651867783544818</v>
      </c>
      <c r="CC35" s="30">
        <f t="shared" si="41"/>
        <v>0.75358539063083918</v>
      </c>
      <c r="CD35" s="30">
        <f t="shared" si="42"/>
        <v>1.6247371581497811</v>
      </c>
      <c r="CE35" s="30">
        <f t="shared" si="43"/>
        <v>0.43557588375947098</v>
      </c>
      <c r="CF35" s="56">
        <f t="shared" si="44"/>
        <v>0.36628831861581873</v>
      </c>
      <c r="CG35" s="66"/>
      <c r="CH35" s="60"/>
    </row>
    <row r="36" spans="1:86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24"/>
      <c r="U36" s="129">
        <f>'RAW DATA'!BO31</f>
        <v>42.2</v>
      </c>
      <c r="V36" s="129">
        <f>'RAW DATA'!BP31</f>
        <v>2.7749589587650121</v>
      </c>
      <c r="W36" s="129">
        <f>'RAW DATA'!BQ31</f>
        <v>0.95</v>
      </c>
      <c r="X36" s="82"/>
      <c r="Y36" s="83"/>
      <c r="Z36" s="84"/>
      <c r="AA36" s="30">
        <f t="shared" si="0"/>
        <v>0.8952873302070451</v>
      </c>
      <c r="AB36" s="30">
        <f t="shared" si="1"/>
        <v>1.2112710938095315</v>
      </c>
      <c r="AC36" s="85">
        <f t="shared" si="2"/>
        <v>0.88073415275075451</v>
      </c>
      <c r="AD36" s="85">
        <f t="shared" si="3"/>
        <v>1.1915815007804325</v>
      </c>
      <c r="AE36" s="30">
        <f t="shared" si="4"/>
        <v>1.2302994093077884</v>
      </c>
      <c r="AF36" s="30">
        <f t="shared" si="5"/>
        <v>1.6645227302399488</v>
      </c>
      <c r="AG36" s="84"/>
      <c r="AH36" s="77"/>
      <c r="AI36" s="45"/>
      <c r="AJ36" s="30">
        <f t="shared" si="6"/>
        <v>1.0532792120082883</v>
      </c>
      <c r="AK36" s="30">
        <f t="shared" si="7"/>
        <v>1.0361578267655935</v>
      </c>
      <c r="AL36" s="30">
        <f t="shared" si="8"/>
        <v>1.4474110697738687</v>
      </c>
      <c r="AM36" s="85">
        <f t="shared" si="9"/>
        <v>1.0638240560515952</v>
      </c>
      <c r="AN36" s="30">
        <f t="shared" si="48"/>
        <v>1.0666595633052979E-2</v>
      </c>
      <c r="AO36" s="30">
        <f t="shared" si="45"/>
        <v>7.4231711129700336E-3</v>
      </c>
      <c r="AP36" s="30">
        <f t="shared" si="46"/>
        <v>0.2474177723335845</v>
      </c>
      <c r="AQ36" s="85">
        <f t="shared" si="47"/>
        <v>1.2955915736036706E-2</v>
      </c>
      <c r="AR36" s="94"/>
      <c r="AS36" s="95"/>
      <c r="AT36" s="93"/>
      <c r="AU36" s="30">
        <f t="shared" si="10"/>
        <v>7.7003972228302002</v>
      </c>
      <c r="AV36" s="30">
        <f t="shared" si="10"/>
        <v>0.90249999999999997</v>
      </c>
      <c r="AW36" s="30">
        <f t="shared" si="11"/>
        <v>2.6362110108267616</v>
      </c>
      <c r="AX36" s="85">
        <f t="shared" si="12"/>
        <v>648.00702349831238</v>
      </c>
      <c r="AY36" s="92"/>
      <c r="AZ36" s="30">
        <f t="shared" si="13"/>
        <v>0.99614331330769823</v>
      </c>
      <c r="BA36" s="30">
        <f t="shared" si="14"/>
        <v>1.1104151107088784</v>
      </c>
      <c r="BB36" s="30">
        <f t="shared" si="15"/>
        <v>5.7135898700590049E-2</v>
      </c>
      <c r="BC36" s="56">
        <f t="shared" si="16"/>
        <v>5.4245729004419485E-2</v>
      </c>
      <c r="BD36" s="30">
        <f t="shared" si="17"/>
        <v>0.95711629837670209</v>
      </c>
      <c r="BE36" s="30">
        <f t="shared" si="18"/>
        <v>1.115199355154485</v>
      </c>
      <c r="BF36" s="30">
        <f t="shared" si="19"/>
        <v>7.9041528388891419E-2</v>
      </c>
      <c r="BG36" s="56">
        <f t="shared" si="20"/>
        <v>7.6283290389865227E-2</v>
      </c>
      <c r="BH36" s="30">
        <f t="shared" si="21"/>
        <v>1.2811546924613342</v>
      </c>
      <c r="BI36" s="30">
        <f t="shared" si="22"/>
        <v>1.6136674470864032</v>
      </c>
      <c r="BJ36" s="30">
        <f t="shared" si="23"/>
        <v>0.16625637731253448</v>
      </c>
      <c r="BK36" s="56">
        <f t="shared" si="24"/>
        <v>0.11486465786012609</v>
      </c>
      <c r="BL36" s="30">
        <f t="shared" si="25"/>
        <v>0.98808250607923853</v>
      </c>
      <c r="BM36" s="30">
        <f t="shared" si="26"/>
        <v>1.1395656060239521</v>
      </c>
      <c r="BN36" s="30">
        <f t="shared" si="27"/>
        <v>7.5741549972356728E-2</v>
      </c>
      <c r="BO36" s="56">
        <f t="shared" si="28"/>
        <v>7.1197440536805573E-2</v>
      </c>
      <c r="BP36" s="59"/>
      <c r="BQ36" s="30">
        <f t="shared" si="29"/>
        <v>0.7236669402480963</v>
      </c>
      <c r="BR36" s="30">
        <f t="shared" si="30"/>
        <v>1.3828914837684803</v>
      </c>
      <c r="BS36" s="30">
        <f t="shared" si="31"/>
        <v>0.32961227176019203</v>
      </c>
      <c r="BT36" s="56">
        <f t="shared" si="32"/>
        <v>0.31293912193683193</v>
      </c>
      <c r="BU36" s="30">
        <f t="shared" si="33"/>
        <v>0.580173789966131</v>
      </c>
      <c r="BV36" s="30">
        <f t="shared" si="34"/>
        <v>1.4921418635650561</v>
      </c>
      <c r="BW36" s="30">
        <f t="shared" si="35"/>
        <v>0.45598403679946248</v>
      </c>
      <c r="BX36" s="56">
        <f t="shared" si="36"/>
        <v>0.4400719900199318</v>
      </c>
      <c r="BY36" s="30">
        <f t="shared" si="37"/>
        <v>0.4882917863304771</v>
      </c>
      <c r="BZ36" s="30">
        <f t="shared" si="38"/>
        <v>2.4065303532172604</v>
      </c>
      <c r="CA36" s="30">
        <f t="shared" si="39"/>
        <v>0.95911928344339159</v>
      </c>
      <c r="CB36" s="56">
        <f t="shared" si="40"/>
        <v>0.66264470645041873</v>
      </c>
      <c r="CC36" s="30">
        <f t="shared" si="41"/>
        <v>0.62687732167269261</v>
      </c>
      <c r="CD36" s="30">
        <f t="shared" si="42"/>
        <v>1.5007707904304979</v>
      </c>
      <c r="CE36" s="30">
        <f t="shared" si="43"/>
        <v>0.43694673437890269</v>
      </c>
      <c r="CF36" s="56">
        <f t="shared" si="44"/>
        <v>0.41073214305816641</v>
      </c>
      <c r="CG36" s="66"/>
      <c r="CH36" s="60"/>
    </row>
    <row r="37" spans="1:86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24"/>
      <c r="U37" s="129">
        <f>'RAW DATA'!BO32</f>
        <v>54.09</v>
      </c>
      <c r="V37" s="129">
        <f>'RAW DATA'!BP32</f>
        <v>7.1605469868988614</v>
      </c>
      <c r="W37" s="129">
        <f>'RAW DATA'!BQ32</f>
        <v>1.02</v>
      </c>
      <c r="X37" s="82"/>
      <c r="Y37" s="83"/>
      <c r="Z37" s="84"/>
      <c r="AA37" s="30">
        <f t="shared" si="0"/>
        <v>0.96686012682618927</v>
      </c>
      <c r="AB37" s="30">
        <f t="shared" si="1"/>
        <v>1.3081048774707267</v>
      </c>
      <c r="AC37" s="85">
        <f t="shared" si="2"/>
        <v>0.93158864657286111</v>
      </c>
      <c r="AD37" s="85">
        <f t="shared" si="3"/>
        <v>1.2603846394809297</v>
      </c>
      <c r="AE37" s="30">
        <f t="shared" si="4"/>
        <v>1.244610409726743</v>
      </c>
      <c r="AF37" s="30">
        <f t="shared" si="5"/>
        <v>1.6838846719832403</v>
      </c>
      <c r="AG37" s="84"/>
      <c r="AH37" s="77"/>
      <c r="AI37" s="45"/>
      <c r="AJ37" s="30">
        <f t="shared" si="6"/>
        <v>1.137482502148458</v>
      </c>
      <c r="AK37" s="30">
        <f t="shared" si="7"/>
        <v>1.0959866430268954</v>
      </c>
      <c r="AL37" s="30">
        <f t="shared" si="8"/>
        <v>1.4642475408549918</v>
      </c>
      <c r="AM37" s="85">
        <f t="shared" si="9"/>
        <v>1.1646925806986739</v>
      </c>
      <c r="AN37" s="30">
        <f t="shared" si="48"/>
        <v>1.3802138311062442E-2</v>
      </c>
      <c r="AO37" s="30">
        <f t="shared" si="45"/>
        <v>5.773969918496831E-3</v>
      </c>
      <c r="AP37" s="30">
        <f t="shared" si="46"/>
        <v>0.19735587755570755</v>
      </c>
      <c r="AQ37" s="85">
        <f t="shared" si="47"/>
        <v>2.0935942909242247E-2</v>
      </c>
      <c r="AR37" s="94"/>
      <c r="AS37" s="95"/>
      <c r="AT37" s="93"/>
      <c r="AU37" s="30">
        <f t="shared" si="10"/>
        <v>51.27343315158636</v>
      </c>
      <c r="AV37" s="30">
        <f t="shared" si="10"/>
        <v>1.0404</v>
      </c>
      <c r="AW37" s="30">
        <f t="shared" si="11"/>
        <v>7.3037579266368384</v>
      </c>
      <c r="AX37" s="85">
        <f t="shared" si="12"/>
        <v>443.96150536933504</v>
      </c>
      <c r="AY37" s="92"/>
      <c r="AZ37" s="30">
        <f t="shared" si="13"/>
        <v>1.0854831703078478</v>
      </c>
      <c r="BA37" s="30">
        <f t="shared" si="14"/>
        <v>1.1894818339890683</v>
      </c>
      <c r="BB37" s="30">
        <f t="shared" si="15"/>
        <v>5.1999331840610341E-2</v>
      </c>
      <c r="BC37" s="56">
        <f t="shared" si="16"/>
        <v>4.5714401533557443E-2</v>
      </c>
      <c r="BD37" s="30">
        <f t="shared" si="17"/>
        <v>1.0240510166106342</v>
      </c>
      <c r="BE37" s="30">
        <f t="shared" si="18"/>
        <v>1.1679222694431566</v>
      </c>
      <c r="BF37" s="30">
        <f t="shared" si="19"/>
        <v>7.1935626416261167E-2</v>
      </c>
      <c r="BG37" s="56">
        <f t="shared" si="20"/>
        <v>6.5635495536322766E-2</v>
      </c>
      <c r="BH37" s="30">
        <f t="shared" si="21"/>
        <v>1.3129377560943485</v>
      </c>
      <c r="BI37" s="30">
        <f t="shared" si="22"/>
        <v>1.615557325615635</v>
      </c>
      <c r="BJ37" s="30">
        <f t="shared" si="23"/>
        <v>0.15130978476064333</v>
      </c>
      <c r="BK37" s="56">
        <f t="shared" si="24"/>
        <v>0.10333620548359718</v>
      </c>
      <c r="BL37" s="30">
        <f t="shared" si="25"/>
        <v>1.0957602617764886</v>
      </c>
      <c r="BM37" s="30">
        <f t="shared" si="26"/>
        <v>1.2336248996208592</v>
      </c>
      <c r="BN37" s="30">
        <f t="shared" si="27"/>
        <v>6.8932318922185334E-2</v>
      </c>
      <c r="BO37" s="56">
        <f t="shared" si="28"/>
        <v>5.9184990154942274E-2</v>
      </c>
      <c r="BP37" s="59"/>
      <c r="BQ37" s="30">
        <f t="shared" si="29"/>
        <v>0.80872169352544021</v>
      </c>
      <c r="BR37" s="30">
        <f t="shared" si="30"/>
        <v>1.4662433107714758</v>
      </c>
      <c r="BS37" s="30">
        <f t="shared" si="31"/>
        <v>0.32876080862301776</v>
      </c>
      <c r="BT37" s="56">
        <f t="shared" si="32"/>
        <v>0.2890249370887551</v>
      </c>
      <c r="BU37" s="30">
        <f t="shared" si="33"/>
        <v>0.64118051625002193</v>
      </c>
      <c r="BV37" s="30">
        <f t="shared" si="34"/>
        <v>1.5507927698037689</v>
      </c>
      <c r="BW37" s="30">
        <f t="shared" si="35"/>
        <v>0.45480612677687343</v>
      </c>
      <c r="BX37" s="56">
        <f t="shared" si="36"/>
        <v>0.41497415107248947</v>
      </c>
      <c r="BY37" s="30">
        <f t="shared" si="37"/>
        <v>0.50760587970898596</v>
      </c>
      <c r="BZ37" s="30">
        <f t="shared" si="38"/>
        <v>2.4208892020009976</v>
      </c>
      <c r="CA37" s="30">
        <f t="shared" si="39"/>
        <v>0.9566416611460058</v>
      </c>
      <c r="CB37" s="56">
        <f t="shared" si="40"/>
        <v>0.65333328856909756</v>
      </c>
      <c r="CC37" s="30">
        <f t="shared" si="41"/>
        <v>0.72887457867929628</v>
      </c>
      <c r="CD37" s="30">
        <f t="shared" si="42"/>
        <v>1.6005105827180515</v>
      </c>
      <c r="CE37" s="30">
        <f t="shared" si="43"/>
        <v>0.43581800201937759</v>
      </c>
      <c r="CF37" s="56">
        <f t="shared" si="44"/>
        <v>0.37419144694640349</v>
      </c>
      <c r="CG37" s="66"/>
      <c r="CH37" s="60"/>
    </row>
    <row r="38" spans="1:86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24"/>
      <c r="U38" s="129">
        <f>'RAW DATA'!BO33</f>
        <v>68.349999999999994</v>
      </c>
      <c r="V38" s="129">
        <f>'RAW DATA'!BP33</f>
        <v>12.173198920652851</v>
      </c>
      <c r="W38" s="129">
        <f>'RAW DATA'!BQ33</f>
        <v>0.96</v>
      </c>
      <c r="X38" s="82"/>
      <c r="Y38" s="83"/>
      <c r="Z38" s="84"/>
      <c r="AA38" s="30">
        <f t="shared" si="0"/>
        <v>1.0486666063850545</v>
      </c>
      <c r="AB38" s="30">
        <f t="shared" si="1"/>
        <v>1.4187842321680149</v>
      </c>
      <c r="AC38" s="85">
        <f t="shared" si="2"/>
        <v>0.99332042488900274</v>
      </c>
      <c r="AD38" s="85">
        <f t="shared" si="3"/>
        <v>1.343904104261592</v>
      </c>
      <c r="AE38" s="30">
        <f t="shared" si="4"/>
        <v>1.2526940740724397</v>
      </c>
      <c r="AF38" s="30">
        <f t="shared" si="5"/>
        <v>1.6948213943333006</v>
      </c>
      <c r="AG38" s="84"/>
      <c r="AH38" s="77"/>
      <c r="AI38" s="45"/>
      <c r="AJ38" s="30">
        <f t="shared" si="6"/>
        <v>1.2337254192765348</v>
      </c>
      <c r="AK38" s="30">
        <f t="shared" si="7"/>
        <v>1.1686122645752974</v>
      </c>
      <c r="AL38" s="30">
        <f t="shared" si="8"/>
        <v>1.4737577342028703</v>
      </c>
      <c r="AM38" s="85">
        <f t="shared" si="9"/>
        <v>1.2799835751750155</v>
      </c>
      <c r="AN38" s="30">
        <f t="shared" si="48"/>
        <v>7.4925605158114778E-2</v>
      </c>
      <c r="AO38" s="30">
        <f t="shared" si="45"/>
        <v>4.3519076931233913E-2</v>
      </c>
      <c r="AP38" s="30">
        <f t="shared" si="46"/>
        <v>0.2639470094532671</v>
      </c>
      <c r="AQ38" s="85">
        <f t="shared" si="47"/>
        <v>0.10238948838178481</v>
      </c>
      <c r="AR38" s="94"/>
      <c r="AS38" s="95"/>
      <c r="AT38" s="93"/>
      <c r="AU38" s="30">
        <f t="shared" si="10"/>
        <v>148.18677196178373</v>
      </c>
      <c r="AV38" s="30">
        <f t="shared" si="10"/>
        <v>0.92159999999999997</v>
      </c>
      <c r="AW38" s="30">
        <f t="shared" si="11"/>
        <v>11.686270963826736</v>
      </c>
      <c r="AX38" s="85">
        <f t="shared" si="12"/>
        <v>257.85108183151505</v>
      </c>
      <c r="AY38" s="92"/>
      <c r="AZ38" s="30">
        <f t="shared" si="13"/>
        <v>1.1868999590019476</v>
      </c>
      <c r="BA38" s="30">
        <f t="shared" si="14"/>
        <v>1.280550879551122</v>
      </c>
      <c r="BB38" s="30">
        <f t="shared" si="15"/>
        <v>4.6825460274587324E-2</v>
      </c>
      <c r="BC38" s="56">
        <f t="shared" si="16"/>
        <v>3.7954523383368403E-2</v>
      </c>
      <c r="BD38" s="30">
        <f t="shared" si="17"/>
        <v>1.1038341472831916</v>
      </c>
      <c r="BE38" s="30">
        <f t="shared" si="18"/>
        <v>1.2333903818674032</v>
      </c>
      <c r="BF38" s="30">
        <f t="shared" si="19"/>
        <v>6.4778117292105863E-2</v>
      </c>
      <c r="BG38" s="56">
        <f t="shared" si="20"/>
        <v>5.5431659632331327E-2</v>
      </c>
      <c r="BH38" s="30">
        <f t="shared" si="21"/>
        <v>1.3375030927551024</v>
      </c>
      <c r="BI38" s="30">
        <f t="shared" si="22"/>
        <v>1.6100123756506382</v>
      </c>
      <c r="BJ38" s="30">
        <f t="shared" si="23"/>
        <v>0.13625464144776792</v>
      </c>
      <c r="BK38" s="56">
        <f t="shared" si="24"/>
        <v>9.2453894073346893E-2</v>
      </c>
      <c r="BL38" s="30">
        <f t="shared" si="25"/>
        <v>1.2179099398594719</v>
      </c>
      <c r="BM38" s="30">
        <f t="shared" si="26"/>
        <v>1.342057210490559</v>
      </c>
      <c r="BN38" s="30">
        <f t="shared" si="27"/>
        <v>6.2073635315543468E-2</v>
      </c>
      <c r="BO38" s="56">
        <f t="shared" si="28"/>
        <v>4.8495649881332314E-2</v>
      </c>
      <c r="BP38" s="59"/>
      <c r="BQ38" s="30">
        <f t="shared" si="29"/>
        <v>0.90574315984087939</v>
      </c>
      <c r="BR38" s="30">
        <f t="shared" si="30"/>
        <v>1.5617076787121902</v>
      </c>
      <c r="BS38" s="30">
        <f t="shared" si="31"/>
        <v>0.3279822594356554</v>
      </c>
      <c r="BT38" s="56">
        <f t="shared" si="32"/>
        <v>0.26584704692879435</v>
      </c>
      <c r="BU38" s="30">
        <f t="shared" si="33"/>
        <v>0.71488317901234666</v>
      </c>
      <c r="BV38" s="30">
        <f t="shared" si="34"/>
        <v>1.6223413501382482</v>
      </c>
      <c r="BW38" s="30">
        <f t="shared" si="35"/>
        <v>0.45372908556295072</v>
      </c>
      <c r="BX38" s="56">
        <f t="shared" si="36"/>
        <v>0.38826315563943453</v>
      </c>
      <c r="BY38" s="30">
        <f t="shared" si="37"/>
        <v>0.51938152735782472</v>
      </c>
      <c r="BZ38" s="30">
        <f t="shared" si="38"/>
        <v>2.4281339410479159</v>
      </c>
      <c r="CA38" s="30">
        <f t="shared" si="39"/>
        <v>0.95437620684504554</v>
      </c>
      <c r="CB38" s="56">
        <f t="shared" si="40"/>
        <v>0.64758011761088463</v>
      </c>
      <c r="CC38" s="30">
        <f t="shared" si="41"/>
        <v>0.84519764797237551</v>
      </c>
      <c r="CD38" s="30">
        <f t="shared" si="42"/>
        <v>1.7147695023776555</v>
      </c>
      <c r="CE38" s="30">
        <f t="shared" si="43"/>
        <v>0.43478592720264003</v>
      </c>
      <c r="CF38" s="56">
        <f t="shared" si="44"/>
        <v>0.33968086437608436</v>
      </c>
      <c r="CG38" s="66"/>
      <c r="CH38" s="60"/>
    </row>
    <row r="39" spans="1:86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24"/>
      <c r="U39" s="129">
        <f>'RAW DATA'!BO34</f>
        <v>71.92</v>
      </c>
      <c r="V39" s="129">
        <f>'RAW DATA'!BP34</f>
        <v>13.393824587276928</v>
      </c>
      <c r="W39" s="129">
        <f>'RAW DATA'!BQ34</f>
        <v>1.01</v>
      </c>
      <c r="X39" s="82"/>
      <c r="Y39" s="83"/>
      <c r="Z39" s="84"/>
      <c r="AA39" s="30">
        <f t="shared" si="0"/>
        <v>1.0685872172643593</v>
      </c>
      <c r="AB39" s="30">
        <f t="shared" si="1"/>
        <v>1.4457356468870743</v>
      </c>
      <c r="AC39" s="85">
        <f t="shared" si="2"/>
        <v>1.0089619451201752</v>
      </c>
      <c r="AD39" s="85">
        <f t="shared" si="3"/>
        <v>1.365066161044943</v>
      </c>
      <c r="AE39" s="30">
        <f t="shared" si="4"/>
        <v>1.2541553110087338</v>
      </c>
      <c r="AF39" s="30">
        <f t="shared" si="5"/>
        <v>1.6967983619529927</v>
      </c>
      <c r="AG39" s="84"/>
      <c r="AH39" s="77"/>
      <c r="AI39" s="45"/>
      <c r="AJ39" s="30">
        <f t="shared" si="6"/>
        <v>1.257161432075717</v>
      </c>
      <c r="AK39" s="30">
        <f t="shared" si="7"/>
        <v>1.1870140530825593</v>
      </c>
      <c r="AL39" s="30">
        <f t="shared" si="8"/>
        <v>1.4754768364808633</v>
      </c>
      <c r="AM39" s="85">
        <f t="shared" si="9"/>
        <v>1.3080579655073694</v>
      </c>
      <c r="AN39" s="30">
        <f t="shared" si="48"/>
        <v>6.1088773505719243E-2</v>
      </c>
      <c r="AO39" s="30">
        <f t="shared" si="45"/>
        <v>3.1333974988715103E-2</v>
      </c>
      <c r="AP39" s="30">
        <f t="shared" si="46"/>
        <v>0.21666868530023231</v>
      </c>
      <c r="AQ39" s="85">
        <f t="shared" si="47"/>
        <v>8.883855080239221E-2</v>
      </c>
      <c r="AR39" s="94"/>
      <c r="AS39" s="95"/>
      <c r="AT39" s="93"/>
      <c r="AU39" s="30">
        <f t="shared" si="10"/>
        <v>179.39453707474397</v>
      </c>
      <c r="AV39" s="30">
        <f t="shared" si="10"/>
        <v>1.0201</v>
      </c>
      <c r="AW39" s="30">
        <f t="shared" si="11"/>
        <v>13.527762833149698</v>
      </c>
      <c r="AX39" s="85">
        <f t="shared" si="12"/>
        <v>220.14002450236279</v>
      </c>
      <c r="AY39" s="92"/>
      <c r="AZ39" s="30">
        <f t="shared" si="13"/>
        <v>1.2114556446489402</v>
      </c>
      <c r="BA39" s="30">
        <f t="shared" si="14"/>
        <v>1.3028672195024937</v>
      </c>
      <c r="BB39" s="30">
        <f t="shared" si="15"/>
        <v>4.5705787426776751E-2</v>
      </c>
      <c r="BC39" s="56">
        <f t="shared" si="16"/>
        <v>3.6356339178582109E-2</v>
      </c>
      <c r="BD39" s="30">
        <f t="shared" si="17"/>
        <v>1.1237848858411081</v>
      </c>
      <c r="BE39" s="30">
        <f t="shared" si="18"/>
        <v>1.2502432203240104</v>
      </c>
      <c r="BF39" s="30">
        <f t="shared" si="19"/>
        <v>6.3229167241451001E-2</v>
      </c>
      <c r="BG39" s="56">
        <f t="shared" si="20"/>
        <v>5.3267412527468527E-2</v>
      </c>
      <c r="BH39" s="30">
        <f t="shared" si="21"/>
        <v>1.3424802649276057</v>
      </c>
      <c r="BI39" s="30">
        <f t="shared" si="22"/>
        <v>1.6084734080341208</v>
      </c>
      <c r="BJ39" s="30">
        <f t="shared" si="23"/>
        <v>0.13299657155325739</v>
      </c>
      <c r="BK39" s="56">
        <f t="shared" si="24"/>
        <v>9.0138027426079792E-2</v>
      </c>
      <c r="BL39" s="30">
        <f t="shared" si="25"/>
        <v>1.2474686116835645</v>
      </c>
      <c r="BM39" s="30">
        <f t="shared" si="26"/>
        <v>1.3686473193311743</v>
      </c>
      <c r="BN39" s="30">
        <f t="shared" si="27"/>
        <v>6.0589353823804905E-2</v>
      </c>
      <c r="BO39" s="56">
        <f t="shared" si="28"/>
        <v>4.6320083223761063E-2</v>
      </c>
      <c r="BP39" s="59"/>
      <c r="BQ39" s="30">
        <f t="shared" si="29"/>
        <v>0.92933715326328326</v>
      </c>
      <c r="BR39" s="30">
        <f t="shared" si="30"/>
        <v>1.5849857108881507</v>
      </c>
      <c r="BS39" s="30">
        <f t="shared" si="31"/>
        <v>0.32782427881243376</v>
      </c>
      <c r="BT39" s="56">
        <f t="shared" si="32"/>
        <v>0.26076545974780535</v>
      </c>
      <c r="BU39" s="30">
        <f t="shared" si="33"/>
        <v>0.73350351715651374</v>
      </c>
      <c r="BV39" s="30">
        <f t="shared" si="34"/>
        <v>1.6405245890086047</v>
      </c>
      <c r="BW39" s="30">
        <f t="shared" si="35"/>
        <v>0.45351053592604551</v>
      </c>
      <c r="BX39" s="56">
        <f t="shared" si="36"/>
        <v>0.38205995518614377</v>
      </c>
      <c r="BY39" s="30">
        <f t="shared" si="37"/>
        <v>0.52156032812135389</v>
      </c>
      <c r="BZ39" s="30">
        <f t="shared" si="38"/>
        <v>2.4293933448403724</v>
      </c>
      <c r="CA39" s="30">
        <f t="shared" si="39"/>
        <v>0.95391650835950936</v>
      </c>
      <c r="CB39" s="56">
        <f t="shared" si="40"/>
        <v>0.64651405211801261</v>
      </c>
      <c r="CC39" s="30">
        <f t="shared" si="41"/>
        <v>0.87348146350920741</v>
      </c>
      <c r="CD39" s="30">
        <f t="shared" si="42"/>
        <v>1.7426344675055314</v>
      </c>
      <c r="CE39" s="30">
        <f t="shared" si="43"/>
        <v>0.43457650199816206</v>
      </c>
      <c r="CF39" s="56">
        <f t="shared" si="44"/>
        <v>0.33223030894475575</v>
      </c>
      <c r="CG39" s="66"/>
      <c r="CH39" s="60"/>
    </row>
    <row r="40" spans="1:86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24"/>
      <c r="U40" s="129">
        <f>'RAW DATA'!BO35</f>
        <v>77.27</v>
      </c>
      <c r="V40" s="129">
        <f>'RAW DATA'!BP35</f>
        <v>15.200683217233241</v>
      </c>
      <c r="W40" s="129">
        <f>'RAW DATA'!BQ35</f>
        <v>0.95</v>
      </c>
      <c r="X40" s="82"/>
      <c r="Y40" s="83"/>
      <c r="Z40" s="84"/>
      <c r="AA40" s="30">
        <f t="shared" si="0"/>
        <v>1.0980751501052464</v>
      </c>
      <c r="AB40" s="30">
        <f t="shared" si="1"/>
        <v>1.4856310854365096</v>
      </c>
      <c r="AC40" s="85">
        <f t="shared" si="2"/>
        <v>1.0325689421508293</v>
      </c>
      <c r="AD40" s="85">
        <f t="shared" si="3"/>
        <v>1.3970050393805336</v>
      </c>
      <c r="AE40" s="30">
        <f t="shared" si="4"/>
        <v>1.2560930577436333</v>
      </c>
      <c r="AF40" s="30">
        <f t="shared" si="5"/>
        <v>1.6994200193002096</v>
      </c>
      <c r="AG40" s="84"/>
      <c r="AH40" s="77"/>
      <c r="AI40" s="45"/>
      <c r="AJ40" s="30">
        <f t="shared" si="6"/>
        <v>1.2918531177708781</v>
      </c>
      <c r="AK40" s="30">
        <f t="shared" si="7"/>
        <v>1.2147869907656814</v>
      </c>
      <c r="AL40" s="30">
        <f t="shared" si="8"/>
        <v>1.4777565385219216</v>
      </c>
      <c r="AM40" s="85">
        <f t="shared" si="9"/>
        <v>1.3496157139963645</v>
      </c>
      <c r="AN40" s="30">
        <f t="shared" si="48"/>
        <v>0.11686355412966987</v>
      </c>
      <c r="AO40" s="30">
        <f t="shared" si="45"/>
        <v>7.0112150478745083E-2</v>
      </c>
      <c r="AP40" s="30">
        <f t="shared" si="46"/>
        <v>0.27852696395264054</v>
      </c>
      <c r="AQ40" s="85">
        <f t="shared" si="47"/>
        <v>0.15969271887282421</v>
      </c>
      <c r="AR40" s="94"/>
      <c r="AS40" s="95"/>
      <c r="AT40" s="93"/>
      <c r="AU40" s="30">
        <f t="shared" si="10"/>
        <v>231.0607702706763</v>
      </c>
      <c r="AV40" s="30">
        <f t="shared" si="10"/>
        <v>0.90249999999999997</v>
      </c>
      <c r="AW40" s="30">
        <f t="shared" si="11"/>
        <v>14.440649056371578</v>
      </c>
      <c r="AX40" s="85">
        <f t="shared" si="12"/>
        <v>169.78761881421789</v>
      </c>
      <c r="AY40" s="92"/>
      <c r="AZ40" s="30">
        <f t="shared" si="13"/>
        <v>1.2476865657103795</v>
      </c>
      <c r="BA40" s="30">
        <f t="shared" si="14"/>
        <v>1.3360196698313767</v>
      </c>
      <c r="BB40" s="30">
        <f t="shared" si="15"/>
        <v>4.4166552060498604E-2</v>
      </c>
      <c r="BC40" s="56">
        <f t="shared" si="16"/>
        <v>3.4188524572134768E-2</v>
      </c>
      <c r="BD40" s="30">
        <f t="shared" si="17"/>
        <v>1.153687194351815</v>
      </c>
      <c r="BE40" s="30">
        <f t="shared" si="18"/>
        <v>1.2758867871795478</v>
      </c>
      <c r="BF40" s="30">
        <f t="shared" si="19"/>
        <v>6.1099796413866495E-2</v>
      </c>
      <c r="BG40" s="56">
        <f t="shared" si="20"/>
        <v>5.0296716114283678E-2</v>
      </c>
      <c r="BH40" s="30">
        <f t="shared" si="21"/>
        <v>1.3492388970572549</v>
      </c>
      <c r="BI40" s="30">
        <f t="shared" si="22"/>
        <v>1.6062741799865883</v>
      </c>
      <c r="BJ40" s="30">
        <f t="shared" si="23"/>
        <v>0.12851764146466679</v>
      </c>
      <c r="BK40" s="56">
        <f t="shared" si="24"/>
        <v>8.6968074993741762E-2</v>
      </c>
      <c r="BL40" s="30">
        <f t="shared" si="25"/>
        <v>1.2910668299133983</v>
      </c>
      <c r="BM40" s="30">
        <f t="shared" si="26"/>
        <v>1.4081645980793307</v>
      </c>
      <c r="BN40" s="30">
        <f t="shared" si="27"/>
        <v>5.8548884082966268E-2</v>
      </c>
      <c r="BO40" s="56">
        <f t="shared" si="28"/>
        <v>4.338189269417763E-2</v>
      </c>
      <c r="BP40" s="59"/>
      <c r="BQ40" s="30">
        <f t="shared" si="29"/>
        <v>0.96423989597495696</v>
      </c>
      <c r="BR40" s="30">
        <f t="shared" si="30"/>
        <v>1.6194663395667992</v>
      </c>
      <c r="BS40" s="30">
        <f t="shared" si="31"/>
        <v>0.32761322179592106</v>
      </c>
      <c r="BT40" s="56">
        <f t="shared" si="32"/>
        <v>0.25359943579439215</v>
      </c>
      <c r="BU40" s="30">
        <f t="shared" si="33"/>
        <v>0.76156843010460529</v>
      </c>
      <c r="BV40" s="30">
        <f t="shared" si="34"/>
        <v>1.6680055514267575</v>
      </c>
      <c r="BW40" s="30">
        <f t="shared" si="35"/>
        <v>0.45321856066107608</v>
      </c>
      <c r="BX40" s="56">
        <f t="shared" si="36"/>
        <v>0.37308479931564958</v>
      </c>
      <c r="BY40" s="30">
        <f t="shared" si="37"/>
        <v>0.52445417251021498</v>
      </c>
      <c r="BZ40" s="30">
        <f t="shared" si="38"/>
        <v>2.4310589045336282</v>
      </c>
      <c r="CA40" s="30">
        <f t="shared" si="39"/>
        <v>0.95330236601170659</v>
      </c>
      <c r="CB40" s="56">
        <f t="shared" si="40"/>
        <v>0.64510109829405093</v>
      </c>
      <c r="CC40" s="30">
        <f t="shared" si="41"/>
        <v>0.91531899731578337</v>
      </c>
      <c r="CD40" s="30">
        <f t="shared" si="42"/>
        <v>1.7839124306769456</v>
      </c>
      <c r="CE40" s="30">
        <f t="shared" si="43"/>
        <v>0.43429671668058112</v>
      </c>
      <c r="CF40" s="56">
        <f t="shared" si="44"/>
        <v>0.32179287198322515</v>
      </c>
      <c r="CG40" s="66"/>
      <c r="CH40" s="60"/>
    </row>
    <row r="41" spans="1:86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24"/>
      <c r="U41" s="129">
        <f>'RAW DATA'!BO36</f>
        <v>68.349999999999994</v>
      </c>
      <c r="V41" s="129">
        <f>'RAW DATA'!BP36</f>
        <v>12.173198920652851</v>
      </c>
      <c r="W41" s="129">
        <f>'RAW DATA'!BQ36</f>
        <v>1.1499999999999999</v>
      </c>
      <c r="X41" s="82"/>
      <c r="Y41" s="83"/>
      <c r="Z41" s="84"/>
      <c r="AA41" s="30">
        <f t="shared" si="0"/>
        <v>1.0486666063850545</v>
      </c>
      <c r="AB41" s="30">
        <f t="shared" si="1"/>
        <v>1.4187842321680149</v>
      </c>
      <c r="AC41" s="85">
        <f t="shared" si="2"/>
        <v>0.99332042488900274</v>
      </c>
      <c r="AD41" s="85">
        <f t="shared" si="3"/>
        <v>1.343904104261592</v>
      </c>
      <c r="AE41" s="30">
        <f t="shared" si="4"/>
        <v>1.2526940740724397</v>
      </c>
      <c r="AF41" s="30">
        <f t="shared" si="5"/>
        <v>1.6948213943333006</v>
      </c>
      <c r="AG41" s="84"/>
      <c r="AH41" s="77"/>
      <c r="AI41" s="45"/>
      <c r="AJ41" s="30">
        <f t="shared" si="6"/>
        <v>1.2337254192765348</v>
      </c>
      <c r="AK41" s="30">
        <f t="shared" si="7"/>
        <v>1.1686122645752974</v>
      </c>
      <c r="AL41" s="30">
        <f t="shared" si="8"/>
        <v>1.4737577342028703</v>
      </c>
      <c r="AM41" s="85">
        <f t="shared" si="9"/>
        <v>1.2799835751750155</v>
      </c>
      <c r="AN41" s="30">
        <f t="shared" si="48"/>
        <v>7.009945833031557E-3</v>
      </c>
      <c r="AO41" s="30">
        <f t="shared" si="45"/>
        <v>3.4641639262087505E-4</v>
      </c>
      <c r="AP41" s="30">
        <f t="shared" si="46"/>
        <v>0.10481907045617644</v>
      </c>
      <c r="AQ41" s="85">
        <f t="shared" si="47"/>
        <v>1.6895729815278926E-2</v>
      </c>
      <c r="AR41" s="94"/>
      <c r="AS41" s="95"/>
      <c r="AT41" s="93"/>
      <c r="AU41" s="30">
        <f t="shared" si="10"/>
        <v>148.18677196178373</v>
      </c>
      <c r="AV41" s="30">
        <f t="shared" si="10"/>
        <v>1.3224999999999998</v>
      </c>
      <c r="AW41" s="30">
        <f t="shared" si="11"/>
        <v>13.999178758750778</v>
      </c>
      <c r="AX41" s="85">
        <f t="shared" si="12"/>
        <v>257.85108183151505</v>
      </c>
      <c r="AY41" s="92"/>
      <c r="AZ41" s="30">
        <f t="shared" si="13"/>
        <v>1.1868999590019476</v>
      </c>
      <c r="BA41" s="30">
        <f t="shared" si="14"/>
        <v>1.280550879551122</v>
      </c>
      <c r="BB41" s="30">
        <f t="shared" si="15"/>
        <v>4.6825460274587324E-2</v>
      </c>
      <c r="BC41" s="56">
        <f t="shared" si="16"/>
        <v>3.7954523383368403E-2</v>
      </c>
      <c r="BD41" s="30">
        <f t="shared" si="17"/>
        <v>1.1038341472831916</v>
      </c>
      <c r="BE41" s="30">
        <f t="shared" si="18"/>
        <v>1.2333903818674032</v>
      </c>
      <c r="BF41" s="30">
        <f t="shared" si="19"/>
        <v>6.4778117292105863E-2</v>
      </c>
      <c r="BG41" s="56">
        <f t="shared" si="20"/>
        <v>5.5431659632331327E-2</v>
      </c>
      <c r="BH41" s="30">
        <f t="shared" si="21"/>
        <v>1.3375030927551024</v>
      </c>
      <c r="BI41" s="30">
        <f t="shared" si="22"/>
        <v>1.6100123756506382</v>
      </c>
      <c r="BJ41" s="30">
        <f t="shared" si="23"/>
        <v>0.13625464144776792</v>
      </c>
      <c r="BK41" s="56">
        <f t="shared" si="24"/>
        <v>9.2453894073346893E-2</v>
      </c>
      <c r="BL41" s="30">
        <f t="shared" si="25"/>
        <v>1.2179099398594719</v>
      </c>
      <c r="BM41" s="30">
        <f t="shared" si="26"/>
        <v>1.342057210490559</v>
      </c>
      <c r="BN41" s="30">
        <f t="shared" si="27"/>
        <v>6.2073635315543468E-2</v>
      </c>
      <c r="BO41" s="56">
        <f t="shared" si="28"/>
        <v>4.8495649881332314E-2</v>
      </c>
      <c r="BP41" s="59"/>
      <c r="BQ41" s="30">
        <f t="shared" si="29"/>
        <v>0.90574315984087939</v>
      </c>
      <c r="BR41" s="30">
        <f t="shared" si="30"/>
        <v>1.5617076787121902</v>
      </c>
      <c r="BS41" s="30">
        <f t="shared" si="31"/>
        <v>0.3279822594356554</v>
      </c>
      <c r="BT41" s="56">
        <f t="shared" si="32"/>
        <v>0.26584704692879435</v>
      </c>
      <c r="BU41" s="30">
        <f t="shared" si="33"/>
        <v>0.71488317901234666</v>
      </c>
      <c r="BV41" s="30">
        <f t="shared" si="34"/>
        <v>1.6223413501382482</v>
      </c>
      <c r="BW41" s="30">
        <f t="shared" si="35"/>
        <v>0.45372908556295072</v>
      </c>
      <c r="BX41" s="56">
        <f t="shared" si="36"/>
        <v>0.38826315563943453</v>
      </c>
      <c r="BY41" s="30">
        <f t="shared" si="37"/>
        <v>0.51938152735782472</v>
      </c>
      <c r="BZ41" s="30">
        <f t="shared" si="38"/>
        <v>2.4281339410479159</v>
      </c>
      <c r="CA41" s="30">
        <f t="shared" si="39"/>
        <v>0.95437620684504554</v>
      </c>
      <c r="CB41" s="56">
        <f t="shared" si="40"/>
        <v>0.64758011761088463</v>
      </c>
      <c r="CC41" s="30">
        <f t="shared" si="41"/>
        <v>0.84519764797237551</v>
      </c>
      <c r="CD41" s="30">
        <f t="shared" si="42"/>
        <v>1.7147695023776555</v>
      </c>
      <c r="CE41" s="30">
        <f t="shared" si="43"/>
        <v>0.43478592720264003</v>
      </c>
      <c r="CF41" s="56">
        <f t="shared" si="44"/>
        <v>0.33968086437608436</v>
      </c>
      <c r="CG41" s="66"/>
      <c r="CH41" s="60"/>
    </row>
    <row r="42" spans="1:86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24"/>
      <c r="U42" s="129">
        <f>'RAW DATA'!BO37</f>
        <v>80.83</v>
      </c>
      <c r="V42" s="129">
        <f>'RAW DATA'!BP37</f>
        <v>16.389099024185754</v>
      </c>
      <c r="W42" s="129">
        <f>'RAW DATA'!BQ37</f>
        <v>1.21</v>
      </c>
      <c r="X42" s="82"/>
      <c r="Y42" s="83"/>
      <c r="Z42" s="84"/>
      <c r="AA42" s="30">
        <f t="shared" si="0"/>
        <v>1.1174700960747115</v>
      </c>
      <c r="AB42" s="30">
        <f t="shared" si="1"/>
        <v>1.5118713064540215</v>
      </c>
      <c r="AC42" s="85">
        <f t="shared" si="2"/>
        <v>1.0483961686760521</v>
      </c>
      <c r="AD42" s="85">
        <f t="shared" si="3"/>
        <v>1.4184183458558353</v>
      </c>
      <c r="AE42" s="30">
        <f t="shared" si="4"/>
        <v>1.2572471429512353</v>
      </c>
      <c r="AF42" s="30">
        <f t="shared" si="5"/>
        <v>1.7009814286987299</v>
      </c>
      <c r="AG42" s="84"/>
      <c r="AH42" s="77"/>
      <c r="AI42" s="45"/>
      <c r="AJ42" s="30">
        <f t="shared" si="6"/>
        <v>1.3146707012643666</v>
      </c>
      <c r="AK42" s="30">
        <f t="shared" si="7"/>
        <v>1.2334072572659438</v>
      </c>
      <c r="AL42" s="30">
        <f t="shared" si="8"/>
        <v>1.4791142858249826</v>
      </c>
      <c r="AM42" s="85">
        <f t="shared" si="9"/>
        <v>1.3769492775562724</v>
      </c>
      <c r="AN42" s="30">
        <f t="shared" si="48"/>
        <v>1.0955955703174279E-2</v>
      </c>
      <c r="AO42" s="30">
        <f t="shared" si="45"/>
        <v>5.4789969271408056E-4</v>
      </c>
      <c r="AP42" s="30">
        <f t="shared" si="46"/>
        <v>7.2422498835090457E-2</v>
      </c>
      <c r="AQ42" s="85">
        <f t="shared" si="47"/>
        <v>2.7872061276561288E-2</v>
      </c>
      <c r="AR42" s="94"/>
      <c r="AS42" s="95"/>
      <c r="AT42" s="93"/>
      <c r="AU42" s="30">
        <f t="shared" si="10"/>
        <v>268.60256682456645</v>
      </c>
      <c r="AV42" s="30">
        <f t="shared" si="10"/>
        <v>1.4641</v>
      </c>
      <c r="AW42" s="30">
        <f t="shared" si="11"/>
        <v>19.830809819264761</v>
      </c>
      <c r="AX42" s="85">
        <f t="shared" si="12"/>
        <v>140.22922222430401</v>
      </c>
      <c r="AY42" s="92"/>
      <c r="AZ42" s="30">
        <f t="shared" si="13"/>
        <v>1.2714332447466672</v>
      </c>
      <c r="BA42" s="30">
        <f t="shared" si="14"/>
        <v>1.357908157782066</v>
      </c>
      <c r="BB42" s="30">
        <f t="shared" si="15"/>
        <v>4.3237456517699467E-2</v>
      </c>
      <c r="BC42" s="56">
        <f t="shared" si="16"/>
        <v>3.2888430902214799E-2</v>
      </c>
      <c r="BD42" s="30">
        <f t="shared" si="17"/>
        <v>1.1735927671724868</v>
      </c>
      <c r="BE42" s="30">
        <f t="shared" si="18"/>
        <v>1.2932217473594008</v>
      </c>
      <c r="BF42" s="30">
        <f t="shared" si="19"/>
        <v>5.9814490093456907E-2</v>
      </c>
      <c r="BG42" s="56">
        <f t="shared" si="20"/>
        <v>4.8495328482212691E-2</v>
      </c>
      <c r="BH42" s="30">
        <f t="shared" si="21"/>
        <v>1.353300164610036</v>
      </c>
      <c r="BI42" s="30">
        <f t="shared" si="22"/>
        <v>1.6049284070399292</v>
      </c>
      <c r="BJ42" s="30">
        <f t="shared" si="23"/>
        <v>0.12581412121494659</v>
      </c>
      <c r="BK42" s="56">
        <f t="shared" si="24"/>
        <v>8.5060446255356956E-2</v>
      </c>
      <c r="BL42" s="30">
        <f t="shared" si="25"/>
        <v>1.3196320383425464</v>
      </c>
      <c r="BM42" s="30">
        <f t="shared" si="26"/>
        <v>1.4342665167699984</v>
      </c>
      <c r="BN42" s="30">
        <f t="shared" si="27"/>
        <v>5.731723921372598E-2</v>
      </c>
      <c r="BO42" s="56">
        <f t="shared" si="28"/>
        <v>4.1626253158322017E-2</v>
      </c>
      <c r="BP42" s="59"/>
      <c r="BQ42" s="30">
        <f t="shared" si="29"/>
        <v>0.98718143972941097</v>
      </c>
      <c r="BR42" s="30">
        <f t="shared" si="30"/>
        <v>1.6421599627993222</v>
      </c>
      <c r="BS42" s="30">
        <f t="shared" si="31"/>
        <v>0.32748926153495561</v>
      </c>
      <c r="BT42" s="56">
        <f t="shared" si="32"/>
        <v>0.24910364338385063</v>
      </c>
      <c r="BU42" s="30">
        <f t="shared" si="33"/>
        <v>0.78036018263569984</v>
      </c>
      <c r="BV42" s="30">
        <f t="shared" si="34"/>
        <v>1.6864543318961878</v>
      </c>
      <c r="BW42" s="30">
        <f t="shared" si="35"/>
        <v>0.45304707463024396</v>
      </c>
      <c r="BX42" s="56">
        <f t="shared" si="36"/>
        <v>0.3673134497639487</v>
      </c>
      <c r="BY42" s="30">
        <f t="shared" si="37"/>
        <v>0.526172624455848</v>
      </c>
      <c r="BZ42" s="30">
        <f t="shared" si="38"/>
        <v>2.432055947194117</v>
      </c>
      <c r="CA42" s="30">
        <f t="shared" si="39"/>
        <v>0.95294166136913461</v>
      </c>
      <c r="CB42" s="56">
        <f t="shared" si="40"/>
        <v>0.64426506491188884</v>
      </c>
      <c r="CC42" s="30">
        <f t="shared" si="41"/>
        <v>0.94281688737643821</v>
      </c>
      <c r="CD42" s="30">
        <f t="shared" si="42"/>
        <v>1.8110816677361066</v>
      </c>
      <c r="CE42" s="30">
        <f t="shared" si="43"/>
        <v>0.43413239017983424</v>
      </c>
      <c r="CF42" s="56">
        <f t="shared" si="44"/>
        <v>0.31528568063909118</v>
      </c>
      <c r="CG42" s="66"/>
      <c r="CH42" s="60"/>
    </row>
    <row r="43" spans="1:86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24"/>
      <c r="U43" s="129">
        <f>'RAW DATA'!BO38</f>
        <v>91.53</v>
      </c>
      <c r="V43" s="129">
        <f>'RAW DATA'!BP38</f>
        <v>19.900330821303015</v>
      </c>
      <c r="W43" s="129">
        <f>'RAW DATA'!BQ38</f>
        <v>1.27</v>
      </c>
      <c r="X43" s="82"/>
      <c r="Y43" s="83"/>
      <c r="Z43" s="84"/>
      <c r="AA43" s="30">
        <f t="shared" si="0"/>
        <v>1.1747733990036651</v>
      </c>
      <c r="AB43" s="30">
        <f t="shared" si="1"/>
        <v>1.5893993045343704</v>
      </c>
      <c r="AC43" s="85">
        <f t="shared" si="2"/>
        <v>1.0965899343845058</v>
      </c>
      <c r="AD43" s="85">
        <f t="shared" si="3"/>
        <v>1.4836216759319782</v>
      </c>
      <c r="AE43" s="30">
        <f t="shared" si="4"/>
        <v>1.2602281636387496</v>
      </c>
      <c r="AF43" s="30">
        <f t="shared" si="5"/>
        <v>1.7050145743347787</v>
      </c>
      <c r="AG43" s="84"/>
      <c r="AH43" s="77"/>
      <c r="AI43" s="45"/>
      <c r="AJ43" s="30">
        <f t="shared" si="6"/>
        <v>1.3820863517690178</v>
      </c>
      <c r="AK43" s="30">
        <f t="shared" si="7"/>
        <v>1.2901058051582421</v>
      </c>
      <c r="AL43" s="30">
        <f t="shared" si="8"/>
        <v>1.4826213689867642</v>
      </c>
      <c r="AM43" s="85">
        <f t="shared" si="9"/>
        <v>1.4577076088899694</v>
      </c>
      <c r="AN43" s="30">
        <f t="shared" si="48"/>
        <v>1.2563350252888005E-2</v>
      </c>
      <c r="AO43" s="30">
        <f t="shared" si="45"/>
        <v>4.0424340106119536E-4</v>
      </c>
      <c r="AP43" s="30">
        <f t="shared" si="46"/>
        <v>4.5207846549805732E-2</v>
      </c>
      <c r="AQ43" s="85">
        <f t="shared" si="47"/>
        <v>3.5234146435189719E-2</v>
      </c>
      <c r="AR43" s="94"/>
      <c r="AS43" s="95"/>
      <c r="AT43" s="93"/>
      <c r="AU43" s="30">
        <f t="shared" si="10"/>
        <v>396.02316679730274</v>
      </c>
      <c r="AV43" s="30">
        <f t="shared" si="10"/>
        <v>1.6129</v>
      </c>
      <c r="AW43" s="30">
        <f t="shared" si="11"/>
        <v>25.273420143054828</v>
      </c>
      <c r="AX43" s="85">
        <f t="shared" si="12"/>
        <v>69.399066543258812</v>
      </c>
      <c r="AY43" s="92"/>
      <c r="AZ43" s="30">
        <f t="shared" si="13"/>
        <v>1.3411610072705644</v>
      </c>
      <c r="BA43" s="30">
        <f t="shared" si="14"/>
        <v>1.4230116962674713</v>
      </c>
      <c r="BB43" s="30">
        <f t="shared" si="15"/>
        <v>4.0925344498453448E-2</v>
      </c>
      <c r="BC43" s="56">
        <f t="shared" si="16"/>
        <v>2.9611278952339365E-2</v>
      </c>
      <c r="BD43" s="30">
        <f t="shared" si="17"/>
        <v>1.2334898797494016</v>
      </c>
      <c r="BE43" s="30">
        <f t="shared" si="18"/>
        <v>1.3467217305670827</v>
      </c>
      <c r="BF43" s="30">
        <f t="shared" si="19"/>
        <v>5.6615925408840445E-2</v>
      </c>
      <c r="BG43" s="56">
        <f t="shared" si="20"/>
        <v>4.3884714867937609E-2</v>
      </c>
      <c r="BH43" s="30">
        <f t="shared" si="21"/>
        <v>1.3635351259885409</v>
      </c>
      <c r="BI43" s="30">
        <f t="shared" si="22"/>
        <v>1.6017076119849876</v>
      </c>
      <c r="BJ43" s="30">
        <f t="shared" si="23"/>
        <v>0.11908624299822325</v>
      </c>
      <c r="BK43" s="56">
        <f t="shared" si="24"/>
        <v>8.0321412795775274E-2</v>
      </c>
      <c r="BL43" s="30">
        <f t="shared" si="25"/>
        <v>1.4034553945035435</v>
      </c>
      <c r="BM43" s="30">
        <f t="shared" si="26"/>
        <v>1.5119598232763953</v>
      </c>
      <c r="BN43" s="30">
        <f t="shared" si="27"/>
        <v>5.425221438642594E-2</v>
      </c>
      <c r="BO43" s="56">
        <f t="shared" si="28"/>
        <v>3.7217487276298478E-2</v>
      </c>
      <c r="BP43" s="59"/>
      <c r="BQ43" s="30">
        <f t="shared" si="29"/>
        <v>1.0548943246703923</v>
      </c>
      <c r="BR43" s="30">
        <f t="shared" si="30"/>
        <v>1.7092783788676433</v>
      </c>
      <c r="BS43" s="30">
        <f t="shared" si="31"/>
        <v>0.32719202709862555</v>
      </c>
      <c r="BT43" s="56">
        <f t="shared" si="32"/>
        <v>0.23673776003925673</v>
      </c>
      <c r="BU43" s="30">
        <f t="shared" si="33"/>
        <v>0.8374699232224625</v>
      </c>
      <c r="BV43" s="30">
        <f t="shared" si="34"/>
        <v>1.7427416870940218</v>
      </c>
      <c r="BW43" s="30">
        <f t="shared" si="35"/>
        <v>0.45263588193577958</v>
      </c>
      <c r="BX43" s="56">
        <f t="shared" si="36"/>
        <v>0.35085175194623675</v>
      </c>
      <c r="BY43" s="30">
        <f t="shared" si="37"/>
        <v>0.53054461254991625</v>
      </c>
      <c r="BZ43" s="30">
        <f t="shared" si="38"/>
        <v>2.434698125423612</v>
      </c>
      <c r="CA43" s="30">
        <f t="shared" si="39"/>
        <v>0.95207675643684797</v>
      </c>
      <c r="CB43" s="56">
        <f t="shared" si="40"/>
        <v>0.64215771899167018</v>
      </c>
      <c r="CC43" s="30">
        <f t="shared" si="41"/>
        <v>1.0239692441376651</v>
      </c>
      <c r="CD43" s="30">
        <f t="shared" si="42"/>
        <v>1.8914459736422737</v>
      </c>
      <c r="CE43" s="30">
        <f t="shared" si="43"/>
        <v>0.43373836475230437</v>
      </c>
      <c r="CF43" s="56">
        <f t="shared" si="44"/>
        <v>0.29754826146691515</v>
      </c>
      <c r="CG43" s="66"/>
      <c r="CH43" s="60"/>
    </row>
    <row r="44" spans="1:86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24"/>
      <c r="U44" s="129">
        <f>'RAW DATA'!BO39</f>
        <v>97.47</v>
      </c>
      <c r="V44" s="129">
        <f>'RAW DATA'!BP39</f>
        <v>21.813737277251526</v>
      </c>
      <c r="W44" s="129">
        <f>'RAW DATA'!BQ39</f>
        <v>1.39</v>
      </c>
      <c r="X44" s="82"/>
      <c r="Y44" s="83"/>
      <c r="Z44" s="84"/>
      <c r="AA44" s="30">
        <f t="shared" si="0"/>
        <v>1.2060001923647448</v>
      </c>
      <c r="AB44" s="30">
        <f t="shared" si="1"/>
        <v>1.6316473190817136</v>
      </c>
      <c r="AC44" s="85">
        <f t="shared" si="2"/>
        <v>1.1237787693204693</v>
      </c>
      <c r="AD44" s="85">
        <f t="shared" si="3"/>
        <v>1.5204065702571055</v>
      </c>
      <c r="AE44" s="30">
        <f t="shared" si="4"/>
        <v>1.2616404143128781</v>
      </c>
      <c r="AF44" s="30">
        <f t="shared" si="5"/>
        <v>1.7069252664233054</v>
      </c>
      <c r="AG44" s="84"/>
      <c r="AH44" s="77"/>
      <c r="AI44" s="45"/>
      <c r="AJ44" s="30">
        <f t="shared" si="6"/>
        <v>1.4188237557232293</v>
      </c>
      <c r="AK44" s="30">
        <f t="shared" si="7"/>
        <v>1.3220926697887874</v>
      </c>
      <c r="AL44" s="30">
        <f t="shared" si="8"/>
        <v>1.4842828403680919</v>
      </c>
      <c r="AM44" s="85">
        <f t="shared" si="9"/>
        <v>1.5017159573767851</v>
      </c>
      <c r="AN44" s="30">
        <f t="shared" si="48"/>
        <v>8.3080889399239795E-4</v>
      </c>
      <c r="AO44" s="30">
        <f t="shared" si="45"/>
        <v>4.6114054964146584E-3</v>
      </c>
      <c r="AP44" s="30">
        <f t="shared" si="46"/>
        <v>8.8892539878751148E-3</v>
      </c>
      <c r="AQ44" s="85">
        <f t="shared" si="47"/>
        <v>1.2480455132611685E-2</v>
      </c>
      <c r="AR44" s="94"/>
      <c r="AS44" s="95"/>
      <c r="AT44" s="93"/>
      <c r="AU44" s="30">
        <f t="shared" si="10"/>
        <v>475.83913400095281</v>
      </c>
      <c r="AV44" s="30">
        <f t="shared" si="10"/>
        <v>1.9320999999999997</v>
      </c>
      <c r="AW44" s="30">
        <f t="shared" si="11"/>
        <v>30.32109481537962</v>
      </c>
      <c r="AX44" s="85">
        <f t="shared" si="12"/>
        <v>41.18050407670836</v>
      </c>
      <c r="AY44" s="92"/>
      <c r="AZ44" s="30">
        <f t="shared" si="13"/>
        <v>1.3788567929384847</v>
      </c>
      <c r="BA44" s="30">
        <f t="shared" si="14"/>
        <v>1.4587907185079738</v>
      </c>
      <c r="BB44" s="30">
        <f t="shared" si="15"/>
        <v>3.9966962784744452E-2</v>
      </c>
      <c r="BC44" s="56">
        <f t="shared" si="16"/>
        <v>2.8169082046678756E-2</v>
      </c>
      <c r="BD44" s="30">
        <f t="shared" si="17"/>
        <v>1.2668025650488137</v>
      </c>
      <c r="BE44" s="30">
        <f t="shared" si="18"/>
        <v>1.377382774528761</v>
      </c>
      <c r="BF44" s="30">
        <f t="shared" si="19"/>
        <v>5.5290104739973603E-2</v>
      </c>
      <c r="BG44" s="56">
        <f t="shared" si="20"/>
        <v>4.1820143174083696E-2</v>
      </c>
      <c r="BH44" s="30">
        <f t="shared" si="21"/>
        <v>1.3679853357187448</v>
      </c>
      <c r="BI44" s="30">
        <f t="shared" si="22"/>
        <v>1.600580345017439</v>
      </c>
      <c r="BJ44" s="30">
        <f t="shared" si="23"/>
        <v>0.11629750464934711</v>
      </c>
      <c r="BK44" s="56">
        <f t="shared" si="24"/>
        <v>7.8352657247257596E-2</v>
      </c>
      <c r="BL44" s="30">
        <f t="shared" si="25"/>
        <v>1.4487342107367733</v>
      </c>
      <c r="BM44" s="30">
        <f t="shared" si="26"/>
        <v>1.5546977040167969</v>
      </c>
      <c r="BN44" s="30">
        <f t="shared" si="27"/>
        <v>5.2981746640011838E-2</v>
      </c>
      <c r="BO44" s="56">
        <f t="shared" si="28"/>
        <v>3.5280804189202923E-2</v>
      </c>
      <c r="BP44" s="59"/>
      <c r="BQ44" s="30">
        <f t="shared" si="29"/>
        <v>1.0917502213478112</v>
      </c>
      <c r="BR44" s="30">
        <f t="shared" si="30"/>
        <v>1.7458972900986474</v>
      </c>
      <c r="BS44" s="30">
        <f t="shared" si="31"/>
        <v>0.32707353437541803</v>
      </c>
      <c r="BT44" s="56">
        <f t="shared" si="32"/>
        <v>0.23052442775649473</v>
      </c>
      <c r="BU44" s="30">
        <f t="shared" si="33"/>
        <v>0.86962071011831354</v>
      </c>
      <c r="BV44" s="30">
        <f t="shared" si="34"/>
        <v>1.7745646294592612</v>
      </c>
      <c r="BW44" s="30">
        <f t="shared" si="35"/>
        <v>0.45247195967047377</v>
      </c>
      <c r="BX44" s="56">
        <f t="shared" si="36"/>
        <v>0.34223921666758733</v>
      </c>
      <c r="BY44" s="30">
        <f t="shared" si="37"/>
        <v>0.53255087890859454</v>
      </c>
      <c r="BZ44" s="30">
        <f t="shared" si="38"/>
        <v>2.4360148018275893</v>
      </c>
      <c r="CA44" s="30">
        <f t="shared" si="39"/>
        <v>0.95173196145949734</v>
      </c>
      <c r="CB44" s="56">
        <f t="shared" si="40"/>
        <v>0.64120660535526675</v>
      </c>
      <c r="CC44" s="30">
        <f t="shared" si="41"/>
        <v>1.0681346711463959</v>
      </c>
      <c r="CD44" s="30">
        <f t="shared" si="42"/>
        <v>1.9352972436071743</v>
      </c>
      <c r="CE44" s="30">
        <f t="shared" si="43"/>
        <v>0.43358128623038922</v>
      </c>
      <c r="CF44" s="56">
        <f t="shared" si="44"/>
        <v>0.28872389888416317</v>
      </c>
      <c r="CG44" s="66"/>
      <c r="CH44" s="60"/>
    </row>
    <row r="45" spans="1:86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24"/>
      <c r="U45" s="129">
        <f>'RAW DATA'!BO40</f>
        <v>97.47</v>
      </c>
      <c r="V45" s="129">
        <f>'RAW DATA'!BP40</f>
        <v>21.813737277251526</v>
      </c>
      <c r="W45" s="129">
        <f>'RAW DATA'!BQ40</f>
        <v>1.45</v>
      </c>
      <c r="X45" s="82"/>
      <c r="Y45" s="83"/>
      <c r="Z45" s="84"/>
      <c r="AA45" s="30">
        <f t="shared" si="0"/>
        <v>1.2060001923647448</v>
      </c>
      <c r="AB45" s="30">
        <f t="shared" si="1"/>
        <v>1.6316473190817136</v>
      </c>
      <c r="AC45" s="85">
        <f t="shared" si="2"/>
        <v>1.1237787693204693</v>
      </c>
      <c r="AD45" s="85">
        <f t="shared" si="3"/>
        <v>1.5204065702571055</v>
      </c>
      <c r="AE45" s="30">
        <f t="shared" si="4"/>
        <v>1.2616404143128781</v>
      </c>
      <c r="AF45" s="30">
        <f t="shared" si="5"/>
        <v>1.7069252664233054</v>
      </c>
      <c r="AG45" s="84"/>
      <c r="AH45" s="77"/>
      <c r="AI45" s="45"/>
      <c r="AJ45" s="30">
        <f t="shared" si="6"/>
        <v>1.4188237557232293</v>
      </c>
      <c r="AK45" s="30">
        <f t="shared" si="7"/>
        <v>1.3220926697887874</v>
      </c>
      <c r="AL45" s="30">
        <f t="shared" si="8"/>
        <v>1.4842828403680919</v>
      </c>
      <c r="AM45" s="85">
        <f t="shared" si="9"/>
        <v>1.5017159573767851</v>
      </c>
      <c r="AN45" s="30">
        <f t="shared" si="48"/>
        <v>9.7195820720487672E-4</v>
      </c>
      <c r="AO45" s="30">
        <f t="shared" si="45"/>
        <v>1.6360285121760177E-2</v>
      </c>
      <c r="AP45" s="30">
        <f t="shared" si="46"/>
        <v>1.1753131437040735E-3</v>
      </c>
      <c r="AQ45" s="85">
        <f t="shared" si="47"/>
        <v>2.6745402473974571E-3</v>
      </c>
      <c r="AR45" s="94"/>
      <c r="AS45" s="95"/>
      <c r="AT45" s="93"/>
      <c r="AU45" s="30">
        <f t="shared" si="10"/>
        <v>475.83913400095281</v>
      </c>
      <c r="AV45" s="30">
        <f t="shared" si="10"/>
        <v>2.1025</v>
      </c>
      <c r="AW45" s="30">
        <f t="shared" si="11"/>
        <v>31.629919052014714</v>
      </c>
      <c r="AX45" s="85">
        <f t="shared" si="12"/>
        <v>41.18050407670836</v>
      </c>
      <c r="AY45" s="92"/>
      <c r="AZ45" s="30">
        <f t="shared" si="13"/>
        <v>1.3788567929384847</v>
      </c>
      <c r="BA45" s="30">
        <f t="shared" si="14"/>
        <v>1.4587907185079738</v>
      </c>
      <c r="BB45" s="30">
        <f t="shared" si="15"/>
        <v>3.9966962784744452E-2</v>
      </c>
      <c r="BC45" s="56">
        <f t="shared" si="16"/>
        <v>2.8169082046678756E-2</v>
      </c>
      <c r="BD45" s="30">
        <f t="shared" si="17"/>
        <v>1.2668025650488137</v>
      </c>
      <c r="BE45" s="30">
        <f t="shared" si="18"/>
        <v>1.377382774528761</v>
      </c>
      <c r="BF45" s="30">
        <f t="shared" si="19"/>
        <v>5.5290104739973603E-2</v>
      </c>
      <c r="BG45" s="56">
        <f t="shared" si="20"/>
        <v>4.1820143174083696E-2</v>
      </c>
      <c r="BH45" s="30">
        <f t="shared" si="21"/>
        <v>1.3679853357187448</v>
      </c>
      <c r="BI45" s="30">
        <f t="shared" si="22"/>
        <v>1.600580345017439</v>
      </c>
      <c r="BJ45" s="30">
        <f t="shared" si="23"/>
        <v>0.11629750464934711</v>
      </c>
      <c r="BK45" s="56">
        <f t="shared" si="24"/>
        <v>7.8352657247257596E-2</v>
      </c>
      <c r="BL45" s="30">
        <f t="shared" si="25"/>
        <v>1.4487342107367733</v>
      </c>
      <c r="BM45" s="30">
        <f t="shared" si="26"/>
        <v>1.5546977040167969</v>
      </c>
      <c r="BN45" s="30">
        <f t="shared" si="27"/>
        <v>5.2981746640011838E-2</v>
      </c>
      <c r="BO45" s="56">
        <f t="shared" si="28"/>
        <v>3.5280804189202923E-2</v>
      </c>
      <c r="BP45" s="59"/>
      <c r="BQ45" s="30">
        <f t="shared" si="29"/>
        <v>1.0917502213478112</v>
      </c>
      <c r="BR45" s="30">
        <f t="shared" si="30"/>
        <v>1.7458972900986474</v>
      </c>
      <c r="BS45" s="30">
        <f t="shared" si="31"/>
        <v>0.32707353437541803</v>
      </c>
      <c r="BT45" s="56">
        <f t="shared" si="32"/>
        <v>0.23052442775649473</v>
      </c>
      <c r="BU45" s="30">
        <f t="shared" si="33"/>
        <v>0.86962071011831354</v>
      </c>
      <c r="BV45" s="30">
        <f t="shared" si="34"/>
        <v>1.7745646294592612</v>
      </c>
      <c r="BW45" s="30">
        <f t="shared" si="35"/>
        <v>0.45247195967047377</v>
      </c>
      <c r="BX45" s="56">
        <f t="shared" si="36"/>
        <v>0.34223921666758733</v>
      </c>
      <c r="BY45" s="30">
        <f t="shared" si="37"/>
        <v>0.53255087890859454</v>
      </c>
      <c r="BZ45" s="30">
        <f t="shared" si="38"/>
        <v>2.4360148018275893</v>
      </c>
      <c r="CA45" s="30">
        <f t="shared" si="39"/>
        <v>0.95173196145949734</v>
      </c>
      <c r="CB45" s="56">
        <f t="shared" si="40"/>
        <v>0.64120660535526675</v>
      </c>
      <c r="CC45" s="30">
        <f t="shared" si="41"/>
        <v>1.0681346711463959</v>
      </c>
      <c r="CD45" s="30">
        <f t="shared" si="42"/>
        <v>1.9352972436071743</v>
      </c>
      <c r="CE45" s="30">
        <f t="shared" si="43"/>
        <v>0.43358128623038922</v>
      </c>
      <c r="CF45" s="56">
        <f t="shared" si="44"/>
        <v>0.28872389888416317</v>
      </c>
      <c r="CG45" s="66"/>
      <c r="CH45" s="60"/>
    </row>
    <row r="46" spans="1:86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24"/>
      <c r="U46" s="129">
        <f>'RAW DATA'!BO41</f>
        <v>109.36</v>
      </c>
      <c r="V46" s="129">
        <f>'RAW DATA'!BP41</f>
        <v>25.575683704272727</v>
      </c>
      <c r="W46" s="129">
        <f>'RAW DATA'!BQ41</f>
        <v>1.45</v>
      </c>
      <c r="X46" s="82"/>
      <c r="Y46" s="83"/>
      <c r="Z46" s="84"/>
      <c r="AA46" s="30">
        <f t="shared" si="0"/>
        <v>1.2673951580537308</v>
      </c>
      <c r="AB46" s="30">
        <f t="shared" si="1"/>
        <v>1.7147110961903418</v>
      </c>
      <c r="AC46" s="85">
        <f t="shared" si="2"/>
        <v>1.1792160130126501</v>
      </c>
      <c r="AD46" s="85">
        <f t="shared" si="3"/>
        <v>1.5954098999582911</v>
      </c>
      <c r="AE46" s="30">
        <f t="shared" si="4"/>
        <v>1.264091694523013</v>
      </c>
      <c r="AF46" s="30">
        <f t="shared" si="5"/>
        <v>1.7102417043546645</v>
      </c>
      <c r="AG46" s="84"/>
      <c r="AH46" s="77"/>
      <c r="AI46" s="45"/>
      <c r="AJ46" s="30">
        <f t="shared" si="6"/>
        <v>1.4910531271220364</v>
      </c>
      <c r="AK46" s="30">
        <f t="shared" si="7"/>
        <v>1.3873129564854707</v>
      </c>
      <c r="AL46" s="30">
        <f t="shared" si="8"/>
        <v>1.4871666994388388</v>
      </c>
      <c r="AM46" s="85">
        <f t="shared" si="9"/>
        <v>1.5882407251982729</v>
      </c>
      <c r="AN46" s="30">
        <f t="shared" si="48"/>
        <v>1.6853592464980856E-3</v>
      </c>
      <c r="AO46" s="30">
        <f t="shared" si="45"/>
        <v>3.9296654245924842E-3</v>
      </c>
      <c r="AP46" s="30">
        <f t="shared" si="46"/>
        <v>1.3813635471769863E-3</v>
      </c>
      <c r="AQ46" s="85">
        <f t="shared" si="47"/>
        <v>1.9110498103344406E-2</v>
      </c>
      <c r="AR46" s="94"/>
      <c r="AS46" s="95"/>
      <c r="AT46" s="93"/>
      <c r="AU46" s="30">
        <f t="shared" si="10"/>
        <v>654.11559694100151</v>
      </c>
      <c r="AV46" s="30">
        <f t="shared" si="10"/>
        <v>2.1025</v>
      </c>
      <c r="AW46" s="30">
        <f t="shared" si="11"/>
        <v>37.084741371195456</v>
      </c>
      <c r="AX46" s="85">
        <f t="shared" si="12"/>
        <v>7.0503914957933915</v>
      </c>
      <c r="AY46" s="92"/>
      <c r="AZ46" s="30">
        <f t="shared" si="13"/>
        <v>1.4522769562671978</v>
      </c>
      <c r="BA46" s="30">
        <f t="shared" si="14"/>
        <v>1.5298292979768751</v>
      </c>
      <c r="BB46" s="30">
        <f t="shared" si="15"/>
        <v>3.8776170854838719E-2</v>
      </c>
      <c r="BC46" s="56">
        <f t="shared" si="16"/>
        <v>2.6005894860153415E-2</v>
      </c>
      <c r="BD46" s="30">
        <f t="shared" si="17"/>
        <v>1.3336701875934223</v>
      </c>
      <c r="BE46" s="30">
        <f t="shared" si="18"/>
        <v>1.4409557253775191</v>
      </c>
      <c r="BF46" s="30">
        <f t="shared" si="19"/>
        <v>5.3642768892048366E-2</v>
      </c>
      <c r="BG46" s="56">
        <f t="shared" si="20"/>
        <v>3.8666667561401268E-2</v>
      </c>
      <c r="BH46" s="30">
        <f t="shared" si="21"/>
        <v>1.3743342099008595</v>
      </c>
      <c r="BI46" s="30">
        <f t="shared" si="22"/>
        <v>1.5999991889768181</v>
      </c>
      <c r="BJ46" s="30">
        <f t="shared" si="23"/>
        <v>0.11283248953797924</v>
      </c>
      <c r="BK46" s="56">
        <f t="shared" si="24"/>
        <v>7.5870774662016735E-2</v>
      </c>
      <c r="BL46" s="30">
        <f t="shared" si="25"/>
        <v>1.5368375382469477</v>
      </c>
      <c r="BM46" s="30">
        <f t="shared" si="26"/>
        <v>1.639643912149598</v>
      </c>
      <c r="BN46" s="30">
        <f t="shared" si="27"/>
        <v>5.1403186951325203E-2</v>
      </c>
      <c r="BO46" s="56">
        <f t="shared" si="28"/>
        <v>3.2364858888068178E-2</v>
      </c>
      <c r="BP46" s="59"/>
      <c r="BQ46" s="30">
        <f t="shared" si="29"/>
        <v>1.1641229660772741</v>
      </c>
      <c r="BR46" s="30">
        <f t="shared" si="30"/>
        <v>1.8179832881667988</v>
      </c>
      <c r="BS46" s="30">
        <f t="shared" si="31"/>
        <v>0.32693016104476236</v>
      </c>
      <c r="BT46" s="56">
        <f t="shared" si="32"/>
        <v>0.21926124233801664</v>
      </c>
      <c r="BU46" s="30">
        <f t="shared" si="33"/>
        <v>0.93503933879338452</v>
      </c>
      <c r="BV46" s="30">
        <f t="shared" si="34"/>
        <v>1.8395865741775568</v>
      </c>
      <c r="BW46" s="30">
        <f t="shared" si="35"/>
        <v>0.45227361769208618</v>
      </c>
      <c r="BX46" s="56">
        <f t="shared" si="36"/>
        <v>0.32600691543878246</v>
      </c>
      <c r="BY46" s="30">
        <f t="shared" si="37"/>
        <v>0.53585193156691335</v>
      </c>
      <c r="BZ46" s="30">
        <f t="shared" si="38"/>
        <v>2.4384814673107642</v>
      </c>
      <c r="CA46" s="30">
        <f t="shared" si="39"/>
        <v>0.95131476787192548</v>
      </c>
      <c r="CB46" s="56">
        <f t="shared" si="40"/>
        <v>0.63968267190953809</v>
      </c>
      <c r="CC46" s="30">
        <f t="shared" si="41"/>
        <v>1.1548495001822081</v>
      </c>
      <c r="CD46" s="30">
        <f t="shared" si="42"/>
        <v>2.0216319502143376</v>
      </c>
      <c r="CE46" s="30">
        <f t="shared" si="43"/>
        <v>0.4333912250160647</v>
      </c>
      <c r="CF46" s="56">
        <f t="shared" si="44"/>
        <v>0.27287502337654829</v>
      </c>
      <c r="CG46" s="66"/>
      <c r="CH46" s="60"/>
    </row>
    <row r="47" spans="1:86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24"/>
      <c r="U47" s="129">
        <f>'RAW DATA'!BO42</f>
        <v>114.12</v>
      </c>
      <c r="V47" s="129">
        <f>'RAW DATA'!BP42</f>
        <v>27.058417165437227</v>
      </c>
      <c r="W47" s="129">
        <f>'RAW DATA'!BQ42</f>
        <v>1.56</v>
      </c>
      <c r="X47" s="82"/>
      <c r="Y47" s="83"/>
      <c r="Z47" s="84"/>
      <c r="AA47" s="30">
        <f t="shared" si="0"/>
        <v>1.2915933681399356</v>
      </c>
      <c r="AB47" s="30">
        <f t="shared" si="1"/>
        <v>1.747449851012854</v>
      </c>
      <c r="AC47" s="85">
        <f t="shared" si="2"/>
        <v>1.2018100678838719</v>
      </c>
      <c r="AD47" s="85">
        <f t="shared" si="3"/>
        <v>1.625978327137003</v>
      </c>
      <c r="AE47" s="30">
        <f t="shared" si="4"/>
        <v>1.2649611122949398</v>
      </c>
      <c r="AF47" s="30">
        <f t="shared" si="5"/>
        <v>1.7114179754578596</v>
      </c>
      <c r="AG47" s="84"/>
      <c r="AH47" s="77"/>
      <c r="AI47" s="45"/>
      <c r="AJ47" s="30">
        <f t="shared" si="6"/>
        <v>1.5195216095763948</v>
      </c>
      <c r="AK47" s="30">
        <f t="shared" si="7"/>
        <v>1.4138941975104375</v>
      </c>
      <c r="AL47" s="30">
        <f t="shared" si="8"/>
        <v>1.4881895438763997</v>
      </c>
      <c r="AM47" s="85">
        <f t="shared" si="9"/>
        <v>1.6223435948050562</v>
      </c>
      <c r="AN47" s="30">
        <f t="shared" si="48"/>
        <v>1.6385000912858161E-3</v>
      </c>
      <c r="AO47" s="30">
        <f t="shared" si="45"/>
        <v>2.134690552111905E-2</v>
      </c>
      <c r="AP47" s="30">
        <f t="shared" si="46"/>
        <v>5.1567416086795341E-3</v>
      </c>
      <c r="AQ47" s="85">
        <f t="shared" si="47"/>
        <v>3.8867238132170223E-3</v>
      </c>
      <c r="AR47" s="94"/>
      <c r="AS47" s="95"/>
      <c r="AT47" s="93"/>
      <c r="AU47" s="30">
        <f t="shared" si="10"/>
        <v>732.157939498828</v>
      </c>
      <c r="AV47" s="30">
        <f t="shared" si="10"/>
        <v>2.4336000000000002</v>
      </c>
      <c r="AW47" s="30">
        <f t="shared" si="11"/>
        <v>42.211130778082072</v>
      </c>
      <c r="AX47" s="85">
        <f t="shared" si="12"/>
        <v>1.3748122262013565</v>
      </c>
      <c r="AY47" s="92"/>
      <c r="AZ47" s="30">
        <f t="shared" si="13"/>
        <v>1.480947022916371</v>
      </c>
      <c r="BA47" s="30">
        <f t="shared" si="14"/>
        <v>1.5580961962364186</v>
      </c>
      <c r="BB47" s="30">
        <f t="shared" si="15"/>
        <v>3.857458666002378E-2</v>
      </c>
      <c r="BC47" s="56">
        <f t="shared" si="16"/>
        <v>2.5386007291319419E-2</v>
      </c>
      <c r="BD47" s="30">
        <f t="shared" si="17"/>
        <v>1.3605302992272286</v>
      </c>
      <c r="BE47" s="30">
        <f t="shared" si="18"/>
        <v>1.4672580957936465</v>
      </c>
      <c r="BF47" s="30">
        <f t="shared" si="19"/>
        <v>5.3363898283209033E-2</v>
      </c>
      <c r="BG47" s="56">
        <f t="shared" si="20"/>
        <v>3.7742497548381826E-2</v>
      </c>
      <c r="BH47" s="30">
        <f t="shared" si="21"/>
        <v>1.3759436322818079</v>
      </c>
      <c r="BI47" s="30">
        <f t="shared" si="22"/>
        <v>1.6004354554709914</v>
      </c>
      <c r="BJ47" s="30">
        <f t="shared" si="23"/>
        <v>0.11224591159459164</v>
      </c>
      <c r="BK47" s="56">
        <f t="shared" si="24"/>
        <v>7.5424472679882115E-2</v>
      </c>
      <c r="BL47" s="30">
        <f t="shared" si="25"/>
        <v>1.571207635633681</v>
      </c>
      <c r="BM47" s="30">
        <f t="shared" si="26"/>
        <v>1.6734795539764313</v>
      </c>
      <c r="BN47" s="30">
        <f t="shared" si="27"/>
        <v>5.1135959171375103E-2</v>
      </c>
      <c r="BO47" s="56">
        <f t="shared" si="28"/>
        <v>3.1519808340920372E-2</v>
      </c>
      <c r="BP47" s="59"/>
      <c r="BQ47" s="30">
        <f t="shared" si="29"/>
        <v>1.1926152965284784</v>
      </c>
      <c r="BR47" s="30">
        <f t="shared" si="30"/>
        <v>1.8464279226243112</v>
      </c>
      <c r="BS47" s="30">
        <f t="shared" si="31"/>
        <v>0.32690631304791634</v>
      </c>
      <c r="BT47" s="56">
        <f t="shared" si="32"/>
        <v>0.21513765318484007</v>
      </c>
      <c r="BU47" s="30">
        <f t="shared" si="33"/>
        <v>0.96165357102287585</v>
      </c>
      <c r="BV47" s="30">
        <f t="shared" si="34"/>
        <v>1.8661348239979993</v>
      </c>
      <c r="BW47" s="30">
        <f t="shared" si="35"/>
        <v>0.45224062648756169</v>
      </c>
      <c r="BX47" s="56">
        <f t="shared" si="36"/>
        <v>0.31985464491180449</v>
      </c>
      <c r="BY47" s="30">
        <f t="shared" si="37"/>
        <v>0.53694416988208793</v>
      </c>
      <c r="BZ47" s="30">
        <f t="shared" si="38"/>
        <v>2.4394349178707113</v>
      </c>
      <c r="CA47" s="30">
        <f t="shared" si="39"/>
        <v>0.95124537399431175</v>
      </c>
      <c r="CB47" s="56">
        <f t="shared" si="40"/>
        <v>0.63919638322181127</v>
      </c>
      <c r="CC47" s="30">
        <f t="shared" si="41"/>
        <v>1.1889839836129783</v>
      </c>
      <c r="CD47" s="30">
        <f t="shared" si="42"/>
        <v>2.0557032059971339</v>
      </c>
      <c r="CE47" s="30">
        <f t="shared" si="43"/>
        <v>0.43335961119207783</v>
      </c>
      <c r="CF47" s="56">
        <f t="shared" si="44"/>
        <v>0.2671195008133595</v>
      </c>
      <c r="CG47" s="66"/>
      <c r="CH47" s="60"/>
    </row>
    <row r="48" spans="1:86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24"/>
      <c r="U48" s="129">
        <f>'RAW DATA'!BO43</f>
        <v>125.41</v>
      </c>
      <c r="V48" s="129">
        <f>'RAW DATA'!BP43</f>
        <v>30.527035912223361</v>
      </c>
      <c r="W48" s="129">
        <f>'RAW DATA'!BQ43</f>
        <v>1.49</v>
      </c>
      <c r="X48" s="82"/>
      <c r="Y48" s="83"/>
      <c r="Z48" s="84"/>
      <c r="AA48" s="30">
        <f t="shared" si="0"/>
        <v>1.3482012260874854</v>
      </c>
      <c r="AB48" s="30">
        <f t="shared" si="1"/>
        <v>1.8240369529418918</v>
      </c>
      <c r="AC48" s="85">
        <f t="shared" si="2"/>
        <v>1.2563706527187444</v>
      </c>
      <c r="AD48" s="85">
        <f t="shared" si="3"/>
        <v>1.6997955889724188</v>
      </c>
      <c r="AE48" s="30">
        <f t="shared" si="4"/>
        <v>1.2668238701760695</v>
      </c>
      <c r="AF48" s="30">
        <f t="shared" si="5"/>
        <v>1.7139381772970352</v>
      </c>
      <c r="AG48" s="84"/>
      <c r="AH48" s="77"/>
      <c r="AI48" s="45"/>
      <c r="AJ48" s="30">
        <f t="shared" si="6"/>
        <v>1.5861190895146886</v>
      </c>
      <c r="AK48" s="30">
        <f t="shared" si="7"/>
        <v>1.4780831208455816</v>
      </c>
      <c r="AL48" s="30">
        <f t="shared" si="8"/>
        <v>1.4903810237365525</v>
      </c>
      <c r="AM48" s="85">
        <f t="shared" si="9"/>
        <v>1.7021218259811373</v>
      </c>
      <c r="AN48" s="30">
        <f t="shared" si="48"/>
        <v>9.2388793691327228E-3</v>
      </c>
      <c r="AO48" s="30">
        <f t="shared" si="45"/>
        <v>1.4201200878101214E-4</v>
      </c>
      <c r="AP48" s="30">
        <f t="shared" si="46"/>
        <v>1.4517908781640302E-7</v>
      </c>
      <c r="AQ48" s="85">
        <f t="shared" si="47"/>
        <v>4.499566905757188E-2</v>
      </c>
      <c r="AR48" s="94"/>
      <c r="AS48" s="95"/>
      <c r="AT48" s="93"/>
      <c r="AU48" s="30">
        <f t="shared" ref="AU48:AV79" si="49">V48^2</f>
        <v>931.89992158617474</v>
      </c>
      <c r="AV48" s="30">
        <f t="shared" si="49"/>
        <v>2.2201</v>
      </c>
      <c r="AW48" s="30">
        <f t="shared" si="11"/>
        <v>45.485283509212806</v>
      </c>
      <c r="AX48" s="85">
        <f t="shared" ref="AX48:AX79" si="50">(V48-$M$25)^2</f>
        <v>5.2720516822604813</v>
      </c>
      <c r="AY48" s="92"/>
      <c r="AZ48" s="30">
        <f t="shared" si="13"/>
        <v>1.5474059684891561</v>
      </c>
      <c r="BA48" s="30">
        <f t="shared" si="14"/>
        <v>1.6248322105402211</v>
      </c>
      <c r="BB48" s="30">
        <f t="shared" ref="BB48:BB79" si="51">$N$22*($N$20*SQRT((1/$H$26)+(AX48/$M$26)))</f>
        <v>3.8713121025532586E-2</v>
      </c>
      <c r="BC48" s="56">
        <f t="shared" si="16"/>
        <v>2.4407449151486914E-2</v>
      </c>
      <c r="BD48" s="30">
        <f t="shared" si="17"/>
        <v>1.4245275747851742</v>
      </c>
      <c r="BE48" s="30">
        <f t="shared" si="18"/>
        <v>1.5316386669059889</v>
      </c>
      <c r="BF48" s="30">
        <f t="shared" ref="BF48:BF79" si="52">$O$22*($O$20*SQRT((1/$H$26)+(AX48/$M$26)))</f>
        <v>5.3555546060407425E-2</v>
      </c>
      <c r="BG48" s="56">
        <f t="shared" si="20"/>
        <v>3.6233108480238453E-2</v>
      </c>
      <c r="BH48" s="30">
        <f t="shared" si="21"/>
        <v>1.3777319991732915</v>
      </c>
      <c r="BI48" s="30">
        <f t="shared" si="22"/>
        <v>1.6030300482998134</v>
      </c>
      <c r="BJ48" s="30">
        <f t="shared" ref="BJ48:BJ79" si="53">$P$22*($P$20*SQRT((1/$H$26)+(AX48/$M$26)))</f>
        <v>0.11264902456326092</v>
      </c>
      <c r="BK48" s="56">
        <f t="shared" si="24"/>
        <v>7.5584043790920818E-2</v>
      </c>
      <c r="BL48" s="30">
        <f t="shared" si="25"/>
        <v>1.6508022203141839</v>
      </c>
      <c r="BM48" s="30">
        <f t="shared" si="26"/>
        <v>1.7534414316480906</v>
      </c>
      <c r="BN48" s="30">
        <f t="shared" ref="BN48:BN79" si="54">$Q$22*($Q$20*SQRT((1/$H$26)+(AX48/$M$26)))</f>
        <v>5.1319605666953282E-2</v>
      </c>
      <c r="BO48" s="56">
        <f t="shared" si="28"/>
        <v>3.0150371661776747E-2</v>
      </c>
      <c r="BP48" s="59"/>
      <c r="BQ48" s="30">
        <f t="shared" si="29"/>
        <v>1.259196400620008</v>
      </c>
      <c r="BR48" s="30">
        <f t="shared" si="30"/>
        <v>1.9130417784093692</v>
      </c>
      <c r="BS48" s="30">
        <f t="shared" ref="BS48:BS79" si="55">$N$22*SQRT(($N$20^2)+((($N$20*SQRT((1/$H$26)+(AX48/$M$26))))^2))</f>
        <v>0.32692268889468062</v>
      </c>
      <c r="BT48" s="56">
        <f t="shared" si="32"/>
        <v>0.20611484412227235</v>
      </c>
      <c r="BU48" s="30">
        <f t="shared" si="33"/>
        <v>1.0258198400901017</v>
      </c>
      <c r="BV48" s="30">
        <f t="shared" si="34"/>
        <v>1.9303464016010614</v>
      </c>
      <c r="BW48" s="30">
        <f t="shared" ref="BW48:BW79" si="56">$O$22*SQRT(($O$20^2)+((($O$20*SQRT((1/$H$26)+(AX48/$M$26))))^2))</f>
        <v>0.45226328075547995</v>
      </c>
      <c r="BX48" s="56">
        <f t="shared" si="36"/>
        <v>0.30597959910180772</v>
      </c>
      <c r="BY48" s="30">
        <f t="shared" si="37"/>
        <v>0.53908799863286161</v>
      </c>
      <c r="BZ48" s="30">
        <f t="shared" si="38"/>
        <v>2.4416740488402433</v>
      </c>
      <c r="CA48" s="30">
        <f t="shared" ref="CA48:CA79" si="57">$P$22*SQRT(($P$20^2)+((($P$20*SQRT((1/$H$26)+(AX48/$M$26))))^2))</f>
        <v>0.95129302510369085</v>
      </c>
      <c r="CB48" s="56">
        <f t="shared" si="40"/>
        <v>0.63828847117141396</v>
      </c>
      <c r="CC48" s="30">
        <f t="shared" si="41"/>
        <v>1.268740506335281</v>
      </c>
      <c r="CD48" s="30">
        <f t="shared" si="42"/>
        <v>2.1355031456269935</v>
      </c>
      <c r="CE48" s="30">
        <f t="shared" ref="CE48:CE79" si="58">$Q$22*SQRT(($Q$20^2)+((($Q$20*SQRT((1/$H$26)+(AX48/$M$26))))^2))</f>
        <v>0.43338131964585636</v>
      </c>
      <c r="CF48" s="56">
        <f t="shared" si="44"/>
        <v>0.25461239790873752</v>
      </c>
      <c r="CG48" s="66"/>
      <c r="CH48" s="60"/>
    </row>
    <row r="49" spans="1:86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24"/>
      <c r="U49" s="129">
        <f>'RAW DATA'!BO44</f>
        <v>86.18</v>
      </c>
      <c r="V49" s="129">
        <f>'RAW DATA'!BP44</f>
        <v>18.155621248342932</v>
      </c>
      <c r="W49" s="129">
        <f>'RAW DATA'!BQ44</f>
        <v>1.59</v>
      </c>
      <c r="X49" s="82"/>
      <c r="Y49" s="83"/>
      <c r="Z49" s="84"/>
      <c r="AA49" s="30">
        <f t="shared" si="0"/>
        <v>1.1462997387729565</v>
      </c>
      <c r="AB49" s="30">
        <f t="shared" si="1"/>
        <v>1.5508761171634118</v>
      </c>
      <c r="AC49" s="85">
        <f t="shared" si="2"/>
        <v>1.0723720054720838</v>
      </c>
      <c r="AD49" s="85">
        <f t="shared" si="3"/>
        <v>1.4508562426975249</v>
      </c>
      <c r="AE49" s="30">
        <f t="shared" si="4"/>
        <v>1.2588182222689022</v>
      </c>
      <c r="AF49" s="30">
        <f t="shared" si="5"/>
        <v>1.7031070065991027</v>
      </c>
      <c r="AG49" s="84"/>
      <c r="AH49" s="77"/>
      <c r="AI49" s="45"/>
      <c r="AJ49" s="30">
        <f t="shared" si="6"/>
        <v>1.3485879279681843</v>
      </c>
      <c r="AK49" s="30">
        <f t="shared" si="7"/>
        <v>1.2616141240848044</v>
      </c>
      <c r="AL49" s="30">
        <f t="shared" si="8"/>
        <v>1.4809626144340025</v>
      </c>
      <c r="AM49" s="85">
        <f t="shared" si="9"/>
        <v>1.4175792887118874</v>
      </c>
      <c r="AN49" s="30">
        <f t="shared" si="48"/>
        <v>5.8279788522694623E-2</v>
      </c>
      <c r="AO49" s="30">
        <f t="shared" si="45"/>
        <v>0.10783728350059027</v>
      </c>
      <c r="AP49" s="30">
        <f t="shared" si="46"/>
        <v>1.1889151451068027E-2</v>
      </c>
      <c r="AQ49" s="85">
        <f t="shared" si="47"/>
        <v>2.9728901681098697E-2</v>
      </c>
      <c r="AR49" s="94"/>
      <c r="AS49" s="95"/>
      <c r="AT49" s="93"/>
      <c r="AU49" s="30">
        <f t="shared" si="49"/>
        <v>329.62658291328137</v>
      </c>
      <c r="AV49" s="30">
        <f t="shared" si="49"/>
        <v>2.5281000000000002</v>
      </c>
      <c r="AW49" s="30">
        <f t="shared" si="11"/>
        <v>28.867437784865263</v>
      </c>
      <c r="AX49" s="85">
        <f t="shared" si="50"/>
        <v>101.51206881635197</v>
      </c>
      <c r="AY49" s="92"/>
      <c r="AZ49" s="30">
        <f t="shared" si="13"/>
        <v>1.3065985383276895</v>
      </c>
      <c r="BA49" s="30">
        <f t="shared" si="14"/>
        <v>1.3905773176086791</v>
      </c>
      <c r="BB49" s="30">
        <f t="shared" si="51"/>
        <v>4.1989389640494895E-2</v>
      </c>
      <c r="BC49" s="56">
        <f t="shared" si="16"/>
        <v>3.1135819007187066E-2</v>
      </c>
      <c r="BD49" s="30">
        <f t="shared" si="17"/>
        <v>1.2035262037268259</v>
      </c>
      <c r="BE49" s="30">
        <f t="shared" si="18"/>
        <v>1.3197020444427829</v>
      </c>
      <c r="BF49" s="30">
        <f t="shared" si="52"/>
        <v>5.8087920357978474E-2</v>
      </c>
      <c r="BG49" s="56">
        <f t="shared" si="20"/>
        <v>4.6042541256516467E-2</v>
      </c>
      <c r="BH49" s="30">
        <f t="shared" si="21"/>
        <v>1.3587801693170405</v>
      </c>
      <c r="BI49" s="30">
        <f t="shared" si="22"/>
        <v>1.6031450595509644</v>
      </c>
      <c r="BJ49" s="30">
        <f t="shared" si="53"/>
        <v>0.12218244511696204</v>
      </c>
      <c r="BK49" s="56">
        <f t="shared" si="24"/>
        <v>8.2502045579089731E-2</v>
      </c>
      <c r="BL49" s="30">
        <f t="shared" si="25"/>
        <v>1.3619165350650027</v>
      </c>
      <c r="BM49" s="30">
        <f t="shared" si="26"/>
        <v>1.4732420423587722</v>
      </c>
      <c r="BN49" s="30">
        <f t="shared" si="54"/>
        <v>5.5662753646884673E-2</v>
      </c>
      <c r="BO49" s="56">
        <f t="shared" si="28"/>
        <v>3.9266060170407742E-2</v>
      </c>
      <c r="BP49" s="59"/>
      <c r="BQ49" s="30">
        <f t="shared" si="29"/>
        <v>1.021261107165226</v>
      </c>
      <c r="BR49" s="30">
        <f t="shared" si="30"/>
        <v>1.6759147487711425</v>
      </c>
      <c r="BS49" s="30">
        <f t="shared" si="55"/>
        <v>0.32732682080295822</v>
      </c>
      <c r="BT49" s="56">
        <f t="shared" si="32"/>
        <v>0.24271818990409985</v>
      </c>
      <c r="BU49" s="30">
        <f t="shared" si="33"/>
        <v>0.80879176918456719</v>
      </c>
      <c r="BV49" s="30">
        <f t="shared" si="34"/>
        <v>1.7144364789850417</v>
      </c>
      <c r="BW49" s="30">
        <f t="shared" si="56"/>
        <v>0.45282235490023726</v>
      </c>
      <c r="BX49" s="56">
        <f t="shared" si="36"/>
        <v>0.35892302270214516</v>
      </c>
      <c r="BY49" s="30">
        <f t="shared" si="37"/>
        <v>0.52849362975752667</v>
      </c>
      <c r="BZ49" s="30">
        <f t="shared" si="38"/>
        <v>2.4334315991104782</v>
      </c>
      <c r="CA49" s="30">
        <f t="shared" si="57"/>
        <v>0.95246898467647578</v>
      </c>
      <c r="CB49" s="56">
        <f t="shared" si="40"/>
        <v>0.64314181559572481</v>
      </c>
      <c r="CC49" s="30">
        <f t="shared" si="41"/>
        <v>0.98366223622866678</v>
      </c>
      <c r="CD49" s="30">
        <f t="shared" si="42"/>
        <v>1.8514963411951082</v>
      </c>
      <c r="CE49" s="30">
        <f t="shared" si="58"/>
        <v>0.43391705248322066</v>
      </c>
      <c r="CF49" s="56">
        <f t="shared" si="44"/>
        <v>0.30609720100912902</v>
      </c>
      <c r="CG49" s="66"/>
      <c r="CH49" s="60"/>
    </row>
    <row r="50" spans="1:86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24"/>
      <c r="U50" s="129">
        <f>'RAW DATA'!BO45</f>
        <v>99.85</v>
      </c>
      <c r="V50" s="129">
        <f>'RAW DATA'!BP45</f>
        <v>22.573785677495337</v>
      </c>
      <c r="W50" s="129">
        <f>'RAW DATA'!BQ45</f>
        <v>1.56</v>
      </c>
      <c r="X50" s="82"/>
      <c r="Y50" s="83"/>
      <c r="Z50" s="84"/>
      <c r="AA50" s="30">
        <f t="shared" si="0"/>
        <v>1.2184041822567238</v>
      </c>
      <c r="AB50" s="30">
        <f t="shared" si="1"/>
        <v>1.6484291877590969</v>
      </c>
      <c r="AC50" s="85">
        <f t="shared" si="2"/>
        <v>1.1347649388775194</v>
      </c>
      <c r="AD50" s="85">
        <f t="shared" si="3"/>
        <v>1.5352702114225261</v>
      </c>
      <c r="AE50" s="30">
        <f t="shared" si="4"/>
        <v>1.2621676914549185</v>
      </c>
      <c r="AF50" s="30">
        <f t="shared" si="5"/>
        <v>1.7076386413801836</v>
      </c>
      <c r="AG50" s="84"/>
      <c r="AH50" s="77"/>
      <c r="AI50" s="45"/>
      <c r="AJ50" s="30">
        <f t="shared" si="6"/>
        <v>1.4334166850079104</v>
      </c>
      <c r="AK50" s="30">
        <f t="shared" si="7"/>
        <v>1.3350175751500228</v>
      </c>
      <c r="AL50" s="30">
        <f t="shared" si="8"/>
        <v>1.4849031664175512</v>
      </c>
      <c r="AM50" s="85">
        <f t="shared" si="9"/>
        <v>1.5191970705823927</v>
      </c>
      <c r="AN50" s="30">
        <f t="shared" si="48"/>
        <v>1.6023335634386585E-2</v>
      </c>
      <c r="AO50" s="30">
        <f t="shared" si="45"/>
        <v>5.0617091491375645E-2</v>
      </c>
      <c r="AP50" s="30">
        <f t="shared" si="46"/>
        <v>5.6395344141100239E-3</v>
      </c>
      <c r="AQ50" s="85">
        <f t="shared" si="47"/>
        <v>1.6648790490582453E-3</v>
      </c>
      <c r="AR50" s="94"/>
      <c r="AS50" s="95"/>
      <c r="AT50" s="93"/>
      <c r="AU50" s="30">
        <f t="shared" si="49"/>
        <v>509.57579981349363</v>
      </c>
      <c r="AV50" s="30">
        <f t="shared" si="49"/>
        <v>2.4336000000000002</v>
      </c>
      <c r="AW50" s="30">
        <f t="shared" si="11"/>
        <v>35.215105656892725</v>
      </c>
      <c r="AX50" s="85">
        <f t="shared" si="50"/>
        <v>32.003406746214139</v>
      </c>
      <c r="AY50" s="92"/>
      <c r="AZ50" s="30">
        <f t="shared" si="13"/>
        <v>1.3937663937372522</v>
      </c>
      <c r="BA50" s="30">
        <f t="shared" si="14"/>
        <v>1.4730669762785686</v>
      </c>
      <c r="BB50" s="30">
        <f t="shared" si="51"/>
        <v>3.9650291270658188E-2</v>
      </c>
      <c r="BC50" s="56">
        <f t="shared" si="16"/>
        <v>2.7661385335722814E-2</v>
      </c>
      <c r="BD50" s="30">
        <f t="shared" si="17"/>
        <v>1.2801655522647124</v>
      </c>
      <c r="BE50" s="30">
        <f t="shared" si="18"/>
        <v>1.3898695980353333</v>
      </c>
      <c r="BF50" s="30">
        <f t="shared" si="52"/>
        <v>5.4852022885310416E-2</v>
      </c>
      <c r="BG50" s="56">
        <f t="shared" si="20"/>
        <v>4.1087116683948099E-2</v>
      </c>
      <c r="BH50" s="30">
        <f t="shared" si="21"/>
        <v>1.3695271255051438</v>
      </c>
      <c r="BI50" s="30">
        <f t="shared" si="22"/>
        <v>1.6002792073299585</v>
      </c>
      <c r="BJ50" s="30">
        <f t="shared" si="53"/>
        <v>0.11537604091240737</v>
      </c>
      <c r="BK50" s="56">
        <f t="shared" si="24"/>
        <v>7.7699370249685304E-2</v>
      </c>
      <c r="BL50" s="30">
        <f t="shared" si="25"/>
        <v>1.4666351159095061</v>
      </c>
      <c r="BM50" s="30">
        <f t="shared" si="26"/>
        <v>1.5717590252552793</v>
      </c>
      <c r="BN50" s="30">
        <f t="shared" si="54"/>
        <v>5.2561954672886643E-2</v>
      </c>
      <c r="BO50" s="56">
        <f t="shared" si="28"/>
        <v>3.4598509759327462E-2</v>
      </c>
      <c r="BP50" s="59"/>
      <c r="BQ50" s="30">
        <f t="shared" si="29"/>
        <v>1.1063816954847119</v>
      </c>
      <c r="BR50" s="30">
        <f t="shared" si="30"/>
        <v>1.760451674531109</v>
      </c>
      <c r="BS50" s="30">
        <f t="shared" si="55"/>
        <v>0.32703498952319865</v>
      </c>
      <c r="BT50" s="56">
        <f t="shared" si="32"/>
        <v>0.22815067868516806</v>
      </c>
      <c r="BU50" s="30">
        <f t="shared" si="33"/>
        <v>0.88259893824334967</v>
      </c>
      <c r="BV50" s="30">
        <f t="shared" si="34"/>
        <v>1.787436212056696</v>
      </c>
      <c r="BW50" s="30">
        <f t="shared" si="56"/>
        <v>0.45241863690667322</v>
      </c>
      <c r="BX50" s="56">
        <f t="shared" si="36"/>
        <v>0.33888590332290758</v>
      </c>
      <c r="BY50" s="30">
        <f t="shared" si="37"/>
        <v>0.53328336434715562</v>
      </c>
      <c r="BZ50" s="30">
        <f t="shared" si="38"/>
        <v>2.4365229684879468</v>
      </c>
      <c r="CA50" s="30">
        <f t="shared" si="57"/>
        <v>0.95161980207039554</v>
      </c>
      <c r="CB50" s="56">
        <f t="shared" si="40"/>
        <v>0.64086320481506909</v>
      </c>
      <c r="CC50" s="30">
        <f t="shared" si="41"/>
        <v>1.0856668808940539</v>
      </c>
      <c r="CD50" s="30">
        <f t="shared" si="42"/>
        <v>1.9527272602707315</v>
      </c>
      <c r="CE50" s="30">
        <f t="shared" si="58"/>
        <v>0.43353018968833867</v>
      </c>
      <c r="CF50" s="56">
        <f t="shared" si="44"/>
        <v>0.28536797370346595</v>
      </c>
      <c r="CG50" s="66"/>
      <c r="CH50" s="60"/>
    </row>
    <row r="51" spans="1:86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24"/>
      <c r="U51" s="129">
        <f>'RAW DATA'!BO46</f>
        <v>96.88</v>
      </c>
      <c r="V51" s="129">
        <f>'RAW DATA'!BP46</f>
        <v>21.624750574103118</v>
      </c>
      <c r="W51" s="129">
        <f>'RAW DATA'!BQ46</f>
        <v>1.59</v>
      </c>
      <c r="X51" s="82"/>
      <c r="Y51" s="83"/>
      <c r="Z51" s="84"/>
      <c r="AA51" s="30">
        <f t="shared" si="0"/>
        <v>1.202915929369363</v>
      </c>
      <c r="AB51" s="30">
        <f t="shared" si="1"/>
        <v>1.6274744926761968</v>
      </c>
      <c r="AC51" s="85">
        <f t="shared" si="2"/>
        <v>1.1210636003498959</v>
      </c>
      <c r="AD51" s="85">
        <f t="shared" si="3"/>
        <v>1.5167331063557414</v>
      </c>
      <c r="AE51" s="30">
        <f t="shared" si="4"/>
        <v>1.2615064893120502</v>
      </c>
      <c r="AF51" s="30">
        <f t="shared" si="5"/>
        <v>1.7067440737751267</v>
      </c>
      <c r="AG51" s="84"/>
      <c r="AH51" s="77"/>
      <c r="AI51" s="45"/>
      <c r="AJ51" s="30">
        <f t="shared" si="6"/>
        <v>1.4151952110227799</v>
      </c>
      <c r="AK51" s="30">
        <f t="shared" si="7"/>
        <v>1.3188983533528187</v>
      </c>
      <c r="AL51" s="30">
        <f t="shared" si="8"/>
        <v>1.4841252815435886</v>
      </c>
      <c r="AM51" s="85">
        <f t="shared" si="9"/>
        <v>1.4973692632043716</v>
      </c>
      <c r="AN51" s="30">
        <f t="shared" si="48"/>
        <v>3.0556714249370478E-2</v>
      </c>
      <c r="AO51" s="30">
        <f t="shared" si="45"/>
        <v>7.3496102814813197E-2</v>
      </c>
      <c r="AP51" s="30">
        <f t="shared" si="46"/>
        <v>1.1209456008224402E-2</v>
      </c>
      <c r="AQ51" s="85">
        <f t="shared" si="47"/>
        <v>8.5804533993010038E-3</v>
      </c>
      <c r="AR51" s="94"/>
      <c r="AS51" s="95"/>
      <c r="AT51" s="93"/>
      <c r="AU51" s="30">
        <f t="shared" si="49"/>
        <v>467.6298373921731</v>
      </c>
      <c r="AV51" s="30">
        <f t="shared" si="49"/>
        <v>2.5281000000000002</v>
      </c>
      <c r="AW51" s="30">
        <f t="shared" si="11"/>
        <v>34.383353412823958</v>
      </c>
      <c r="AX51" s="85">
        <f t="shared" si="50"/>
        <v>43.64175241413507</v>
      </c>
      <c r="AY51" s="92"/>
      <c r="AZ51" s="30">
        <f t="shared" si="13"/>
        <v>1.3751437444322068</v>
      </c>
      <c r="BA51" s="30">
        <f t="shared" si="14"/>
        <v>1.455246677613353</v>
      </c>
      <c r="BB51" s="30">
        <f t="shared" si="51"/>
        <v>4.0051466590573084E-2</v>
      </c>
      <c r="BC51" s="56">
        <f t="shared" si="16"/>
        <v>2.8301019024525538E-2</v>
      </c>
      <c r="BD51" s="30">
        <f t="shared" si="17"/>
        <v>1.2634913464529198</v>
      </c>
      <c r="BE51" s="30">
        <f t="shared" si="18"/>
        <v>1.3743053602527175</v>
      </c>
      <c r="BF51" s="30">
        <f t="shared" si="52"/>
        <v>5.5407006899898921E-2</v>
      </c>
      <c r="BG51" s="56">
        <f t="shared" si="20"/>
        <v>4.2010066021423653E-2</v>
      </c>
      <c r="BH51" s="30">
        <f t="shared" si="21"/>
        <v>1.3675818842602634</v>
      </c>
      <c r="BI51" s="30">
        <f t="shared" si="22"/>
        <v>1.6006686788269138</v>
      </c>
      <c r="BJ51" s="30">
        <f t="shared" si="53"/>
        <v>0.11654339728332516</v>
      </c>
      <c r="BK51" s="56">
        <f t="shared" si="24"/>
        <v>7.8526657238876987E-2</v>
      </c>
      <c r="BL51" s="30">
        <f t="shared" si="25"/>
        <v>1.4442754950616341</v>
      </c>
      <c r="BM51" s="30">
        <f t="shared" si="26"/>
        <v>1.5504630313471091</v>
      </c>
      <c r="BN51" s="30">
        <f t="shared" si="54"/>
        <v>5.3093768142737537E-2</v>
      </c>
      <c r="BO51" s="56">
        <f t="shared" si="28"/>
        <v>3.5458032595858661E-2</v>
      </c>
      <c r="BP51" s="59"/>
      <c r="BQ51" s="30">
        <f t="shared" si="29"/>
        <v>1.0881113398969684</v>
      </c>
      <c r="BR51" s="30">
        <f t="shared" si="30"/>
        <v>1.7422790821485914</v>
      </c>
      <c r="BS51" s="30">
        <f t="shared" si="55"/>
        <v>0.32708387112581139</v>
      </c>
      <c r="BT51" s="56">
        <f t="shared" si="32"/>
        <v>0.23112279392849538</v>
      </c>
      <c r="BU51" s="30">
        <f t="shared" si="33"/>
        <v>0.86641209387139861</v>
      </c>
      <c r="BV51" s="30">
        <f t="shared" si="34"/>
        <v>1.7713846128342388</v>
      </c>
      <c r="BW51" s="30">
        <f t="shared" si="56"/>
        <v>0.45248625948142007</v>
      </c>
      <c r="BX51" s="56">
        <f t="shared" si="36"/>
        <v>0.34307894791978361</v>
      </c>
      <c r="BY51" s="30">
        <f t="shared" si="37"/>
        <v>0.5323632417845866</v>
      </c>
      <c r="BZ51" s="30">
        <f t="shared" si="38"/>
        <v>2.4358873213025904</v>
      </c>
      <c r="CA51" s="30">
        <f t="shared" si="57"/>
        <v>0.95176203975900198</v>
      </c>
      <c r="CB51" s="56">
        <f t="shared" si="40"/>
        <v>0.64129494429817024</v>
      </c>
      <c r="CC51" s="30">
        <f t="shared" si="41"/>
        <v>1.0637742741791671</v>
      </c>
      <c r="CD51" s="30">
        <f t="shared" si="42"/>
        <v>1.930964252229576</v>
      </c>
      <c r="CE51" s="30">
        <f t="shared" si="58"/>
        <v>0.43359498902520438</v>
      </c>
      <c r="CF51" s="56">
        <f t="shared" si="44"/>
        <v>0.28957118306095769</v>
      </c>
      <c r="CG51" s="66"/>
      <c r="CH51" s="60"/>
    </row>
    <row r="52" spans="1:86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24"/>
      <c r="U52" s="129">
        <f>'RAW DATA'!BO47</f>
        <v>102.82</v>
      </c>
      <c r="V52" s="129">
        <f>'RAW DATA'!BP47</f>
        <v>23.517190892876179</v>
      </c>
      <c r="W52" s="129">
        <f>'RAW DATA'!BQ47</f>
        <v>1.65</v>
      </c>
      <c r="X52" s="82"/>
      <c r="Y52" s="83"/>
      <c r="Z52" s="84"/>
      <c r="AA52" s="30">
        <f t="shared" si="0"/>
        <v>1.2338005553717393</v>
      </c>
      <c r="AB52" s="30">
        <f t="shared" si="1"/>
        <v>1.6692595749147059</v>
      </c>
      <c r="AC52" s="85">
        <f t="shared" si="2"/>
        <v>1.1485509609760327</v>
      </c>
      <c r="AD52" s="85">
        <f t="shared" si="3"/>
        <v>1.5539218883793382</v>
      </c>
      <c r="AE52" s="30">
        <f t="shared" si="4"/>
        <v>1.2627982978601706</v>
      </c>
      <c r="AF52" s="30">
        <f t="shared" si="5"/>
        <v>1.7084918147519956</v>
      </c>
      <c r="AG52" s="84"/>
      <c r="AH52" s="77"/>
      <c r="AI52" s="45"/>
      <c r="AJ52" s="30">
        <f t="shared" si="6"/>
        <v>1.4515300651432226</v>
      </c>
      <c r="AK52" s="30">
        <f t="shared" si="7"/>
        <v>1.3512364246776856</v>
      </c>
      <c r="AL52" s="30">
        <f t="shared" si="8"/>
        <v>1.4856450563060832</v>
      </c>
      <c r="AM52" s="85">
        <f t="shared" si="9"/>
        <v>1.5408953905361522</v>
      </c>
      <c r="AN52" s="30">
        <f t="shared" si="48"/>
        <v>3.9390315042053439E-2</v>
      </c>
      <c r="AO52" s="30">
        <f t="shared" si="45"/>
        <v>8.9259673939372203E-2</v>
      </c>
      <c r="AP52" s="30">
        <f t="shared" si="46"/>
        <v>2.7012547516630521E-2</v>
      </c>
      <c r="AQ52" s="85">
        <f t="shared" si="47"/>
        <v>1.1903815806258725E-2</v>
      </c>
      <c r="AR52" s="94"/>
      <c r="AS52" s="95"/>
      <c r="AT52" s="93"/>
      <c r="AU52" s="30">
        <f t="shared" si="49"/>
        <v>553.05826749197831</v>
      </c>
      <c r="AV52" s="30">
        <f t="shared" si="49"/>
        <v>2.7224999999999997</v>
      </c>
      <c r="AW52" s="30">
        <f t="shared" si="11"/>
        <v>38.803364973245692</v>
      </c>
      <c r="AX52" s="85">
        <f t="shared" si="50"/>
        <v>22.21944040843033</v>
      </c>
      <c r="AY52" s="92"/>
      <c r="AZ52" s="30">
        <f t="shared" si="13"/>
        <v>1.4122201960016874</v>
      </c>
      <c r="BA52" s="30">
        <f t="shared" si="14"/>
        <v>1.4908399342847578</v>
      </c>
      <c r="BB52" s="30">
        <f t="shared" si="51"/>
        <v>3.9309869141535315E-2</v>
      </c>
      <c r="BC52" s="56">
        <f t="shared" si="16"/>
        <v>2.708167752464467E-2</v>
      </c>
      <c r="BD52" s="30">
        <f t="shared" si="17"/>
        <v>1.2968553401340346</v>
      </c>
      <c r="BE52" s="30">
        <f t="shared" si="18"/>
        <v>1.4056175092213365</v>
      </c>
      <c r="BF52" s="30">
        <f t="shared" si="52"/>
        <v>5.4381084543651065E-2</v>
      </c>
      <c r="BG52" s="56">
        <f t="shared" si="20"/>
        <v>4.0245425264215082E-2</v>
      </c>
      <c r="BH52" s="30">
        <f t="shared" si="21"/>
        <v>1.3712595896426534</v>
      </c>
      <c r="BI52" s="30">
        <f t="shared" si="22"/>
        <v>1.6000305229695131</v>
      </c>
      <c r="BJ52" s="30">
        <f t="shared" si="53"/>
        <v>0.11438546666342991</v>
      </c>
      <c r="BK52" s="56">
        <f t="shared" si="24"/>
        <v>7.6993805605114429E-2</v>
      </c>
      <c r="BL52" s="30">
        <f t="shared" si="25"/>
        <v>1.488784712561297</v>
      </c>
      <c r="BM52" s="30">
        <f t="shared" si="26"/>
        <v>1.5930060685110075</v>
      </c>
      <c r="BN52" s="30">
        <f t="shared" si="54"/>
        <v>5.2110677974855288E-2</v>
      </c>
      <c r="BO52" s="56">
        <f t="shared" si="28"/>
        <v>3.3818439781770918E-2</v>
      </c>
      <c r="BP52" s="59"/>
      <c r="BQ52" s="30">
        <f t="shared" si="29"/>
        <v>1.1245361743952222</v>
      </c>
      <c r="BR52" s="30">
        <f t="shared" si="30"/>
        <v>1.7785239558912229</v>
      </c>
      <c r="BS52" s="30">
        <f t="shared" si="55"/>
        <v>0.32699389074800045</v>
      </c>
      <c r="BT52" s="56">
        <f t="shared" si="32"/>
        <v>0.22527531368476053</v>
      </c>
      <c r="BU52" s="30">
        <f t="shared" si="33"/>
        <v>0.89887464361961988</v>
      </c>
      <c r="BV52" s="30">
        <f t="shared" si="34"/>
        <v>1.8035982057357511</v>
      </c>
      <c r="BW52" s="30">
        <f t="shared" si="56"/>
        <v>0.45236178105806568</v>
      </c>
      <c r="BX52" s="56">
        <f t="shared" si="36"/>
        <v>0.3347761892712216</v>
      </c>
      <c r="BY52" s="30">
        <f t="shared" si="37"/>
        <v>0.53414484513443672</v>
      </c>
      <c r="BZ52" s="30">
        <f t="shared" si="38"/>
        <v>2.4371452674777299</v>
      </c>
      <c r="CA52" s="30">
        <f t="shared" si="57"/>
        <v>0.95150021117164651</v>
      </c>
      <c r="CB52" s="56">
        <f t="shared" si="40"/>
        <v>0.64046267790064371</v>
      </c>
      <c r="CC52" s="30">
        <f t="shared" si="41"/>
        <v>1.1074196829686214</v>
      </c>
      <c r="CD52" s="30">
        <f t="shared" si="42"/>
        <v>1.9743710981036831</v>
      </c>
      <c r="CE52" s="30">
        <f t="shared" si="58"/>
        <v>0.43347570756753073</v>
      </c>
      <c r="CF52" s="56">
        <f t="shared" si="44"/>
        <v>0.28131416981960317</v>
      </c>
      <c r="CG52" s="66"/>
      <c r="CH52" s="60"/>
    </row>
    <row r="53" spans="1:86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24"/>
      <c r="U53" s="129">
        <f>'RAW DATA'!BO48</f>
        <v>123.03</v>
      </c>
      <c r="V53" s="129">
        <f>'RAW DATA'!BP48</f>
        <v>29.801213735687085</v>
      </c>
      <c r="W53" s="129">
        <f>'RAW DATA'!BQ48</f>
        <v>1.85</v>
      </c>
      <c r="X53" s="82"/>
      <c r="Y53" s="83"/>
      <c r="Z53" s="84"/>
      <c r="AA53" s="30">
        <f t="shared" si="0"/>
        <v>1.3363558081664131</v>
      </c>
      <c r="AB53" s="30">
        <f t="shared" si="1"/>
        <v>1.8080107992839707</v>
      </c>
      <c r="AC53" s="85">
        <f t="shared" si="2"/>
        <v>1.244752364751988</v>
      </c>
      <c r="AD53" s="85">
        <f t="shared" si="3"/>
        <v>1.6840767287821015</v>
      </c>
      <c r="AE53" s="30">
        <f t="shared" si="4"/>
        <v>1.2664520158989683</v>
      </c>
      <c r="AF53" s="30">
        <f t="shared" si="5"/>
        <v>1.7134350803338982</v>
      </c>
      <c r="AG53" s="84"/>
      <c r="AH53" s="77"/>
      <c r="AI53" s="45"/>
      <c r="AJ53" s="30">
        <f t="shared" si="6"/>
        <v>1.572183303725192</v>
      </c>
      <c r="AK53" s="30">
        <f t="shared" si="7"/>
        <v>1.4644145467670449</v>
      </c>
      <c r="AL53" s="30">
        <f t="shared" si="8"/>
        <v>1.4899435481164334</v>
      </c>
      <c r="AM53" s="85">
        <f t="shared" si="9"/>
        <v>1.685427915920803</v>
      </c>
      <c r="AN53" s="30">
        <f t="shared" si="48"/>
        <v>7.7182116729048969E-2</v>
      </c>
      <c r="AO53" s="30">
        <f t="shared" si="45"/>
        <v>0.14867614174486352</v>
      </c>
      <c r="AP53" s="30">
        <f t="shared" si="46"/>
        <v>0.12964064854298318</v>
      </c>
      <c r="AQ53" s="85">
        <f t="shared" si="47"/>
        <v>2.7083970858170318E-2</v>
      </c>
      <c r="AR53" s="94"/>
      <c r="AS53" s="95"/>
      <c r="AT53" s="93"/>
      <c r="AU53" s="30">
        <f t="shared" si="49"/>
        <v>888.11234012010459</v>
      </c>
      <c r="AV53" s="30">
        <f t="shared" si="49"/>
        <v>3.4225000000000003</v>
      </c>
      <c r="AW53" s="30">
        <f t="shared" si="11"/>
        <v>55.13224541102111</v>
      </c>
      <c r="AX53" s="85">
        <f t="shared" si="50"/>
        <v>2.4657563525050383</v>
      </c>
      <c r="AY53" s="92"/>
      <c r="AZ53" s="30">
        <f t="shared" si="13"/>
        <v>1.5335698874077248</v>
      </c>
      <c r="BA53" s="30">
        <f t="shared" si="14"/>
        <v>1.6107967200426592</v>
      </c>
      <c r="BB53" s="30">
        <f t="shared" si="51"/>
        <v>3.8613416317467217E-2</v>
      </c>
      <c r="BC53" s="56">
        <f t="shared" si="16"/>
        <v>2.4560378058954738E-2</v>
      </c>
      <c r="BD53" s="30">
        <f t="shared" si="17"/>
        <v>1.4109969317218536</v>
      </c>
      <c r="BE53" s="30">
        <f t="shared" si="18"/>
        <v>1.5178321618122361</v>
      </c>
      <c r="BF53" s="30">
        <f t="shared" si="52"/>
        <v>5.3417615045191359E-2</v>
      </c>
      <c r="BG53" s="56">
        <f t="shared" si="20"/>
        <v>3.647711309828227E-2</v>
      </c>
      <c r="BH53" s="30">
        <f t="shared" si="21"/>
        <v>1.3775846483948384</v>
      </c>
      <c r="BI53" s="30">
        <f t="shared" si="22"/>
        <v>1.6023024478380283</v>
      </c>
      <c r="BJ53" s="30">
        <f t="shared" si="53"/>
        <v>0.11235889972159496</v>
      </c>
      <c r="BK53" s="56">
        <f t="shared" si="24"/>
        <v>7.5411514660161175E-2</v>
      </c>
      <c r="BL53" s="30">
        <f t="shared" si="25"/>
        <v>1.6342404826585928</v>
      </c>
      <c r="BM53" s="30">
        <f t="shared" si="26"/>
        <v>1.7366153491830132</v>
      </c>
      <c r="BN53" s="30">
        <f t="shared" si="54"/>
        <v>5.1187433262210237E-2</v>
      </c>
      <c r="BO53" s="56">
        <f t="shared" si="28"/>
        <v>3.0370585878331604E-2</v>
      </c>
      <c r="BP53" s="59"/>
      <c r="BQ53" s="30">
        <f t="shared" si="29"/>
        <v>1.2452724065463174</v>
      </c>
      <c r="BR53" s="30">
        <f t="shared" si="30"/>
        <v>1.8990942009040666</v>
      </c>
      <c r="BS53" s="30">
        <f t="shared" si="55"/>
        <v>0.32691089717887445</v>
      </c>
      <c r="BT53" s="56">
        <f t="shared" si="32"/>
        <v>0.20793433971997999</v>
      </c>
      <c r="BU53" s="30">
        <f t="shared" si="33"/>
        <v>1.0121675786146891</v>
      </c>
      <c r="BV53" s="30">
        <f t="shared" si="34"/>
        <v>1.9166615149194006</v>
      </c>
      <c r="BW53" s="30">
        <f t="shared" si="56"/>
        <v>0.45224696815235577</v>
      </c>
      <c r="BX53" s="56">
        <f t="shared" si="36"/>
        <v>0.30882441665904731</v>
      </c>
      <c r="BY53" s="30">
        <f t="shared" si="37"/>
        <v>0.53868483503017484</v>
      </c>
      <c r="BZ53" s="30">
        <f t="shared" si="38"/>
        <v>2.441202261202692</v>
      </c>
      <c r="CA53" s="30">
        <f t="shared" si="57"/>
        <v>0.95125871308625853</v>
      </c>
      <c r="CB53" s="56">
        <f t="shared" si="40"/>
        <v>0.63845285567283883</v>
      </c>
      <c r="CC53" s="30">
        <f t="shared" si="41"/>
        <v>1.2520622278280036</v>
      </c>
      <c r="CD53" s="30">
        <f t="shared" si="42"/>
        <v>2.1187936040136024</v>
      </c>
      <c r="CE53" s="30">
        <f t="shared" si="58"/>
        <v>0.43336568809279946</v>
      </c>
      <c r="CF53" s="56">
        <f t="shared" si="44"/>
        <v>0.25712502089182371</v>
      </c>
      <c r="CG53" s="66"/>
      <c r="CH53" s="60"/>
    </row>
    <row r="54" spans="1:86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24"/>
      <c r="U54" s="129">
        <f>'RAW DATA'!BO49</f>
        <v>128.38</v>
      </c>
      <c r="V54" s="129">
        <f>'RAW DATA'!BP49</f>
        <v>31.428939082421074</v>
      </c>
      <c r="W54" s="129">
        <f>'RAW DATA'!BQ49</f>
        <v>1.64</v>
      </c>
      <c r="X54" s="82"/>
      <c r="Y54" s="83"/>
      <c r="Z54" s="84"/>
      <c r="AA54" s="30">
        <f t="shared" si="0"/>
        <v>1.3629202858251119</v>
      </c>
      <c r="AB54" s="30">
        <f t="shared" si="1"/>
        <v>1.843950974939857</v>
      </c>
      <c r="AC54" s="85">
        <f t="shared" si="2"/>
        <v>1.2709586913282198</v>
      </c>
      <c r="AD54" s="85">
        <f t="shared" si="3"/>
        <v>1.7195323470911208</v>
      </c>
      <c r="AE54" s="30">
        <f t="shared" si="4"/>
        <v>1.2672739510927542</v>
      </c>
      <c r="AF54" s="30">
        <f t="shared" si="5"/>
        <v>1.7145471103019616</v>
      </c>
      <c r="AG54" s="84"/>
      <c r="AH54" s="77"/>
      <c r="AI54" s="45"/>
      <c r="AJ54" s="30">
        <f t="shared" si="6"/>
        <v>1.6034356303824846</v>
      </c>
      <c r="AK54" s="30">
        <f t="shared" si="7"/>
        <v>1.4952455192096703</v>
      </c>
      <c r="AL54" s="30">
        <f t="shared" si="8"/>
        <v>1.490910530697358</v>
      </c>
      <c r="AM54" s="85">
        <f t="shared" si="9"/>
        <v>1.7228655988956847</v>
      </c>
      <c r="AN54" s="30">
        <f t="shared" si="48"/>
        <v>1.3369531255262761E-3</v>
      </c>
      <c r="AO54" s="30">
        <f t="shared" si="45"/>
        <v>2.0953859708877899E-2</v>
      </c>
      <c r="AP54" s="30">
        <f t="shared" si="46"/>
        <v>2.2227669856943397E-2</v>
      </c>
      <c r="AQ54" s="85">
        <f t="shared" si="47"/>
        <v>6.8667074803405162E-3</v>
      </c>
      <c r="AR54" s="94"/>
      <c r="AS54" s="95"/>
      <c r="AT54" s="93"/>
      <c r="AU54" s="30">
        <f t="shared" si="49"/>
        <v>987.77821184653487</v>
      </c>
      <c r="AV54" s="30">
        <f t="shared" si="49"/>
        <v>2.6895999999999995</v>
      </c>
      <c r="AW54" s="30">
        <f t="shared" si="11"/>
        <v>51.543460095170559</v>
      </c>
      <c r="AX54" s="85">
        <f t="shared" si="50"/>
        <v>10.227191507199018</v>
      </c>
      <c r="AY54" s="92"/>
      <c r="AZ54" s="30">
        <f t="shared" si="13"/>
        <v>1.5645470826507171</v>
      </c>
      <c r="BA54" s="30">
        <f t="shared" si="14"/>
        <v>1.6423241781142521</v>
      </c>
      <c r="BB54" s="30">
        <f t="shared" si="51"/>
        <v>3.888854773176758E-2</v>
      </c>
      <c r="BC54" s="56">
        <f t="shared" si="16"/>
        <v>2.4253264050575596E-2</v>
      </c>
      <c r="BD54" s="30">
        <f t="shared" si="17"/>
        <v>1.4414472886847425</v>
      </c>
      <c r="BE54" s="30">
        <f t="shared" si="18"/>
        <v>1.5490437497345981</v>
      </c>
      <c r="BF54" s="30">
        <f t="shared" si="52"/>
        <v>5.3798230524927798E-2</v>
      </c>
      <c r="BG54" s="56">
        <f t="shared" si="20"/>
        <v>3.5979529671731444E-2</v>
      </c>
      <c r="BH54" s="30">
        <f t="shared" si="21"/>
        <v>1.3777510423219264</v>
      </c>
      <c r="BI54" s="30">
        <f t="shared" si="22"/>
        <v>1.6040700190727897</v>
      </c>
      <c r="BJ54" s="30">
        <f t="shared" si="53"/>
        <v>0.1131594883754316</v>
      </c>
      <c r="BK54" s="56">
        <f t="shared" si="24"/>
        <v>7.5899583540068274E-2</v>
      </c>
      <c r="BL54" s="30">
        <f t="shared" si="25"/>
        <v>1.6713134408240442</v>
      </c>
      <c r="BM54" s="30">
        <f t="shared" si="26"/>
        <v>1.7744177569673252</v>
      </c>
      <c r="BN54" s="30">
        <f t="shared" si="54"/>
        <v>5.1552158071640437E-2</v>
      </c>
      <c r="BO54" s="56">
        <f t="shared" si="28"/>
        <v>2.9922332946159105E-2</v>
      </c>
      <c r="BP54" s="59"/>
      <c r="BQ54" s="30">
        <f t="shared" si="29"/>
        <v>1.2764921216240501</v>
      </c>
      <c r="BR54" s="30">
        <f t="shared" si="30"/>
        <v>1.9303791391409191</v>
      </c>
      <c r="BS54" s="30">
        <f t="shared" si="55"/>
        <v>0.32694350875843453</v>
      </c>
      <c r="BT54" s="56">
        <f t="shared" si="32"/>
        <v>0.20390186083144801</v>
      </c>
      <c r="BU54" s="30">
        <f t="shared" si="33"/>
        <v>1.0429534363544706</v>
      </c>
      <c r="BV54" s="30">
        <f t="shared" si="34"/>
        <v>1.94753760206487</v>
      </c>
      <c r="BW54" s="30">
        <f t="shared" si="56"/>
        <v>0.45229208285519978</v>
      </c>
      <c r="BX54" s="56">
        <f t="shared" si="36"/>
        <v>0.30248683379721081</v>
      </c>
      <c r="BY54" s="30">
        <f t="shared" si="37"/>
        <v>0.53955692310170345</v>
      </c>
      <c r="BZ54" s="30">
        <f t="shared" si="38"/>
        <v>2.4422641382930124</v>
      </c>
      <c r="CA54" s="30">
        <f t="shared" si="57"/>
        <v>0.95135360759565457</v>
      </c>
      <c r="CB54" s="56">
        <f t="shared" si="40"/>
        <v>0.6381024132619606</v>
      </c>
      <c r="CC54" s="30">
        <f t="shared" si="41"/>
        <v>1.2894566796358062</v>
      </c>
      <c r="CD54" s="30">
        <f t="shared" si="42"/>
        <v>2.1562745181555631</v>
      </c>
      <c r="CE54" s="30">
        <f t="shared" si="58"/>
        <v>0.43340891925987834</v>
      </c>
      <c r="CF54" s="56">
        <f t="shared" si="44"/>
        <v>0.25156281461402624</v>
      </c>
      <c r="CG54" s="66"/>
      <c r="CH54" s="60"/>
    </row>
    <row r="55" spans="1:86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24"/>
      <c r="U55" s="129">
        <f>'RAW DATA'!BO50</f>
        <v>142.63999999999999</v>
      </c>
      <c r="V55" s="129">
        <f>'RAW DATA'!BP50</f>
        <v>35.703223137428353</v>
      </c>
      <c r="W55" s="129">
        <f>'RAW DATA'!BQ50</f>
        <v>1.93</v>
      </c>
      <c r="X55" s="82"/>
      <c r="Y55" s="83"/>
      <c r="Z55" s="84"/>
      <c r="AA55" s="30">
        <f t="shared" si="0"/>
        <v>1.4326766016028307</v>
      </c>
      <c r="AB55" s="30">
        <f t="shared" si="1"/>
        <v>1.938327166874418</v>
      </c>
      <c r="AC55" s="85">
        <f t="shared" si="2"/>
        <v>1.3424312379181584</v>
      </c>
      <c r="AD55" s="85">
        <f t="shared" si="3"/>
        <v>1.8162304983598612</v>
      </c>
      <c r="AE55" s="30">
        <f t="shared" si="4"/>
        <v>1.2692469135112643</v>
      </c>
      <c r="AF55" s="30">
        <f t="shared" si="5"/>
        <v>1.7172164123975928</v>
      </c>
      <c r="AG55" s="84"/>
      <c r="AH55" s="77"/>
      <c r="AI55" s="45"/>
      <c r="AJ55" s="30">
        <f t="shared" si="6"/>
        <v>1.6855018842386245</v>
      </c>
      <c r="AK55" s="30">
        <f t="shared" si="7"/>
        <v>1.5793308681390099</v>
      </c>
      <c r="AL55" s="30">
        <f t="shared" si="8"/>
        <v>1.4932316629544287</v>
      </c>
      <c r="AM55" s="85">
        <f t="shared" si="9"/>
        <v>1.8211741321608521</v>
      </c>
      <c r="AN55" s="30">
        <f t="shared" si="48"/>
        <v>5.9779328610862964E-2</v>
      </c>
      <c r="AO55" s="30">
        <f t="shared" si="45"/>
        <v>0.12296884004014041</v>
      </c>
      <c r="AP55" s="30">
        <f t="shared" si="46"/>
        <v>0.19076658024555376</v>
      </c>
      <c r="AQ55" s="85">
        <f t="shared" si="47"/>
        <v>1.1843069510943669E-2</v>
      </c>
      <c r="AR55" s="94"/>
      <c r="AS55" s="95"/>
      <c r="AT55" s="93"/>
      <c r="AU55" s="30">
        <f t="shared" si="49"/>
        <v>1274.7201424009993</v>
      </c>
      <c r="AV55" s="30">
        <f t="shared" si="49"/>
        <v>3.7248999999999999</v>
      </c>
      <c r="AW55" s="30">
        <f t="shared" si="11"/>
        <v>68.907220655236713</v>
      </c>
      <c r="AX55" s="85">
        <f t="shared" si="50"/>
        <v>55.834999808667895</v>
      </c>
      <c r="AY55" s="92"/>
      <c r="AZ55" s="30">
        <f t="shared" si="13"/>
        <v>1.645034380578037</v>
      </c>
      <c r="BA55" s="30">
        <f t="shared" si="14"/>
        <v>1.7259693878992119</v>
      </c>
      <c r="BB55" s="30">
        <f t="shared" si="51"/>
        <v>4.0467503660587552E-2</v>
      </c>
      <c r="BC55" s="56">
        <f t="shared" si="16"/>
        <v>2.4009171415947415E-2</v>
      </c>
      <c r="BD55" s="30">
        <f t="shared" si="17"/>
        <v>1.5233483175506726</v>
      </c>
      <c r="BE55" s="30">
        <f t="shared" si="18"/>
        <v>1.6353134187273473</v>
      </c>
      <c r="BF55" s="30">
        <f t="shared" si="52"/>
        <v>5.5982550588337308E-2</v>
      </c>
      <c r="BG55" s="56">
        <f t="shared" si="20"/>
        <v>3.5447005891997709E-2</v>
      </c>
      <c r="BH55" s="30">
        <f t="shared" si="21"/>
        <v>1.3754776639712722</v>
      </c>
      <c r="BI55" s="30">
        <f t="shared" si="22"/>
        <v>1.6109856619375851</v>
      </c>
      <c r="BJ55" s="30">
        <f t="shared" si="53"/>
        <v>0.11775399898315651</v>
      </c>
      <c r="BK55" s="56">
        <f t="shared" si="24"/>
        <v>7.8858493229493024E-2</v>
      </c>
      <c r="BL55" s="30">
        <f t="shared" si="25"/>
        <v>1.7675288492393941</v>
      </c>
      <c r="BM55" s="30">
        <f t="shared" si="26"/>
        <v>1.8748194150823101</v>
      </c>
      <c r="BN55" s="30">
        <f t="shared" si="54"/>
        <v>5.3645282921458051E-2</v>
      </c>
      <c r="BO55" s="56">
        <f t="shared" si="28"/>
        <v>2.9456427023706405E-2</v>
      </c>
      <c r="BP55" s="59"/>
      <c r="BQ55" s="30">
        <f t="shared" si="29"/>
        <v>1.3583668087314109</v>
      </c>
      <c r="BR55" s="30">
        <f t="shared" si="30"/>
        <v>2.012636959745838</v>
      </c>
      <c r="BS55" s="30">
        <f t="shared" si="55"/>
        <v>0.32713507550721349</v>
      </c>
      <c r="BT55" s="56">
        <f t="shared" si="32"/>
        <v>0.19408763559762326</v>
      </c>
      <c r="BU55" s="30">
        <f t="shared" si="33"/>
        <v>1.1267737727617997</v>
      </c>
      <c r="BV55" s="30">
        <f t="shared" si="34"/>
        <v>2.0318879635162199</v>
      </c>
      <c r="BW55" s="30">
        <f t="shared" si="56"/>
        <v>0.45255709537721023</v>
      </c>
      <c r="BX55" s="56">
        <f t="shared" si="36"/>
        <v>0.28654989559627658</v>
      </c>
      <c r="BY55" s="30">
        <f t="shared" si="37"/>
        <v>0.54132062658999902</v>
      </c>
      <c r="BZ55" s="30">
        <f t="shared" si="38"/>
        <v>2.4451426993188585</v>
      </c>
      <c r="CA55" s="30">
        <f t="shared" si="57"/>
        <v>0.95191103636442964</v>
      </c>
      <c r="CB55" s="56">
        <f t="shared" si="40"/>
        <v>0.63748382784827184</v>
      </c>
      <c r="CC55" s="30">
        <f t="shared" si="41"/>
        <v>1.3875112646336731</v>
      </c>
      <c r="CD55" s="30">
        <f t="shared" si="42"/>
        <v>2.2548369996880311</v>
      </c>
      <c r="CE55" s="30">
        <f t="shared" si="58"/>
        <v>0.43366286752717897</v>
      </c>
      <c r="CF55" s="56">
        <f t="shared" si="44"/>
        <v>0.23812268133450318</v>
      </c>
      <c r="CG55" s="66"/>
      <c r="CH55" s="60"/>
    </row>
    <row r="56" spans="1:86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24"/>
      <c r="U56" s="129">
        <f>'RAW DATA'!BO51</f>
        <v>160.47999999999999</v>
      </c>
      <c r="V56" s="129">
        <f>'RAW DATA'!BP51</f>
        <v>40.932337745191646</v>
      </c>
      <c r="W56" s="129">
        <f>'RAW DATA'!BQ51</f>
        <v>2.1</v>
      </c>
      <c r="X56" s="82"/>
      <c r="Y56" s="83"/>
      <c r="Z56" s="84"/>
      <c r="AA56" s="30">
        <f t="shared" si="0"/>
        <v>1.5180157520015274</v>
      </c>
      <c r="AB56" s="30">
        <f t="shared" si="1"/>
        <v>2.0537860174138309</v>
      </c>
      <c r="AC56" s="85">
        <f t="shared" si="2"/>
        <v>1.4353590021550722</v>
      </c>
      <c r="AD56" s="85">
        <f t="shared" si="3"/>
        <v>1.9419562970333328</v>
      </c>
      <c r="AE56" s="30">
        <f t="shared" si="4"/>
        <v>1.271365134491846</v>
      </c>
      <c r="AF56" s="30">
        <f t="shared" si="5"/>
        <v>1.7200822407830858</v>
      </c>
      <c r="AG56" s="84"/>
      <c r="AH56" s="77"/>
      <c r="AI56" s="45"/>
      <c r="AJ56" s="30">
        <f t="shared" si="6"/>
        <v>1.7859008847076794</v>
      </c>
      <c r="AK56" s="30">
        <f t="shared" si="7"/>
        <v>1.6886576495942025</v>
      </c>
      <c r="AL56" s="30">
        <f t="shared" si="8"/>
        <v>1.495723687637466</v>
      </c>
      <c r="AM56" s="85">
        <f t="shared" si="9"/>
        <v>1.9414437681394079</v>
      </c>
      <c r="AN56" s="30">
        <f t="shared" si="48"/>
        <v>9.8658254227418571E-2</v>
      </c>
      <c r="AO56" s="30">
        <f t="shared" si="45"/>
        <v>0.16920252923736598</v>
      </c>
      <c r="AP56" s="30">
        <f t="shared" si="46"/>
        <v>0.36514986168246288</v>
      </c>
      <c r="AQ56" s="85">
        <f t="shared" si="47"/>
        <v>2.5140078661829872E-2</v>
      </c>
      <c r="AR56" s="94"/>
      <c r="AS56" s="95"/>
      <c r="AT56" s="93"/>
      <c r="AU56" s="30">
        <f t="shared" si="49"/>
        <v>1675.4562732864406</v>
      </c>
      <c r="AV56" s="30">
        <f t="shared" si="49"/>
        <v>4.41</v>
      </c>
      <c r="AW56" s="30">
        <f t="shared" si="11"/>
        <v>85.957909264902455</v>
      </c>
      <c r="AX56" s="85">
        <f t="shared" si="50"/>
        <v>161.32547837334366</v>
      </c>
      <c r="AY56" s="92"/>
      <c r="AZ56" s="30">
        <f t="shared" si="13"/>
        <v>1.7419983104419454</v>
      </c>
      <c r="BA56" s="30">
        <f t="shared" si="14"/>
        <v>1.8298034589734133</v>
      </c>
      <c r="BB56" s="30">
        <f t="shared" si="51"/>
        <v>4.3902574265733907E-2</v>
      </c>
      <c r="BC56" s="56">
        <f t="shared" si="16"/>
        <v>2.4582872790793228E-2</v>
      </c>
      <c r="BD56" s="30">
        <f t="shared" si="17"/>
        <v>1.6279230387962702</v>
      </c>
      <c r="BE56" s="30">
        <f t="shared" si="18"/>
        <v>1.7493922603921348</v>
      </c>
      <c r="BF56" s="30">
        <f t="shared" si="52"/>
        <v>6.0734610797932263E-2</v>
      </c>
      <c r="BG56" s="56">
        <f t="shared" si="20"/>
        <v>3.5966207130573385E-2</v>
      </c>
      <c r="BH56" s="30">
        <f t="shared" si="21"/>
        <v>1.3679741795678564</v>
      </c>
      <c r="BI56" s="30">
        <f t="shared" si="22"/>
        <v>1.6234731957070756</v>
      </c>
      <c r="BJ56" s="30">
        <f t="shared" si="53"/>
        <v>0.12774950806960955</v>
      </c>
      <c r="BK56" s="56">
        <f t="shared" si="24"/>
        <v>8.5409831458505045E-2</v>
      </c>
      <c r="BL56" s="30">
        <f t="shared" si="25"/>
        <v>1.8832448231978305</v>
      </c>
      <c r="BM56" s="30">
        <f t="shared" si="26"/>
        <v>1.9996427130809853</v>
      </c>
      <c r="BN56" s="30">
        <f t="shared" si="54"/>
        <v>5.819894494157745E-2</v>
      </c>
      <c r="BO56" s="56">
        <f t="shared" si="28"/>
        <v>2.997714685156843E-2</v>
      </c>
      <c r="BP56" s="59"/>
      <c r="BQ56" s="30">
        <f t="shared" si="29"/>
        <v>1.4583231461451378</v>
      </c>
      <c r="BR56" s="30">
        <f t="shared" si="30"/>
        <v>2.113478623270221</v>
      </c>
      <c r="BS56" s="30">
        <f t="shared" si="55"/>
        <v>0.32757773856254163</v>
      </c>
      <c r="BT56" s="56">
        <f t="shared" si="32"/>
        <v>0.18342436658580877</v>
      </c>
      <c r="BU56" s="30">
        <f t="shared" si="33"/>
        <v>1.2354881762680991</v>
      </c>
      <c r="BV56" s="30">
        <f t="shared" si="34"/>
        <v>2.1418271229203061</v>
      </c>
      <c r="BW56" s="30">
        <f t="shared" si="56"/>
        <v>0.45316947332610341</v>
      </c>
      <c r="BX56" s="56">
        <f t="shared" si="36"/>
        <v>0.268360773680209</v>
      </c>
      <c r="BY56" s="30">
        <f t="shared" si="37"/>
        <v>0.5425245721910108</v>
      </c>
      <c r="BZ56" s="30">
        <f t="shared" si="38"/>
        <v>2.4489228030839212</v>
      </c>
      <c r="CA56" s="30">
        <f t="shared" si="57"/>
        <v>0.95319911544645519</v>
      </c>
      <c r="CB56" s="56">
        <f t="shared" si="40"/>
        <v>0.63728289076711597</v>
      </c>
      <c r="CC56" s="30">
        <f t="shared" si="41"/>
        <v>1.5071940894009141</v>
      </c>
      <c r="CD56" s="30">
        <f t="shared" si="42"/>
        <v>2.3756934468779018</v>
      </c>
      <c r="CE56" s="30">
        <f t="shared" si="58"/>
        <v>0.43424967873849379</v>
      </c>
      <c r="CF56" s="56">
        <f t="shared" si="44"/>
        <v>0.22367358038634266</v>
      </c>
      <c r="CG56" s="66"/>
      <c r="CH56" s="60"/>
    </row>
    <row r="57" spans="1:86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24"/>
      <c r="U57" s="129">
        <f>'RAW DATA'!BO52</f>
        <v>165.82</v>
      </c>
      <c r="V57" s="129">
        <f>'RAW DATA'!BP52</f>
        <v>42.47445885214124</v>
      </c>
      <c r="W57" s="129">
        <f>'RAW DATA'!BQ52</f>
        <v>2.13</v>
      </c>
      <c r="X57" s="82"/>
      <c r="Y57" s="83"/>
      <c r="Z57" s="84"/>
      <c r="AA57" s="30">
        <f t="shared" si="0"/>
        <v>1.543183168466945</v>
      </c>
      <c r="AB57" s="30">
        <f t="shared" si="1"/>
        <v>2.0878360514552785</v>
      </c>
      <c r="AC57" s="85">
        <f t="shared" si="2"/>
        <v>1.4639732504324126</v>
      </c>
      <c r="AD57" s="85">
        <f t="shared" si="3"/>
        <v>1.9806696917614992</v>
      </c>
      <c r="AE57" s="30">
        <f t="shared" si="4"/>
        <v>1.2719388870515802</v>
      </c>
      <c r="AF57" s="30">
        <f t="shared" si="5"/>
        <v>1.7208584942462555</v>
      </c>
      <c r="AG57" s="84"/>
      <c r="AH57" s="77"/>
      <c r="AI57" s="45"/>
      <c r="AJ57" s="30">
        <f t="shared" si="6"/>
        <v>1.8155096099611119</v>
      </c>
      <c r="AK57" s="30">
        <f t="shared" si="7"/>
        <v>1.7223214710969559</v>
      </c>
      <c r="AL57" s="30">
        <f t="shared" si="8"/>
        <v>1.496398690648918</v>
      </c>
      <c r="AM57" s="85">
        <f t="shared" si="9"/>
        <v>1.9769125535992484</v>
      </c>
      <c r="AN57" s="30">
        <f t="shared" si="48"/>
        <v>9.8904205426811914E-2</v>
      </c>
      <c r="AO57" s="30">
        <f t="shared" si="45"/>
        <v>0.16620178292855009</v>
      </c>
      <c r="AP57" s="30">
        <f t="shared" si="46"/>
        <v>0.40145061921140546</v>
      </c>
      <c r="AQ57" s="85">
        <f t="shared" si="47"/>
        <v>2.3435766245502948E-2</v>
      </c>
      <c r="AR57" s="94"/>
      <c r="AS57" s="95"/>
      <c r="AT57" s="93"/>
      <c r="AU57" s="30">
        <f t="shared" si="49"/>
        <v>1804.0796547822392</v>
      </c>
      <c r="AV57" s="30">
        <f t="shared" si="49"/>
        <v>4.5368999999999993</v>
      </c>
      <c r="AW57" s="30">
        <f t="shared" si="11"/>
        <v>90.470597355060832</v>
      </c>
      <c r="AX57" s="85">
        <f t="shared" si="50"/>
        <v>202.87779978891453</v>
      </c>
      <c r="AY57" s="92"/>
      <c r="AZ57" s="30">
        <f t="shared" si="13"/>
        <v>1.7703256086607901</v>
      </c>
      <c r="BA57" s="30">
        <f t="shared" si="14"/>
        <v>1.8606936112614336</v>
      </c>
      <c r="BB57" s="30">
        <f t="shared" si="51"/>
        <v>4.5184001300321651E-2</v>
      </c>
      <c r="BC57" s="56">
        <f t="shared" si="16"/>
        <v>2.4887778644856404E-2</v>
      </c>
      <c r="BD57" s="30">
        <f t="shared" si="17"/>
        <v>1.6598141402817288</v>
      </c>
      <c r="BE57" s="30">
        <f t="shared" si="18"/>
        <v>1.784828801912183</v>
      </c>
      <c r="BF57" s="30">
        <f t="shared" si="52"/>
        <v>6.2507330815226997E-2</v>
      </c>
      <c r="BG57" s="56">
        <f t="shared" si="20"/>
        <v>3.6292487705803157E-2</v>
      </c>
      <c r="BH57" s="30">
        <f t="shared" si="21"/>
        <v>1.3649204337295295</v>
      </c>
      <c r="BI57" s="30">
        <f t="shared" si="22"/>
        <v>1.6278769475683064</v>
      </c>
      <c r="BJ57" s="30">
        <f t="shared" si="53"/>
        <v>0.13147825691938833</v>
      </c>
      <c r="BK57" s="56">
        <f t="shared" si="24"/>
        <v>8.7863119462081626E-2</v>
      </c>
      <c r="BL57" s="30">
        <f t="shared" si="25"/>
        <v>1.9170148995801299</v>
      </c>
      <c r="BM57" s="30">
        <f t="shared" si="26"/>
        <v>2.036810207618367</v>
      </c>
      <c r="BN57" s="30">
        <f t="shared" si="54"/>
        <v>5.9897654019118465E-2</v>
      </c>
      <c r="BO57" s="56">
        <f t="shared" si="28"/>
        <v>3.0298585493863332E-2</v>
      </c>
      <c r="BP57" s="59"/>
      <c r="BQ57" s="30">
        <f t="shared" si="29"/>
        <v>1.4877576721360275</v>
      </c>
      <c r="BR57" s="30">
        <f t="shared" si="30"/>
        <v>2.1432615477861963</v>
      </c>
      <c r="BS57" s="30">
        <f t="shared" si="55"/>
        <v>0.32775193782508449</v>
      </c>
      <c r="BT57" s="56">
        <f t="shared" si="32"/>
        <v>0.18052889173751319</v>
      </c>
      <c r="BU57" s="30">
        <f t="shared" si="33"/>
        <v>1.2689110113460522</v>
      </c>
      <c r="BV57" s="30">
        <f t="shared" si="34"/>
        <v>2.1757319308478595</v>
      </c>
      <c r="BW57" s="30">
        <f t="shared" si="56"/>
        <v>0.45341045975090366</v>
      </c>
      <c r="BX57" s="56">
        <f t="shared" si="36"/>
        <v>0.26325541854978102</v>
      </c>
      <c r="BY57" s="30">
        <f t="shared" si="37"/>
        <v>0.54269268305620189</v>
      </c>
      <c r="BZ57" s="30">
        <f t="shared" si="38"/>
        <v>2.4501046982416339</v>
      </c>
      <c r="CA57" s="30">
        <f t="shared" si="57"/>
        <v>0.95370600759271607</v>
      </c>
      <c r="CB57" s="56">
        <f t="shared" si="40"/>
        <v>0.63733416338338167</v>
      </c>
      <c r="CC57" s="30">
        <f t="shared" si="41"/>
        <v>1.5424319496027452</v>
      </c>
      <c r="CD57" s="30">
        <f t="shared" si="42"/>
        <v>2.4113931575957519</v>
      </c>
      <c r="CE57" s="30">
        <f t="shared" si="58"/>
        <v>0.43448060399650329</v>
      </c>
      <c r="CF57" s="56">
        <f t="shared" si="44"/>
        <v>0.21977735090278527</v>
      </c>
      <c r="CG57" s="66"/>
      <c r="CH57" s="60"/>
    </row>
    <row r="58" spans="1:86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24"/>
      <c r="U58" s="129">
        <f>'RAW DATA'!BO53</f>
        <v>188.41</v>
      </c>
      <c r="V58" s="129">
        <f>'RAW DATA'!BP53</f>
        <v>48.89284576726773</v>
      </c>
      <c r="W58" s="129">
        <f>'RAW DATA'!BQ53</f>
        <v>2.25</v>
      </c>
      <c r="X58" s="82"/>
      <c r="Y58" s="83"/>
      <c r="Z58" s="84"/>
      <c r="AA58" s="30">
        <f t="shared" si="0"/>
        <v>1.6479312429218091</v>
      </c>
      <c r="AB58" s="30">
        <f t="shared" si="1"/>
        <v>2.229554034541271</v>
      </c>
      <c r="AC58" s="85">
        <f t="shared" si="2"/>
        <v>1.5893251565972326</v>
      </c>
      <c r="AD58" s="85">
        <f t="shared" si="3"/>
        <v>2.1502634471609618</v>
      </c>
      <c r="AE58" s="30">
        <f t="shared" si="4"/>
        <v>1.2741245336472733</v>
      </c>
      <c r="AF58" s="30">
        <f t="shared" si="5"/>
        <v>1.7238155455227813</v>
      </c>
      <c r="AG58" s="84"/>
      <c r="AH58" s="77"/>
      <c r="AI58" s="45"/>
      <c r="AJ58" s="30">
        <f t="shared" si="6"/>
        <v>1.9387426387315403</v>
      </c>
      <c r="AK58" s="30">
        <f t="shared" si="7"/>
        <v>1.8697943018790972</v>
      </c>
      <c r="AL58" s="30">
        <f t="shared" si="8"/>
        <v>1.4989700395850274</v>
      </c>
      <c r="AM58" s="85">
        <f t="shared" si="9"/>
        <v>2.1245354526471578</v>
      </c>
      <c r="AN58" s="30">
        <f t="shared" si="48"/>
        <v>9.688114494380444E-2</v>
      </c>
      <c r="AO58" s="30">
        <f t="shared" si="45"/>
        <v>0.14455637288360304</v>
      </c>
      <c r="AP58" s="30">
        <f t="shared" si="46"/>
        <v>0.56404600144091532</v>
      </c>
      <c r="AQ58" s="85">
        <f t="shared" si="47"/>
        <v>1.5741352642453577E-2</v>
      </c>
      <c r="AR58" s="94"/>
      <c r="AS58" s="95"/>
      <c r="AT58" s="93"/>
      <c r="AU58" s="30">
        <f t="shared" si="49"/>
        <v>2390.5103672218302</v>
      </c>
      <c r="AV58" s="30">
        <f t="shared" si="49"/>
        <v>5.0625</v>
      </c>
      <c r="AW58" s="30">
        <f t="shared" si="11"/>
        <v>110.00890297635239</v>
      </c>
      <c r="AX58" s="85">
        <f t="shared" si="50"/>
        <v>426.91430713875343</v>
      </c>
      <c r="AY58" s="92"/>
      <c r="AZ58" s="30">
        <f t="shared" si="13"/>
        <v>1.8871956094299416</v>
      </c>
      <c r="BA58" s="30">
        <f t="shared" si="14"/>
        <v>1.990289668033139</v>
      </c>
      <c r="BB58" s="30">
        <f t="shared" si="51"/>
        <v>5.1547029301598685E-2</v>
      </c>
      <c r="BC58" s="56">
        <f t="shared" si="16"/>
        <v>2.658786590432877E-2</v>
      </c>
      <c r="BD58" s="30">
        <f t="shared" si="17"/>
        <v>1.7984843886272512</v>
      </c>
      <c r="BE58" s="30">
        <f t="shared" si="18"/>
        <v>1.9411042151309432</v>
      </c>
      <c r="BF58" s="30">
        <f t="shared" si="52"/>
        <v>7.1309913251845894E-2</v>
      </c>
      <c r="BG58" s="56">
        <f t="shared" si="20"/>
        <v>3.8137838574104799E-2</v>
      </c>
      <c r="BH58" s="30">
        <f t="shared" si="21"/>
        <v>1.3489763832706942</v>
      </c>
      <c r="BI58" s="30">
        <f t="shared" si="22"/>
        <v>1.6489636958993605</v>
      </c>
      <c r="BJ58" s="30">
        <f t="shared" si="53"/>
        <v>0.14999365631433323</v>
      </c>
      <c r="BK58" s="56">
        <f t="shared" si="24"/>
        <v>0.10006447917788748</v>
      </c>
      <c r="BL58" s="30">
        <f t="shared" si="25"/>
        <v>2.0562027234074716</v>
      </c>
      <c r="BM58" s="30">
        <f t="shared" si="26"/>
        <v>2.1928681818868441</v>
      </c>
      <c r="BN58" s="30">
        <f t="shared" si="54"/>
        <v>6.8332729239686474E-2</v>
      </c>
      <c r="BO58" s="56">
        <f t="shared" si="28"/>
        <v>3.216360976915876E-2</v>
      </c>
      <c r="BP58" s="59"/>
      <c r="BQ58" s="30">
        <f t="shared" si="29"/>
        <v>1.6100530663316686</v>
      </c>
      <c r="BR58" s="30">
        <f t="shared" si="30"/>
        <v>2.2674322111314118</v>
      </c>
      <c r="BS58" s="30">
        <f t="shared" si="55"/>
        <v>0.32868957239987168</v>
      </c>
      <c r="BT58" s="56">
        <f t="shared" si="32"/>
        <v>0.16953749602109289</v>
      </c>
      <c r="BU58" s="30">
        <f t="shared" si="33"/>
        <v>1.4150867229518624</v>
      </c>
      <c r="BV58" s="30">
        <f t="shared" si="34"/>
        <v>2.324501880806332</v>
      </c>
      <c r="BW58" s="30">
        <f t="shared" si="56"/>
        <v>0.45470757892723473</v>
      </c>
      <c r="BX58" s="56">
        <f t="shared" si="36"/>
        <v>0.24318588331896449</v>
      </c>
      <c r="BY58" s="30">
        <f t="shared" si="37"/>
        <v>0.54253566451770496</v>
      </c>
      <c r="BZ58" s="30">
        <f t="shared" si="38"/>
        <v>2.4554044146523499</v>
      </c>
      <c r="CA58" s="30">
        <f t="shared" si="57"/>
        <v>0.95643437506732243</v>
      </c>
      <c r="CB58" s="56">
        <f t="shared" si="40"/>
        <v>0.63806103511721979</v>
      </c>
      <c r="CC58" s="30">
        <f t="shared" si="41"/>
        <v>1.6888118841114212</v>
      </c>
      <c r="CD58" s="30">
        <f t="shared" si="42"/>
        <v>2.5602590211828944</v>
      </c>
      <c r="CE58" s="30">
        <f t="shared" si="58"/>
        <v>0.43572356853573646</v>
      </c>
      <c r="CF58" s="56">
        <f t="shared" si="44"/>
        <v>0.20509122029139487</v>
      </c>
      <c r="CG58" s="66"/>
      <c r="CH58" s="60"/>
    </row>
    <row r="59" spans="1:86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24"/>
      <c r="U59" s="129">
        <f>'RAW DATA'!BO54</f>
        <v>211.59</v>
      </c>
      <c r="V59" s="129">
        <f>'RAW DATA'!BP54</f>
        <v>55.320549080359953</v>
      </c>
      <c r="W59" s="129">
        <f>'RAW DATA'!BQ54</f>
        <v>2.0699999999999998</v>
      </c>
      <c r="X59" s="82"/>
      <c r="Y59" s="83"/>
      <c r="Z59" s="84"/>
      <c r="AA59" s="30">
        <f t="shared" si="0"/>
        <v>1.7528313609914743</v>
      </c>
      <c r="AB59" s="30">
        <f t="shared" si="1"/>
        <v>2.3714777236943476</v>
      </c>
      <c r="AC59" s="85">
        <f t="shared" si="2"/>
        <v>1.7256160181945175</v>
      </c>
      <c r="AD59" s="85">
        <f t="shared" si="3"/>
        <v>2.3346569657925822</v>
      </c>
      <c r="AE59" s="30">
        <f t="shared" si="4"/>
        <v>1.2760459118592946</v>
      </c>
      <c r="AF59" s="30">
        <f t="shared" si="5"/>
        <v>1.7264150572213983</v>
      </c>
      <c r="AG59" s="84"/>
      <c r="AH59" s="77"/>
      <c r="AI59" s="45"/>
      <c r="AJ59" s="30">
        <f t="shared" si="6"/>
        <v>2.0621545423429111</v>
      </c>
      <c r="AK59" s="30">
        <f t="shared" si="7"/>
        <v>2.0301364919935501</v>
      </c>
      <c r="AL59" s="30">
        <f t="shared" si="8"/>
        <v>1.5012304845403466</v>
      </c>
      <c r="AM59" s="85">
        <f t="shared" si="9"/>
        <v>2.2723726288482791</v>
      </c>
      <c r="AN59" s="30">
        <f t="shared" si="48"/>
        <v>6.1551205849172852E-5</v>
      </c>
      <c r="AO59" s="30">
        <f t="shared" si="45"/>
        <v>1.5890992705802855E-3</v>
      </c>
      <c r="AP59" s="30">
        <f t="shared" si="46"/>
        <v>0.32349876171620873</v>
      </c>
      <c r="AQ59" s="85">
        <f t="shared" si="47"/>
        <v>4.095468090696338E-2</v>
      </c>
      <c r="AR59" s="94"/>
      <c r="AS59" s="95"/>
      <c r="AT59" s="93"/>
      <c r="AU59" s="30">
        <f t="shared" si="49"/>
        <v>3060.3631505525145</v>
      </c>
      <c r="AV59" s="30">
        <f t="shared" si="49"/>
        <v>4.2848999999999995</v>
      </c>
      <c r="AW59" s="30">
        <f t="shared" si="11"/>
        <v>114.51353659634509</v>
      </c>
      <c r="AX59" s="85">
        <f t="shared" si="50"/>
        <v>733.84686401641579</v>
      </c>
      <c r="AY59" s="92"/>
      <c r="AZ59" s="30">
        <f t="shared" si="13"/>
        <v>2.0029908600356481</v>
      </c>
      <c r="BA59" s="30">
        <f t="shared" si="14"/>
        <v>2.1213182246501741</v>
      </c>
      <c r="BB59" s="30">
        <f t="shared" si="51"/>
        <v>5.9163682307262898E-2</v>
      </c>
      <c r="BC59" s="56">
        <f t="shared" si="16"/>
        <v>2.8690227183479827E-2</v>
      </c>
      <c r="BD59" s="30">
        <f t="shared" si="17"/>
        <v>1.9482897374831045</v>
      </c>
      <c r="BE59" s="30">
        <f t="shared" si="18"/>
        <v>2.1119832465039954</v>
      </c>
      <c r="BF59" s="30">
        <f t="shared" si="52"/>
        <v>8.1846754510445457E-2</v>
      </c>
      <c r="BG59" s="56">
        <f t="shared" si="20"/>
        <v>4.0315887544129451E-2</v>
      </c>
      <c r="BH59" s="30">
        <f t="shared" si="21"/>
        <v>1.3290735794670456</v>
      </c>
      <c r="BI59" s="30">
        <f t="shared" si="22"/>
        <v>1.6733873896136475</v>
      </c>
      <c r="BJ59" s="30">
        <f t="shared" si="53"/>
        <v>0.17215690507330095</v>
      </c>
      <c r="BK59" s="56">
        <f t="shared" si="24"/>
        <v>0.11467719770293149</v>
      </c>
      <c r="BL59" s="30">
        <f t="shared" si="25"/>
        <v>2.1939429707535179</v>
      </c>
      <c r="BM59" s="30">
        <f t="shared" si="26"/>
        <v>2.3508022869430403</v>
      </c>
      <c r="BN59" s="30">
        <f t="shared" si="54"/>
        <v>7.8429658094761226E-2</v>
      </c>
      <c r="BO59" s="56">
        <f t="shared" si="28"/>
        <v>3.4514435308311303E-2</v>
      </c>
      <c r="BP59" s="59"/>
      <c r="BQ59" s="30">
        <f t="shared" si="29"/>
        <v>1.7321847254221125</v>
      </c>
      <c r="BR59" s="30">
        <f t="shared" si="30"/>
        <v>2.3921243592637098</v>
      </c>
      <c r="BS59" s="30">
        <f t="shared" si="55"/>
        <v>0.32996981692079858</v>
      </c>
      <c r="BT59" s="56">
        <f t="shared" si="32"/>
        <v>0.16001216695714005</v>
      </c>
      <c r="BU59" s="30">
        <f t="shared" si="33"/>
        <v>1.5736578289327507</v>
      </c>
      <c r="BV59" s="30">
        <f t="shared" si="34"/>
        <v>2.4866151550543494</v>
      </c>
      <c r="BW59" s="30">
        <f t="shared" si="56"/>
        <v>0.45647866306079932</v>
      </c>
      <c r="BX59" s="56">
        <f t="shared" si="36"/>
        <v>0.22485121806393774</v>
      </c>
      <c r="BY59" s="30">
        <f t="shared" si="37"/>
        <v>0.54107080154991039</v>
      </c>
      <c r="BZ59" s="30">
        <f t="shared" si="38"/>
        <v>2.4613901675307828</v>
      </c>
      <c r="CA59" s="30">
        <f t="shared" si="57"/>
        <v>0.96015968299043619</v>
      </c>
      <c r="CB59" s="56">
        <f t="shared" si="40"/>
        <v>0.63958179165567786</v>
      </c>
      <c r="CC59" s="30">
        <f t="shared" si="41"/>
        <v>1.8349519188206975</v>
      </c>
      <c r="CD59" s="30">
        <f t="shared" si="42"/>
        <v>2.7097933388758606</v>
      </c>
      <c r="CE59" s="30">
        <f t="shared" si="58"/>
        <v>0.43742071002758143</v>
      </c>
      <c r="CF59" s="56">
        <f t="shared" si="44"/>
        <v>0.19249514999187534</v>
      </c>
      <c r="CG59" s="66"/>
      <c r="CH59" s="60"/>
    </row>
    <row r="60" spans="1:86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24"/>
      <c r="U60" s="129">
        <f>'RAW DATA'!BO55</f>
        <v>205.05</v>
      </c>
      <c r="V60" s="129">
        <f>'RAW DATA'!BP55</f>
        <v>53.521985385639056</v>
      </c>
      <c r="W60" s="129">
        <f>'RAW DATA'!BQ55</f>
        <v>1.99</v>
      </c>
      <c r="X60" s="82"/>
      <c r="Y60" s="83"/>
      <c r="Z60" s="84"/>
      <c r="AA60" s="30">
        <f t="shared" si="0"/>
        <v>1.7234788014936291</v>
      </c>
      <c r="AB60" s="30">
        <f t="shared" si="1"/>
        <v>2.3317654373149099</v>
      </c>
      <c r="AC60" s="85">
        <f t="shared" si="2"/>
        <v>1.6863433447812461</v>
      </c>
      <c r="AD60" s="85">
        <f t="shared" si="3"/>
        <v>2.2815233488216857</v>
      </c>
      <c r="AE60" s="30">
        <f t="shared" si="4"/>
        <v>1.2755314712082839</v>
      </c>
      <c r="AF60" s="30">
        <f t="shared" si="5"/>
        <v>1.7257190492817958</v>
      </c>
      <c r="AG60" s="84"/>
      <c r="AH60" s="77"/>
      <c r="AI60" s="45"/>
      <c r="AJ60" s="30">
        <f t="shared" si="6"/>
        <v>2.0276221194042696</v>
      </c>
      <c r="AK60" s="30">
        <f t="shared" si="7"/>
        <v>1.9839333468014662</v>
      </c>
      <c r="AL60" s="30">
        <f t="shared" si="8"/>
        <v>1.5006252602450398</v>
      </c>
      <c r="AM60" s="85">
        <f t="shared" si="9"/>
        <v>2.2310056638696985</v>
      </c>
      <c r="AN60" s="30">
        <f t="shared" si="48"/>
        <v>1.4154238684691211E-3</v>
      </c>
      <c r="AO60" s="30">
        <f t="shared" si="45"/>
        <v>3.6804281031280795E-5</v>
      </c>
      <c r="AP60" s="30">
        <f t="shared" si="46"/>
        <v>0.23948763591023497</v>
      </c>
      <c r="AQ60" s="85">
        <f t="shared" si="47"/>
        <v>5.8083730017274078E-2</v>
      </c>
      <c r="AR60" s="94"/>
      <c r="AS60" s="95"/>
      <c r="AT60" s="93"/>
      <c r="AU60" s="30">
        <f t="shared" si="49"/>
        <v>2864.6029196205604</v>
      </c>
      <c r="AV60" s="30">
        <f t="shared" si="49"/>
        <v>3.9601000000000002</v>
      </c>
      <c r="AW60" s="30">
        <f t="shared" si="11"/>
        <v>106.50875091742172</v>
      </c>
      <c r="AX60" s="85">
        <f t="shared" si="50"/>
        <v>639.63692431348829</v>
      </c>
      <c r="AY60" s="92"/>
      <c r="AZ60" s="30">
        <f t="shared" si="13"/>
        <v>1.9706878108171841</v>
      </c>
      <c r="BA60" s="30">
        <f t="shared" si="14"/>
        <v>2.0845564279913549</v>
      </c>
      <c r="BB60" s="30">
        <f t="shared" si="51"/>
        <v>5.6934308587085404E-2</v>
      </c>
      <c r="BC60" s="56">
        <f t="shared" si="16"/>
        <v>2.8079348731810585E-2</v>
      </c>
      <c r="BD60" s="30">
        <f t="shared" si="17"/>
        <v>1.905170697209301</v>
      </c>
      <c r="BE60" s="30">
        <f t="shared" si="18"/>
        <v>2.0626959963936313</v>
      </c>
      <c r="BF60" s="30">
        <f t="shared" si="52"/>
        <v>7.8762649592165099E-2</v>
      </c>
      <c r="BG60" s="56">
        <f t="shared" si="20"/>
        <v>3.9700249869355622E-2</v>
      </c>
      <c r="BH60" s="30">
        <f t="shared" si="21"/>
        <v>1.3349554780983386</v>
      </c>
      <c r="BI60" s="30">
        <f t="shared" si="22"/>
        <v>1.6662950423917411</v>
      </c>
      <c r="BJ60" s="30">
        <f t="shared" si="53"/>
        <v>0.16566978214670122</v>
      </c>
      <c r="BK60" s="56">
        <f t="shared" si="24"/>
        <v>0.11040050206781721</v>
      </c>
      <c r="BL60" s="30">
        <f t="shared" si="25"/>
        <v>2.155531349523335</v>
      </c>
      <c r="BM60" s="30">
        <f t="shared" si="26"/>
        <v>2.3064799782160619</v>
      </c>
      <c r="BN60" s="30">
        <f t="shared" si="54"/>
        <v>7.5474314346363369E-2</v>
      </c>
      <c r="BO60" s="56">
        <f t="shared" si="28"/>
        <v>3.3829727807796139E-2</v>
      </c>
      <c r="BP60" s="59"/>
      <c r="BQ60" s="30">
        <f t="shared" si="29"/>
        <v>1.6980447320293466</v>
      </c>
      <c r="BR60" s="30">
        <f t="shared" si="30"/>
        <v>2.3571995067791924</v>
      </c>
      <c r="BS60" s="30">
        <f t="shared" si="55"/>
        <v>0.32957738737492304</v>
      </c>
      <c r="BT60" s="56">
        <f t="shared" si="32"/>
        <v>0.16254379167640723</v>
      </c>
      <c r="BU60" s="30">
        <f t="shared" si="33"/>
        <v>1.5279975688933711</v>
      </c>
      <c r="BV60" s="30">
        <f t="shared" si="34"/>
        <v>2.4398691247095612</v>
      </c>
      <c r="BW60" s="30">
        <f t="shared" si="56"/>
        <v>0.45593577790809509</v>
      </c>
      <c r="BX60" s="56">
        <f t="shared" si="36"/>
        <v>0.22981406035800703</v>
      </c>
      <c r="BY60" s="30">
        <f t="shared" si="37"/>
        <v>0.54160748481414989</v>
      </c>
      <c r="BZ60" s="30">
        <f t="shared" si="38"/>
        <v>2.4596430356759296</v>
      </c>
      <c r="CA60" s="30">
        <f t="shared" si="57"/>
        <v>0.95901777543088995</v>
      </c>
      <c r="CB60" s="56">
        <f t="shared" si="40"/>
        <v>0.63907878991340583</v>
      </c>
      <c r="CC60" s="30">
        <f t="shared" si="41"/>
        <v>1.7941051735767417</v>
      </c>
      <c r="CD60" s="30">
        <f t="shared" si="42"/>
        <v>2.6679061541626554</v>
      </c>
      <c r="CE60" s="30">
        <f t="shared" si="58"/>
        <v>0.43690049029295674</v>
      </c>
      <c r="CF60" s="56">
        <f t="shared" si="44"/>
        <v>0.19583118831493651</v>
      </c>
      <c r="CG60" s="66"/>
      <c r="CH60" s="60"/>
    </row>
    <row r="61" spans="1:86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24"/>
      <c r="U61" s="129">
        <f>'RAW DATA'!BO56</f>
        <v>193.76</v>
      </c>
      <c r="V61" s="129">
        <f>'RAW DATA'!BP56</f>
        <v>50.3897770153891</v>
      </c>
      <c r="W61" s="129">
        <f>'RAW DATA'!BQ56</f>
        <v>1.92</v>
      </c>
      <c r="X61" s="82"/>
      <c r="Y61" s="83"/>
      <c r="Z61" s="84"/>
      <c r="AA61" s="30">
        <f t="shared" si="0"/>
        <v>1.6723611608911502</v>
      </c>
      <c r="AB61" s="30">
        <f t="shared" si="1"/>
        <v>2.2626062764997914</v>
      </c>
      <c r="AC61" s="85">
        <f t="shared" si="2"/>
        <v>1.6200713902019253</v>
      </c>
      <c r="AD61" s="85">
        <f t="shared" si="3"/>
        <v>2.1918612926261343</v>
      </c>
      <c r="AE61" s="30">
        <f t="shared" si="4"/>
        <v>1.2745933935843043</v>
      </c>
      <c r="AF61" s="30">
        <f t="shared" si="5"/>
        <v>1.724449885437588</v>
      </c>
      <c r="AG61" s="84"/>
      <c r="AH61" s="77"/>
      <c r="AI61" s="45"/>
      <c r="AJ61" s="30">
        <f t="shared" si="6"/>
        <v>1.9674837186954708</v>
      </c>
      <c r="AK61" s="30">
        <f t="shared" si="7"/>
        <v>1.9059663414140298</v>
      </c>
      <c r="AL61" s="30">
        <f t="shared" si="8"/>
        <v>1.4995216395109463</v>
      </c>
      <c r="AM61" s="85">
        <f t="shared" si="9"/>
        <v>2.1589648713539491</v>
      </c>
      <c r="AN61" s="30">
        <f t="shared" si="48"/>
        <v>2.2547035411506085E-3</v>
      </c>
      <c r="AO61" s="30">
        <f t="shared" si="45"/>
        <v>1.9694357330757415E-4</v>
      </c>
      <c r="AP61" s="30">
        <f t="shared" si="46"/>
        <v>0.17680205163956253</v>
      </c>
      <c r="AQ61" s="85">
        <f t="shared" si="47"/>
        <v>5.7104209741209479E-2</v>
      </c>
      <c r="AR61" s="94"/>
      <c r="AS61" s="95"/>
      <c r="AT61" s="93"/>
      <c r="AU61" s="30">
        <f t="shared" si="49"/>
        <v>2539.1296276606358</v>
      </c>
      <c r="AV61" s="30">
        <f t="shared" si="49"/>
        <v>3.6863999999999999</v>
      </c>
      <c r="AW61" s="30">
        <f t="shared" si="11"/>
        <v>96.748371869547071</v>
      </c>
      <c r="AX61" s="85">
        <f t="shared" si="50"/>
        <v>491.0140119773086</v>
      </c>
      <c r="AY61" s="92"/>
      <c r="AZ61" s="30">
        <f t="shared" si="13"/>
        <v>1.9142559131522139</v>
      </c>
      <c r="BA61" s="30">
        <f t="shared" si="14"/>
        <v>2.0207115242387279</v>
      </c>
      <c r="BB61" s="30">
        <f t="shared" si="51"/>
        <v>5.3227805543256942E-2</v>
      </c>
      <c r="BC61" s="56">
        <f t="shared" si="16"/>
        <v>2.7053746385535232E-2</v>
      </c>
      <c r="BD61" s="30">
        <f t="shared" si="17"/>
        <v>1.8323312503660563</v>
      </c>
      <c r="BE61" s="30">
        <f t="shared" si="18"/>
        <v>1.9796014324620033</v>
      </c>
      <c r="BF61" s="30">
        <f t="shared" si="52"/>
        <v>7.3635091047973431E-2</v>
      </c>
      <c r="BG61" s="56">
        <f t="shared" si="20"/>
        <v>3.8633993396412172E-2</v>
      </c>
      <c r="BH61" s="30">
        <f t="shared" si="21"/>
        <v>1.3446371916738364</v>
      </c>
      <c r="BI61" s="30">
        <f t="shared" si="22"/>
        <v>1.6544060873480562</v>
      </c>
      <c r="BJ61" s="30">
        <f t="shared" si="53"/>
        <v>0.15488444783710997</v>
      </c>
      <c r="BK61" s="56">
        <f t="shared" si="24"/>
        <v>0.103289238218412</v>
      </c>
      <c r="BL61" s="30">
        <f t="shared" si="25"/>
        <v>2.0884040403324562</v>
      </c>
      <c r="BM61" s="30">
        <f t="shared" si="26"/>
        <v>2.229525702375442</v>
      </c>
      <c r="BN61" s="30">
        <f t="shared" si="54"/>
        <v>7.0560831021493103E-2</v>
      </c>
      <c r="BO61" s="56">
        <f t="shared" si="28"/>
        <v>3.2682713812403154E-2</v>
      </c>
      <c r="BP61" s="59"/>
      <c r="BQ61" s="30">
        <f t="shared" si="29"/>
        <v>1.6385263687889193</v>
      </c>
      <c r="BR61" s="30">
        <f t="shared" si="30"/>
        <v>2.2964410686020225</v>
      </c>
      <c r="BS61" s="30">
        <f t="shared" si="55"/>
        <v>0.32895734990655151</v>
      </c>
      <c r="BT61" s="56">
        <f t="shared" si="32"/>
        <v>0.1671969870859541</v>
      </c>
      <c r="BU61" s="30">
        <f t="shared" si="33"/>
        <v>1.4508883203676108</v>
      </c>
      <c r="BV61" s="30">
        <f t="shared" si="34"/>
        <v>2.3610443624604489</v>
      </c>
      <c r="BW61" s="30">
        <f t="shared" si="56"/>
        <v>0.45507802104641898</v>
      </c>
      <c r="BX61" s="56">
        <f t="shared" si="36"/>
        <v>0.23876498296858603</v>
      </c>
      <c r="BY61" s="30">
        <f t="shared" si="37"/>
        <v>0.54230807449126706</v>
      </c>
      <c r="BZ61" s="30">
        <f t="shared" si="38"/>
        <v>2.4567352045306254</v>
      </c>
      <c r="CA61" s="30">
        <f t="shared" si="57"/>
        <v>0.95721356501967925</v>
      </c>
      <c r="CB61" s="56">
        <f t="shared" si="40"/>
        <v>0.63834594966689817</v>
      </c>
      <c r="CC61" s="30">
        <f t="shared" si="41"/>
        <v>1.7228863266322259</v>
      </c>
      <c r="CD61" s="30">
        <f t="shared" si="42"/>
        <v>2.5950434160756726</v>
      </c>
      <c r="CE61" s="30">
        <f t="shared" si="58"/>
        <v>0.4360785447217233</v>
      </c>
      <c r="CF61" s="56">
        <f t="shared" si="44"/>
        <v>0.20198501166359689</v>
      </c>
      <c r="CG61" s="66"/>
      <c r="CH61" s="60"/>
    </row>
    <row r="62" spans="1:86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24"/>
      <c r="U62" s="129">
        <f>'RAW DATA'!BO57</f>
        <v>187.82</v>
      </c>
      <c r="V62" s="129">
        <f>'RAW DATA'!BP57</f>
        <v>48.727246902217658</v>
      </c>
      <c r="W62" s="129">
        <f>'RAW DATA'!BQ57</f>
        <v>1.92</v>
      </c>
      <c r="X62" s="82"/>
      <c r="Y62" s="83"/>
      <c r="Z62" s="84"/>
      <c r="AA62" s="30">
        <f t="shared" si="0"/>
        <v>1.6452286694441922</v>
      </c>
      <c r="AB62" s="30">
        <f t="shared" si="1"/>
        <v>2.2258976116009657</v>
      </c>
      <c r="AC62" s="85">
        <f t="shared" si="2"/>
        <v>1.5859598868210771</v>
      </c>
      <c r="AD62" s="85">
        <f t="shared" si="3"/>
        <v>2.1457104351108689</v>
      </c>
      <c r="AE62" s="30">
        <f t="shared" si="4"/>
        <v>1.2740717971508781</v>
      </c>
      <c r="AF62" s="30">
        <f t="shared" si="5"/>
        <v>1.7237441961453057</v>
      </c>
      <c r="AG62" s="84"/>
      <c r="AH62" s="77"/>
      <c r="AI62" s="45"/>
      <c r="AJ62" s="30">
        <f t="shared" si="6"/>
        <v>1.9355631405225791</v>
      </c>
      <c r="AK62" s="30">
        <f t="shared" si="7"/>
        <v>1.8658351609659731</v>
      </c>
      <c r="AL62" s="30">
        <f t="shared" si="8"/>
        <v>1.498907996648092</v>
      </c>
      <c r="AM62" s="85">
        <f t="shared" si="9"/>
        <v>2.120726678751006</v>
      </c>
      <c r="AN62" s="30">
        <f t="shared" si="48"/>
        <v>2.4221134292554434E-4</v>
      </c>
      <c r="AO62" s="30">
        <f t="shared" si="45"/>
        <v>2.9338297875820337E-3</v>
      </c>
      <c r="AP62" s="30">
        <f t="shared" si="46"/>
        <v>0.17731847528692321</v>
      </c>
      <c r="AQ62" s="85">
        <f t="shared" si="47"/>
        <v>4.0291199562409577E-2</v>
      </c>
      <c r="AR62" s="94"/>
      <c r="AS62" s="95"/>
      <c r="AT62" s="93"/>
      <c r="AU62" s="30">
        <f t="shared" si="49"/>
        <v>2374.3445906696802</v>
      </c>
      <c r="AV62" s="30">
        <f t="shared" si="49"/>
        <v>3.6863999999999999</v>
      </c>
      <c r="AW62" s="30">
        <f t="shared" si="11"/>
        <v>93.556314052257903</v>
      </c>
      <c r="AX62" s="85">
        <f t="shared" si="50"/>
        <v>420.09855417619968</v>
      </c>
      <c r="AY62" s="92"/>
      <c r="AZ62" s="30">
        <f t="shared" si="13"/>
        <v>1.8841980638063927</v>
      </c>
      <c r="BA62" s="30">
        <f t="shared" si="14"/>
        <v>1.9869282172387654</v>
      </c>
      <c r="BB62" s="30">
        <f t="shared" si="51"/>
        <v>5.1365076716186391E-2</v>
      </c>
      <c r="BC62" s="56">
        <f t="shared" si="16"/>
        <v>2.6537536100381846E-2</v>
      </c>
      <c r="BD62" s="30">
        <f t="shared" si="17"/>
        <v>1.7947769600486205</v>
      </c>
      <c r="BE62" s="30">
        <f t="shared" si="18"/>
        <v>1.9368933618833257</v>
      </c>
      <c r="BF62" s="30">
        <f t="shared" si="52"/>
        <v>7.1058200917352599E-2</v>
      </c>
      <c r="BG62" s="56">
        <f t="shared" si="20"/>
        <v>3.8083857783323481E-2</v>
      </c>
      <c r="BH62" s="30">
        <f t="shared" si="21"/>
        <v>1.3494437934163439</v>
      </c>
      <c r="BI62" s="30">
        <f t="shared" si="22"/>
        <v>1.6483721998798402</v>
      </c>
      <c r="BJ62" s="30">
        <f t="shared" si="53"/>
        <v>0.14946420323174814</v>
      </c>
      <c r="BK62" s="56">
        <f t="shared" si="24"/>
        <v>9.9715395185017999E-2</v>
      </c>
      <c r="BL62" s="30">
        <f t="shared" si="25"/>
        <v>2.0526351528730244</v>
      </c>
      <c r="BM62" s="30">
        <f t="shared" si="26"/>
        <v>2.1888182046289875</v>
      </c>
      <c r="BN62" s="30">
        <f t="shared" si="54"/>
        <v>6.8091525877981701E-2</v>
      </c>
      <c r="BO62" s="56">
        <f t="shared" si="28"/>
        <v>3.2107638650579792E-2</v>
      </c>
      <c r="BP62" s="59"/>
      <c r="BQ62" s="30">
        <f t="shared" si="29"/>
        <v>1.6069020538684844</v>
      </c>
      <c r="BR62" s="30">
        <f t="shared" si="30"/>
        <v>2.2642242271766735</v>
      </c>
      <c r="BS62" s="30">
        <f t="shared" si="55"/>
        <v>0.32866108665409466</v>
      </c>
      <c r="BT62" s="56">
        <f t="shared" si="32"/>
        <v>0.16980127373440268</v>
      </c>
      <c r="BU62" s="30">
        <f t="shared" si="33"/>
        <v>1.4111669890829037</v>
      </c>
      <c r="BV62" s="30">
        <f t="shared" si="34"/>
        <v>2.3205033328490425</v>
      </c>
      <c r="BW62" s="30">
        <f t="shared" si="56"/>
        <v>0.45466817188306952</v>
      </c>
      <c r="BX62" s="56">
        <f t="shared" si="36"/>
        <v>0.24368078241578442</v>
      </c>
      <c r="BY62" s="30">
        <f t="shared" si="37"/>
        <v>0.54255651057010279</v>
      </c>
      <c r="BZ62" s="30">
        <f t="shared" si="38"/>
        <v>2.4552594827260812</v>
      </c>
      <c r="CA62" s="30">
        <f t="shared" si="57"/>
        <v>0.95635148607798925</v>
      </c>
      <c r="CB62" s="56">
        <f t="shared" si="40"/>
        <v>0.63803214621351956</v>
      </c>
      <c r="CC62" s="30">
        <f t="shared" si="41"/>
        <v>1.6850408720180299</v>
      </c>
      <c r="CD62" s="30">
        <f t="shared" si="42"/>
        <v>2.5564124854839818</v>
      </c>
      <c r="CE62" s="30">
        <f t="shared" si="58"/>
        <v>0.43568580673297608</v>
      </c>
      <c r="CF62" s="56">
        <f t="shared" si="44"/>
        <v>0.20544175310208834</v>
      </c>
      <c r="CG62" s="66"/>
      <c r="CH62" s="60"/>
    </row>
    <row r="63" spans="1:86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24"/>
      <c r="U63" s="129">
        <f>'RAW DATA'!BO58</f>
        <v>170.58</v>
      </c>
      <c r="V63" s="129">
        <f>'RAW DATA'!BP58</f>
        <v>43.840724722789147</v>
      </c>
      <c r="W63" s="129">
        <f>'RAW DATA'!BQ58</f>
        <v>1.86</v>
      </c>
      <c r="X63" s="82"/>
      <c r="Y63" s="83"/>
      <c r="Z63" s="84"/>
      <c r="AA63" s="30">
        <f t="shared" si="0"/>
        <v>1.5654806274759188</v>
      </c>
      <c r="AB63" s="30">
        <f t="shared" si="1"/>
        <v>2.1180032018791843</v>
      </c>
      <c r="AC63" s="85">
        <f t="shared" si="2"/>
        <v>1.4898006915562139</v>
      </c>
      <c r="AD63" s="85">
        <f t="shared" si="3"/>
        <v>2.01561270034076</v>
      </c>
      <c r="AE63" s="30">
        <f t="shared" si="4"/>
        <v>1.2724302747099985</v>
      </c>
      <c r="AF63" s="30">
        <f t="shared" si="5"/>
        <v>1.721523312842939</v>
      </c>
      <c r="AG63" s="84"/>
      <c r="AH63" s="77"/>
      <c r="AI63" s="45"/>
      <c r="AJ63" s="30">
        <f t="shared" si="6"/>
        <v>1.8417419146775516</v>
      </c>
      <c r="AK63" s="30">
        <f t="shared" si="7"/>
        <v>1.7527066959484869</v>
      </c>
      <c r="AL63" s="30">
        <f t="shared" si="8"/>
        <v>1.4969767937764689</v>
      </c>
      <c r="AM63" s="85">
        <f t="shared" si="9"/>
        <v>2.0083366686241506</v>
      </c>
      <c r="AN63" s="30">
        <f t="shared" si="48"/>
        <v>3.3335767964181109E-4</v>
      </c>
      <c r="AO63" s="30">
        <f t="shared" si="45"/>
        <v>1.1511853094290451E-2</v>
      </c>
      <c r="AP63" s="30">
        <f t="shared" si="46"/>
        <v>0.1317858482568125</v>
      </c>
      <c r="AQ63" s="85">
        <f t="shared" si="47"/>
        <v>2.2003767258511039E-2</v>
      </c>
      <c r="AR63" s="94"/>
      <c r="AS63" s="95"/>
      <c r="AT63" s="93"/>
      <c r="AU63" s="30">
        <f t="shared" si="49"/>
        <v>1922.0091442193755</v>
      </c>
      <c r="AV63" s="30">
        <f t="shared" si="49"/>
        <v>3.4596000000000005</v>
      </c>
      <c r="AW63" s="30">
        <f t="shared" si="11"/>
        <v>81.543747984387821</v>
      </c>
      <c r="AX63" s="85">
        <f t="shared" si="50"/>
        <v>243.66534675950686</v>
      </c>
      <c r="AY63" s="92"/>
      <c r="AZ63" s="30">
        <f t="shared" si="13"/>
        <v>1.795334470964834</v>
      </c>
      <c r="BA63" s="30">
        <f t="shared" si="14"/>
        <v>1.8881493583902691</v>
      </c>
      <c r="BB63" s="30">
        <f t="shared" si="51"/>
        <v>4.6407443712717607E-2</v>
      </c>
      <c r="BC63" s="56">
        <f t="shared" si="16"/>
        <v>2.5197582431544144E-2</v>
      </c>
      <c r="BD63" s="30">
        <f t="shared" si="17"/>
        <v>1.6885068607643636</v>
      </c>
      <c r="BE63" s="30">
        <f t="shared" si="18"/>
        <v>1.8169065311326102</v>
      </c>
      <c r="BF63" s="30">
        <f t="shared" si="52"/>
        <v>6.4199835184123366E-2</v>
      </c>
      <c r="BG63" s="56">
        <f t="shared" si="20"/>
        <v>3.6628966690505631E-2</v>
      </c>
      <c r="BH63" s="30">
        <f t="shared" si="21"/>
        <v>1.3619385140349776</v>
      </c>
      <c r="BI63" s="30">
        <f t="shared" si="22"/>
        <v>1.6320150735179602</v>
      </c>
      <c r="BJ63" s="30">
        <f t="shared" si="53"/>
        <v>0.13503827974149121</v>
      </c>
      <c r="BK63" s="56">
        <f t="shared" si="24"/>
        <v>9.0207330068775571E-2</v>
      </c>
      <c r="BL63" s="30">
        <f t="shared" si="25"/>
        <v>1.9468171721780427</v>
      </c>
      <c r="BM63" s="30">
        <f t="shared" si="26"/>
        <v>2.0698561650702585</v>
      </c>
      <c r="BN63" s="30">
        <f t="shared" si="54"/>
        <v>6.1519496446107928E-2</v>
      </c>
      <c r="BO63" s="56">
        <f t="shared" si="28"/>
        <v>3.063206354154405E-2</v>
      </c>
      <c r="BP63" s="59"/>
      <c r="BQ63" s="30">
        <f t="shared" si="29"/>
        <v>1.5138190737430726</v>
      </c>
      <c r="BR63" s="30">
        <f t="shared" si="30"/>
        <v>2.1696647556120308</v>
      </c>
      <c r="BS63" s="30">
        <f t="shared" si="55"/>
        <v>0.32792284093447904</v>
      </c>
      <c r="BT63" s="56">
        <f t="shared" si="32"/>
        <v>0.17805037628841236</v>
      </c>
      <c r="BU63" s="30">
        <f t="shared" si="33"/>
        <v>1.2990598096552488</v>
      </c>
      <c r="BV63" s="30">
        <f t="shared" si="34"/>
        <v>2.2063535822417251</v>
      </c>
      <c r="BW63" s="30">
        <f t="shared" si="56"/>
        <v>0.45364688629323824</v>
      </c>
      <c r="BX63" s="56">
        <f t="shared" si="36"/>
        <v>0.25882646956383343</v>
      </c>
      <c r="BY63" s="30">
        <f t="shared" si="37"/>
        <v>0.54277348531887482</v>
      </c>
      <c r="BZ63" s="30">
        <f t="shared" si="38"/>
        <v>2.4511801022340629</v>
      </c>
      <c r="CA63" s="30">
        <f t="shared" si="57"/>
        <v>0.95420330845759405</v>
      </c>
      <c r="CB63" s="56">
        <f t="shared" si="40"/>
        <v>0.6374202408645202</v>
      </c>
      <c r="CC63" s="30">
        <f t="shared" si="41"/>
        <v>1.5736295088773218</v>
      </c>
      <c r="CD63" s="30">
        <f t="shared" si="42"/>
        <v>2.4430438283709797</v>
      </c>
      <c r="CE63" s="30">
        <f t="shared" si="58"/>
        <v>0.43470715974682889</v>
      </c>
      <c r="CF63" s="56">
        <f t="shared" si="44"/>
        <v>0.21645133833294664</v>
      </c>
      <c r="CG63" s="66"/>
      <c r="CH63" s="60"/>
    </row>
    <row r="64" spans="1:86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24"/>
      <c r="U64" s="129">
        <f>'RAW DATA'!BO59</f>
        <v>250.82</v>
      </c>
      <c r="V64" s="129">
        <f>'RAW DATA'!BP59</f>
        <v>65.889556046835935</v>
      </c>
      <c r="W64" s="129">
        <f>'RAW DATA'!BQ59</f>
        <v>2.2799999999999998</v>
      </c>
      <c r="X64" s="82"/>
      <c r="Y64" s="83"/>
      <c r="Z64" s="84"/>
      <c r="AA64" s="30">
        <f t="shared" si="0"/>
        <v>1.9253175546843624</v>
      </c>
      <c r="AB64" s="30">
        <f t="shared" si="1"/>
        <v>2.6048413975141371</v>
      </c>
      <c r="AC64" s="85">
        <f t="shared" si="2"/>
        <v>1.975590592644678</v>
      </c>
      <c r="AD64" s="85">
        <f t="shared" si="3"/>
        <v>2.6728578606369173</v>
      </c>
      <c r="AE64" s="30">
        <f t="shared" si="4"/>
        <v>1.2787706140681916</v>
      </c>
      <c r="AF64" s="30">
        <f t="shared" si="5"/>
        <v>1.7301014190334356</v>
      </c>
      <c r="AG64" s="84"/>
      <c r="AH64" s="77"/>
      <c r="AI64" s="45"/>
      <c r="AJ64" s="30">
        <f t="shared" si="6"/>
        <v>2.2650794760992499</v>
      </c>
      <c r="AK64" s="30">
        <f t="shared" si="7"/>
        <v>2.3242242266407978</v>
      </c>
      <c r="AL64" s="30">
        <f t="shared" si="8"/>
        <v>1.5044360165508137</v>
      </c>
      <c r="AM64" s="85">
        <f t="shared" si="9"/>
        <v>2.5154597890772266</v>
      </c>
      <c r="AN64" s="30">
        <f t="shared" si="48"/>
        <v>2.2262203347285015E-4</v>
      </c>
      <c r="AO64" s="30">
        <f t="shared" si="45"/>
        <v>1.9557822219766628E-3</v>
      </c>
      <c r="AP64" s="30">
        <f t="shared" si="46"/>
        <v>0.60149949242356937</v>
      </c>
      <c r="AQ64" s="85">
        <f t="shared" si="47"/>
        <v>5.5441312272292112E-2</v>
      </c>
      <c r="AR64" s="94"/>
      <c r="AS64" s="95"/>
      <c r="AT64" s="93"/>
      <c r="AU64" s="30">
        <f t="shared" si="49"/>
        <v>4341.4335960491335</v>
      </c>
      <c r="AV64" s="30">
        <f t="shared" si="49"/>
        <v>5.1983999999999995</v>
      </c>
      <c r="AW64" s="30">
        <f t="shared" si="11"/>
        <v>150.22818778678592</v>
      </c>
      <c r="AX64" s="85">
        <f t="shared" si="50"/>
        <v>1418.1712845612769</v>
      </c>
      <c r="AY64" s="92"/>
      <c r="AZ64" s="30">
        <f t="shared" si="13"/>
        <v>2.1917282223112036</v>
      </c>
      <c r="BA64" s="30">
        <f t="shared" si="14"/>
        <v>2.3384307298872962</v>
      </c>
      <c r="BB64" s="30">
        <f t="shared" si="51"/>
        <v>7.3351253788046078E-2</v>
      </c>
      <c r="BC64" s="56">
        <f t="shared" si="16"/>
        <v>3.2383523210570225E-2</v>
      </c>
      <c r="BD64" s="30">
        <f t="shared" si="17"/>
        <v>2.222750453750117</v>
      </c>
      <c r="BE64" s="30">
        <f t="shared" si="18"/>
        <v>2.4256979995314785</v>
      </c>
      <c r="BF64" s="30">
        <f t="shared" si="52"/>
        <v>0.10147377289068089</v>
      </c>
      <c r="BG64" s="56">
        <f t="shared" si="20"/>
        <v>4.3659201090654152E-2</v>
      </c>
      <c r="BH64" s="30">
        <f t="shared" si="21"/>
        <v>1.2909955351113063</v>
      </c>
      <c r="BI64" s="30">
        <f t="shared" si="22"/>
        <v>1.7178764979903212</v>
      </c>
      <c r="BJ64" s="30">
        <f t="shared" si="53"/>
        <v>0.21344048143950739</v>
      </c>
      <c r="BK64" s="56">
        <f t="shared" si="24"/>
        <v>0.14187408377051328</v>
      </c>
      <c r="BL64" s="30">
        <f t="shared" si="25"/>
        <v>2.4182225392802801</v>
      </c>
      <c r="BM64" s="30">
        <f t="shared" si="26"/>
        <v>2.612697038874173</v>
      </c>
      <c r="BN64" s="30">
        <f t="shared" si="54"/>
        <v>9.7237249796946645E-2</v>
      </c>
      <c r="BO64" s="56">
        <f t="shared" si="28"/>
        <v>3.8655855370527341E-2</v>
      </c>
      <c r="BP64" s="59"/>
      <c r="BQ64" s="30">
        <f t="shared" si="29"/>
        <v>1.9322730080027464</v>
      </c>
      <c r="BR64" s="30">
        <f t="shared" si="30"/>
        <v>2.5978859441957534</v>
      </c>
      <c r="BS64" s="30">
        <f t="shared" si="55"/>
        <v>0.33280646809650344</v>
      </c>
      <c r="BT64" s="56">
        <f t="shared" si="32"/>
        <v>0.14692926743110923</v>
      </c>
      <c r="BU64" s="30">
        <f t="shared" si="33"/>
        <v>1.8638213539406472</v>
      </c>
      <c r="BV64" s="30">
        <f t="shared" si="34"/>
        <v>2.7846270993409483</v>
      </c>
      <c r="BW64" s="30">
        <f t="shared" si="56"/>
        <v>0.46040287270015068</v>
      </c>
      <c r="BX64" s="56">
        <f t="shared" si="36"/>
        <v>0.19808883644826775</v>
      </c>
      <c r="BY64" s="30">
        <f t="shared" si="37"/>
        <v>0.53602212983036501</v>
      </c>
      <c r="BZ64" s="30">
        <f t="shared" si="38"/>
        <v>2.4728499032712623</v>
      </c>
      <c r="CA64" s="30">
        <f t="shared" si="57"/>
        <v>0.9684138867204487</v>
      </c>
      <c r="CB64" s="56">
        <f t="shared" si="40"/>
        <v>0.64370559868721378</v>
      </c>
      <c r="CC64" s="30">
        <f t="shared" si="41"/>
        <v>2.0742787048949531</v>
      </c>
      <c r="CD64" s="30">
        <f t="shared" si="42"/>
        <v>2.9566408732595</v>
      </c>
      <c r="CE64" s="30">
        <f t="shared" si="58"/>
        <v>0.44118108418227331</v>
      </c>
      <c r="CF64" s="56">
        <f t="shared" si="44"/>
        <v>0.17538785000579027</v>
      </c>
      <c r="CG64" s="66"/>
      <c r="CH64" s="60"/>
    </row>
    <row r="65" spans="1:86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24"/>
      <c r="U65" s="129">
        <f>'RAW DATA'!BO60</f>
        <v>54.09</v>
      </c>
      <c r="V65" s="129">
        <f>'RAW DATA'!BP60</f>
        <v>7.1605469868988614</v>
      </c>
      <c r="W65" s="129">
        <f>'RAW DATA'!BQ60</f>
        <v>1.18</v>
      </c>
      <c r="X65" s="82"/>
      <c r="Y65" s="83"/>
      <c r="Z65" s="84"/>
      <c r="AA65" s="30">
        <f t="shared" si="0"/>
        <v>0.96686012682618927</v>
      </c>
      <c r="AB65" s="30">
        <f t="shared" si="1"/>
        <v>1.3081048774707267</v>
      </c>
      <c r="AC65" s="85">
        <f t="shared" si="2"/>
        <v>0.93158864657286111</v>
      </c>
      <c r="AD65" s="85">
        <f t="shared" si="3"/>
        <v>1.2603846394809297</v>
      </c>
      <c r="AE65" s="30">
        <f t="shared" si="4"/>
        <v>1.244610409726743</v>
      </c>
      <c r="AF65" s="30">
        <f t="shared" si="5"/>
        <v>1.6838846719832403</v>
      </c>
      <c r="AG65" s="84"/>
      <c r="AH65" s="77"/>
      <c r="AI65" s="45"/>
      <c r="AJ65" s="30">
        <f t="shared" si="6"/>
        <v>1.137482502148458</v>
      </c>
      <c r="AK65" s="30">
        <f t="shared" si="7"/>
        <v>1.0959866430268954</v>
      </c>
      <c r="AL65" s="30">
        <f t="shared" si="8"/>
        <v>1.4642475408549918</v>
      </c>
      <c r="AM65" s="85">
        <f t="shared" si="9"/>
        <v>1.1646925806986739</v>
      </c>
      <c r="AN65" s="30">
        <f t="shared" si="48"/>
        <v>1.8077376235558708E-3</v>
      </c>
      <c r="AO65" s="30">
        <f t="shared" si="45"/>
        <v>7.0582441498902911E-3</v>
      </c>
      <c r="AP65" s="30">
        <f t="shared" si="46"/>
        <v>8.0796664482110245E-2</v>
      </c>
      <c r="AQ65" s="85">
        <f t="shared" si="47"/>
        <v>2.3431708566660974E-4</v>
      </c>
      <c r="AR65" s="94"/>
      <c r="AS65" s="95"/>
      <c r="AT65" s="93"/>
      <c r="AU65" s="30">
        <f t="shared" si="49"/>
        <v>51.27343315158636</v>
      </c>
      <c r="AV65" s="30">
        <f t="shared" si="49"/>
        <v>1.3923999999999999</v>
      </c>
      <c r="AW65" s="30">
        <f t="shared" si="11"/>
        <v>8.4494454445406557</v>
      </c>
      <c r="AX65" s="85">
        <f t="shared" si="50"/>
        <v>443.96150536933504</v>
      </c>
      <c r="AY65" s="92"/>
      <c r="AZ65" s="30">
        <f t="shared" si="13"/>
        <v>1.0854831703078478</v>
      </c>
      <c r="BA65" s="30">
        <f t="shared" si="14"/>
        <v>1.1894818339890683</v>
      </c>
      <c r="BB65" s="30">
        <f t="shared" si="51"/>
        <v>5.1999331840610341E-2</v>
      </c>
      <c r="BC65" s="56">
        <f t="shared" si="16"/>
        <v>4.5714401533557443E-2</v>
      </c>
      <c r="BD65" s="30">
        <f t="shared" si="17"/>
        <v>1.0240510166106342</v>
      </c>
      <c r="BE65" s="30">
        <f t="shared" si="18"/>
        <v>1.1679222694431566</v>
      </c>
      <c r="BF65" s="30">
        <f t="shared" si="52"/>
        <v>7.1935626416261167E-2</v>
      </c>
      <c r="BG65" s="56">
        <f t="shared" si="20"/>
        <v>6.5635495536322766E-2</v>
      </c>
      <c r="BH65" s="30">
        <f t="shared" si="21"/>
        <v>1.3129377560943485</v>
      </c>
      <c r="BI65" s="30">
        <f t="shared" si="22"/>
        <v>1.615557325615635</v>
      </c>
      <c r="BJ65" s="30">
        <f t="shared" si="53"/>
        <v>0.15130978476064333</v>
      </c>
      <c r="BK65" s="56">
        <f t="shared" si="24"/>
        <v>0.10333620548359718</v>
      </c>
      <c r="BL65" s="30">
        <f t="shared" si="25"/>
        <v>1.0957602617764886</v>
      </c>
      <c r="BM65" s="30">
        <f t="shared" si="26"/>
        <v>1.2336248996208592</v>
      </c>
      <c r="BN65" s="30">
        <f t="shared" si="54"/>
        <v>6.8932318922185334E-2</v>
      </c>
      <c r="BO65" s="56">
        <f t="shared" si="28"/>
        <v>5.9184990154942274E-2</v>
      </c>
      <c r="BP65" s="59"/>
      <c r="BQ65" s="30">
        <f t="shared" si="29"/>
        <v>0.80872169352544021</v>
      </c>
      <c r="BR65" s="30">
        <f t="shared" si="30"/>
        <v>1.4662433107714758</v>
      </c>
      <c r="BS65" s="30">
        <f t="shared" si="55"/>
        <v>0.32876080862301776</v>
      </c>
      <c r="BT65" s="56">
        <f t="shared" si="32"/>
        <v>0.2890249370887551</v>
      </c>
      <c r="BU65" s="30">
        <f t="shared" si="33"/>
        <v>0.64118051625002193</v>
      </c>
      <c r="BV65" s="30">
        <f t="shared" si="34"/>
        <v>1.5507927698037689</v>
      </c>
      <c r="BW65" s="30">
        <f t="shared" si="56"/>
        <v>0.45480612677687343</v>
      </c>
      <c r="BX65" s="56">
        <f t="shared" si="36"/>
        <v>0.41497415107248947</v>
      </c>
      <c r="BY65" s="30">
        <f t="shared" si="37"/>
        <v>0.50760587970898596</v>
      </c>
      <c r="BZ65" s="30">
        <f t="shared" si="38"/>
        <v>2.4208892020009976</v>
      </c>
      <c r="CA65" s="30">
        <f t="shared" si="57"/>
        <v>0.9566416611460058</v>
      </c>
      <c r="CB65" s="56">
        <f t="shared" si="40"/>
        <v>0.65333328856909756</v>
      </c>
      <c r="CC65" s="30">
        <f t="shared" si="41"/>
        <v>0.72887457867929628</v>
      </c>
      <c r="CD65" s="30">
        <f t="shared" si="42"/>
        <v>1.6005105827180515</v>
      </c>
      <c r="CE65" s="30">
        <f t="shared" si="58"/>
        <v>0.43581800201937759</v>
      </c>
      <c r="CF65" s="56">
        <f t="shared" si="44"/>
        <v>0.37419144694640349</v>
      </c>
      <c r="CG65" s="66"/>
      <c r="CH65" s="60"/>
    </row>
    <row r="66" spans="1:86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24"/>
      <c r="U66" s="129">
        <f>'RAW DATA'!BO61</f>
        <v>61.22</v>
      </c>
      <c r="V66" s="129">
        <f>'RAW DATA'!BP61</f>
        <v>9.6961346180701895</v>
      </c>
      <c r="W66" s="129">
        <f>'RAW DATA'!BQ61</f>
        <v>1.06</v>
      </c>
      <c r="X66" s="82"/>
      <c r="Y66" s="83"/>
      <c r="Z66" s="84"/>
      <c r="AA66" s="30">
        <f t="shared" si="0"/>
        <v>1.0082409169669053</v>
      </c>
      <c r="AB66" s="30">
        <f t="shared" si="1"/>
        <v>1.3640906523669896</v>
      </c>
      <c r="AC66" s="85">
        <f t="shared" si="2"/>
        <v>0.96231984305509333</v>
      </c>
      <c r="AD66" s="85">
        <f t="shared" si="3"/>
        <v>1.3019621406039497</v>
      </c>
      <c r="AE66" s="30">
        <f t="shared" si="4"/>
        <v>1.2492218987623562</v>
      </c>
      <c r="AF66" s="30">
        <f t="shared" si="5"/>
        <v>1.6901237453843643</v>
      </c>
      <c r="AG66" s="84"/>
      <c r="AH66" s="77"/>
      <c r="AI66" s="45"/>
      <c r="AJ66" s="30">
        <f t="shared" si="6"/>
        <v>1.1861657846669476</v>
      </c>
      <c r="AK66" s="30">
        <f t="shared" si="7"/>
        <v>1.1321409918295215</v>
      </c>
      <c r="AL66" s="30">
        <f t="shared" si="8"/>
        <v>1.4696728220733604</v>
      </c>
      <c r="AM66" s="85">
        <f t="shared" si="9"/>
        <v>1.2230110962156144</v>
      </c>
      <c r="AN66" s="30">
        <f t="shared" si="48"/>
        <v>1.5917805220626566E-2</v>
      </c>
      <c r="AO66" s="30">
        <f t="shared" si="45"/>
        <v>5.2043227021470869E-3</v>
      </c>
      <c r="AP66" s="30">
        <f t="shared" si="46"/>
        <v>0.16783182114555115</v>
      </c>
      <c r="AQ66" s="85">
        <f t="shared" si="47"/>
        <v>2.6572617489416289E-2</v>
      </c>
      <c r="AR66" s="94"/>
      <c r="AS66" s="95"/>
      <c r="AT66" s="93"/>
      <c r="AU66" s="30">
        <f t="shared" si="49"/>
        <v>94.015026531739139</v>
      </c>
      <c r="AV66" s="30">
        <f t="shared" si="49"/>
        <v>1.1236000000000002</v>
      </c>
      <c r="AW66" s="30">
        <f t="shared" si="11"/>
        <v>10.277902695154401</v>
      </c>
      <c r="AX66" s="85">
        <f t="shared" si="50"/>
        <v>343.53904893688292</v>
      </c>
      <c r="AY66" s="92"/>
      <c r="AZ66" s="30">
        <f t="shared" si="13"/>
        <v>1.1368906705894699</v>
      </c>
      <c r="BA66" s="30">
        <f t="shared" si="14"/>
        <v>1.2354408987444252</v>
      </c>
      <c r="BB66" s="30">
        <f t="shared" si="51"/>
        <v>4.92751140774777E-2</v>
      </c>
      <c r="BC66" s="56">
        <f t="shared" si="16"/>
        <v>4.1541506857165962E-2</v>
      </c>
      <c r="BD66" s="30">
        <f t="shared" si="17"/>
        <v>1.0639740352085942</v>
      </c>
      <c r="BE66" s="30">
        <f t="shared" si="18"/>
        <v>1.2003079484504489</v>
      </c>
      <c r="BF66" s="30">
        <f t="shared" si="52"/>
        <v>6.8166956620927269E-2</v>
      </c>
      <c r="BG66" s="56">
        <f t="shared" si="20"/>
        <v>6.0210660255990388E-2</v>
      </c>
      <c r="BH66" s="30">
        <f t="shared" si="21"/>
        <v>1.3262900776955475</v>
      </c>
      <c r="BI66" s="30">
        <f t="shared" si="22"/>
        <v>1.6130555664511732</v>
      </c>
      <c r="BJ66" s="30">
        <f t="shared" si="53"/>
        <v>0.14338274437781284</v>
      </c>
      <c r="BK66" s="56">
        <f t="shared" si="24"/>
        <v>9.7560996042325765E-2</v>
      </c>
      <c r="BL66" s="30">
        <f t="shared" si="25"/>
        <v>1.1576901053819775</v>
      </c>
      <c r="BM66" s="30">
        <f t="shared" si="26"/>
        <v>1.2883320870492514</v>
      </c>
      <c r="BN66" s="30">
        <f t="shared" si="54"/>
        <v>6.5320990833637016E-2</v>
      </c>
      <c r="BO66" s="56">
        <f t="shared" si="28"/>
        <v>5.3409973986140349E-2</v>
      </c>
      <c r="BP66" s="59"/>
      <c r="BQ66" s="30">
        <f t="shared" si="29"/>
        <v>0.8578248404611738</v>
      </c>
      <c r="BR66" s="30">
        <f t="shared" si="30"/>
        <v>1.5145067288727212</v>
      </c>
      <c r="BS66" s="30">
        <f t="shared" si="55"/>
        <v>0.32834094420577375</v>
      </c>
      <c r="BT66" s="56">
        <f t="shared" si="32"/>
        <v>0.27680864551152562</v>
      </c>
      <c r="BU66" s="30">
        <f t="shared" si="33"/>
        <v>0.67791570347489793</v>
      </c>
      <c r="BV66" s="30">
        <f t="shared" si="34"/>
        <v>1.5863662801841452</v>
      </c>
      <c r="BW66" s="30">
        <f t="shared" si="56"/>
        <v>0.45422528835462361</v>
      </c>
      <c r="BX66" s="56">
        <f t="shared" si="36"/>
        <v>0.40120911762112144</v>
      </c>
      <c r="BY66" s="30">
        <f t="shared" si="37"/>
        <v>0.51425289959885478</v>
      </c>
      <c r="BZ66" s="30">
        <f t="shared" si="38"/>
        <v>2.4250927445478658</v>
      </c>
      <c r="CA66" s="30">
        <f t="shared" si="57"/>
        <v>0.95541992247450558</v>
      </c>
      <c r="CB66" s="56">
        <f t="shared" si="40"/>
        <v>0.65009021608403572</v>
      </c>
      <c r="CC66" s="30">
        <f t="shared" si="41"/>
        <v>0.78774968265399359</v>
      </c>
      <c r="CD66" s="30">
        <f t="shared" si="42"/>
        <v>1.6582725097772353</v>
      </c>
      <c r="CE66" s="30">
        <f t="shared" si="58"/>
        <v>0.4352614135616209</v>
      </c>
      <c r="CF66" s="56">
        <f t="shared" si="44"/>
        <v>0.35589326614325756</v>
      </c>
      <c r="CG66" s="66"/>
      <c r="CH66" s="60"/>
    </row>
    <row r="67" spans="1:86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24"/>
      <c r="U67" s="129">
        <f>'RAW DATA'!BO62</f>
        <v>71.92</v>
      </c>
      <c r="V67" s="129">
        <f>'RAW DATA'!BP62</f>
        <v>13.393824587276928</v>
      </c>
      <c r="W67" s="129">
        <f>'RAW DATA'!BQ62</f>
        <v>1.01</v>
      </c>
      <c r="X67" s="82"/>
      <c r="Y67" s="83"/>
      <c r="Z67" s="84"/>
      <c r="AA67" s="30">
        <f t="shared" si="0"/>
        <v>1.0685872172643593</v>
      </c>
      <c r="AB67" s="30">
        <f t="shared" si="1"/>
        <v>1.4457356468870743</v>
      </c>
      <c r="AC67" s="85">
        <f t="shared" si="2"/>
        <v>1.0089619451201752</v>
      </c>
      <c r="AD67" s="85">
        <f t="shared" si="3"/>
        <v>1.365066161044943</v>
      </c>
      <c r="AE67" s="30">
        <f t="shared" si="4"/>
        <v>1.2541553110087338</v>
      </c>
      <c r="AF67" s="30">
        <f t="shared" si="5"/>
        <v>1.6967983619529927</v>
      </c>
      <c r="AG67" s="84"/>
      <c r="AH67" s="77"/>
      <c r="AI67" s="45"/>
      <c r="AJ67" s="30">
        <f t="shared" si="6"/>
        <v>1.257161432075717</v>
      </c>
      <c r="AK67" s="30">
        <f t="shared" si="7"/>
        <v>1.1870140530825593</v>
      </c>
      <c r="AL67" s="30">
        <f t="shared" si="8"/>
        <v>1.4754768364808633</v>
      </c>
      <c r="AM67" s="85">
        <f t="shared" si="9"/>
        <v>1.3080579655073694</v>
      </c>
      <c r="AN67" s="30">
        <f t="shared" si="48"/>
        <v>6.1088773505719243E-2</v>
      </c>
      <c r="AO67" s="30">
        <f t="shared" si="45"/>
        <v>3.1333974988715103E-2</v>
      </c>
      <c r="AP67" s="30">
        <f t="shared" si="46"/>
        <v>0.21666868530023231</v>
      </c>
      <c r="AQ67" s="85">
        <f t="shared" si="47"/>
        <v>8.883855080239221E-2</v>
      </c>
      <c r="AR67" s="94"/>
      <c r="AS67" s="95"/>
      <c r="AT67" s="93"/>
      <c r="AU67" s="30">
        <f t="shared" si="49"/>
        <v>179.39453707474397</v>
      </c>
      <c r="AV67" s="30">
        <f t="shared" si="49"/>
        <v>1.0201</v>
      </c>
      <c r="AW67" s="30">
        <f t="shared" si="11"/>
        <v>13.527762833149698</v>
      </c>
      <c r="AX67" s="85">
        <f t="shared" si="50"/>
        <v>220.14002450236279</v>
      </c>
      <c r="AY67" s="92"/>
      <c r="AZ67" s="30">
        <f t="shared" si="13"/>
        <v>1.2114556446489402</v>
      </c>
      <c r="BA67" s="30">
        <f t="shared" si="14"/>
        <v>1.3028672195024937</v>
      </c>
      <c r="BB67" s="30">
        <f t="shared" si="51"/>
        <v>4.5705787426776751E-2</v>
      </c>
      <c r="BC67" s="56">
        <f t="shared" si="16"/>
        <v>3.6356339178582109E-2</v>
      </c>
      <c r="BD67" s="30">
        <f t="shared" si="17"/>
        <v>1.1237848858411081</v>
      </c>
      <c r="BE67" s="30">
        <f t="shared" si="18"/>
        <v>1.2502432203240104</v>
      </c>
      <c r="BF67" s="30">
        <f t="shared" si="52"/>
        <v>6.3229167241451001E-2</v>
      </c>
      <c r="BG67" s="56">
        <f t="shared" si="20"/>
        <v>5.3267412527468527E-2</v>
      </c>
      <c r="BH67" s="30">
        <f t="shared" si="21"/>
        <v>1.3424802649276057</v>
      </c>
      <c r="BI67" s="30">
        <f t="shared" si="22"/>
        <v>1.6084734080341208</v>
      </c>
      <c r="BJ67" s="30">
        <f t="shared" si="53"/>
        <v>0.13299657155325739</v>
      </c>
      <c r="BK67" s="56">
        <f t="shared" si="24"/>
        <v>9.0138027426079792E-2</v>
      </c>
      <c r="BL67" s="30">
        <f t="shared" si="25"/>
        <v>1.2474686116835645</v>
      </c>
      <c r="BM67" s="30">
        <f t="shared" si="26"/>
        <v>1.3686473193311743</v>
      </c>
      <c r="BN67" s="30">
        <f t="shared" si="54"/>
        <v>6.0589353823804905E-2</v>
      </c>
      <c r="BO67" s="56">
        <f t="shared" si="28"/>
        <v>4.6320083223761063E-2</v>
      </c>
      <c r="BP67" s="59"/>
      <c r="BQ67" s="30">
        <f t="shared" si="29"/>
        <v>0.92933715326328326</v>
      </c>
      <c r="BR67" s="30">
        <f t="shared" si="30"/>
        <v>1.5849857108881507</v>
      </c>
      <c r="BS67" s="30">
        <f t="shared" si="55"/>
        <v>0.32782427881243376</v>
      </c>
      <c r="BT67" s="56">
        <f t="shared" si="32"/>
        <v>0.26076545974780535</v>
      </c>
      <c r="BU67" s="30">
        <f t="shared" si="33"/>
        <v>0.73350351715651374</v>
      </c>
      <c r="BV67" s="30">
        <f t="shared" si="34"/>
        <v>1.6405245890086047</v>
      </c>
      <c r="BW67" s="30">
        <f t="shared" si="56"/>
        <v>0.45351053592604551</v>
      </c>
      <c r="BX67" s="56">
        <f t="shared" si="36"/>
        <v>0.38205995518614377</v>
      </c>
      <c r="BY67" s="30">
        <f t="shared" si="37"/>
        <v>0.52156032812135389</v>
      </c>
      <c r="BZ67" s="30">
        <f t="shared" si="38"/>
        <v>2.4293933448403724</v>
      </c>
      <c r="CA67" s="30">
        <f t="shared" si="57"/>
        <v>0.95391650835950936</v>
      </c>
      <c r="CB67" s="56">
        <f t="shared" si="40"/>
        <v>0.64651405211801261</v>
      </c>
      <c r="CC67" s="30">
        <f t="shared" si="41"/>
        <v>0.87348146350920741</v>
      </c>
      <c r="CD67" s="30">
        <f t="shared" si="42"/>
        <v>1.7426344675055314</v>
      </c>
      <c r="CE67" s="30">
        <f t="shared" si="58"/>
        <v>0.43457650199816206</v>
      </c>
      <c r="CF67" s="56">
        <f t="shared" si="44"/>
        <v>0.33223030894475575</v>
      </c>
      <c r="CG67" s="66"/>
      <c r="CH67" s="60"/>
    </row>
    <row r="68" spans="1:86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24"/>
      <c r="U68" s="129">
        <f>'RAW DATA'!BO63</f>
        <v>76.08</v>
      </c>
      <c r="V68" s="129">
        <f>'RAW DATA'!BP63</f>
        <v>14.801007983539723</v>
      </c>
      <c r="W68" s="129">
        <f>'RAW DATA'!BQ63</f>
        <v>1.0900000000000001</v>
      </c>
      <c r="X68" s="82"/>
      <c r="Y68" s="83"/>
      <c r="Z68" s="84"/>
      <c r="AA68" s="30">
        <f t="shared" si="0"/>
        <v>1.0915524502913683</v>
      </c>
      <c r="AB68" s="30">
        <f t="shared" si="1"/>
        <v>1.4768062562765569</v>
      </c>
      <c r="AC68" s="85">
        <f t="shared" si="2"/>
        <v>1.0272999706720776</v>
      </c>
      <c r="AD68" s="85">
        <f t="shared" si="3"/>
        <v>1.3898764309092815</v>
      </c>
      <c r="AE68" s="30">
        <f t="shared" si="4"/>
        <v>1.25568480581067</v>
      </c>
      <c r="AF68" s="30">
        <f t="shared" si="5"/>
        <v>1.6988676784497299</v>
      </c>
      <c r="AG68" s="84"/>
      <c r="AH68" s="77"/>
      <c r="AI68" s="45"/>
      <c r="AJ68" s="30">
        <f t="shared" si="6"/>
        <v>1.2841793532839627</v>
      </c>
      <c r="AK68" s="30">
        <f t="shared" si="7"/>
        <v>1.2085882007906796</v>
      </c>
      <c r="AL68" s="30">
        <f t="shared" si="8"/>
        <v>1.4772762421301999</v>
      </c>
      <c r="AM68" s="85">
        <f t="shared" si="9"/>
        <v>1.3404231836214135</v>
      </c>
      <c r="AN68" s="30">
        <f t="shared" si="48"/>
        <v>3.7705621241777967E-2</v>
      </c>
      <c r="AO68" s="30">
        <f t="shared" si="45"/>
        <v>1.4063161366770532E-2</v>
      </c>
      <c r="AP68" s="30">
        <f t="shared" si="46"/>
        <v>0.14998288771848917</v>
      </c>
      <c r="AQ68" s="85">
        <f t="shared" si="47"/>
        <v>6.2711770895084173E-2</v>
      </c>
      <c r="AR68" s="94"/>
      <c r="AS68" s="95"/>
      <c r="AT68" s="93"/>
      <c r="AU68" s="30">
        <f t="shared" si="49"/>
        <v>219.06983732880661</v>
      </c>
      <c r="AV68" s="30">
        <f t="shared" si="49"/>
        <v>1.1881000000000002</v>
      </c>
      <c r="AW68" s="30">
        <f t="shared" si="11"/>
        <v>16.133098702058298</v>
      </c>
      <c r="AX68" s="85">
        <f t="shared" si="50"/>
        <v>180.36310178396496</v>
      </c>
      <c r="AY68" s="92"/>
      <c r="AZ68" s="30">
        <f t="shared" si="13"/>
        <v>1.2396850989991575</v>
      </c>
      <c r="BA68" s="30">
        <f t="shared" si="14"/>
        <v>1.328673607568768</v>
      </c>
      <c r="BB68" s="30">
        <f t="shared" si="51"/>
        <v>4.4494254284805274E-2</v>
      </c>
      <c r="BC68" s="56">
        <f t="shared" si="16"/>
        <v>3.4648006270325472E-2</v>
      </c>
      <c r="BD68" s="30">
        <f t="shared" si="17"/>
        <v>1.1470350626905053</v>
      </c>
      <c r="BE68" s="30">
        <f t="shared" si="18"/>
        <v>1.270141338890854</v>
      </c>
      <c r="BF68" s="30">
        <f t="shared" si="52"/>
        <v>6.1553138100174321E-2</v>
      </c>
      <c r="BG68" s="56">
        <f t="shared" si="20"/>
        <v>5.0929785728426963E-2</v>
      </c>
      <c r="BH68" s="30">
        <f t="shared" si="21"/>
        <v>1.3478050393163716</v>
      </c>
      <c r="BI68" s="30">
        <f t="shared" si="22"/>
        <v>1.6067474449440282</v>
      </c>
      <c r="BJ68" s="30">
        <f t="shared" si="53"/>
        <v>0.12947120281382823</v>
      </c>
      <c r="BK68" s="56">
        <f t="shared" si="24"/>
        <v>8.7641836456486738E-2</v>
      </c>
      <c r="BL68" s="30">
        <f t="shared" si="25"/>
        <v>1.2814398848366073</v>
      </c>
      <c r="BM68" s="30">
        <f t="shared" si="26"/>
        <v>1.3994064824062198</v>
      </c>
      <c r="BN68" s="30">
        <f t="shared" si="54"/>
        <v>5.8983298784806251E-2</v>
      </c>
      <c r="BO68" s="56">
        <f t="shared" si="28"/>
        <v>4.4003490468921463E-2</v>
      </c>
      <c r="BP68" s="59"/>
      <c r="BQ68" s="30">
        <f t="shared" si="29"/>
        <v>0.95652179204212062</v>
      </c>
      <c r="BR68" s="30">
        <f t="shared" si="30"/>
        <v>1.6118369145258047</v>
      </c>
      <c r="BS68" s="30">
        <f t="shared" si="55"/>
        <v>0.32765756124184209</v>
      </c>
      <c r="BT68" s="56">
        <f t="shared" si="32"/>
        <v>0.25514937645114832</v>
      </c>
      <c r="BU68" s="30">
        <f t="shared" si="33"/>
        <v>0.75530830115265157</v>
      </c>
      <c r="BV68" s="30">
        <f t="shared" si="34"/>
        <v>1.6618681004287077</v>
      </c>
      <c r="BW68" s="30">
        <f t="shared" si="56"/>
        <v>0.45327989963802801</v>
      </c>
      <c r="BX68" s="56">
        <f t="shared" si="36"/>
        <v>0.37504908565339656</v>
      </c>
      <c r="BY68" s="30">
        <f t="shared" si="37"/>
        <v>0.52384485538339443</v>
      </c>
      <c r="BZ68" s="30">
        <f t="shared" si="38"/>
        <v>2.4307076288770055</v>
      </c>
      <c r="CA68" s="30">
        <f t="shared" si="57"/>
        <v>0.9534313867468055</v>
      </c>
      <c r="CB68" s="56">
        <f t="shared" si="40"/>
        <v>0.64539817236346975</v>
      </c>
      <c r="CC68" s="30">
        <f t="shared" si="41"/>
        <v>0.90606768886198252</v>
      </c>
      <c r="CD68" s="30">
        <f t="shared" si="42"/>
        <v>1.7747786783808446</v>
      </c>
      <c r="CE68" s="30">
        <f t="shared" si="58"/>
        <v>0.43435549475943097</v>
      </c>
      <c r="CF68" s="56">
        <f t="shared" si="44"/>
        <v>0.324043555846248</v>
      </c>
      <c r="CG68" s="66"/>
      <c r="CH68" s="60"/>
    </row>
    <row r="69" spans="1:86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24"/>
      <c r="U69" s="129">
        <f>'RAW DATA'!BO64</f>
        <v>80.83</v>
      </c>
      <c r="V69" s="129">
        <f>'RAW DATA'!BP64</f>
        <v>16.389099024185754</v>
      </c>
      <c r="W69" s="129">
        <f>'RAW DATA'!BQ64</f>
        <v>1.2</v>
      </c>
      <c r="X69" s="82"/>
      <c r="Y69" s="83"/>
      <c r="Z69" s="84"/>
      <c r="AA69" s="30">
        <f t="shared" si="0"/>
        <v>1.1174700960747115</v>
      </c>
      <c r="AB69" s="30">
        <f t="shared" si="1"/>
        <v>1.5118713064540215</v>
      </c>
      <c r="AC69" s="85">
        <f t="shared" si="2"/>
        <v>1.0483961686760521</v>
      </c>
      <c r="AD69" s="85">
        <f t="shared" si="3"/>
        <v>1.4184183458558353</v>
      </c>
      <c r="AE69" s="30">
        <f t="shared" si="4"/>
        <v>1.2572471429512353</v>
      </c>
      <c r="AF69" s="30">
        <f t="shared" si="5"/>
        <v>1.7009814286987299</v>
      </c>
      <c r="AG69" s="84"/>
      <c r="AH69" s="77"/>
      <c r="AI69" s="45"/>
      <c r="AJ69" s="30">
        <f t="shared" si="6"/>
        <v>1.3146707012643666</v>
      </c>
      <c r="AK69" s="30">
        <f t="shared" si="7"/>
        <v>1.2334072572659438</v>
      </c>
      <c r="AL69" s="30">
        <f t="shared" si="8"/>
        <v>1.4791142858249826</v>
      </c>
      <c r="AM69" s="85">
        <f t="shared" si="9"/>
        <v>1.3769492775562724</v>
      </c>
      <c r="AN69" s="30">
        <f t="shared" si="48"/>
        <v>1.3149369728461613E-2</v>
      </c>
      <c r="AO69" s="30">
        <f t="shared" si="45"/>
        <v>1.116044838032958E-3</v>
      </c>
      <c r="AP69" s="30">
        <f t="shared" si="46"/>
        <v>7.7904784551590112E-2</v>
      </c>
      <c r="AQ69" s="85">
        <f t="shared" si="47"/>
        <v>3.1311046827686741E-2</v>
      </c>
      <c r="AR69" s="94"/>
      <c r="AS69" s="95"/>
      <c r="AT69" s="93"/>
      <c r="AU69" s="30">
        <f t="shared" si="49"/>
        <v>268.60256682456645</v>
      </c>
      <c r="AV69" s="30">
        <f t="shared" si="49"/>
        <v>1.44</v>
      </c>
      <c r="AW69" s="30">
        <f t="shared" si="11"/>
        <v>19.666918829022904</v>
      </c>
      <c r="AX69" s="85">
        <f t="shared" si="50"/>
        <v>140.22922222430401</v>
      </c>
      <c r="AY69" s="92"/>
      <c r="AZ69" s="30">
        <f t="shared" si="13"/>
        <v>1.2714332447466672</v>
      </c>
      <c r="BA69" s="30">
        <f t="shared" si="14"/>
        <v>1.357908157782066</v>
      </c>
      <c r="BB69" s="30">
        <f t="shared" si="51"/>
        <v>4.3237456517699467E-2</v>
      </c>
      <c r="BC69" s="56">
        <f t="shared" si="16"/>
        <v>3.2888430902214799E-2</v>
      </c>
      <c r="BD69" s="30">
        <f t="shared" si="17"/>
        <v>1.1735927671724868</v>
      </c>
      <c r="BE69" s="30">
        <f t="shared" si="18"/>
        <v>1.2932217473594008</v>
      </c>
      <c r="BF69" s="30">
        <f t="shared" si="52"/>
        <v>5.9814490093456907E-2</v>
      </c>
      <c r="BG69" s="56">
        <f t="shared" si="20"/>
        <v>4.8495328482212691E-2</v>
      </c>
      <c r="BH69" s="30">
        <f t="shared" si="21"/>
        <v>1.353300164610036</v>
      </c>
      <c r="BI69" s="30">
        <f t="shared" si="22"/>
        <v>1.6049284070399292</v>
      </c>
      <c r="BJ69" s="30">
        <f t="shared" si="53"/>
        <v>0.12581412121494659</v>
      </c>
      <c r="BK69" s="56">
        <f t="shared" si="24"/>
        <v>8.5060446255356956E-2</v>
      </c>
      <c r="BL69" s="30">
        <f t="shared" si="25"/>
        <v>1.3196320383425464</v>
      </c>
      <c r="BM69" s="30">
        <f t="shared" si="26"/>
        <v>1.4342665167699984</v>
      </c>
      <c r="BN69" s="30">
        <f t="shared" si="54"/>
        <v>5.731723921372598E-2</v>
      </c>
      <c r="BO69" s="56">
        <f t="shared" si="28"/>
        <v>4.1626253158322017E-2</v>
      </c>
      <c r="BP69" s="59"/>
      <c r="BQ69" s="30">
        <f t="shared" si="29"/>
        <v>0.98718143972941097</v>
      </c>
      <c r="BR69" s="30">
        <f t="shared" si="30"/>
        <v>1.6421599627993222</v>
      </c>
      <c r="BS69" s="30">
        <f t="shared" si="55"/>
        <v>0.32748926153495561</v>
      </c>
      <c r="BT69" s="56">
        <f t="shared" si="32"/>
        <v>0.24910364338385063</v>
      </c>
      <c r="BU69" s="30">
        <f t="shared" si="33"/>
        <v>0.78036018263569984</v>
      </c>
      <c r="BV69" s="30">
        <f t="shared" si="34"/>
        <v>1.6864543318961878</v>
      </c>
      <c r="BW69" s="30">
        <f t="shared" si="56"/>
        <v>0.45304707463024396</v>
      </c>
      <c r="BX69" s="56">
        <f t="shared" si="36"/>
        <v>0.3673134497639487</v>
      </c>
      <c r="BY69" s="30">
        <f t="shared" si="37"/>
        <v>0.526172624455848</v>
      </c>
      <c r="BZ69" s="30">
        <f t="shared" si="38"/>
        <v>2.432055947194117</v>
      </c>
      <c r="CA69" s="30">
        <f t="shared" si="57"/>
        <v>0.95294166136913461</v>
      </c>
      <c r="CB69" s="56">
        <f t="shared" si="40"/>
        <v>0.64426506491188884</v>
      </c>
      <c r="CC69" s="30">
        <f t="shared" si="41"/>
        <v>0.94281688737643821</v>
      </c>
      <c r="CD69" s="30">
        <f t="shared" si="42"/>
        <v>1.8110816677361066</v>
      </c>
      <c r="CE69" s="30">
        <f t="shared" si="58"/>
        <v>0.43413239017983424</v>
      </c>
      <c r="CF69" s="56">
        <f t="shared" si="44"/>
        <v>0.31528568063909118</v>
      </c>
      <c r="CG69" s="66"/>
      <c r="CH69" s="60"/>
    </row>
    <row r="70" spans="1:86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24"/>
      <c r="U70" s="129">
        <f>'RAW DATA'!BO65</f>
        <v>81.430000000000007</v>
      </c>
      <c r="V70" s="129">
        <f>'RAW DATA'!BP65</f>
        <v>16.588352166760117</v>
      </c>
      <c r="W70" s="129">
        <f>'RAW DATA'!BQ65</f>
        <v>1.1399999999999999</v>
      </c>
      <c r="X70" s="82"/>
      <c r="Y70" s="83"/>
      <c r="Z70" s="84"/>
      <c r="AA70" s="30">
        <f t="shared" si="0"/>
        <v>1.1207219073615251</v>
      </c>
      <c r="AB70" s="30">
        <f t="shared" si="1"/>
        <v>1.5162708158420632</v>
      </c>
      <c r="AC70" s="85">
        <f t="shared" si="2"/>
        <v>1.0510734531120343</v>
      </c>
      <c r="AD70" s="85">
        <f t="shared" si="3"/>
        <v>1.4220405542103991</v>
      </c>
      <c r="AE70" s="30">
        <f t="shared" si="4"/>
        <v>1.2574325114259632</v>
      </c>
      <c r="AF70" s="30">
        <f t="shared" si="5"/>
        <v>1.7012322213410089</v>
      </c>
      <c r="AG70" s="84"/>
      <c r="AH70" s="77"/>
      <c r="AI70" s="45"/>
      <c r="AJ70" s="30">
        <f t="shared" si="6"/>
        <v>1.3184963616017942</v>
      </c>
      <c r="AK70" s="30">
        <f t="shared" si="7"/>
        <v>1.2365570036612168</v>
      </c>
      <c r="AL70" s="30">
        <f t="shared" si="8"/>
        <v>1.4793323663834861</v>
      </c>
      <c r="AM70" s="85">
        <f t="shared" si="9"/>
        <v>1.3815320998354828</v>
      </c>
      <c r="AN70" s="30">
        <f t="shared" si="48"/>
        <v>3.18609511050785E-2</v>
      </c>
      <c r="AO70" s="30">
        <f t="shared" si="45"/>
        <v>9.3232549560322512E-3</v>
      </c>
      <c r="AP70" s="30">
        <f t="shared" si="46"/>
        <v>0.1151464548754165</v>
      </c>
      <c r="AQ70" s="85">
        <f t="shared" si="47"/>
        <v>5.8337755250937658E-2</v>
      </c>
      <c r="AR70" s="100"/>
      <c r="AS70" s="101"/>
      <c r="AT70" s="68"/>
      <c r="AU70" s="30">
        <f t="shared" si="49"/>
        <v>275.17342760845509</v>
      </c>
      <c r="AV70" s="30">
        <f t="shared" si="49"/>
        <v>1.2995999999999999</v>
      </c>
      <c r="AW70" s="30">
        <f t="shared" si="11"/>
        <v>18.910721470106534</v>
      </c>
      <c r="AX70" s="85">
        <f t="shared" si="50"/>
        <v>135.54987556982599</v>
      </c>
      <c r="AY70" s="63"/>
      <c r="AZ70" s="30">
        <f t="shared" si="13"/>
        <v>1.2754078255873273</v>
      </c>
      <c r="BA70" s="30">
        <f t="shared" si="14"/>
        <v>1.361584897616261</v>
      </c>
      <c r="BB70" s="30">
        <f t="shared" si="51"/>
        <v>4.3088536014466855E-2</v>
      </c>
      <c r="BC70" s="56">
        <f t="shared" si="16"/>
        <v>3.2680056820270705E-2</v>
      </c>
      <c r="BD70" s="30">
        <f t="shared" si="17"/>
        <v>1.1769485294781008</v>
      </c>
      <c r="BE70" s="30">
        <f t="shared" si="18"/>
        <v>1.2961654778443328</v>
      </c>
      <c r="BF70" s="30">
        <f t="shared" si="52"/>
        <v>5.9608474183115996E-2</v>
      </c>
      <c r="BG70" s="56">
        <f t="shared" si="20"/>
        <v>4.8205197177830311E-2</v>
      </c>
      <c r="BH70" s="30">
        <f t="shared" si="21"/>
        <v>1.3539515801459896</v>
      </c>
      <c r="BI70" s="30">
        <f t="shared" si="22"/>
        <v>1.6047131526209826</v>
      </c>
      <c r="BJ70" s="30">
        <f t="shared" si="53"/>
        <v>0.12538078623749646</v>
      </c>
      <c r="BK70" s="56">
        <f t="shared" si="24"/>
        <v>8.4754980751224993E-2</v>
      </c>
      <c r="BL70" s="30">
        <f t="shared" si="25"/>
        <v>1.3244122753818992</v>
      </c>
      <c r="BM70" s="30">
        <f t="shared" si="26"/>
        <v>1.4386519242890663</v>
      </c>
      <c r="BN70" s="30">
        <f t="shared" si="54"/>
        <v>5.7119824453583518E-2</v>
      </c>
      <c r="BO70" s="56">
        <f t="shared" si="28"/>
        <v>4.1345274901962506E-2</v>
      </c>
      <c r="BP70" s="59"/>
      <c r="BQ70" s="30">
        <f t="shared" si="29"/>
        <v>0.99102672833718042</v>
      </c>
      <c r="BR70" s="30">
        <f t="shared" si="30"/>
        <v>1.6459659948664078</v>
      </c>
      <c r="BS70" s="30">
        <f t="shared" si="55"/>
        <v>0.32746963326461376</v>
      </c>
      <c r="BT70" s="56">
        <f t="shared" si="32"/>
        <v>0.24836597415163325</v>
      </c>
      <c r="BU70" s="30">
        <f t="shared" si="33"/>
        <v>0.78353708268607813</v>
      </c>
      <c r="BV70" s="30">
        <f t="shared" si="34"/>
        <v>1.6895769246363554</v>
      </c>
      <c r="BW70" s="30">
        <f t="shared" si="56"/>
        <v>0.4530199209751386</v>
      </c>
      <c r="BX70" s="56">
        <f t="shared" si="36"/>
        <v>0.36635587331100011</v>
      </c>
      <c r="BY70" s="30">
        <f t="shared" si="37"/>
        <v>0.52644782015901814</v>
      </c>
      <c r="BZ70" s="30">
        <f t="shared" si="38"/>
        <v>2.432216912607954</v>
      </c>
      <c r="CA70" s="30">
        <f t="shared" si="57"/>
        <v>0.95288454622446794</v>
      </c>
      <c r="CB70" s="56">
        <f t="shared" si="40"/>
        <v>0.64413147976609098</v>
      </c>
      <c r="CC70" s="30">
        <f t="shared" si="41"/>
        <v>0.94742572964750615</v>
      </c>
      <c r="CD70" s="30">
        <f t="shared" si="42"/>
        <v>1.8156384700234593</v>
      </c>
      <c r="CE70" s="30">
        <f t="shared" si="58"/>
        <v>0.43410637018797654</v>
      </c>
      <c r="CF70" s="56">
        <f t="shared" si="44"/>
        <v>0.31422097991039905</v>
      </c>
      <c r="CG70" s="66"/>
      <c r="CH70" s="60"/>
    </row>
    <row r="71" spans="1:86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24"/>
      <c r="U71" s="129">
        <f>'RAW DATA'!BO66</f>
        <v>73.7</v>
      </c>
      <c r="V71" s="129">
        <f>'RAW DATA'!BP66</f>
        <v>13.997876659941046</v>
      </c>
      <c r="W71" s="129">
        <f>'RAW DATA'!BQ66</f>
        <v>1.18</v>
      </c>
      <c r="X71" s="82"/>
      <c r="Y71" s="83"/>
      <c r="Z71" s="84"/>
      <c r="AA71" s="30">
        <f t="shared" si="0"/>
        <v>1.0784453470902378</v>
      </c>
      <c r="AB71" s="30">
        <f t="shared" si="1"/>
        <v>1.4590731166514981</v>
      </c>
      <c r="AC71" s="85">
        <f t="shared" si="2"/>
        <v>1.016793340852556</v>
      </c>
      <c r="AD71" s="85">
        <f t="shared" si="3"/>
        <v>1.3756615788005169</v>
      </c>
      <c r="AE71" s="30">
        <f t="shared" si="4"/>
        <v>1.2548304354048838</v>
      </c>
      <c r="AF71" s="30">
        <f t="shared" si="5"/>
        <v>1.697711765547784</v>
      </c>
      <c r="AG71" s="84"/>
      <c r="AH71" s="77"/>
      <c r="AI71" s="45"/>
      <c r="AJ71" s="30">
        <f t="shared" si="6"/>
        <v>1.268759231870868</v>
      </c>
      <c r="AK71" s="30">
        <f t="shared" si="7"/>
        <v>1.1962274598265366</v>
      </c>
      <c r="AL71" s="30">
        <f t="shared" si="8"/>
        <v>1.476271100476334</v>
      </c>
      <c r="AM71" s="85">
        <f t="shared" si="9"/>
        <v>1.321951163178644</v>
      </c>
      <c r="AN71" s="30">
        <f t="shared" si="48"/>
        <v>7.8782012423065269E-3</v>
      </c>
      <c r="AO71" s="30">
        <f t="shared" si="45"/>
        <v>2.6333045242185978E-4</v>
      </c>
      <c r="AP71" s="30">
        <f t="shared" si="46"/>
        <v>8.7776564977458046E-2</v>
      </c>
      <c r="AQ71" s="85">
        <f t="shared" si="47"/>
        <v>2.0150132727770043E-2</v>
      </c>
      <c r="AR71" s="100"/>
      <c r="AS71" s="101"/>
      <c r="AT71" s="68"/>
      <c r="AU71" s="30">
        <f t="shared" si="49"/>
        <v>195.94055098692229</v>
      </c>
      <c r="AV71" s="30">
        <f t="shared" si="49"/>
        <v>1.3923999999999999</v>
      </c>
      <c r="AW71" s="30">
        <f t="shared" si="11"/>
        <v>16.517494458730432</v>
      </c>
      <c r="AX71" s="85">
        <f t="shared" si="50"/>
        <v>202.58012152286432</v>
      </c>
      <c r="AY71" s="63"/>
      <c r="AZ71" s="30">
        <f t="shared" si="13"/>
        <v>1.2235842813670152</v>
      </c>
      <c r="BA71" s="30">
        <f t="shared" si="14"/>
        <v>1.3139341823747208</v>
      </c>
      <c r="BB71" s="30">
        <f t="shared" si="51"/>
        <v>4.517495050385275E-2</v>
      </c>
      <c r="BC71" s="56">
        <f t="shared" si="16"/>
        <v>3.5605613239353053E-2</v>
      </c>
      <c r="BD71" s="30">
        <f t="shared" si="17"/>
        <v>1.1337326498397609</v>
      </c>
      <c r="BE71" s="30">
        <f t="shared" si="18"/>
        <v>1.2587222698133123</v>
      </c>
      <c r="BF71" s="30">
        <f t="shared" si="52"/>
        <v>6.2494809986775743E-2</v>
      </c>
      <c r="BG71" s="56">
        <f t="shared" si="20"/>
        <v>5.2243249787827135E-2</v>
      </c>
      <c r="BH71" s="30">
        <f t="shared" si="21"/>
        <v>1.3448191799350711</v>
      </c>
      <c r="BI71" s="30">
        <f t="shared" si="22"/>
        <v>1.607723021017597</v>
      </c>
      <c r="BJ71" s="30">
        <f t="shared" si="53"/>
        <v>0.13145192054126295</v>
      </c>
      <c r="BK71" s="56">
        <f t="shared" si="24"/>
        <v>8.9043211981084419E-2</v>
      </c>
      <c r="BL71" s="30">
        <f t="shared" si="25"/>
        <v>1.2620655072442433</v>
      </c>
      <c r="BM71" s="30">
        <f t="shared" si="26"/>
        <v>1.3818368191130448</v>
      </c>
      <c r="BN71" s="30">
        <f t="shared" si="54"/>
        <v>5.988565593440065E-2</v>
      </c>
      <c r="BO71" s="56">
        <f t="shared" si="28"/>
        <v>4.530095937160427E-2</v>
      </c>
      <c r="BP71" s="59"/>
      <c r="BQ71" s="30">
        <f t="shared" si="29"/>
        <v>0.94100854166928183</v>
      </c>
      <c r="BR71" s="30">
        <f t="shared" si="30"/>
        <v>1.5965099220724541</v>
      </c>
      <c r="BS71" s="30">
        <f t="shared" si="55"/>
        <v>0.3277506902015862</v>
      </c>
      <c r="BT71" s="56">
        <f t="shared" si="32"/>
        <v>0.25832378749930074</v>
      </c>
      <c r="BU71" s="30">
        <f t="shared" si="33"/>
        <v>0.74281872603200005</v>
      </c>
      <c r="BV71" s="30">
        <f t="shared" si="34"/>
        <v>1.6496361936210731</v>
      </c>
      <c r="BW71" s="30">
        <f t="shared" si="56"/>
        <v>0.45340873379453644</v>
      </c>
      <c r="BX71" s="56">
        <f t="shared" si="36"/>
        <v>0.37903220668440829</v>
      </c>
      <c r="BY71" s="30">
        <f t="shared" si="37"/>
        <v>0.52256872326955373</v>
      </c>
      <c r="BZ71" s="30">
        <f t="shared" si="38"/>
        <v>2.4299734776831143</v>
      </c>
      <c r="CA71" s="30">
        <f t="shared" si="57"/>
        <v>0.95370237720678031</v>
      </c>
      <c r="CB71" s="56">
        <f t="shared" si="40"/>
        <v>0.64602116569176116</v>
      </c>
      <c r="CC71" s="30">
        <f t="shared" si="41"/>
        <v>0.88747221307994739</v>
      </c>
      <c r="CD71" s="30">
        <f t="shared" si="42"/>
        <v>1.7564301132773408</v>
      </c>
      <c r="CE71" s="30">
        <f t="shared" si="58"/>
        <v>0.43447895009869664</v>
      </c>
      <c r="CF71" s="56">
        <f t="shared" si="44"/>
        <v>0.32866490245675034</v>
      </c>
      <c r="CG71" s="66"/>
      <c r="CH71" s="60"/>
    </row>
    <row r="72" spans="1:86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24"/>
      <c r="U72" s="129">
        <f>'RAW DATA'!BO67</f>
        <v>101.04</v>
      </c>
      <c r="V72" s="129">
        <f>'RAW DATA'!BP67</f>
        <v>22.952447824791811</v>
      </c>
      <c r="W72" s="129">
        <f>'RAW DATA'!BQ67</f>
        <v>1.17</v>
      </c>
      <c r="X72" s="82"/>
      <c r="Y72" s="83"/>
      <c r="Z72" s="84"/>
      <c r="AA72" s="30">
        <f t="shared" si="0"/>
        <v>1.2245839485006023</v>
      </c>
      <c r="AB72" s="30">
        <f t="shared" si="1"/>
        <v>1.6567900479714028</v>
      </c>
      <c r="AC72" s="85">
        <f t="shared" si="2"/>
        <v>1.1402783538659069</v>
      </c>
      <c r="AD72" s="85">
        <f t="shared" si="3"/>
        <v>1.5427295375832859</v>
      </c>
      <c r="AE72" s="30">
        <f t="shared" si="4"/>
        <v>1.2624238749481185</v>
      </c>
      <c r="AF72" s="30">
        <f t="shared" si="5"/>
        <v>1.7079852425768662</v>
      </c>
      <c r="AG72" s="84"/>
      <c r="AH72" s="77"/>
      <c r="AI72" s="45"/>
      <c r="AJ72" s="30">
        <f t="shared" si="6"/>
        <v>1.4406869982360027</v>
      </c>
      <c r="AK72" s="30">
        <f t="shared" si="7"/>
        <v>1.3415039457245965</v>
      </c>
      <c r="AL72" s="30">
        <f t="shared" si="8"/>
        <v>1.4852045587624925</v>
      </c>
      <c r="AM72" s="85">
        <f t="shared" si="9"/>
        <v>1.5279062999702115</v>
      </c>
      <c r="AN72" s="30">
        <f t="shared" si="48"/>
        <v>7.3271451014017747E-2</v>
      </c>
      <c r="AO72" s="30">
        <f t="shared" si="45"/>
        <v>2.9413603399105374E-2</v>
      </c>
      <c r="AP72" s="30">
        <f t="shared" si="46"/>
        <v>9.9353913864657611E-2</v>
      </c>
      <c r="AQ72" s="85">
        <f t="shared" si="47"/>
        <v>0.12809691955836711</v>
      </c>
      <c r="AR72" s="94"/>
      <c r="AS72" s="95"/>
      <c r="AT72" s="93"/>
      <c r="AU72" s="30">
        <f t="shared" si="49"/>
        <v>526.81486114979032</v>
      </c>
      <c r="AV72" s="30">
        <f t="shared" si="49"/>
        <v>1.3688999999999998</v>
      </c>
      <c r="AW72" s="30">
        <f t="shared" si="11"/>
        <v>26.854363955006416</v>
      </c>
      <c r="AX72" s="85">
        <f t="shared" si="50"/>
        <v>27.862490576997736</v>
      </c>
      <c r="AY72" s="92"/>
      <c r="AZ72" s="30">
        <f t="shared" si="13"/>
        <v>1.4011804274671309</v>
      </c>
      <c r="BA72" s="30">
        <f t="shared" si="14"/>
        <v>1.4801935690048744</v>
      </c>
      <c r="BB72" s="30">
        <f t="shared" si="51"/>
        <v>3.9506570768871728E-2</v>
      </c>
      <c r="BC72" s="56">
        <f t="shared" si="16"/>
        <v>2.7422036026731805E-2</v>
      </c>
      <c r="BD72" s="30">
        <f t="shared" si="17"/>
        <v>1.2868507450925519</v>
      </c>
      <c r="BE72" s="30">
        <f t="shared" si="18"/>
        <v>1.3961571463566411</v>
      </c>
      <c r="BF72" s="30">
        <f t="shared" si="52"/>
        <v>5.4653200632044575E-2</v>
      </c>
      <c r="BG72" s="56">
        <f t="shared" si="20"/>
        <v>4.074024590551939E-2</v>
      </c>
      <c r="BH72" s="30">
        <f t="shared" si="21"/>
        <v>1.3702467216504273</v>
      </c>
      <c r="BI72" s="30">
        <f t="shared" si="22"/>
        <v>1.6001623958745577</v>
      </c>
      <c r="BJ72" s="30">
        <f t="shared" si="53"/>
        <v>0.11495783711206511</v>
      </c>
      <c r="BK72" s="56">
        <f t="shared" si="24"/>
        <v>7.740202279465852E-2</v>
      </c>
      <c r="BL72" s="30">
        <f t="shared" si="25"/>
        <v>1.4755348667350843</v>
      </c>
      <c r="BM72" s="30">
        <f t="shared" si="26"/>
        <v>1.5802777332053388</v>
      </c>
      <c r="BN72" s="30">
        <f t="shared" si="54"/>
        <v>5.2371433235127246E-2</v>
      </c>
      <c r="BO72" s="56">
        <f t="shared" si="28"/>
        <v>3.4276600100508994E-2</v>
      </c>
      <c r="BP72" s="59"/>
      <c r="BQ72" s="30">
        <f t="shared" si="29"/>
        <v>1.1136694025190343</v>
      </c>
      <c r="BR72" s="30">
        <f t="shared" si="30"/>
        <v>1.767704593952971</v>
      </c>
      <c r="BS72" s="30">
        <f t="shared" si="55"/>
        <v>0.3270175957169682</v>
      </c>
      <c r="BT72" s="56">
        <f t="shared" si="32"/>
        <v>0.22698726102017527</v>
      </c>
      <c r="BU72" s="30">
        <f t="shared" si="33"/>
        <v>0.88910937132608747</v>
      </c>
      <c r="BV72" s="30">
        <f t="shared" si="34"/>
        <v>1.7938985201231055</v>
      </c>
      <c r="BW72" s="30">
        <f t="shared" si="56"/>
        <v>0.45239457439850905</v>
      </c>
      <c r="BX72" s="56">
        <f t="shared" si="36"/>
        <v>0.33722940274629887</v>
      </c>
      <c r="BY72" s="30">
        <f t="shared" si="37"/>
        <v>0.53363536990160809</v>
      </c>
      <c r="BZ72" s="30">
        <f t="shared" si="38"/>
        <v>2.4367737476233771</v>
      </c>
      <c r="CA72" s="30">
        <f t="shared" si="57"/>
        <v>0.95156918886088437</v>
      </c>
      <c r="CB72" s="56">
        <f t="shared" si="40"/>
        <v>0.64069907626310707</v>
      </c>
      <c r="CC72" s="30">
        <f t="shared" si="41"/>
        <v>1.0943991681819631</v>
      </c>
      <c r="CD72" s="30">
        <f t="shared" si="42"/>
        <v>1.9614134317584599</v>
      </c>
      <c r="CE72" s="30">
        <f t="shared" si="58"/>
        <v>0.43350713178824835</v>
      </c>
      <c r="CF72" s="56">
        <f t="shared" si="44"/>
        <v>0.28372625454630312</v>
      </c>
      <c r="CG72" s="66"/>
      <c r="CH72" s="60"/>
    </row>
    <row r="73" spans="1:86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24"/>
      <c r="U73" s="129">
        <f>'RAW DATA'!BO68</f>
        <v>111.74</v>
      </c>
      <c r="V73" s="129">
        <f>'RAW DATA'!BP68</f>
        <v>26.318629633827577</v>
      </c>
      <c r="W73" s="129">
        <f>'RAW DATA'!BQ68</f>
        <v>1.36</v>
      </c>
      <c r="X73" s="82"/>
      <c r="Y73" s="83"/>
      <c r="Z73" s="84"/>
      <c r="AA73" s="30">
        <f t="shared" si="0"/>
        <v>1.2795200356240659</v>
      </c>
      <c r="AB73" s="30">
        <f t="shared" si="1"/>
        <v>1.7311153423149128</v>
      </c>
      <c r="AC73" s="85">
        <f t="shared" si="2"/>
        <v>1.1904835032015555</v>
      </c>
      <c r="AD73" s="85">
        <f t="shared" si="3"/>
        <v>1.6106541513903396</v>
      </c>
      <c r="AE73" s="30">
        <f t="shared" si="4"/>
        <v>1.2645333782289145</v>
      </c>
      <c r="AF73" s="30">
        <f t="shared" si="5"/>
        <v>1.710839276427355</v>
      </c>
      <c r="AG73" s="84"/>
      <c r="AH73" s="77"/>
      <c r="AI73" s="45"/>
      <c r="AJ73" s="30">
        <f t="shared" si="6"/>
        <v>1.5053176889694895</v>
      </c>
      <c r="AK73" s="30">
        <f t="shared" si="7"/>
        <v>1.4005688272959476</v>
      </c>
      <c r="AL73" s="30">
        <f t="shared" si="8"/>
        <v>1.4876863273281349</v>
      </c>
      <c r="AM73" s="85">
        <f t="shared" si="9"/>
        <v>1.6053284815780342</v>
      </c>
      <c r="AN73" s="30">
        <f t="shared" si="48"/>
        <v>2.1117230727433253E-2</v>
      </c>
      <c r="AO73" s="30">
        <f t="shared" si="45"/>
        <v>1.6458297481684119E-3</v>
      </c>
      <c r="AP73" s="30">
        <f t="shared" si="46"/>
        <v>1.6303798186547581E-2</v>
      </c>
      <c r="AQ73" s="85">
        <f t="shared" si="47"/>
        <v>6.0186063873383822E-2</v>
      </c>
      <c r="AR73" s="94"/>
      <c r="AS73" s="95"/>
      <c r="AT73" s="93"/>
      <c r="AU73" s="30">
        <f t="shared" si="49"/>
        <v>692.6702658025871</v>
      </c>
      <c r="AV73" s="30">
        <f t="shared" si="49"/>
        <v>1.8496000000000004</v>
      </c>
      <c r="AW73" s="30">
        <f t="shared" si="11"/>
        <v>35.793336302005507</v>
      </c>
      <c r="AX73" s="85">
        <f t="shared" si="50"/>
        <v>3.6569348975116904</v>
      </c>
      <c r="AY73" s="92"/>
      <c r="AZ73" s="30">
        <f t="shared" si="13"/>
        <v>1.4666619199244531</v>
      </c>
      <c r="BA73" s="30">
        <f t="shared" si="14"/>
        <v>1.5439734580145259</v>
      </c>
      <c r="BB73" s="30">
        <f t="shared" si="51"/>
        <v>3.8655769045036419E-2</v>
      </c>
      <c r="BC73" s="56">
        <f t="shared" si="16"/>
        <v>2.5679475720171333E-2</v>
      </c>
      <c r="BD73" s="30">
        <f t="shared" si="17"/>
        <v>1.3470926216904493</v>
      </c>
      <c r="BE73" s="30">
        <f t="shared" si="18"/>
        <v>1.4540450329014458</v>
      </c>
      <c r="BF73" s="30">
        <f t="shared" si="52"/>
        <v>5.3476205605498296E-2</v>
      </c>
      <c r="BG73" s="56">
        <f t="shared" si="20"/>
        <v>3.8181776263536998E-2</v>
      </c>
      <c r="BH73" s="30">
        <f t="shared" si="21"/>
        <v>1.3752041879058421</v>
      </c>
      <c r="BI73" s="30">
        <f t="shared" si="22"/>
        <v>1.6001684667504277</v>
      </c>
      <c r="BJ73" s="30">
        <f t="shared" si="53"/>
        <v>0.11248213942229275</v>
      </c>
      <c r="BK73" s="56">
        <f t="shared" si="24"/>
        <v>7.5608774078275792E-2</v>
      </c>
      <c r="BL73" s="30">
        <f t="shared" si="25"/>
        <v>1.5540849039074116</v>
      </c>
      <c r="BM73" s="30">
        <f t="shared" si="26"/>
        <v>1.6565720592486568</v>
      </c>
      <c r="BN73" s="30">
        <f t="shared" si="54"/>
        <v>5.1243577670622514E-2</v>
      </c>
      <c r="BO73" s="56">
        <f t="shared" si="28"/>
        <v>3.1920929740342163E-2</v>
      </c>
      <c r="BP73" s="59"/>
      <c r="BQ73" s="30">
        <f t="shared" si="29"/>
        <v>1.178401786549534</v>
      </c>
      <c r="BR73" s="30">
        <f t="shared" si="30"/>
        <v>1.832233591389445</v>
      </c>
      <c r="BS73" s="30">
        <f t="shared" si="55"/>
        <v>0.32691590241995538</v>
      </c>
      <c r="BT73" s="56">
        <f t="shared" si="32"/>
        <v>0.21717402566614069</v>
      </c>
      <c r="BU73" s="30">
        <f t="shared" si="33"/>
        <v>0.94831493491707242</v>
      </c>
      <c r="BV73" s="30">
        <f t="shared" si="34"/>
        <v>1.8528227196748226</v>
      </c>
      <c r="BW73" s="30">
        <f t="shared" si="56"/>
        <v>0.45225389237887514</v>
      </c>
      <c r="BX73" s="56">
        <f t="shared" si="36"/>
        <v>0.32290729563932485</v>
      </c>
      <c r="BY73" s="30">
        <f t="shared" si="37"/>
        <v>0.53641304978645321</v>
      </c>
      <c r="BZ73" s="30">
        <f t="shared" si="38"/>
        <v>2.4389596048698166</v>
      </c>
      <c r="CA73" s="30">
        <f t="shared" si="57"/>
        <v>0.95127327754168167</v>
      </c>
      <c r="CB73" s="56">
        <f t="shared" si="40"/>
        <v>0.63943135059267231</v>
      </c>
      <c r="CC73" s="30">
        <f t="shared" si="41"/>
        <v>1.1719561583447</v>
      </c>
      <c r="CD73" s="30">
        <f t="shared" si="42"/>
        <v>2.0387008048113682</v>
      </c>
      <c r="CE73" s="30">
        <f t="shared" si="58"/>
        <v>0.43337232323333413</v>
      </c>
      <c r="CF73" s="56">
        <f t="shared" si="44"/>
        <v>0.2699586584343972</v>
      </c>
      <c r="CG73" s="66"/>
      <c r="CH73" s="60"/>
    </row>
    <row r="74" spans="1:86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24"/>
      <c r="U74" s="129">
        <f>'RAW DATA'!BO69</f>
        <v>152.15</v>
      </c>
      <c r="V74" s="129">
        <f>'RAW DATA'!BP69</f>
        <v>38.506022687584021</v>
      </c>
      <c r="W74" s="129">
        <f>'RAW DATA'!BQ69</f>
        <v>1.8</v>
      </c>
      <c r="X74" s="82"/>
      <c r="Y74" s="83"/>
      <c r="Z74" s="84"/>
      <c r="AA74" s="30">
        <f t="shared" si="0"/>
        <v>1.4784182902613712</v>
      </c>
      <c r="AB74" s="30">
        <f t="shared" si="1"/>
        <v>2.0002129809418547</v>
      </c>
      <c r="AC74" s="85">
        <f t="shared" si="2"/>
        <v>1.3914664080919474</v>
      </c>
      <c r="AD74" s="85">
        <f t="shared" si="3"/>
        <v>1.8825721991832229</v>
      </c>
      <c r="AE74" s="30">
        <f t="shared" si="4"/>
        <v>1.2704176976264381</v>
      </c>
      <c r="AF74" s="30">
        <f t="shared" si="5"/>
        <v>1.7188004144357689</v>
      </c>
      <c r="AG74" s="84"/>
      <c r="AH74" s="77"/>
      <c r="AI74" s="45"/>
      <c r="AJ74" s="30">
        <f t="shared" si="6"/>
        <v>1.7393156356016131</v>
      </c>
      <c r="AK74" s="30">
        <f t="shared" si="7"/>
        <v>1.6370193036375853</v>
      </c>
      <c r="AL74" s="30">
        <f t="shared" si="8"/>
        <v>1.4946090560311036</v>
      </c>
      <c r="AM74" s="85">
        <f t="shared" si="9"/>
        <v>1.8856385218144325</v>
      </c>
      <c r="AN74" s="30">
        <f t="shared" si="48"/>
        <v>3.6825920824362173E-3</v>
      </c>
      <c r="AO74" s="30">
        <f t="shared" si="45"/>
        <v>2.6562707386777632E-2</v>
      </c>
      <c r="AP74" s="30">
        <f t="shared" si="46"/>
        <v>9.3263628658213638E-2</v>
      </c>
      <c r="AQ74" s="85">
        <f t="shared" si="47"/>
        <v>7.33395641856102E-3</v>
      </c>
      <c r="AR74" s="94"/>
      <c r="AS74" s="95"/>
      <c r="AT74" s="93"/>
      <c r="AU74" s="30">
        <f t="shared" si="49"/>
        <v>1482.7137832167355</v>
      </c>
      <c r="AV74" s="30">
        <f t="shared" si="49"/>
        <v>3.24</v>
      </c>
      <c r="AW74" s="30">
        <f t="shared" si="11"/>
        <v>69.310840837651241</v>
      </c>
      <c r="AX74" s="85">
        <f t="shared" si="50"/>
        <v>105.57730295406351</v>
      </c>
      <c r="AY74" s="92"/>
      <c r="AZ74" s="30">
        <f t="shared" si="13"/>
        <v>1.6971934634973065</v>
      </c>
      <c r="BA74" s="30">
        <f t="shared" si="14"/>
        <v>1.7814378077059196</v>
      </c>
      <c r="BB74" s="30">
        <f t="shared" si="51"/>
        <v>4.2122172104306514E-2</v>
      </c>
      <c r="BC74" s="56">
        <f t="shared" si="16"/>
        <v>2.4217670008892269E-2</v>
      </c>
      <c r="BD74" s="30">
        <f t="shared" si="17"/>
        <v>1.5787476926556454</v>
      </c>
      <c r="BE74" s="30">
        <f t="shared" si="18"/>
        <v>1.6952909146195252</v>
      </c>
      <c r="BF74" s="30">
        <f t="shared" si="52"/>
        <v>5.8271610981939982E-2</v>
      </c>
      <c r="BG74" s="56">
        <f t="shared" si="20"/>
        <v>3.5596166063806216E-2</v>
      </c>
      <c r="BH74" s="30">
        <f t="shared" si="21"/>
        <v>1.3720402350645267</v>
      </c>
      <c r="BI74" s="30">
        <f t="shared" si="22"/>
        <v>1.6171778769976806</v>
      </c>
      <c r="BJ74" s="30">
        <f t="shared" si="53"/>
        <v>0.12256882096657695</v>
      </c>
      <c r="BK74" s="56">
        <f t="shared" si="24"/>
        <v>8.2007278406338133E-2</v>
      </c>
      <c r="BL74" s="30">
        <f t="shared" si="25"/>
        <v>1.8297997466146019</v>
      </c>
      <c r="BM74" s="30">
        <f t="shared" si="26"/>
        <v>1.9414772970142631</v>
      </c>
      <c r="BN74" s="30">
        <f t="shared" si="54"/>
        <v>5.5838775199830624E-2</v>
      </c>
      <c r="BO74" s="56">
        <f t="shared" si="28"/>
        <v>2.9612661469230288E-2</v>
      </c>
      <c r="BP74" s="59"/>
      <c r="BQ74" s="30">
        <f t="shared" si="29"/>
        <v>1.4119717550151947</v>
      </c>
      <c r="BR74" s="30">
        <f t="shared" si="30"/>
        <v>2.0666595161880315</v>
      </c>
      <c r="BS74" s="30">
        <f t="shared" si="55"/>
        <v>0.3273438805864185</v>
      </c>
      <c r="BT74" s="56">
        <f t="shared" si="32"/>
        <v>0.1882026895441512</v>
      </c>
      <c r="BU74" s="30">
        <f t="shared" si="33"/>
        <v>1.1841733483146828</v>
      </c>
      <c r="BV74" s="30">
        <f t="shared" si="34"/>
        <v>2.0898652589604878</v>
      </c>
      <c r="BW74" s="30">
        <f t="shared" si="56"/>
        <v>0.45284595532290245</v>
      </c>
      <c r="BX74" s="56">
        <f t="shared" si="36"/>
        <v>0.27662835393366669</v>
      </c>
      <c r="BY74" s="30">
        <f t="shared" si="37"/>
        <v>0.54209043009824864</v>
      </c>
      <c r="BZ74" s="30">
        <f t="shared" si="38"/>
        <v>2.4471276819639587</v>
      </c>
      <c r="CA74" s="30">
        <f t="shared" si="57"/>
        <v>0.95251862593285497</v>
      </c>
      <c r="CB74" s="56">
        <f t="shared" si="40"/>
        <v>0.63730285996141633</v>
      </c>
      <c r="CC74" s="30">
        <f t="shared" si="41"/>
        <v>1.4516988542245826</v>
      </c>
      <c r="CD74" s="30">
        <f t="shared" si="42"/>
        <v>2.3195781894042824</v>
      </c>
      <c r="CE74" s="30">
        <f t="shared" si="58"/>
        <v>0.43393966758985003</v>
      </c>
      <c r="CF74" s="56">
        <f t="shared" si="44"/>
        <v>0.23012876676506205</v>
      </c>
      <c r="CG74" s="66"/>
      <c r="CH74" s="60"/>
    </row>
    <row r="75" spans="1:86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24"/>
      <c r="U75" s="129">
        <f>'RAW DATA'!BO70</f>
        <v>162.26</v>
      </c>
      <c r="V75" s="129">
        <f>'RAW DATA'!BP70</f>
        <v>41.447502280525484</v>
      </c>
      <c r="W75" s="129">
        <f>'RAW DATA'!BQ70</f>
        <v>1.55</v>
      </c>
      <c r="X75" s="82"/>
      <c r="Y75" s="83"/>
      <c r="Z75" s="84"/>
      <c r="AA75" s="30">
        <f t="shared" si="0"/>
        <v>1.5264232372181759</v>
      </c>
      <c r="AB75" s="30">
        <f t="shared" si="1"/>
        <v>2.0651608503540024</v>
      </c>
      <c r="AC75" s="85">
        <f t="shared" si="2"/>
        <v>1.4448551866526165</v>
      </c>
      <c r="AD75" s="85">
        <f t="shared" si="3"/>
        <v>1.9548040760594223</v>
      </c>
      <c r="AE75" s="30">
        <f t="shared" si="4"/>
        <v>1.2715591444103151</v>
      </c>
      <c r="AF75" s="30">
        <f t="shared" si="5"/>
        <v>1.7203447247904264</v>
      </c>
      <c r="AG75" s="84"/>
      <c r="AH75" s="77"/>
      <c r="AI75" s="45"/>
      <c r="AJ75" s="30">
        <f t="shared" si="6"/>
        <v>1.7957920437860893</v>
      </c>
      <c r="AK75" s="30">
        <f t="shared" si="7"/>
        <v>1.6998296313560195</v>
      </c>
      <c r="AL75" s="30">
        <f t="shared" si="8"/>
        <v>1.4959519346003709</v>
      </c>
      <c r="AM75" s="85">
        <f t="shared" si="9"/>
        <v>1.9532925524520861</v>
      </c>
      <c r="AN75" s="30">
        <f t="shared" si="48"/>
        <v>6.0413728788542793E-2</v>
      </c>
      <c r="AO75" s="30">
        <f t="shared" si="45"/>
        <v>2.2448918432280689E-2</v>
      </c>
      <c r="AP75" s="30">
        <f t="shared" si="46"/>
        <v>2.9211933734425888E-3</v>
      </c>
      <c r="AQ75" s="85">
        <f t="shared" si="47"/>
        <v>0.16264488286331857</v>
      </c>
      <c r="AR75" s="94"/>
      <c r="AS75" s="95"/>
      <c r="AT75" s="93"/>
      <c r="AU75" s="30">
        <f t="shared" si="49"/>
        <v>1717.8954452941653</v>
      </c>
      <c r="AV75" s="30">
        <f t="shared" si="49"/>
        <v>2.4025000000000003</v>
      </c>
      <c r="AW75" s="30">
        <f t="shared" si="11"/>
        <v>64.243628534814505</v>
      </c>
      <c r="AX75" s="85">
        <f t="shared" si="50"/>
        <v>174.67749113974054</v>
      </c>
      <c r="AY75" s="92"/>
      <c r="AZ75" s="30">
        <f t="shared" si="13"/>
        <v>1.7514736681988596</v>
      </c>
      <c r="BA75" s="30">
        <f t="shared" si="14"/>
        <v>1.8401104193733189</v>
      </c>
      <c r="BB75" s="30">
        <f t="shared" si="51"/>
        <v>4.4318375587229702E-2</v>
      </c>
      <c r="BC75" s="56">
        <f t="shared" si="16"/>
        <v>2.4679013219032129E-2</v>
      </c>
      <c r="BD75" s="30">
        <f t="shared" si="17"/>
        <v>1.6385198030030195</v>
      </c>
      <c r="BE75" s="30">
        <f t="shared" si="18"/>
        <v>1.7611394597090195</v>
      </c>
      <c r="BF75" s="30">
        <f t="shared" si="52"/>
        <v>6.1309828352999959E-2</v>
      </c>
      <c r="BG75" s="56">
        <f t="shared" si="20"/>
        <v>3.6068219556856893E-2</v>
      </c>
      <c r="BH75" s="30">
        <f t="shared" si="21"/>
        <v>1.3669925108216217</v>
      </c>
      <c r="BI75" s="30">
        <f t="shared" si="22"/>
        <v>1.6249113583791202</v>
      </c>
      <c r="BJ75" s="30">
        <f t="shared" si="53"/>
        <v>0.12895942377874922</v>
      </c>
      <c r="BK75" s="56">
        <f t="shared" si="24"/>
        <v>8.620559310496799E-2</v>
      </c>
      <c r="BL75" s="30">
        <f t="shared" si="25"/>
        <v>1.8945424052491129</v>
      </c>
      <c r="BM75" s="30">
        <f t="shared" si="26"/>
        <v>2.0120426996550593</v>
      </c>
      <c r="BN75" s="30">
        <f t="shared" si="54"/>
        <v>5.8750147202973245E-2</v>
      </c>
      <c r="BO75" s="56">
        <f t="shared" si="28"/>
        <v>3.0077495114196086E-2</v>
      </c>
      <c r="BP75" s="59"/>
      <c r="BQ75" s="30">
        <f t="shared" si="29"/>
        <v>1.4681583196530548</v>
      </c>
      <c r="BR75" s="30">
        <f t="shared" si="30"/>
        <v>2.123425767919124</v>
      </c>
      <c r="BS75" s="30">
        <f t="shared" si="55"/>
        <v>0.32763372413303449</v>
      </c>
      <c r="BT75" s="56">
        <f t="shared" si="32"/>
        <v>0.18244524763695946</v>
      </c>
      <c r="BU75" s="30">
        <f t="shared" si="33"/>
        <v>1.246582707860056</v>
      </c>
      <c r="BV75" s="30">
        <f t="shared" si="34"/>
        <v>2.153076554851983</v>
      </c>
      <c r="BW75" s="30">
        <f t="shared" si="56"/>
        <v>0.45324692349596363</v>
      </c>
      <c r="BX75" s="56">
        <f t="shared" si="36"/>
        <v>0.26664255942778864</v>
      </c>
      <c r="BY75" s="30">
        <f t="shared" si="37"/>
        <v>0.54258991004871915</v>
      </c>
      <c r="BZ75" s="30">
        <f t="shared" si="38"/>
        <v>2.4493139591520228</v>
      </c>
      <c r="CA75" s="30">
        <f t="shared" si="57"/>
        <v>0.95336202455165175</v>
      </c>
      <c r="CB75" s="56">
        <f t="shared" si="40"/>
        <v>0.637294556396515</v>
      </c>
      <c r="CC75" s="30">
        <f t="shared" si="41"/>
        <v>1.5189686570830385</v>
      </c>
      <c r="CD75" s="30">
        <f t="shared" si="42"/>
        <v>2.3876164478211335</v>
      </c>
      <c r="CE75" s="30">
        <f t="shared" si="58"/>
        <v>0.43432389536904753</v>
      </c>
      <c r="CF75" s="56">
        <f t="shared" si="44"/>
        <v>0.22235475931335244</v>
      </c>
      <c r="CG75" s="66"/>
      <c r="CH75" s="60"/>
    </row>
    <row r="76" spans="1:86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24"/>
      <c r="U76" s="129">
        <f>'RAW DATA'!BO71</f>
        <v>171.77</v>
      </c>
      <c r="V76" s="129">
        <f>'RAW DATA'!BP71</f>
        <v>44.181093011373072</v>
      </c>
      <c r="W76" s="129">
        <f>'RAW DATA'!BQ71</f>
        <v>1.7</v>
      </c>
      <c r="X76" s="82"/>
      <c r="Y76" s="83"/>
      <c r="Z76" s="84"/>
      <c r="AA76" s="30">
        <f t="shared" si="0"/>
        <v>1.5710354379456084</v>
      </c>
      <c r="AB76" s="30">
        <f t="shared" si="1"/>
        <v>2.1255185336911171</v>
      </c>
      <c r="AC76" s="85">
        <f t="shared" si="2"/>
        <v>1.4963054867035952</v>
      </c>
      <c r="AD76" s="85">
        <f t="shared" si="3"/>
        <v>2.0244133055401581</v>
      </c>
      <c r="AE76" s="30">
        <f t="shared" si="4"/>
        <v>1.2725503366153168</v>
      </c>
      <c r="AF76" s="30">
        <f t="shared" si="5"/>
        <v>1.7216857495383697</v>
      </c>
      <c r="AG76" s="84"/>
      <c r="AH76" s="77"/>
      <c r="AI76" s="45"/>
      <c r="AJ76" s="30">
        <f t="shared" si="6"/>
        <v>1.8482769858183627</v>
      </c>
      <c r="AK76" s="30">
        <f t="shared" si="7"/>
        <v>1.7603593961218766</v>
      </c>
      <c r="AL76" s="30">
        <f t="shared" si="8"/>
        <v>1.4971180430768434</v>
      </c>
      <c r="AM76" s="85">
        <f t="shared" si="9"/>
        <v>2.0161651392615809</v>
      </c>
      <c r="AN76" s="30">
        <f t="shared" si="48"/>
        <v>2.1986064523378961E-2</v>
      </c>
      <c r="AO76" s="30">
        <f t="shared" si="45"/>
        <v>3.6432567001976222E-3</v>
      </c>
      <c r="AP76" s="30">
        <f t="shared" si="46"/>
        <v>4.116108844496956E-2</v>
      </c>
      <c r="AQ76" s="85">
        <f t="shared" si="47"/>
        <v>9.9960395284294887E-2</v>
      </c>
      <c r="AR76" s="94"/>
      <c r="AS76" s="95"/>
      <c r="AT76" s="93"/>
      <c r="AU76" s="30">
        <f t="shared" si="49"/>
        <v>1951.9689796795985</v>
      </c>
      <c r="AV76" s="30">
        <f t="shared" si="49"/>
        <v>2.8899999999999997</v>
      </c>
      <c r="AW76" s="30">
        <f t="shared" si="11"/>
        <v>75.107858119334225</v>
      </c>
      <c r="AX76" s="85">
        <f t="shared" si="50"/>
        <v>254.40734804889908</v>
      </c>
      <c r="AY76" s="92"/>
      <c r="AZ76" s="30">
        <f t="shared" si="13"/>
        <v>1.8015526596466456</v>
      </c>
      <c r="BA76" s="30">
        <f t="shared" si="14"/>
        <v>1.8950013119900799</v>
      </c>
      <c r="BB76" s="30">
        <f t="shared" si="51"/>
        <v>4.6724326171717172E-2</v>
      </c>
      <c r="BC76" s="56">
        <f t="shared" si="16"/>
        <v>2.5279937222736679E-2</v>
      </c>
      <c r="BD76" s="30">
        <f t="shared" si="17"/>
        <v>1.6957211872629081</v>
      </c>
      <c r="BE76" s="30">
        <f t="shared" si="18"/>
        <v>1.8249976049808452</v>
      </c>
      <c r="BF76" s="30">
        <f t="shared" si="52"/>
        <v>6.4638208858968482E-2</v>
      </c>
      <c r="BG76" s="56">
        <f t="shared" si="20"/>
        <v>3.6718756977335655E-2</v>
      </c>
      <c r="BH76" s="30">
        <f t="shared" si="21"/>
        <v>1.3611576857822671</v>
      </c>
      <c r="BI76" s="30">
        <f t="shared" si="22"/>
        <v>1.6330784003714196</v>
      </c>
      <c r="BJ76" s="30">
        <f t="shared" si="53"/>
        <v>0.13596035729457628</v>
      </c>
      <c r="BK76" s="56">
        <f t="shared" si="24"/>
        <v>9.0814720938873703E-2</v>
      </c>
      <c r="BL76" s="30">
        <f t="shared" si="25"/>
        <v>1.9542255712116385</v>
      </c>
      <c r="BM76" s="30">
        <f t="shared" si="26"/>
        <v>2.0781047073115233</v>
      </c>
      <c r="BN76" s="30">
        <f t="shared" si="54"/>
        <v>6.1939568049942377E-2</v>
      </c>
      <c r="BO76" s="56">
        <f t="shared" si="28"/>
        <v>3.0721475559600097E-2</v>
      </c>
      <c r="BP76" s="59"/>
      <c r="BQ76" s="30">
        <f t="shared" si="29"/>
        <v>1.5203091498484438</v>
      </c>
      <c r="BR76" s="30">
        <f t="shared" si="30"/>
        <v>2.1762448217882815</v>
      </c>
      <c r="BS76" s="30">
        <f t="shared" si="55"/>
        <v>0.32796783596991891</v>
      </c>
      <c r="BT76" s="56">
        <f t="shared" si="32"/>
        <v>0.17744517650026592</v>
      </c>
      <c r="BU76" s="30">
        <f t="shared" si="33"/>
        <v>1.3066502639122888</v>
      </c>
      <c r="BV76" s="30">
        <f t="shared" si="34"/>
        <v>2.2140685283314645</v>
      </c>
      <c r="BW76" s="30">
        <f t="shared" si="56"/>
        <v>0.45370913220958781</v>
      </c>
      <c r="BX76" s="56">
        <f t="shared" si="36"/>
        <v>0.25773664923715145</v>
      </c>
      <c r="BY76" s="30">
        <f t="shared" si="37"/>
        <v>0.54278380622292743</v>
      </c>
      <c r="BZ76" s="30">
        <f t="shared" si="38"/>
        <v>2.4514522799307592</v>
      </c>
      <c r="CA76" s="30">
        <f t="shared" si="57"/>
        <v>0.95433423685391594</v>
      </c>
      <c r="CB76" s="56">
        <f t="shared" si="40"/>
        <v>0.6374475554997584</v>
      </c>
      <c r="CC76" s="30">
        <f t="shared" si="41"/>
        <v>1.5813983323611625</v>
      </c>
      <c r="CD76" s="30">
        <f t="shared" si="42"/>
        <v>2.4509319461619992</v>
      </c>
      <c r="CE76" s="30">
        <f t="shared" si="58"/>
        <v>0.43476680690041847</v>
      </c>
      <c r="CF76" s="56">
        <f t="shared" si="44"/>
        <v>0.21564047430145103</v>
      </c>
      <c r="CG76" s="66"/>
      <c r="CH76" s="60"/>
    </row>
    <row r="77" spans="1:86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24"/>
      <c r="U77" s="129">
        <f>'RAW DATA'!BO72</f>
        <v>172.36</v>
      </c>
      <c r="V77" s="129">
        <f>'RAW DATA'!BP72</f>
        <v>44.349672038013857</v>
      </c>
      <c r="W77" s="129">
        <f>'RAW DATA'!BQ72</f>
        <v>1.8</v>
      </c>
      <c r="X77" s="82"/>
      <c r="Y77" s="83"/>
      <c r="Z77" s="84"/>
      <c r="AA77" s="30">
        <f t="shared" si="0"/>
        <v>1.5737866476603861</v>
      </c>
      <c r="AB77" s="30">
        <f t="shared" si="1"/>
        <v>2.1292407585993458</v>
      </c>
      <c r="AC77" s="85">
        <f t="shared" si="2"/>
        <v>1.4995377179704878</v>
      </c>
      <c r="AD77" s="85">
        <f t="shared" si="3"/>
        <v>2.0287863243130131</v>
      </c>
      <c r="AE77" s="30">
        <f t="shared" si="4"/>
        <v>1.2726094634643403</v>
      </c>
      <c r="AF77" s="30">
        <f t="shared" si="5"/>
        <v>1.7217657446870487</v>
      </c>
      <c r="AG77" s="84"/>
      <c r="AH77" s="77"/>
      <c r="AI77" s="45"/>
      <c r="AJ77" s="30">
        <f t="shared" si="6"/>
        <v>1.8515137031298661</v>
      </c>
      <c r="AK77" s="30">
        <f t="shared" si="7"/>
        <v>1.7641620211417506</v>
      </c>
      <c r="AL77" s="30">
        <f t="shared" si="8"/>
        <v>1.4971876040756946</v>
      </c>
      <c r="AM77" s="85">
        <f t="shared" si="9"/>
        <v>2.0200424568743189</v>
      </c>
      <c r="AN77" s="30">
        <f t="shared" si="48"/>
        <v>2.6536616101519692E-3</v>
      </c>
      <c r="AO77" s="30">
        <f t="shared" si="45"/>
        <v>1.2843607286443356E-3</v>
      </c>
      <c r="AP77" s="30">
        <f t="shared" si="46"/>
        <v>9.1695347125418297E-2</v>
      </c>
      <c r="AQ77" s="85">
        <f t="shared" si="47"/>
        <v>4.8418682827286487E-2</v>
      </c>
      <c r="AR77" s="94"/>
      <c r="AS77" s="95"/>
      <c r="AT77" s="93"/>
      <c r="AU77" s="30">
        <f t="shared" si="49"/>
        <v>1966.8934098793882</v>
      </c>
      <c r="AV77" s="30">
        <f t="shared" si="49"/>
        <v>3.24</v>
      </c>
      <c r="AW77" s="30">
        <f t="shared" si="11"/>
        <v>79.829409668424944</v>
      </c>
      <c r="AX77" s="85">
        <f t="shared" si="50"/>
        <v>259.81348912680471</v>
      </c>
      <c r="AY77" s="92"/>
      <c r="AZ77" s="30">
        <f t="shared" si="13"/>
        <v>1.8046307092973535</v>
      </c>
      <c r="BA77" s="30">
        <f t="shared" si="14"/>
        <v>1.8983966969623787</v>
      </c>
      <c r="BB77" s="30">
        <f t="shared" si="51"/>
        <v>4.6882993832512598E-2</v>
      </c>
      <c r="BC77" s="56">
        <f t="shared" si="16"/>
        <v>2.5321440372415221E-2</v>
      </c>
      <c r="BD77" s="30">
        <f t="shared" si="17"/>
        <v>1.6993043122013904</v>
      </c>
      <c r="BE77" s="30">
        <f t="shared" si="18"/>
        <v>1.8290197300821107</v>
      </c>
      <c r="BF77" s="30">
        <f t="shared" si="52"/>
        <v>6.4857708940360054E-2</v>
      </c>
      <c r="BG77" s="56">
        <f t="shared" si="20"/>
        <v>3.6764031967077934E-2</v>
      </c>
      <c r="BH77" s="30">
        <f t="shared" si="21"/>
        <v>1.3607655491255211</v>
      </c>
      <c r="BI77" s="30">
        <f t="shared" si="22"/>
        <v>1.6336096590258682</v>
      </c>
      <c r="BJ77" s="30">
        <f t="shared" si="53"/>
        <v>0.13642205495017348</v>
      </c>
      <c r="BK77" s="56">
        <f t="shared" si="24"/>
        <v>9.1118878207915185E-2</v>
      </c>
      <c r="BL77" s="30">
        <f t="shared" si="25"/>
        <v>1.9578925528564046</v>
      </c>
      <c r="BM77" s="30">
        <f t="shared" si="26"/>
        <v>2.082192360892233</v>
      </c>
      <c r="BN77" s="30">
        <f t="shared" si="54"/>
        <v>6.2149904017914287E-2</v>
      </c>
      <c r="BO77" s="56">
        <f t="shared" si="28"/>
        <v>3.0766632555872555E-2</v>
      </c>
      <c r="BP77" s="59"/>
      <c r="BQ77" s="30">
        <f t="shared" si="29"/>
        <v>1.5235232247843964</v>
      </c>
      <c r="BR77" s="30">
        <f t="shared" si="30"/>
        <v>2.1795041814753358</v>
      </c>
      <c r="BS77" s="30">
        <f t="shared" si="55"/>
        <v>0.32799047834546968</v>
      </c>
      <c r="BT77" s="56">
        <f t="shared" si="32"/>
        <v>0.17714720544116019</v>
      </c>
      <c r="BU77" s="30">
        <f t="shared" si="33"/>
        <v>1.3104215655783591</v>
      </c>
      <c r="BV77" s="30">
        <f t="shared" si="34"/>
        <v>2.2179024767051421</v>
      </c>
      <c r="BW77" s="30">
        <f t="shared" si="56"/>
        <v>0.45374045556339154</v>
      </c>
      <c r="BX77" s="56">
        <f t="shared" si="36"/>
        <v>0.25719885709235174</v>
      </c>
      <c r="BY77" s="30">
        <f t="shared" si="37"/>
        <v>0.5427874815103706</v>
      </c>
      <c r="BZ77" s="30">
        <f t="shared" si="38"/>
        <v>2.4515877266410184</v>
      </c>
      <c r="CA77" s="30">
        <f t="shared" si="57"/>
        <v>0.95440012256532403</v>
      </c>
      <c r="CB77" s="56">
        <f t="shared" si="40"/>
        <v>0.63746194529478051</v>
      </c>
      <c r="CC77" s="30">
        <f t="shared" si="41"/>
        <v>1.5852456343679806</v>
      </c>
      <c r="CD77" s="30">
        <f t="shared" si="42"/>
        <v>2.4548392793806575</v>
      </c>
      <c r="CE77" s="30">
        <f t="shared" si="58"/>
        <v>0.43479682250633839</v>
      </c>
      <c r="CF77" s="56">
        <f t="shared" si="44"/>
        <v>0.21524142773667959</v>
      </c>
      <c r="CG77" s="66"/>
      <c r="CH77" s="60"/>
    </row>
    <row r="78" spans="1:86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24"/>
      <c r="U78" s="129">
        <f>'RAW DATA'!BO73</f>
        <v>164.64</v>
      </c>
      <c r="V78" s="129">
        <f>'RAW DATA'!BP73</f>
        <v>42.134556292367868</v>
      </c>
      <c r="W78" s="129">
        <f>'RAW DATA'!BQ73</f>
        <v>1.93</v>
      </c>
      <c r="X78" s="82"/>
      <c r="Y78" s="83"/>
      <c r="Z78" s="84"/>
      <c r="AA78" s="30">
        <f t="shared" si="0"/>
        <v>1.5376359586914436</v>
      </c>
      <c r="AB78" s="30">
        <f t="shared" si="1"/>
        <v>2.0803310029354822</v>
      </c>
      <c r="AC78" s="85">
        <f t="shared" si="2"/>
        <v>1.457617700503649</v>
      </c>
      <c r="AD78" s="85">
        <f t="shared" si="3"/>
        <v>1.9720710065637603</v>
      </c>
      <c r="AE78" s="30">
        <f t="shared" si="4"/>
        <v>1.2718142133316199</v>
      </c>
      <c r="AF78" s="30">
        <f t="shared" si="5"/>
        <v>1.7206898180368975</v>
      </c>
      <c r="AG78" s="84"/>
      <c r="AH78" s="77"/>
      <c r="AI78" s="45"/>
      <c r="AJ78" s="30">
        <f t="shared" si="6"/>
        <v>1.8089834808134631</v>
      </c>
      <c r="AK78" s="30">
        <f t="shared" si="7"/>
        <v>1.7148443535337048</v>
      </c>
      <c r="AL78" s="30">
        <f t="shared" si="8"/>
        <v>1.4962520156842587</v>
      </c>
      <c r="AM78" s="85">
        <f t="shared" si="9"/>
        <v>1.969094794724461</v>
      </c>
      <c r="AN78" s="30">
        <f t="shared" si="48"/>
        <v>1.464499791602545E-2</v>
      </c>
      <c r="AO78" s="30">
        <f t="shared" si="45"/>
        <v>4.6291952206329381E-2</v>
      </c>
      <c r="AP78" s="30">
        <f t="shared" si="46"/>
        <v>0.18813731389796851</v>
      </c>
      <c r="AQ78" s="85">
        <f t="shared" si="47"/>
        <v>1.5284029745477508E-3</v>
      </c>
      <c r="AR78" s="94"/>
      <c r="AS78" s="95"/>
      <c r="AT78" s="93"/>
      <c r="AU78" s="30">
        <f t="shared" si="49"/>
        <v>1775.3208339547168</v>
      </c>
      <c r="AV78" s="30">
        <f t="shared" si="49"/>
        <v>3.7248999999999999</v>
      </c>
      <c r="AW78" s="30">
        <f t="shared" si="11"/>
        <v>81.319693644269989</v>
      </c>
      <c r="AX78" s="85">
        <f t="shared" si="50"/>
        <v>193.310517207044</v>
      </c>
      <c r="AY78" s="92"/>
      <c r="AZ78" s="30">
        <f t="shared" si="13"/>
        <v>1.7640912822773642</v>
      </c>
      <c r="BA78" s="30">
        <f t="shared" si="14"/>
        <v>1.8538756793495619</v>
      </c>
      <c r="BB78" s="30">
        <f t="shared" si="51"/>
        <v>4.4892198536098757E-2</v>
      </c>
      <c r="BC78" s="56">
        <f t="shared" si="16"/>
        <v>2.4816256760902933E-2</v>
      </c>
      <c r="BD78" s="30">
        <f t="shared" si="17"/>
        <v>1.6527407012637851</v>
      </c>
      <c r="BE78" s="30">
        <f t="shared" si="18"/>
        <v>1.7769480058036244</v>
      </c>
      <c r="BF78" s="30">
        <f t="shared" si="52"/>
        <v>6.2103652269919672E-2</v>
      </c>
      <c r="BG78" s="56">
        <f t="shared" si="20"/>
        <v>3.621532889672778E-2</v>
      </c>
      <c r="BH78" s="30">
        <f t="shared" si="21"/>
        <v>1.3656228583952745</v>
      </c>
      <c r="BI78" s="30">
        <f t="shared" si="22"/>
        <v>1.6268811729732429</v>
      </c>
      <c r="BJ78" s="30">
        <f t="shared" si="53"/>
        <v>0.13062915728898414</v>
      </c>
      <c r="BK78" s="56">
        <f t="shared" si="24"/>
        <v>8.7304248161193268E-2</v>
      </c>
      <c r="BL78" s="30">
        <f t="shared" si="25"/>
        <v>1.9095839656989297</v>
      </c>
      <c r="BM78" s="30">
        <f t="shared" si="26"/>
        <v>2.0286056237499923</v>
      </c>
      <c r="BN78" s="30">
        <f t="shared" si="54"/>
        <v>5.9510829025531176E-2</v>
      </c>
      <c r="BO78" s="56">
        <f t="shared" si="28"/>
        <v>3.02224297098194E-2</v>
      </c>
      <c r="BP78" s="59"/>
      <c r="BQ78" s="30">
        <f t="shared" si="29"/>
        <v>1.4812716435783777</v>
      </c>
      <c r="BR78" s="30">
        <f t="shared" si="30"/>
        <v>2.1366953180485484</v>
      </c>
      <c r="BS78" s="30">
        <f t="shared" si="55"/>
        <v>0.32771183723508546</v>
      </c>
      <c r="BT78" s="56">
        <f t="shared" si="32"/>
        <v>0.18115800432169785</v>
      </c>
      <c r="BU78" s="30">
        <f t="shared" si="33"/>
        <v>1.261489368746789</v>
      </c>
      <c r="BV78" s="30">
        <f t="shared" si="34"/>
        <v>2.1681993383206208</v>
      </c>
      <c r="BW78" s="30">
        <f t="shared" si="56"/>
        <v>0.45335498478691588</v>
      </c>
      <c r="BX78" s="56">
        <f t="shared" si="36"/>
        <v>0.2643709231410461</v>
      </c>
      <c r="BY78" s="30">
        <f t="shared" si="37"/>
        <v>0.54266269443013126</v>
      </c>
      <c r="BZ78" s="30">
        <f t="shared" si="38"/>
        <v>2.4498413369383862</v>
      </c>
      <c r="CA78" s="30">
        <f t="shared" si="57"/>
        <v>0.95358932125412743</v>
      </c>
      <c r="CB78" s="56">
        <f t="shared" si="40"/>
        <v>0.63731865438325686</v>
      </c>
      <c r="CC78" s="30">
        <f t="shared" si="41"/>
        <v>1.5346673496159846</v>
      </c>
      <c r="CD78" s="30">
        <f t="shared" si="42"/>
        <v>2.4035222398329377</v>
      </c>
      <c r="CE78" s="30">
        <f t="shared" si="58"/>
        <v>0.43442744510847647</v>
      </c>
      <c r="CF78" s="56">
        <f t="shared" si="44"/>
        <v>0.22062292088343402</v>
      </c>
      <c r="CG78" s="66"/>
      <c r="CH78" s="60"/>
    </row>
    <row r="79" spans="1:86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24"/>
      <c r="U79" s="129">
        <f>'RAW DATA'!BO74</f>
        <v>222.88</v>
      </c>
      <c r="V79" s="129">
        <f>'RAW DATA'!BP74</f>
        <v>58.399549175242868</v>
      </c>
      <c r="W79" s="129">
        <f>'RAW DATA'!BQ74</f>
        <v>2.2000000000000002</v>
      </c>
      <c r="X79" s="82"/>
      <c r="Y79" s="83"/>
      <c r="Z79" s="84"/>
      <c r="AA79" s="30">
        <f t="shared" si="0"/>
        <v>1.8030806425399637</v>
      </c>
      <c r="AB79" s="30">
        <f t="shared" si="1"/>
        <v>2.4394620457893623</v>
      </c>
      <c r="AC79" s="85">
        <f t="shared" si="2"/>
        <v>1.7949825491039682</v>
      </c>
      <c r="AD79" s="85">
        <f t="shared" si="3"/>
        <v>2.4285058017288979</v>
      </c>
      <c r="AE79" s="30">
        <f t="shared" si="4"/>
        <v>1.2768893985950709</v>
      </c>
      <c r="AF79" s="30">
        <f t="shared" si="5"/>
        <v>1.7275562451580371</v>
      </c>
      <c r="AG79" s="84"/>
      <c r="AH79" s="77"/>
      <c r="AI79" s="45"/>
      <c r="AJ79" s="30">
        <f t="shared" si="6"/>
        <v>2.1212713441646631</v>
      </c>
      <c r="AK79" s="30">
        <f t="shared" si="7"/>
        <v>2.1117441754164332</v>
      </c>
      <c r="AL79" s="30">
        <f t="shared" si="8"/>
        <v>1.5022228218765541</v>
      </c>
      <c r="AM79" s="85">
        <f t="shared" si="9"/>
        <v>2.3431896310305858</v>
      </c>
      <c r="AN79" s="30">
        <f t="shared" si="48"/>
        <v>6.1982012496389514E-3</v>
      </c>
      <c r="AO79" s="30">
        <f t="shared" si="45"/>
        <v>7.7890905729253411E-3</v>
      </c>
      <c r="AP79" s="30">
        <f t="shared" si="46"/>
        <v>0.48689299030991939</v>
      </c>
      <c r="AQ79" s="85">
        <f t="shared" si="47"/>
        <v>2.0503270434675234E-2</v>
      </c>
      <c r="AR79" s="94"/>
      <c r="AS79" s="95"/>
      <c r="AT79" s="93"/>
      <c r="AU79" s="30">
        <f t="shared" si="49"/>
        <v>3410.5073438716099</v>
      </c>
      <c r="AV79" s="30">
        <f t="shared" si="49"/>
        <v>4.8400000000000007</v>
      </c>
      <c r="AW79" s="30">
        <f t="shared" si="11"/>
        <v>128.47900818553433</v>
      </c>
      <c r="AX79" s="85">
        <f t="shared" si="50"/>
        <v>910.14491708075627</v>
      </c>
      <c r="AY79" s="92"/>
      <c r="AZ79" s="30">
        <f t="shared" si="13"/>
        <v>2.0581469410812652</v>
      </c>
      <c r="BA79" s="30">
        <f t="shared" si="14"/>
        <v>2.1843957472480611</v>
      </c>
      <c r="BB79" s="30">
        <f t="shared" si="51"/>
        <v>6.3124403083397743E-2</v>
      </c>
      <c r="BC79" s="56">
        <f t="shared" si="16"/>
        <v>2.9757816347750529E-2</v>
      </c>
      <c r="BD79" s="30">
        <f t="shared" si="17"/>
        <v>2.024418178769483</v>
      </c>
      <c r="BE79" s="30">
        <f t="shared" si="18"/>
        <v>2.1990701720633834</v>
      </c>
      <c r="BF79" s="30">
        <f t="shared" si="52"/>
        <v>8.7325996646950121E-2</v>
      </c>
      <c r="BG79" s="56">
        <f t="shared" si="20"/>
        <v>4.1352545286281947E-2</v>
      </c>
      <c r="BH79" s="30">
        <f t="shared" si="21"/>
        <v>1.3185408493279449</v>
      </c>
      <c r="BI79" s="30">
        <f t="shared" si="22"/>
        <v>1.6859047944251633</v>
      </c>
      <c r="BJ79" s="30">
        <f t="shared" si="53"/>
        <v>0.18368197254860907</v>
      </c>
      <c r="BK79" s="56">
        <f t="shared" si="24"/>
        <v>0.12227345362730972</v>
      </c>
      <c r="BL79" s="30">
        <f t="shared" si="25"/>
        <v>2.2595094887846217</v>
      </c>
      <c r="BM79" s="30">
        <f t="shared" si="26"/>
        <v>2.4268697732765498</v>
      </c>
      <c r="BN79" s="30">
        <f t="shared" si="54"/>
        <v>8.3680142245963901E-2</v>
      </c>
      <c r="BO79" s="56">
        <f t="shared" si="28"/>
        <v>3.5712065783237421E-2</v>
      </c>
      <c r="BP79" s="59"/>
      <c r="BQ79" s="30">
        <f t="shared" si="29"/>
        <v>1.7905684124582359</v>
      </c>
      <c r="BR79" s="30">
        <f t="shared" si="30"/>
        <v>2.4519742758710903</v>
      </c>
      <c r="BS79" s="30">
        <f t="shared" si="55"/>
        <v>0.33070293170642723</v>
      </c>
      <c r="BT79" s="56">
        <f t="shared" si="32"/>
        <v>0.15589845807145192</v>
      </c>
      <c r="BU79" s="30">
        <f t="shared" si="33"/>
        <v>1.6542513248752857</v>
      </c>
      <c r="BV79" s="30">
        <f t="shared" si="34"/>
        <v>2.5692370259575807</v>
      </c>
      <c r="BW79" s="30">
        <f t="shared" si="56"/>
        <v>0.45749285054114752</v>
      </c>
      <c r="BX79" s="56">
        <f t="shared" si="36"/>
        <v>0.21664217468526012</v>
      </c>
      <c r="BY79" s="30">
        <f t="shared" si="37"/>
        <v>0.53992989146751003</v>
      </c>
      <c r="BZ79" s="30">
        <f t="shared" si="38"/>
        <v>2.4645157522855983</v>
      </c>
      <c r="CA79" s="30">
        <f t="shared" si="57"/>
        <v>0.96229293040904407</v>
      </c>
      <c r="CB79" s="56">
        <f t="shared" si="40"/>
        <v>0.64057935773267138</v>
      </c>
      <c r="CC79" s="30">
        <f t="shared" si="41"/>
        <v>1.9047970757807537</v>
      </c>
      <c r="CD79" s="30">
        <f t="shared" si="42"/>
        <v>2.781582186280418</v>
      </c>
      <c r="CE79" s="30">
        <f t="shared" si="58"/>
        <v>0.43839255524983206</v>
      </c>
      <c r="CF79" s="56">
        <f t="shared" si="44"/>
        <v>0.187092222261592</v>
      </c>
      <c r="CG79" s="66"/>
      <c r="CH79" s="60"/>
    </row>
    <row r="80" spans="1:86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24"/>
      <c r="U80" s="129">
        <f>'RAW DATA'!BO75</f>
        <v>232.99</v>
      </c>
      <c r="V80" s="129">
        <f>'RAW DATA'!BP75</f>
        <v>61.130334023960472</v>
      </c>
      <c r="W80" s="129">
        <f>'RAW DATA'!BQ75</f>
        <v>2.2999999999999998</v>
      </c>
      <c r="X80" s="82"/>
      <c r="Y80" s="83"/>
      <c r="Z80" s="84"/>
      <c r="AA80" s="30">
        <f t="shared" ref="AA80:AA86" si="59">(($D$18*V80)+1)*(1+$H$23)</f>
        <v>1.8476470512710348</v>
      </c>
      <c r="AB80" s="30">
        <f t="shared" ref="AB80:AB86" si="60">(($D$18*V80)+1)*(1+$H$24)</f>
        <v>2.499757775249047</v>
      </c>
      <c r="AC80" s="85">
        <f t="shared" ref="AC80:AC86" si="61">(EXP($E$18*V80))*(1+$H$23)</f>
        <v>1.8588338821066939</v>
      </c>
      <c r="AD80" s="85">
        <f t="shared" ref="AD80:AD86" si="62">(EXP($E$18*V80))*(1+$H$24)</f>
        <v>2.5148928993208211</v>
      </c>
      <c r="AE80" s="30">
        <f t="shared" ref="AE80:AE86" si="63">($F$18*(V80^$G$18))*(1+$H$23)</f>
        <v>1.277601514600331</v>
      </c>
      <c r="AF80" s="30">
        <f t="shared" ref="AF80:AF86" si="64">($F$18*(V80^$G$18))*(1+$H$24)</f>
        <v>1.7285196962239773</v>
      </c>
      <c r="AG80" s="84"/>
      <c r="AH80" s="77"/>
      <c r="AI80" s="45"/>
      <c r="AJ80" s="30">
        <f t="shared" ref="AJ80:AJ86" si="65">($D$18*V80)+1</f>
        <v>2.1737024132600409</v>
      </c>
      <c r="AK80" s="30">
        <f t="shared" ref="AK80:AK86" si="66">EXP($E$18*V80)</f>
        <v>2.1868633907137576</v>
      </c>
      <c r="AL80" s="30">
        <f t="shared" ref="AL80:AL86" si="67">$F$18*(V80^$G$18)</f>
        <v>1.5030606054121542</v>
      </c>
      <c r="AM80" s="85">
        <f t="shared" ref="AM80:AM86" si="68">V80*$H$21+1</f>
        <v>2.4059976825510909</v>
      </c>
      <c r="AN80" s="30">
        <f t="shared" si="48"/>
        <v>1.5951080416337454E-2</v>
      </c>
      <c r="AO80" s="30">
        <f t="shared" si="45"/>
        <v>1.2799892360787836E-2</v>
      </c>
      <c r="AP80" s="30">
        <f t="shared" si="46"/>
        <v>0.63511239864604185</v>
      </c>
      <c r="AQ80" s="85">
        <f t="shared" si="47"/>
        <v>1.1235508706201882E-2</v>
      </c>
      <c r="AR80" s="94"/>
      <c r="AS80" s="95"/>
      <c r="AT80" s="93"/>
      <c r="AU80" s="30">
        <f t="shared" ref="AU80:AV86" si="69">V80^2</f>
        <v>3736.9177378809795</v>
      </c>
      <c r="AV80" s="30">
        <f t="shared" si="69"/>
        <v>5.2899999999999991</v>
      </c>
      <c r="AW80" s="30">
        <f t="shared" ref="AW80:AW86" si="70">V80*W80</f>
        <v>140.59976825510907</v>
      </c>
      <c r="AX80" s="85">
        <f t="shared" ref="AX80:AX86" si="71">(V80-$M$25)^2</f>
        <v>1082.37005899978</v>
      </c>
      <c r="AY80" s="92"/>
      <c r="AZ80" s="30">
        <f t="shared" ref="AZ80:AZ86" si="72">AJ80-BB80</f>
        <v>2.1069352836719144</v>
      </c>
      <c r="BA80" s="30">
        <f t="shared" ref="BA80:BA86" si="73">AJ80+BB80</f>
        <v>2.2404695428481674</v>
      </c>
      <c r="BB80" s="30">
        <f t="shared" ref="BB80:BB86" si="74">$N$22*($N$20*SQRT((1/$H$26)+(AX80/$M$26)))</f>
        <v>6.6767129588126473E-2</v>
      </c>
      <c r="BC80" s="56">
        <f t="shared" ref="BC80:BC86" si="75">(BA80-AZ80)/(2*AJ80)</f>
        <v>3.0715855666733849E-2</v>
      </c>
      <c r="BD80" s="30">
        <f t="shared" ref="BD80:BD86" si="76">AK80-BF80</f>
        <v>2.0944980636811019</v>
      </c>
      <c r="BE80" s="30">
        <f t="shared" ref="BE80:BE86" si="77">AK80+BF80</f>
        <v>2.2792287177464132</v>
      </c>
      <c r="BF80" s="30">
        <f t="shared" ref="BF80:BF86" si="78">$O$22*($O$20*SQRT((1/$H$26)+(AX80/$M$26)))</f>
        <v>9.236532703265575E-2</v>
      </c>
      <c r="BG80" s="56">
        <f t="shared" ref="BG80:BG86" si="79">(BE80-BD80)/(2*AK80)</f>
        <v>4.2236441208387085E-2</v>
      </c>
      <c r="BH80" s="30">
        <f t="shared" ref="BH80:BH86" si="80">AL80-BJ80</f>
        <v>1.308778878138583</v>
      </c>
      <c r="BI80" s="30">
        <f t="shared" ref="BI80:BI86" si="81">AL80+BJ80</f>
        <v>1.6973423326857255</v>
      </c>
      <c r="BJ80" s="30">
        <f t="shared" ref="BJ80:BJ86" si="82">$P$22*($P$20*SQRT((1/$H$26)+(AX80/$M$26)))</f>
        <v>0.1942817272735714</v>
      </c>
      <c r="BK80" s="56">
        <f t="shared" ref="BK80:BK86" si="83">(BI80-BH80)/(2*AL80)</f>
        <v>0.12925741422136289</v>
      </c>
      <c r="BL80" s="30">
        <f t="shared" ref="BL80:BL86" si="84">AM80-BN80</f>
        <v>2.3174886016191465</v>
      </c>
      <c r="BM80" s="30">
        <f t="shared" ref="BM80:BM86" si="85">AM80+BN80</f>
        <v>2.4945067634830353</v>
      </c>
      <c r="BN80" s="30">
        <f t="shared" ref="BN80:BN86" si="86">$Q$22*($Q$20*SQRT((1/$H$26)+(AX80/$M$26)))</f>
        <v>8.8509080931944359E-2</v>
      </c>
      <c r="BO80" s="56">
        <f t="shared" ref="BO80:BO86" si="87">(BM80-BL80)/(2*AM80)</f>
        <v>3.6786852112882261E-2</v>
      </c>
      <c r="BP80" s="59"/>
      <c r="BQ80" s="30">
        <f t="shared" ref="BQ80:BQ86" si="88">AJ80-BS80</f>
        <v>1.8422848694153791</v>
      </c>
      <c r="BR80" s="30">
        <f t="shared" ref="BR80:BR86" si="89">AJ80+BS80</f>
        <v>2.5051199571047027</v>
      </c>
      <c r="BS80" s="30">
        <f t="shared" ref="BS80:BS86" si="90">$N$22*SQRT(($N$20^2)+((($N$20*SQRT((1/$H$26)+(AX80/$M$26))))^2))</f>
        <v>0.33141754384466171</v>
      </c>
      <c r="BT80" s="56">
        <f t="shared" ref="BT80:BT86" si="91">(BR80-BQ80)/(2*AJ80)</f>
        <v>0.15246684266574176</v>
      </c>
      <c r="BU80" s="30">
        <f t="shared" ref="BU80:BU86" si="92">AK80-BW80</f>
        <v>1.7283819491659769</v>
      </c>
      <c r="BV80" s="30">
        <f t="shared" ref="BV80:BV86" si="93">AK80+BW80</f>
        <v>2.6453448322615385</v>
      </c>
      <c r="BW80" s="30">
        <f t="shared" ref="BW80:BW86" si="94">$O$22*SQRT(($O$20^2)+((($O$20*SQRT((1/$H$26)+(AX80/$M$26))))^2))</f>
        <v>0.4584814415477807</v>
      </c>
      <c r="BX80" s="56">
        <f t="shared" ref="BX80:BX86" si="95">(BV80-BU80)/(2*AK80)</f>
        <v>0.20965252950626226</v>
      </c>
      <c r="BY80" s="30">
        <f t="shared" ref="BY80:BY86" si="96">AL80-CA80</f>
        <v>0.5386882673454304</v>
      </c>
      <c r="BZ80" s="30">
        <f t="shared" ref="BZ80:BZ86" si="97">AL80+CA80</f>
        <v>2.4674329434788782</v>
      </c>
      <c r="CA80" s="30">
        <f t="shared" ref="CA80:CA86" si="98">$P$22*SQRT(($P$20^2)+((($P$20*SQRT((1/$H$26)+(AX80/$M$26))))^2))</f>
        <v>0.96437233806672384</v>
      </c>
      <c r="CB80" s="56">
        <f t="shared" ref="CB80:CB86" si="99">(BZ80-BY80)/(2*AL80)</f>
        <v>0.64160575734222203</v>
      </c>
      <c r="CC80" s="30">
        <f t="shared" ref="CC80:CC86" si="100">AM80-CE80</f>
        <v>1.9666578099016923</v>
      </c>
      <c r="CD80" s="30">
        <f t="shared" ref="CD80:CD86" si="101">AM80+CE80</f>
        <v>2.8453375552004894</v>
      </c>
      <c r="CE80" s="30">
        <f t="shared" ref="CE80:CE86" si="102">$Q$22*SQRT(($Q$20^2)+((($Q$20*SQRT((1/$H$26)+(AX80/$M$26))))^2))</f>
        <v>0.43933987264939861</v>
      </c>
      <c r="CF80" s="56">
        <f t="shared" ref="CF80:CF86" si="103">(CD80-CC80)/(2*AM80)</f>
        <v>0.18260195171242408</v>
      </c>
      <c r="CG80" s="66"/>
      <c r="CH80" s="60"/>
    </row>
    <row r="81" spans="1:86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24"/>
      <c r="U81" s="129">
        <f>'RAW DATA'!BO76</f>
        <v>263.3</v>
      </c>
      <c r="V81" s="129">
        <f>'RAW DATA'!BP76</f>
        <v>69.180404704378844</v>
      </c>
      <c r="W81" s="129">
        <f>'RAW DATA'!BQ76</f>
        <v>2.2999999999999998</v>
      </c>
      <c r="X81" s="82"/>
      <c r="Y81" s="83"/>
      <c r="Z81" s="84"/>
      <c r="AA81" s="30">
        <f t="shared" si="59"/>
        <v>1.9790242047754625</v>
      </c>
      <c r="AB81" s="30">
        <f t="shared" si="60"/>
        <v>2.6775033358726845</v>
      </c>
      <c r="AC81" s="85">
        <f t="shared" si="61"/>
        <v>2.0605856751489595</v>
      </c>
      <c r="AD81" s="85">
        <f t="shared" si="62"/>
        <v>2.7878512075544744</v>
      </c>
      <c r="AE81" s="30">
        <f t="shared" si="63"/>
        <v>1.2795311971974235</v>
      </c>
      <c r="AF81" s="30">
        <f t="shared" si="64"/>
        <v>1.7311304432671024</v>
      </c>
      <c r="AG81" s="84"/>
      <c r="AH81" s="77"/>
      <c r="AI81" s="45"/>
      <c r="AJ81" s="30">
        <f t="shared" si="65"/>
        <v>2.3282637703240736</v>
      </c>
      <c r="AK81" s="30">
        <f t="shared" si="66"/>
        <v>2.4242184413517172</v>
      </c>
      <c r="AL81" s="30">
        <f t="shared" si="67"/>
        <v>1.5053308202322631</v>
      </c>
      <c r="AM81" s="85">
        <f t="shared" si="68"/>
        <v>2.5911493082007135</v>
      </c>
      <c r="AN81" s="30">
        <f t="shared" si="48"/>
        <v>7.9884071293199414E-4</v>
      </c>
      <c r="AO81" s="30">
        <f t="shared" ref="AO81:AO86" si="104">(W81-AK81)^2</f>
        <v>1.5430221171850039E-2</v>
      </c>
      <c r="AP81" s="30">
        <f t="shared" ref="AP81:AP86" si="105">(W81-AL81)^2</f>
        <v>0.63149910527272757</v>
      </c>
      <c r="AQ81" s="85">
        <f t="shared" ref="AQ81:AQ86" si="106">(W81-AM81)^2</f>
        <v>8.4767919665754185E-2</v>
      </c>
      <c r="AR81" s="94"/>
      <c r="AS81" s="95"/>
      <c r="AT81" s="93"/>
      <c r="AU81" s="30">
        <f t="shared" si="69"/>
        <v>4785.9283950616427</v>
      </c>
      <c r="AV81" s="30">
        <f t="shared" si="69"/>
        <v>5.2899999999999991</v>
      </c>
      <c r="AW81" s="30">
        <f t="shared" si="70"/>
        <v>159.11493082007132</v>
      </c>
      <c r="AX81" s="85">
        <f t="shared" si="71"/>
        <v>1676.8585747571508</v>
      </c>
      <c r="AY81" s="92"/>
      <c r="AZ81" s="30">
        <f t="shared" si="72"/>
        <v>2.2502182334254566</v>
      </c>
      <c r="BA81" s="30">
        <f t="shared" si="73"/>
        <v>2.4063093072226907</v>
      </c>
      <c r="BB81" s="30">
        <f t="shared" si="74"/>
        <v>7.804553689861693E-2</v>
      </c>
      <c r="BC81" s="56">
        <f t="shared" si="75"/>
        <v>3.3520917128626621E-2</v>
      </c>
      <c r="BD81" s="30">
        <f t="shared" si="76"/>
        <v>2.3162506197073087</v>
      </c>
      <c r="BE81" s="30">
        <f t="shared" si="77"/>
        <v>2.5321862629961256</v>
      </c>
      <c r="BF81" s="30">
        <f t="shared" si="78"/>
        <v>0.10796782164440859</v>
      </c>
      <c r="BG81" s="56">
        <f t="shared" si="79"/>
        <v>4.4537167031947329E-2</v>
      </c>
      <c r="BH81" s="30">
        <f t="shared" si="80"/>
        <v>1.2782307216029964</v>
      </c>
      <c r="BI81" s="30">
        <f t="shared" si="81"/>
        <v>1.7324309188615297</v>
      </c>
      <c r="BJ81" s="30">
        <f t="shared" si="82"/>
        <v>0.22710009862926664</v>
      </c>
      <c r="BK81" s="56">
        <f t="shared" si="83"/>
        <v>0.15086391348462957</v>
      </c>
      <c r="BL81" s="30">
        <f t="shared" si="84"/>
        <v>2.4876891357423609</v>
      </c>
      <c r="BM81" s="30">
        <f t="shared" si="85"/>
        <v>2.6946094806590661</v>
      </c>
      <c r="BN81" s="30">
        <f t="shared" si="86"/>
        <v>0.1034601724583525</v>
      </c>
      <c r="BO81" s="56">
        <f t="shared" si="87"/>
        <v>3.992829441781378E-2</v>
      </c>
      <c r="BP81" s="59"/>
      <c r="BQ81" s="30">
        <f t="shared" si="88"/>
        <v>1.9943912727978712</v>
      </c>
      <c r="BR81" s="30">
        <f t="shared" si="89"/>
        <v>2.662136267850276</v>
      </c>
      <c r="BS81" s="30">
        <f t="shared" si="90"/>
        <v>0.33387249752620235</v>
      </c>
      <c r="BT81" s="56">
        <f t="shared" si="91"/>
        <v>0.14339977359168815</v>
      </c>
      <c r="BU81" s="30">
        <f t="shared" si="92"/>
        <v>1.9623408286483945</v>
      </c>
      <c r="BV81" s="30">
        <f t="shared" si="93"/>
        <v>2.8860960540550398</v>
      </c>
      <c r="BW81" s="30">
        <f t="shared" si="94"/>
        <v>0.46187761270332256</v>
      </c>
      <c r="BX81" s="56">
        <f t="shared" si="95"/>
        <v>0.1905264001068257</v>
      </c>
      <c r="BY81" s="30">
        <f t="shared" si="96"/>
        <v>0.53381495743160867</v>
      </c>
      <c r="BZ81" s="30">
        <f t="shared" si="97"/>
        <v>2.4768466830329174</v>
      </c>
      <c r="CA81" s="30">
        <f t="shared" si="98"/>
        <v>0.97151586280065438</v>
      </c>
      <c r="CB81" s="56">
        <f t="shared" si="99"/>
        <v>0.64538362580708708</v>
      </c>
      <c r="CC81" s="30">
        <f t="shared" si="100"/>
        <v>2.148555054309766</v>
      </c>
      <c r="CD81" s="30">
        <f t="shared" si="101"/>
        <v>3.0337435620916611</v>
      </c>
      <c r="CE81" s="30">
        <f t="shared" si="102"/>
        <v>0.44259425389094736</v>
      </c>
      <c r="CF81" s="56">
        <f t="shared" si="103"/>
        <v>0.17081001565219864</v>
      </c>
      <c r="CG81" s="66"/>
      <c r="CH81" s="60"/>
    </row>
    <row r="82" spans="1:86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24"/>
      <c r="U82" s="129">
        <f>'RAW DATA'!BO77</f>
        <v>253.19</v>
      </c>
      <c r="V82" s="129">
        <f>'RAW DATA'!BP77</f>
        <v>66.516973919086666</v>
      </c>
      <c r="W82" s="129">
        <f>'RAW DATA'!BQ77</f>
        <v>2.5099999999999998</v>
      </c>
      <c r="X82" s="82"/>
      <c r="Y82" s="83"/>
      <c r="Z82" s="84"/>
      <c r="AA82" s="30">
        <f t="shared" si="59"/>
        <v>1.9355570143594942</v>
      </c>
      <c r="AB82" s="30">
        <f t="shared" si="60"/>
        <v>2.6186947841334334</v>
      </c>
      <c r="AC82" s="85">
        <f t="shared" si="61"/>
        <v>1.9915203393470791</v>
      </c>
      <c r="AD82" s="85">
        <f t="shared" si="62"/>
        <v>2.694409870881342</v>
      </c>
      <c r="AE82" s="30">
        <f t="shared" si="63"/>
        <v>1.2789184766596724</v>
      </c>
      <c r="AF82" s="30">
        <f t="shared" si="64"/>
        <v>1.7303014684219096</v>
      </c>
      <c r="AG82" s="84"/>
      <c r="AH82" s="77"/>
      <c r="AI82" s="45"/>
      <c r="AJ82" s="30">
        <f t="shared" si="65"/>
        <v>2.2771258992464638</v>
      </c>
      <c r="AK82" s="30">
        <f t="shared" si="66"/>
        <v>2.3429651051142106</v>
      </c>
      <c r="AL82" s="30">
        <f t="shared" si="67"/>
        <v>1.5046099725407911</v>
      </c>
      <c r="AM82" s="85">
        <f t="shared" si="68"/>
        <v>2.529890400138993</v>
      </c>
      <c r="AN82" s="30">
        <f t="shared" ref="AN82:AN86" si="107">(W82-AJ82)^2</f>
        <v>5.4230346801768026E-2</v>
      </c>
      <c r="AO82" s="30">
        <f t="shared" si="104"/>
        <v>2.7900656109506632E-2</v>
      </c>
      <c r="AP82" s="30">
        <f t="shared" si="105"/>
        <v>1.0108091073144283</v>
      </c>
      <c r="AQ82" s="85">
        <f t="shared" si="106"/>
        <v>3.9562801768926214E-4</v>
      </c>
      <c r="AR82" s="94"/>
      <c r="AS82" s="95"/>
      <c r="AT82" s="93"/>
      <c r="AU82" s="30">
        <f t="shared" si="69"/>
        <v>4424.507819352456</v>
      </c>
      <c r="AV82" s="30">
        <f t="shared" si="69"/>
        <v>6.3000999999999987</v>
      </c>
      <c r="AW82" s="30">
        <f t="shared" si="70"/>
        <v>166.95760453690752</v>
      </c>
      <c r="AX82" s="85">
        <f t="shared" si="71"/>
        <v>1465.8203139521613</v>
      </c>
      <c r="AY82" s="92"/>
      <c r="AZ82" s="30">
        <f t="shared" si="72"/>
        <v>2.2028876742649954</v>
      </c>
      <c r="BA82" s="30">
        <f t="shared" si="73"/>
        <v>2.3513641242279322</v>
      </c>
      <c r="BB82" s="30">
        <f t="shared" si="74"/>
        <v>7.4238224981468218E-2</v>
      </c>
      <c r="BC82" s="56">
        <f t="shared" si="75"/>
        <v>3.2601721760766478E-2</v>
      </c>
      <c r="BD82" s="30">
        <f t="shared" si="76"/>
        <v>2.2402643005261309</v>
      </c>
      <c r="BE82" s="30">
        <f t="shared" si="77"/>
        <v>2.4456659097022904</v>
      </c>
      <c r="BF82" s="30">
        <f t="shared" si="78"/>
        <v>0.10270080458807994</v>
      </c>
      <c r="BG82" s="56">
        <f t="shared" si="79"/>
        <v>4.3833689355383489E-2</v>
      </c>
      <c r="BH82" s="30">
        <f t="shared" si="80"/>
        <v>1.2885885460080473</v>
      </c>
      <c r="BI82" s="30">
        <f t="shared" si="81"/>
        <v>1.7206313990735349</v>
      </c>
      <c r="BJ82" s="30">
        <f t="shared" si="82"/>
        <v>0.21602142653274378</v>
      </c>
      <c r="BK82" s="56">
        <f t="shared" si="83"/>
        <v>0.14357303917636191</v>
      </c>
      <c r="BL82" s="30">
        <f t="shared" si="84"/>
        <v>2.4314773471342823</v>
      </c>
      <c r="BM82" s="30">
        <f t="shared" si="85"/>
        <v>2.6283034531437037</v>
      </c>
      <c r="BN82" s="30">
        <f t="shared" si="86"/>
        <v>9.8413053004710482E-2</v>
      </c>
      <c r="BO82" s="56">
        <f t="shared" si="87"/>
        <v>3.8900125080242154E-2</v>
      </c>
      <c r="BP82" s="59"/>
      <c r="BQ82" s="30">
        <f t="shared" si="88"/>
        <v>1.9441228169439275</v>
      </c>
      <c r="BR82" s="30">
        <f t="shared" si="89"/>
        <v>2.6101289815489999</v>
      </c>
      <c r="BS82" s="30">
        <f t="shared" si="90"/>
        <v>0.33300308230253622</v>
      </c>
      <c r="BT82" s="56">
        <f t="shared" si="91"/>
        <v>0.14623832718811552</v>
      </c>
      <c r="BU82" s="30">
        <f t="shared" si="92"/>
        <v>1.882290237263879</v>
      </c>
      <c r="BV82" s="30">
        <f t="shared" si="93"/>
        <v>2.8036399729645423</v>
      </c>
      <c r="BW82" s="30">
        <f t="shared" si="94"/>
        <v>0.46067486785033174</v>
      </c>
      <c r="BX82" s="56">
        <f t="shared" si="95"/>
        <v>0.19662045620943017</v>
      </c>
      <c r="BY82" s="30">
        <f t="shared" si="96"/>
        <v>0.53562396975379589</v>
      </c>
      <c r="BZ82" s="30">
        <f t="shared" si="97"/>
        <v>2.4735959753277861</v>
      </c>
      <c r="CA82" s="30">
        <f t="shared" si="98"/>
        <v>0.9689860027869952</v>
      </c>
      <c r="CB82" s="56">
        <f t="shared" si="99"/>
        <v>0.64401141855433575</v>
      </c>
      <c r="CC82" s="30">
        <f t="shared" si="100"/>
        <v>2.0884486765854979</v>
      </c>
      <c r="CD82" s="30">
        <f t="shared" si="101"/>
        <v>2.9713321236924881</v>
      </c>
      <c r="CE82" s="30">
        <f t="shared" si="102"/>
        <v>0.44144172355349498</v>
      </c>
      <c r="CF82" s="56">
        <f t="shared" si="103"/>
        <v>0.17449045362962842</v>
      </c>
      <c r="CG82" s="66"/>
      <c r="CH82" s="60"/>
    </row>
    <row r="83" spans="1:86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24"/>
      <c r="U83" s="129">
        <f>'RAW DATA'!BO78</f>
        <v>323.92</v>
      </c>
      <c r="V83" s="129">
        <f>'RAW DATA'!BP78</f>
        <v>84.752158841773152</v>
      </c>
      <c r="W83" s="129">
        <f>'RAW DATA'!BQ78</f>
        <v>2.4</v>
      </c>
      <c r="X83" s="82"/>
      <c r="Y83" s="83"/>
      <c r="Z83" s="84"/>
      <c r="AA83" s="30">
        <f t="shared" si="59"/>
        <v>2.2331552322977375</v>
      </c>
      <c r="AB83" s="30">
        <f t="shared" si="60"/>
        <v>3.0213276672263505</v>
      </c>
      <c r="AC83" s="85">
        <f t="shared" si="61"/>
        <v>2.5150902904356349</v>
      </c>
      <c r="AD83" s="85">
        <f t="shared" si="62"/>
        <v>3.4027692164717411</v>
      </c>
      <c r="AE83" s="30">
        <f t="shared" si="63"/>
        <v>1.2827042237206754</v>
      </c>
      <c r="AF83" s="30">
        <f t="shared" si="64"/>
        <v>1.7354233615044432</v>
      </c>
      <c r="AG83" s="84"/>
      <c r="AH83" s="77"/>
      <c r="AI83" s="45"/>
      <c r="AJ83" s="30">
        <f t="shared" si="65"/>
        <v>2.6272414497620442</v>
      </c>
      <c r="AK83" s="30">
        <f t="shared" si="66"/>
        <v>2.9589297534536882</v>
      </c>
      <c r="AL83" s="30">
        <f t="shared" si="67"/>
        <v>1.5090637926125594</v>
      </c>
      <c r="AM83" s="85">
        <f t="shared" si="68"/>
        <v>2.9492996533607823</v>
      </c>
      <c r="AN83" s="30">
        <f t="shared" si="107"/>
        <v>5.1638676489955702E-2</v>
      </c>
      <c r="AO83" s="30">
        <f t="shared" si="104"/>
        <v>0.31240246929580084</v>
      </c>
      <c r="AP83" s="30">
        <f t="shared" si="105"/>
        <v>0.79376732563391639</v>
      </c>
      <c r="AQ83" s="85">
        <f t="shared" si="106"/>
        <v>0.30173010918227566</v>
      </c>
      <c r="AR83" s="94"/>
      <c r="AS83" s="95"/>
      <c r="AT83" s="93"/>
      <c r="AU83" s="30">
        <f t="shared" si="69"/>
        <v>7182.9284283411471</v>
      </c>
      <c r="AV83" s="30">
        <f t="shared" si="69"/>
        <v>5.76</v>
      </c>
      <c r="AW83" s="30">
        <f t="shared" si="70"/>
        <v>203.40518122025557</v>
      </c>
      <c r="AX83" s="85">
        <f t="shared" si="71"/>
        <v>3194.6480622880508</v>
      </c>
      <c r="AY83" s="92"/>
      <c r="AZ83" s="30">
        <f t="shared" si="72"/>
        <v>2.5259449805051783</v>
      </c>
      <c r="BA83" s="30">
        <f t="shared" si="73"/>
        <v>2.7285379190189101</v>
      </c>
      <c r="BB83" s="30">
        <f t="shared" si="74"/>
        <v>0.10129646925686564</v>
      </c>
      <c r="BC83" s="56">
        <f t="shared" si="75"/>
        <v>3.8556208553287154E-2</v>
      </c>
      <c r="BD83" s="30">
        <f t="shared" si="76"/>
        <v>2.8187967034352011</v>
      </c>
      <c r="BE83" s="30">
        <f t="shared" si="77"/>
        <v>3.0990628034721754</v>
      </c>
      <c r="BF83" s="30">
        <f t="shared" si="78"/>
        <v>0.14013305001848736</v>
      </c>
      <c r="BG83" s="56">
        <f t="shared" si="79"/>
        <v>4.7359370344944043E-2</v>
      </c>
      <c r="BH83" s="30">
        <f t="shared" si="80"/>
        <v>1.2143071790612427</v>
      </c>
      <c r="BI83" s="30">
        <f t="shared" si="81"/>
        <v>1.8038204061638761</v>
      </c>
      <c r="BJ83" s="30">
        <f t="shared" si="82"/>
        <v>0.29475661355131672</v>
      </c>
      <c r="BK83" s="56">
        <f t="shared" si="83"/>
        <v>0.19532415726509528</v>
      </c>
      <c r="BL83" s="30">
        <f t="shared" si="84"/>
        <v>2.8150171486180513</v>
      </c>
      <c r="BM83" s="30">
        <f t="shared" si="85"/>
        <v>3.0835821581035132</v>
      </c>
      <c r="BN83" s="30">
        <f t="shared" si="86"/>
        <v>0.13428250474273107</v>
      </c>
      <c r="BO83" s="56">
        <f t="shared" si="87"/>
        <v>4.5530302283700988E-2</v>
      </c>
      <c r="BP83" s="59"/>
      <c r="BQ83" s="30">
        <f t="shared" si="88"/>
        <v>2.2871815822997137</v>
      </c>
      <c r="BR83" s="30">
        <f t="shared" si="89"/>
        <v>2.9673013172243747</v>
      </c>
      <c r="BS83" s="30">
        <f t="shared" si="90"/>
        <v>0.34005986746233041</v>
      </c>
      <c r="BT83" s="56">
        <f t="shared" si="91"/>
        <v>0.12943609255751146</v>
      </c>
      <c r="BU83" s="30">
        <f t="shared" si="92"/>
        <v>2.4884925628390797</v>
      </c>
      <c r="BV83" s="30">
        <f t="shared" si="93"/>
        <v>3.4293669440682968</v>
      </c>
      <c r="BW83" s="30">
        <f t="shared" si="94"/>
        <v>0.47043719061460848</v>
      </c>
      <c r="BX83" s="56">
        <f t="shared" si="95"/>
        <v>0.15898896892212808</v>
      </c>
      <c r="BY83" s="30">
        <f t="shared" si="96"/>
        <v>0.51954366744677105</v>
      </c>
      <c r="BZ83" s="30">
        <f t="shared" si="97"/>
        <v>2.4985839177783475</v>
      </c>
      <c r="CA83" s="30">
        <f t="shared" si="98"/>
        <v>0.98952012516578836</v>
      </c>
      <c r="CB83" s="56">
        <f t="shared" si="99"/>
        <v>0.65571788946886489</v>
      </c>
      <c r="CC83" s="30">
        <f t="shared" si="100"/>
        <v>2.4985031833522497</v>
      </c>
      <c r="CD83" s="30">
        <f t="shared" si="101"/>
        <v>3.4000961233693148</v>
      </c>
      <c r="CE83" s="30">
        <f t="shared" si="102"/>
        <v>0.45079647000853268</v>
      </c>
      <c r="CF83" s="56">
        <f t="shared" si="103"/>
        <v>0.15284864984635979</v>
      </c>
      <c r="CG83" s="66"/>
      <c r="CH83" s="60"/>
    </row>
    <row r="84" spans="1:86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24"/>
      <c r="U84" s="129">
        <f>'RAW DATA'!BO79</f>
        <v>338.78</v>
      </c>
      <c r="V84" s="129">
        <f>'RAW DATA'!BP79</f>
        <v>88.47659159795559</v>
      </c>
      <c r="W84" s="129">
        <f>'RAW DATA'!BQ79</f>
        <v>2.4</v>
      </c>
      <c r="X84" s="82"/>
      <c r="Y84" s="83"/>
      <c r="Z84" s="84"/>
      <c r="AA84" s="30">
        <f t="shared" si="59"/>
        <v>2.2939379748786353</v>
      </c>
      <c r="AB84" s="30">
        <f t="shared" si="60"/>
        <v>3.1035631424828591</v>
      </c>
      <c r="AC84" s="85">
        <f t="shared" si="61"/>
        <v>2.6378955073571038</v>
      </c>
      <c r="AD84" s="85">
        <f t="shared" si="62"/>
        <v>3.5689174511301989</v>
      </c>
      <c r="AE84" s="30">
        <f t="shared" si="63"/>
        <v>1.2833774133019871</v>
      </c>
      <c r="AF84" s="30">
        <f t="shared" si="64"/>
        <v>1.7363341474085707</v>
      </c>
      <c r="AG84" s="84"/>
      <c r="AH84" s="77"/>
      <c r="AI84" s="45"/>
      <c r="AJ84" s="30">
        <f t="shared" si="65"/>
        <v>2.6987505586807474</v>
      </c>
      <c r="AK84" s="30">
        <f t="shared" si="66"/>
        <v>3.1034064792436515</v>
      </c>
      <c r="AL84" s="30">
        <f t="shared" si="67"/>
        <v>1.509855780355279</v>
      </c>
      <c r="AM84" s="85">
        <f t="shared" si="68"/>
        <v>3.0349616067529785</v>
      </c>
      <c r="AN84" s="30">
        <f t="shared" si="107"/>
        <v>8.9251896312058765E-2</v>
      </c>
      <c r="AO84" s="30">
        <f t="shared" si="104"/>
        <v>0.49478067504194972</v>
      </c>
      <c r="AP84" s="30">
        <f t="shared" si="105"/>
        <v>0.79235673176690913</v>
      </c>
      <c r="AQ84" s="85">
        <f t="shared" si="106"/>
        <v>0.40317624205032426</v>
      </c>
      <c r="AR84" s="94"/>
      <c r="AS84" s="95"/>
      <c r="AT84" s="93"/>
      <c r="AU84" s="30">
        <f t="shared" si="69"/>
        <v>7828.1072607914257</v>
      </c>
      <c r="AV84" s="30">
        <f t="shared" si="69"/>
        <v>5.76</v>
      </c>
      <c r="AW84" s="30">
        <f t="shared" si="70"/>
        <v>212.3438198350934</v>
      </c>
      <c r="AX84" s="85">
        <f t="shared" si="71"/>
        <v>3629.5384116763248</v>
      </c>
      <c r="AY84" s="92"/>
      <c r="AZ84" s="30">
        <f t="shared" si="72"/>
        <v>2.5917189649227725</v>
      </c>
      <c r="BA84" s="30">
        <f t="shared" si="73"/>
        <v>2.8057821524387223</v>
      </c>
      <c r="BB84" s="30">
        <f t="shared" si="74"/>
        <v>0.10703159375797477</v>
      </c>
      <c r="BC84" s="56">
        <f t="shared" si="75"/>
        <v>3.9659683779851081E-2</v>
      </c>
      <c r="BD84" s="30">
        <f t="shared" si="76"/>
        <v>2.9553394854809039</v>
      </c>
      <c r="BE84" s="30">
        <f t="shared" si="77"/>
        <v>3.2514734730063992</v>
      </c>
      <c r="BF84" s="30">
        <f t="shared" si="78"/>
        <v>0.14806699376274782</v>
      </c>
      <c r="BG84" s="56">
        <f t="shared" si="79"/>
        <v>4.7711118331761011E-2</v>
      </c>
      <c r="BH84" s="30">
        <f t="shared" si="80"/>
        <v>1.1984108667216025</v>
      </c>
      <c r="BI84" s="30">
        <f t="shared" si="81"/>
        <v>1.8213006939889556</v>
      </c>
      <c r="BJ84" s="30">
        <f t="shared" si="82"/>
        <v>0.3114449136336766</v>
      </c>
      <c r="BK84" s="56">
        <f t="shared" si="83"/>
        <v>0.2062746109170715</v>
      </c>
      <c r="BL84" s="30">
        <f t="shared" si="84"/>
        <v>2.8930763998759068</v>
      </c>
      <c r="BM84" s="30">
        <f t="shared" si="85"/>
        <v>3.1768468136300503</v>
      </c>
      <c r="BN84" s="30">
        <f t="shared" si="86"/>
        <v>0.14188520687707168</v>
      </c>
      <c r="BO84" s="56">
        <f t="shared" si="87"/>
        <v>4.6750247700454696E-2</v>
      </c>
      <c r="BP84" s="59"/>
      <c r="BQ84" s="30">
        <f t="shared" si="88"/>
        <v>2.3569384745804882</v>
      </c>
      <c r="BR84" s="30">
        <f t="shared" si="89"/>
        <v>3.0405626427810066</v>
      </c>
      <c r="BS84" s="30">
        <f t="shared" si="90"/>
        <v>0.34181208410025932</v>
      </c>
      <c r="BT84" s="56">
        <f t="shared" si="91"/>
        <v>0.12665567886620469</v>
      </c>
      <c r="BU84" s="30">
        <f t="shared" si="92"/>
        <v>2.6305452805311549</v>
      </c>
      <c r="BV84" s="30">
        <f t="shared" si="93"/>
        <v>3.5762676779561482</v>
      </c>
      <c r="BW84" s="30">
        <f t="shared" si="94"/>
        <v>0.4728611987124966</v>
      </c>
      <c r="BX84" s="56">
        <f t="shared" si="95"/>
        <v>0.15236843831934652</v>
      </c>
      <c r="BY84" s="30">
        <f t="shared" si="96"/>
        <v>0.51523698347671332</v>
      </c>
      <c r="BZ84" s="30">
        <f t="shared" si="97"/>
        <v>2.5044745772338448</v>
      </c>
      <c r="CA84" s="30">
        <f t="shared" si="98"/>
        <v>0.99461879687856569</v>
      </c>
      <c r="CB84" s="56">
        <f t="shared" si="99"/>
        <v>0.65875086204890743</v>
      </c>
      <c r="CC84" s="30">
        <f t="shared" si="100"/>
        <v>2.5818423308192333</v>
      </c>
      <c r="CD84" s="30">
        <f t="shared" si="101"/>
        <v>3.4880808826867238</v>
      </c>
      <c r="CE84" s="30">
        <f t="shared" si="102"/>
        <v>0.45311927593374546</v>
      </c>
      <c r="CF84" s="56">
        <f t="shared" si="103"/>
        <v>0.14929983790421816</v>
      </c>
      <c r="CG84" s="66"/>
      <c r="CH84" s="60"/>
    </row>
    <row r="85" spans="1:86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24"/>
      <c r="U85" s="129">
        <f>'RAW DATA'!BO80</f>
        <v>349.48</v>
      </c>
      <c r="V85" s="129">
        <f>'RAW DATA'!BP80</f>
        <v>91.138134412230741</v>
      </c>
      <c r="W85" s="129">
        <f>'RAW DATA'!BQ80</f>
        <v>2.7</v>
      </c>
      <c r="X85" s="82"/>
      <c r="Y85" s="83"/>
      <c r="Z85" s="84"/>
      <c r="AA85" s="30">
        <f t="shared" si="59"/>
        <v>2.3373743536076059</v>
      </c>
      <c r="AB85" s="30">
        <f t="shared" si="60"/>
        <v>3.1623300078220549</v>
      </c>
      <c r="AC85" s="85">
        <f t="shared" si="61"/>
        <v>2.7293109852282136</v>
      </c>
      <c r="AD85" s="85">
        <f t="shared" si="62"/>
        <v>3.6925972153087594</v>
      </c>
      <c r="AE85" s="30">
        <f t="shared" si="63"/>
        <v>1.2838415501455558</v>
      </c>
      <c r="AF85" s="30">
        <f t="shared" si="64"/>
        <v>1.7369620972557518</v>
      </c>
      <c r="AG85" s="84"/>
      <c r="AH85" s="77"/>
      <c r="AI85" s="45"/>
      <c r="AJ85" s="30">
        <f t="shared" si="65"/>
        <v>2.7498521807148304</v>
      </c>
      <c r="AK85" s="30">
        <f t="shared" si="66"/>
        <v>3.2109541002684865</v>
      </c>
      <c r="AL85" s="30">
        <f t="shared" si="67"/>
        <v>1.5104018237006538</v>
      </c>
      <c r="AM85" s="85">
        <f t="shared" si="68"/>
        <v>3.0961770914813069</v>
      </c>
      <c r="AN85" s="30">
        <f t="shared" si="107"/>
        <v>2.4852399220240901E-3</v>
      </c>
      <c r="AO85" s="30">
        <f t="shared" si="104"/>
        <v>0.26107409258117836</v>
      </c>
      <c r="AP85" s="30">
        <f t="shared" si="105"/>
        <v>1.4151438210547309</v>
      </c>
      <c r="AQ85" s="85">
        <f t="shared" si="106"/>
        <v>0.1569562878145877</v>
      </c>
      <c r="AR85" s="94"/>
      <c r="AS85" s="95"/>
      <c r="AT85" s="93"/>
      <c r="AU85" s="30">
        <f t="shared" si="69"/>
        <v>8306.1595441418376</v>
      </c>
      <c r="AV85" s="30">
        <f t="shared" si="69"/>
        <v>7.2900000000000009</v>
      </c>
      <c r="AW85" s="30">
        <f t="shared" si="70"/>
        <v>246.07296291302302</v>
      </c>
      <c r="AX85" s="85">
        <f t="shared" si="71"/>
        <v>3957.3149785194564</v>
      </c>
      <c r="AY85" s="92"/>
      <c r="AZ85" s="30">
        <f t="shared" si="72"/>
        <v>2.6386934090672702</v>
      </c>
      <c r="BA85" s="30">
        <f t="shared" si="73"/>
        <v>2.8610109523623906</v>
      </c>
      <c r="BB85" s="30">
        <f t="shared" si="74"/>
        <v>0.11115877164756001</v>
      </c>
      <c r="BC85" s="56">
        <f t="shared" si="75"/>
        <v>4.0423544373452171E-2</v>
      </c>
      <c r="BD85" s="30">
        <f t="shared" si="76"/>
        <v>3.0571775883963772</v>
      </c>
      <c r="BE85" s="30">
        <f t="shared" si="77"/>
        <v>3.3647306121405958</v>
      </c>
      <c r="BF85" s="30">
        <f t="shared" si="78"/>
        <v>0.1537765118721092</v>
      </c>
      <c r="BG85" s="56">
        <f t="shared" si="79"/>
        <v>4.7891220824131719E-2</v>
      </c>
      <c r="BH85" s="30">
        <f t="shared" si="80"/>
        <v>1.1869474788678185</v>
      </c>
      <c r="BI85" s="30">
        <f t="shared" si="81"/>
        <v>1.8338561685334891</v>
      </c>
      <c r="BJ85" s="30">
        <f t="shared" si="82"/>
        <v>0.32345434483283525</v>
      </c>
      <c r="BK85" s="56">
        <f t="shared" si="83"/>
        <v>0.21415118795363733</v>
      </c>
      <c r="BL85" s="30">
        <f t="shared" si="84"/>
        <v>2.948820738486329</v>
      </c>
      <c r="BM85" s="30">
        <f t="shared" si="85"/>
        <v>3.2435334444762849</v>
      </c>
      <c r="BN85" s="30">
        <f t="shared" si="86"/>
        <v>0.14735635299497807</v>
      </c>
      <c r="BO85" s="56">
        <f t="shared" si="87"/>
        <v>4.759299892774483E-2</v>
      </c>
      <c r="BP85" s="59"/>
      <c r="BQ85" s="30">
        <f t="shared" si="88"/>
        <v>2.4067253655447174</v>
      </c>
      <c r="BR85" s="30">
        <f t="shared" si="89"/>
        <v>3.0929789958849434</v>
      </c>
      <c r="BS85" s="30">
        <f t="shared" si="90"/>
        <v>0.34312681517011318</v>
      </c>
      <c r="BT85" s="56">
        <f t="shared" si="91"/>
        <v>0.12478009457254405</v>
      </c>
      <c r="BU85" s="30">
        <f t="shared" si="92"/>
        <v>2.7362741088959464</v>
      </c>
      <c r="BV85" s="30">
        <f t="shared" si="93"/>
        <v>3.6856340916410266</v>
      </c>
      <c r="BW85" s="30">
        <f t="shared" si="94"/>
        <v>0.47467999137253991</v>
      </c>
      <c r="BX85" s="56">
        <f t="shared" si="95"/>
        <v>0.14783144714925989</v>
      </c>
      <c r="BY85" s="30">
        <f t="shared" si="96"/>
        <v>0.51195736852694917</v>
      </c>
      <c r="BZ85" s="30">
        <f t="shared" si="97"/>
        <v>2.5088462788743584</v>
      </c>
      <c r="CA85" s="30">
        <f t="shared" si="98"/>
        <v>0.99844445517370461</v>
      </c>
      <c r="CB85" s="56">
        <f t="shared" si="99"/>
        <v>0.66104558370262279</v>
      </c>
      <c r="CC85" s="30">
        <f t="shared" si="100"/>
        <v>2.6413149573569625</v>
      </c>
      <c r="CD85" s="30">
        <f t="shared" si="101"/>
        <v>3.5510392256056513</v>
      </c>
      <c r="CE85" s="30">
        <f t="shared" si="102"/>
        <v>0.45486213412434423</v>
      </c>
      <c r="CF85" s="56">
        <f t="shared" si="103"/>
        <v>0.14691089065151769</v>
      </c>
      <c r="CG85" s="66"/>
      <c r="CH85" s="60"/>
    </row>
    <row r="86" spans="1:86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24"/>
      <c r="U86" s="129">
        <f>'RAW DATA'!BO81</f>
        <v>364.93</v>
      </c>
      <c r="V86" s="129">
        <f>'RAW DATA'!BP81</f>
        <v>94.952682470729073</v>
      </c>
      <c r="W86" s="129">
        <f>'RAW DATA'!BQ81</f>
        <v>2.75</v>
      </c>
      <c r="X86" s="82"/>
      <c r="Y86" s="83"/>
      <c r="Z86" s="84"/>
      <c r="AA86" s="30">
        <f t="shared" si="59"/>
        <v>2.3996277779222979</v>
      </c>
      <c r="AB86" s="30">
        <f t="shared" si="60"/>
        <v>3.2465552289536972</v>
      </c>
      <c r="AC86" s="85">
        <f t="shared" si="61"/>
        <v>2.8658798504025906</v>
      </c>
      <c r="AD86" s="85">
        <f t="shared" si="62"/>
        <v>3.877366856427034</v>
      </c>
      <c r="AE86" s="30">
        <f t="shared" si="63"/>
        <v>1.2844839254969438</v>
      </c>
      <c r="AF86" s="30">
        <f t="shared" si="64"/>
        <v>1.7378311933193944</v>
      </c>
      <c r="AG86" s="84"/>
      <c r="AH86" s="77"/>
      <c r="AI86" s="45"/>
      <c r="AJ86" s="30">
        <f t="shared" si="65"/>
        <v>2.8230915034379978</v>
      </c>
      <c r="AK86" s="30">
        <f t="shared" si="66"/>
        <v>3.3716233534148126</v>
      </c>
      <c r="AL86" s="30">
        <f t="shared" si="67"/>
        <v>1.5111575594081692</v>
      </c>
      <c r="AM86" s="85">
        <f t="shared" si="68"/>
        <v>3.1839116968267684</v>
      </c>
      <c r="AN86" s="30">
        <f t="shared" si="107"/>
        <v>5.3423678748268375E-3</v>
      </c>
      <c r="AO86" s="30">
        <f t="shared" si="104"/>
        <v>0.38641559351067695</v>
      </c>
      <c r="AP86" s="30">
        <f t="shared" si="105"/>
        <v>1.5347305926115238</v>
      </c>
      <c r="AQ86" s="85">
        <f t="shared" si="106"/>
        <v>0.18827936064308542</v>
      </c>
      <c r="AR86" s="94"/>
      <c r="AS86" s="95"/>
      <c r="AT86" s="93"/>
      <c r="AU86" s="30">
        <f t="shared" si="69"/>
        <v>9016.0119083870995</v>
      </c>
      <c r="AV86" s="30">
        <f t="shared" si="69"/>
        <v>7.5625</v>
      </c>
      <c r="AW86" s="30">
        <f t="shared" si="70"/>
        <v>261.11987679450493</v>
      </c>
      <c r="AX86" s="85">
        <f t="shared" si="71"/>
        <v>4451.7907801305364</v>
      </c>
      <c r="AY86" s="92"/>
      <c r="AZ86" s="30">
        <f t="shared" si="72"/>
        <v>2.7059814662790327</v>
      </c>
      <c r="BA86" s="30">
        <f t="shared" si="73"/>
        <v>2.9402015405969628</v>
      </c>
      <c r="BB86" s="30">
        <f t="shared" si="74"/>
        <v>0.1171100371589652</v>
      </c>
      <c r="BC86" s="56">
        <f t="shared" si="75"/>
        <v>4.1482905182615201E-2</v>
      </c>
      <c r="BD86" s="30">
        <f t="shared" si="76"/>
        <v>3.2096138893608432</v>
      </c>
      <c r="BE86" s="30">
        <f t="shared" si="77"/>
        <v>3.5336328174687819</v>
      </c>
      <c r="BF86" s="30">
        <f t="shared" si="78"/>
        <v>0.16200946405396935</v>
      </c>
      <c r="BG86" s="56">
        <f t="shared" si="79"/>
        <v>4.8050878485547496E-2</v>
      </c>
      <c r="BH86" s="30">
        <f t="shared" si="80"/>
        <v>1.1703859785319104</v>
      </c>
      <c r="BI86" s="30">
        <f t="shared" si="81"/>
        <v>1.851929140284428</v>
      </c>
      <c r="BJ86" s="30">
        <f t="shared" si="82"/>
        <v>0.34077158087625886</v>
      </c>
      <c r="BK86" s="56">
        <f t="shared" si="83"/>
        <v>0.2255036734949854</v>
      </c>
      <c r="BL86" s="30">
        <f t="shared" si="84"/>
        <v>3.0286661168417157</v>
      </c>
      <c r="BM86" s="30">
        <f t="shared" si="85"/>
        <v>3.3391572768118212</v>
      </c>
      <c r="BN86" s="30">
        <f t="shared" si="86"/>
        <v>0.15524557998505259</v>
      </c>
      <c r="BO86" s="56">
        <f t="shared" si="87"/>
        <v>4.8759386178887296E-2</v>
      </c>
      <c r="BP86" s="59"/>
      <c r="BQ86" s="30">
        <f t="shared" si="88"/>
        <v>2.4779907941110468</v>
      </c>
      <c r="BR86" s="30">
        <f t="shared" si="89"/>
        <v>3.1681922127649487</v>
      </c>
      <c r="BS86" s="30">
        <f t="shared" si="90"/>
        <v>0.34510070932695108</v>
      </c>
      <c r="BT86" s="56">
        <f t="shared" si="91"/>
        <v>0.12224212672762565</v>
      </c>
      <c r="BU86" s="30">
        <f t="shared" si="92"/>
        <v>2.8942126863273083</v>
      </c>
      <c r="BV86" s="30">
        <f t="shared" si="93"/>
        <v>3.8490340205023168</v>
      </c>
      <c r="BW86" s="30">
        <f t="shared" si="94"/>
        <v>0.4774106670875044</v>
      </c>
      <c r="BX86" s="56">
        <f t="shared" si="95"/>
        <v>0.14159667823037769</v>
      </c>
      <c r="BY86" s="30">
        <f t="shared" si="96"/>
        <v>0.50696938620118415</v>
      </c>
      <c r="BZ86" s="30">
        <f t="shared" si="97"/>
        <v>2.5153457326151543</v>
      </c>
      <c r="CA86" s="30">
        <f t="shared" si="98"/>
        <v>1.0041881732069851</v>
      </c>
      <c r="CB86" s="56">
        <f t="shared" si="99"/>
        <v>0.6645158653080927</v>
      </c>
      <c r="CC86" s="30">
        <f t="shared" si="100"/>
        <v>2.7264328925122214</v>
      </c>
      <c r="CD86" s="30">
        <f t="shared" si="101"/>
        <v>3.6413905011413155</v>
      </c>
      <c r="CE86" s="30">
        <f t="shared" si="102"/>
        <v>0.45747880431454713</v>
      </c>
      <c r="CF86" s="56">
        <f t="shared" si="103"/>
        <v>0.14368451385460573</v>
      </c>
      <c r="CG86" s="66"/>
      <c r="CH86" s="60"/>
    </row>
    <row r="87" spans="1:86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24"/>
      <c r="U87" s="27"/>
      <c r="V87" s="102">
        <f>AVERAGE(V16:V86)</f>
        <v>28.230941035642587</v>
      </c>
      <c r="W87" s="27"/>
      <c r="X87" s="24"/>
      <c r="Y87" s="91"/>
      <c r="Z87" s="45"/>
      <c r="AA87" s="45"/>
      <c r="AB87" s="45"/>
      <c r="AC87" s="45"/>
      <c r="AD87" s="45"/>
      <c r="AE87" s="45"/>
      <c r="AF87" s="45"/>
      <c r="AG87" s="45"/>
      <c r="AH87" s="91"/>
      <c r="AI87" s="45"/>
      <c r="AJ87" s="24"/>
      <c r="AK87" s="243"/>
      <c r="AL87" s="243"/>
      <c r="AM87" s="103"/>
      <c r="AN87" s="103"/>
      <c r="AO87" s="103"/>
      <c r="AP87" s="103"/>
      <c r="AQ87" s="103"/>
      <c r="AR87" s="100"/>
      <c r="AS87" s="101"/>
      <c r="AT87" s="68"/>
      <c r="AU87" s="63"/>
      <c r="AV87" s="63"/>
      <c r="AW87" s="63"/>
      <c r="AX87" s="63"/>
      <c r="AY87" s="63"/>
      <c r="AZ87" s="63"/>
      <c r="BA87" s="63"/>
      <c r="BB87" s="63"/>
      <c r="BC87" s="78"/>
      <c r="BD87" s="63"/>
      <c r="BE87" s="63"/>
      <c r="BF87" s="63"/>
      <c r="BG87" s="78"/>
      <c r="BH87" s="59"/>
      <c r="BI87" s="59"/>
      <c r="BJ87" s="59"/>
      <c r="BK87" s="78"/>
      <c r="BL87" s="59"/>
      <c r="BM87" s="59"/>
      <c r="BN87" s="59"/>
      <c r="BO87" s="78"/>
      <c r="BP87" s="59"/>
      <c r="BQ87" s="63"/>
      <c r="BR87" s="63"/>
      <c r="BS87" s="63"/>
      <c r="BT87" s="59">
        <f>AVERAGE(BT16:BT86)</f>
        <v>0.22856415971663765</v>
      </c>
      <c r="BU87" s="63"/>
      <c r="BV87" s="63"/>
      <c r="BW87" s="63"/>
      <c r="BX87" s="59">
        <f>AVERAGE(BX16:BX86)</f>
        <v>0.32947671661005462</v>
      </c>
      <c r="BY87" s="59"/>
      <c r="BZ87" s="59"/>
      <c r="CA87" s="59"/>
      <c r="CB87" s="59">
        <f>AVERAGE(CB16:CB86)</f>
        <v>0.66074150353481365</v>
      </c>
      <c r="CC87" s="59"/>
      <c r="CD87" s="59"/>
      <c r="CE87" s="59"/>
      <c r="CF87" s="59">
        <f>AVERAGE(CF16:CF86)</f>
        <v>0.28817844779504376</v>
      </c>
      <c r="CG87" s="66"/>
      <c r="CH87" s="60"/>
    </row>
    <row r="88" spans="1:86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24"/>
      <c r="U88" s="24"/>
      <c r="V88" s="24"/>
      <c r="W88" s="24"/>
      <c r="X88" s="24"/>
      <c r="Y88" s="91"/>
      <c r="Z88" s="45"/>
      <c r="AA88" s="45"/>
      <c r="AB88" s="45"/>
      <c r="AC88" s="45"/>
      <c r="AD88" s="45"/>
      <c r="AE88" s="45"/>
      <c r="AF88" s="45"/>
      <c r="AG88" s="45"/>
      <c r="AH88" s="91"/>
      <c r="AI88" s="45"/>
      <c r="AJ88" s="24"/>
      <c r="AK88" s="104"/>
      <c r="AL88" s="105"/>
      <c r="AM88" s="103"/>
      <c r="AN88" s="103"/>
      <c r="AO88" s="103"/>
      <c r="AP88" s="103"/>
      <c r="AQ88" s="103"/>
      <c r="AR88" s="106"/>
      <c r="AS88" s="107"/>
      <c r="AT88" s="68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8"/>
      <c r="CH88" s="60"/>
    </row>
    <row r="89" spans="1:86" s="12" customFormat="1" ht="21.95" customHeight="1" x14ac:dyDescent="0.25">
      <c r="T89" s="108"/>
      <c r="U89" s="109"/>
      <c r="V89" s="109"/>
      <c r="W89" s="109"/>
      <c r="X89" s="109"/>
      <c r="AA89" s="91"/>
      <c r="AB89" s="91"/>
      <c r="AC89" s="91"/>
      <c r="AD89" s="91"/>
      <c r="AE89" s="91"/>
      <c r="AF89" s="91"/>
      <c r="AG89" s="11"/>
      <c r="AH89" s="11"/>
      <c r="AI89" s="11"/>
      <c r="AJ89" s="108"/>
      <c r="AK89" s="108"/>
      <c r="AL89" s="108"/>
      <c r="AM89" s="108"/>
      <c r="AN89" s="108"/>
      <c r="AO89" s="108"/>
      <c r="AP89" s="108"/>
      <c r="AQ89" s="108"/>
      <c r="AT89" s="11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1"/>
      <c r="CH89" s="11"/>
    </row>
    <row r="90" spans="1:86" s="12" customFormat="1" ht="21.95" customHeight="1" x14ac:dyDescent="0.25">
      <c r="T90" s="108"/>
      <c r="U90" s="109"/>
      <c r="V90" s="109"/>
      <c r="W90" s="109"/>
      <c r="X90" s="109"/>
      <c r="AA90" s="91"/>
      <c r="AB90" s="91"/>
      <c r="AC90" s="91"/>
      <c r="AD90" s="91"/>
      <c r="AE90" s="91"/>
      <c r="AF90" s="91"/>
      <c r="AG90" s="11"/>
      <c r="AH90" s="11"/>
      <c r="AI90" s="11"/>
      <c r="AJ90" s="108"/>
      <c r="AK90" s="108"/>
      <c r="AL90" s="108"/>
      <c r="AM90" s="108"/>
      <c r="AN90" s="108"/>
      <c r="AO90" s="108"/>
      <c r="AP90" s="108"/>
      <c r="AQ90" s="108"/>
      <c r="AT90" s="11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1"/>
      <c r="CH90" s="11"/>
    </row>
    <row r="91" spans="1:86" s="12" customFormat="1" ht="21.95" customHeight="1" x14ac:dyDescent="0.25">
      <c r="T91" s="108"/>
      <c r="U91" s="109"/>
      <c r="V91" s="109"/>
      <c r="W91" s="109"/>
      <c r="X91" s="109"/>
      <c r="AA91" s="110"/>
      <c r="AB91" s="110"/>
      <c r="AC91" s="110"/>
      <c r="AD91" s="110"/>
      <c r="AE91" s="110"/>
      <c r="AF91" s="110"/>
      <c r="AH91" s="11"/>
      <c r="AI91" s="11"/>
      <c r="AJ91" s="108"/>
      <c r="AK91" s="108"/>
      <c r="AL91" s="108"/>
      <c r="AM91" s="108"/>
      <c r="AN91" s="108"/>
      <c r="AO91" s="108"/>
      <c r="AP91" s="108"/>
      <c r="AQ91" s="108"/>
      <c r="AT91" s="11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1"/>
      <c r="CH91" s="11"/>
    </row>
    <row r="92" spans="1:86" s="12" customFormat="1" ht="21.95" customHeight="1" x14ac:dyDescent="0.25">
      <c r="T92" s="108"/>
      <c r="U92" s="109"/>
      <c r="V92" s="109"/>
      <c r="W92" s="109"/>
      <c r="X92" s="109"/>
      <c r="AA92" s="110"/>
      <c r="AB92" s="110"/>
      <c r="AC92" s="110"/>
      <c r="AD92" s="110"/>
      <c r="AE92" s="110"/>
      <c r="AF92" s="110"/>
      <c r="AH92" s="11"/>
      <c r="AI92" s="11"/>
      <c r="AJ92" s="108"/>
      <c r="AK92" s="108"/>
      <c r="AL92" s="108"/>
      <c r="AM92" s="108"/>
      <c r="AN92" s="108"/>
      <c r="AO92" s="108"/>
      <c r="AP92" s="108"/>
      <c r="AQ92" s="108"/>
      <c r="AT92" s="11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1"/>
      <c r="CH92" s="11"/>
    </row>
    <row r="93" spans="1:86" s="12" customFormat="1" ht="21.95" customHeight="1" x14ac:dyDescent="0.25">
      <c r="T93" s="108"/>
      <c r="U93" s="109"/>
      <c r="V93" s="109"/>
      <c r="W93" s="109"/>
      <c r="X93" s="109"/>
      <c r="AA93" s="110"/>
      <c r="AB93" s="110"/>
      <c r="AC93" s="110"/>
      <c r="AD93" s="110"/>
      <c r="AE93" s="110"/>
      <c r="AF93" s="110"/>
      <c r="AH93" s="11"/>
      <c r="AI93" s="11"/>
      <c r="AJ93" s="108"/>
      <c r="AK93" s="108"/>
      <c r="AL93" s="108"/>
      <c r="AM93" s="108"/>
      <c r="AN93" s="108"/>
      <c r="AO93" s="108"/>
      <c r="AP93" s="108"/>
      <c r="AQ93" s="108"/>
      <c r="AT93" s="11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1"/>
      <c r="CH93" s="11"/>
    </row>
    <row r="94" spans="1:86" s="12" customFormat="1" ht="21.95" customHeight="1" x14ac:dyDescent="0.25">
      <c r="T94" s="108"/>
      <c r="U94" s="109"/>
      <c r="V94" s="109"/>
      <c r="W94" s="109"/>
      <c r="X94" s="109"/>
      <c r="AA94" s="110"/>
      <c r="AB94" s="110"/>
      <c r="AC94" s="110"/>
      <c r="AD94" s="110"/>
      <c r="AE94" s="110"/>
      <c r="AF94" s="110"/>
      <c r="AH94" s="11"/>
      <c r="AI94" s="11"/>
      <c r="AJ94" s="108"/>
      <c r="AK94" s="108"/>
      <c r="AL94" s="108"/>
      <c r="AM94" s="108"/>
      <c r="AN94" s="108"/>
      <c r="AO94" s="108"/>
      <c r="AP94" s="108"/>
      <c r="AQ94" s="108"/>
      <c r="AT94" s="11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1"/>
      <c r="CH94" s="11"/>
    </row>
    <row r="95" spans="1:86" s="12" customFormat="1" ht="21.95" customHeight="1" x14ac:dyDescent="0.25">
      <c r="T95" s="108"/>
      <c r="U95" s="109"/>
      <c r="V95" s="109"/>
      <c r="W95" s="109"/>
      <c r="X95" s="109"/>
      <c r="AA95" s="110"/>
      <c r="AB95" s="110"/>
      <c r="AC95" s="110"/>
      <c r="AD95" s="110"/>
      <c r="AE95" s="110"/>
      <c r="AF95" s="110"/>
      <c r="AH95" s="11"/>
      <c r="AI95" s="11"/>
      <c r="AJ95" s="108"/>
      <c r="AK95" s="108"/>
      <c r="AL95" s="108"/>
      <c r="AM95" s="108"/>
      <c r="AN95" s="108"/>
      <c r="AO95" s="108"/>
      <c r="AP95" s="108"/>
      <c r="AQ95" s="108"/>
      <c r="AT95" s="11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1"/>
      <c r="CH95" s="11"/>
    </row>
    <row r="96" spans="1:86" s="12" customFormat="1" ht="21.95" customHeight="1" x14ac:dyDescent="0.25">
      <c r="T96" s="108"/>
      <c r="U96" s="109"/>
      <c r="V96" s="109"/>
      <c r="W96" s="109"/>
      <c r="X96" s="109"/>
      <c r="AA96" s="110"/>
      <c r="AB96" s="110"/>
      <c r="AC96" s="110"/>
      <c r="AD96" s="110"/>
      <c r="AE96" s="110"/>
      <c r="AF96" s="110"/>
      <c r="AH96" s="11"/>
      <c r="AI96" s="11"/>
      <c r="AJ96" s="108"/>
      <c r="AK96" s="108"/>
      <c r="AL96" s="108"/>
      <c r="AM96" s="108"/>
      <c r="AN96" s="108"/>
      <c r="AO96" s="108"/>
      <c r="AP96" s="108"/>
      <c r="AQ96" s="108"/>
      <c r="AT96" s="11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1"/>
      <c r="CH96" s="11"/>
    </row>
    <row r="97" spans="20:86" s="12" customFormat="1" ht="21.95" customHeight="1" x14ac:dyDescent="0.25">
      <c r="T97" s="108"/>
      <c r="U97" s="109"/>
      <c r="V97" s="109"/>
      <c r="W97" s="109"/>
      <c r="X97" s="109"/>
      <c r="AA97" s="110"/>
      <c r="AB97" s="110"/>
      <c r="AC97" s="110"/>
      <c r="AD97" s="110"/>
      <c r="AE97" s="110"/>
      <c r="AF97" s="110"/>
      <c r="AH97" s="11"/>
      <c r="AI97" s="11"/>
      <c r="AJ97" s="108"/>
      <c r="AK97" s="108"/>
      <c r="AL97" s="108"/>
      <c r="AM97" s="108"/>
      <c r="AN97" s="108"/>
      <c r="AO97" s="108"/>
      <c r="AP97" s="108"/>
      <c r="AQ97" s="108"/>
      <c r="AT97" s="11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1"/>
      <c r="CH97" s="11"/>
    </row>
    <row r="98" spans="20:86" s="12" customFormat="1" ht="21.95" customHeight="1" x14ac:dyDescent="0.25">
      <c r="T98" s="108"/>
      <c r="U98" s="109"/>
      <c r="V98" s="109"/>
      <c r="W98" s="109"/>
      <c r="X98" s="109"/>
      <c r="AA98" s="110"/>
      <c r="AB98" s="110"/>
      <c r="AC98" s="110"/>
      <c r="AD98" s="110"/>
      <c r="AE98" s="110"/>
      <c r="AF98" s="110"/>
      <c r="AH98" s="11"/>
      <c r="AI98" s="11"/>
      <c r="AJ98" s="108"/>
      <c r="AK98" s="108"/>
      <c r="AL98" s="108"/>
      <c r="AM98" s="108"/>
      <c r="AN98" s="108"/>
      <c r="AO98" s="108"/>
      <c r="AP98" s="108"/>
      <c r="AQ98" s="108"/>
      <c r="AT98" s="11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1"/>
      <c r="CH98" s="11"/>
    </row>
    <row r="99" spans="20:86" s="12" customFormat="1" ht="21.95" customHeight="1" x14ac:dyDescent="0.25">
      <c r="T99" s="108"/>
      <c r="U99" s="109"/>
      <c r="V99" s="109"/>
      <c r="W99" s="109"/>
      <c r="X99" s="109"/>
      <c r="AA99" s="110"/>
      <c r="AB99" s="110"/>
      <c r="AC99" s="110"/>
      <c r="AD99" s="110"/>
      <c r="AE99" s="110"/>
      <c r="AF99" s="110"/>
      <c r="AH99" s="11"/>
      <c r="AI99" s="11"/>
      <c r="AJ99" s="108"/>
      <c r="AK99" s="108"/>
      <c r="AL99" s="108"/>
      <c r="AM99" s="108"/>
      <c r="AN99" s="108"/>
      <c r="AO99" s="108"/>
      <c r="AP99" s="108"/>
      <c r="AQ99" s="108"/>
      <c r="AT99" s="11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1"/>
      <c r="CH99" s="11"/>
    </row>
    <row r="100" spans="20:86" s="12" customFormat="1" ht="21.95" customHeight="1" x14ac:dyDescent="0.25">
      <c r="T100" s="108"/>
      <c r="U100" s="109"/>
      <c r="V100" s="109"/>
      <c r="W100" s="109"/>
      <c r="X100" s="109"/>
      <c r="AA100" s="110"/>
      <c r="AB100" s="110"/>
      <c r="AC100" s="110"/>
      <c r="AD100" s="110"/>
      <c r="AE100" s="110"/>
      <c r="AF100" s="110"/>
      <c r="AH100" s="11"/>
      <c r="AI100" s="11"/>
      <c r="AJ100" s="108"/>
      <c r="AK100" s="108"/>
      <c r="AL100" s="108"/>
      <c r="AM100" s="108"/>
      <c r="AN100" s="108"/>
      <c r="AO100" s="108"/>
      <c r="AP100" s="108"/>
      <c r="AQ100" s="108"/>
      <c r="AT100" s="11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1"/>
      <c r="CH100" s="11"/>
    </row>
    <row r="101" spans="20:86" s="12" customFormat="1" ht="21.95" customHeight="1" x14ac:dyDescent="0.25">
      <c r="T101" s="108"/>
      <c r="U101" s="109"/>
      <c r="V101" s="109"/>
      <c r="W101" s="109"/>
      <c r="X101" s="109"/>
      <c r="AA101" s="110"/>
      <c r="AB101" s="110"/>
      <c r="AC101" s="110"/>
      <c r="AD101" s="110"/>
      <c r="AE101" s="110"/>
      <c r="AF101" s="110"/>
      <c r="AH101" s="11"/>
      <c r="AI101" s="11"/>
      <c r="AJ101" s="108"/>
      <c r="AK101" s="108"/>
      <c r="AL101" s="108"/>
      <c r="AM101" s="108"/>
      <c r="AN101" s="108"/>
      <c r="AO101" s="108"/>
      <c r="AP101" s="108"/>
      <c r="AQ101" s="108"/>
      <c r="AT101" s="11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1"/>
      <c r="CH101" s="11"/>
    </row>
    <row r="102" spans="20:86" s="12" customFormat="1" ht="21.95" customHeight="1" x14ac:dyDescent="0.25">
      <c r="T102" s="108"/>
      <c r="U102" s="109"/>
      <c r="V102" s="109"/>
      <c r="W102" s="109"/>
      <c r="X102" s="109"/>
      <c r="AA102" s="110"/>
      <c r="AB102" s="110"/>
      <c r="AC102" s="110"/>
      <c r="AD102" s="110"/>
      <c r="AE102" s="110"/>
      <c r="AF102" s="110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</row>
    <row r="103" spans="20:86" s="12" customFormat="1" ht="21.95" customHeight="1" x14ac:dyDescent="0.25">
      <c r="T103" s="108"/>
      <c r="U103" s="109"/>
      <c r="V103" s="109"/>
      <c r="W103" s="109"/>
      <c r="X103" s="109"/>
      <c r="AA103" s="110"/>
      <c r="AB103" s="110"/>
      <c r="AC103" s="110"/>
      <c r="AD103" s="110"/>
      <c r="AE103" s="110"/>
      <c r="AF103" s="110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</row>
    <row r="104" spans="20:86" s="12" customFormat="1" ht="21.95" customHeight="1" x14ac:dyDescent="0.25">
      <c r="T104" s="108"/>
      <c r="U104" s="109"/>
      <c r="V104" s="109"/>
      <c r="W104" s="109"/>
      <c r="X104" s="109"/>
      <c r="AA104" s="110"/>
      <c r="AB104" s="110"/>
      <c r="AC104" s="110"/>
      <c r="AD104" s="110"/>
      <c r="AE104" s="110"/>
      <c r="AF104" s="110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</row>
    <row r="105" spans="20:86" s="12" customFormat="1" ht="21.95" customHeight="1" x14ac:dyDescent="0.25">
      <c r="T105" s="108"/>
      <c r="U105" s="109"/>
      <c r="V105" s="109"/>
      <c r="W105" s="109"/>
      <c r="X105" s="109"/>
      <c r="AA105" s="110"/>
      <c r="AB105" s="110"/>
      <c r="AC105" s="110"/>
      <c r="AD105" s="110"/>
      <c r="AE105" s="110"/>
      <c r="AF105" s="110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</row>
    <row r="106" spans="20:86" s="12" customFormat="1" ht="21.95" customHeight="1" x14ac:dyDescent="0.25">
      <c r="T106" s="108"/>
      <c r="U106" s="109"/>
      <c r="V106" s="109"/>
      <c r="W106" s="109"/>
      <c r="X106" s="109"/>
      <c r="AA106" s="110"/>
      <c r="AB106" s="110"/>
      <c r="AC106" s="110"/>
      <c r="AD106" s="110"/>
      <c r="AE106" s="110"/>
      <c r="AF106" s="110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</row>
    <row r="107" spans="20:86" s="12" customFormat="1" ht="21.95" customHeight="1" x14ac:dyDescent="0.25">
      <c r="T107" s="108"/>
      <c r="U107" s="109"/>
      <c r="V107" s="109"/>
      <c r="W107" s="109"/>
      <c r="X107" s="109"/>
      <c r="AA107" s="110"/>
      <c r="AB107" s="110"/>
      <c r="AC107" s="110"/>
      <c r="AD107" s="110"/>
      <c r="AE107" s="110"/>
      <c r="AF107" s="110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</row>
    <row r="108" spans="20:86" s="12" customFormat="1" ht="21.95" customHeight="1" x14ac:dyDescent="0.25">
      <c r="T108" s="108"/>
      <c r="U108" s="109"/>
      <c r="V108" s="109"/>
      <c r="W108" s="109"/>
      <c r="X108" s="109"/>
      <c r="AA108" s="110"/>
      <c r="AB108" s="110"/>
      <c r="AC108" s="110"/>
      <c r="AD108" s="110"/>
      <c r="AE108" s="110"/>
      <c r="AF108" s="110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</row>
    <row r="109" spans="20:86" s="12" customFormat="1" ht="21.95" customHeight="1" x14ac:dyDescent="0.25">
      <c r="T109" s="108"/>
      <c r="U109" s="109"/>
      <c r="V109" s="109"/>
      <c r="W109" s="109"/>
      <c r="X109" s="109"/>
      <c r="AA109" s="110"/>
      <c r="AB109" s="110"/>
      <c r="AC109" s="110"/>
      <c r="AD109" s="110"/>
      <c r="AE109" s="110"/>
      <c r="AF109" s="110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</row>
    <row r="110" spans="20:86" s="12" customFormat="1" ht="21.95" customHeight="1" x14ac:dyDescent="0.25">
      <c r="T110" s="108"/>
      <c r="U110" s="109"/>
      <c r="V110" s="109"/>
      <c r="W110" s="109"/>
      <c r="X110" s="109"/>
      <c r="AA110" s="110"/>
      <c r="AB110" s="110"/>
      <c r="AC110" s="110"/>
      <c r="AD110" s="110"/>
      <c r="AE110" s="110"/>
      <c r="AF110" s="110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</row>
    <row r="111" spans="20:86" s="12" customFormat="1" ht="21.95" customHeight="1" x14ac:dyDescent="0.25">
      <c r="T111" s="108"/>
      <c r="U111" s="109"/>
      <c r="V111" s="109"/>
      <c r="W111" s="109"/>
      <c r="X111" s="109"/>
      <c r="AA111" s="110"/>
      <c r="AB111" s="110"/>
      <c r="AC111" s="110"/>
      <c r="AD111" s="110"/>
      <c r="AE111" s="110"/>
      <c r="AF111" s="110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</row>
    <row r="112" spans="20:86" s="12" customFormat="1" ht="21.95" customHeight="1" x14ac:dyDescent="0.25">
      <c r="T112" s="108"/>
      <c r="U112" s="109"/>
      <c r="V112" s="109"/>
      <c r="W112" s="109"/>
      <c r="X112" s="109"/>
      <c r="AA112" s="110"/>
      <c r="AB112" s="110"/>
      <c r="AC112" s="110"/>
      <c r="AD112" s="110"/>
      <c r="AE112" s="110"/>
      <c r="AF112" s="110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</row>
    <row r="113" spans="20:86" s="12" customFormat="1" ht="21.95" customHeight="1" x14ac:dyDescent="0.25">
      <c r="T113" s="108"/>
      <c r="U113" s="109"/>
      <c r="V113" s="109"/>
      <c r="W113" s="109"/>
      <c r="X113" s="109"/>
      <c r="AA113" s="110"/>
      <c r="AB113" s="110"/>
      <c r="AC113" s="110"/>
      <c r="AD113" s="110"/>
      <c r="AE113" s="110"/>
      <c r="AF113" s="110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</row>
    <row r="114" spans="20:86" s="12" customFormat="1" ht="21.95" customHeight="1" x14ac:dyDescent="0.25">
      <c r="T114" s="108"/>
      <c r="U114" s="109"/>
      <c r="V114" s="109"/>
      <c r="W114" s="109"/>
      <c r="X114" s="109"/>
      <c r="AA114" s="110"/>
      <c r="AB114" s="110"/>
      <c r="AC114" s="110"/>
      <c r="AD114" s="110"/>
      <c r="AE114" s="110"/>
      <c r="AF114" s="110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</row>
    <row r="115" spans="20:86" s="12" customFormat="1" ht="21.95" customHeight="1" x14ac:dyDescent="0.25">
      <c r="T115" s="108"/>
      <c r="U115" s="109"/>
      <c r="V115" s="109"/>
      <c r="W115" s="109"/>
      <c r="X115" s="109"/>
      <c r="AA115" s="110"/>
      <c r="AB115" s="110"/>
      <c r="AC115" s="110"/>
      <c r="AD115" s="110"/>
      <c r="AE115" s="110"/>
      <c r="AF115" s="110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</row>
    <row r="116" spans="20:86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6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6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6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6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6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6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6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6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6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6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6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6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ht="21.95" customHeight="1" x14ac:dyDescent="0.3"/>
    <row r="279" spans="20:86" ht="21.95" customHeight="1" x14ac:dyDescent="0.3"/>
    <row r="280" spans="20:86" ht="21.95" customHeight="1" x14ac:dyDescent="0.3"/>
    <row r="281" spans="20:86" ht="21.95" customHeight="1" x14ac:dyDescent="0.3"/>
  </sheetData>
  <mergeCells count="46">
    <mergeCell ref="L29:L30"/>
    <mergeCell ref="M29:M30"/>
    <mergeCell ref="C39:Q43"/>
    <mergeCell ref="F45:K55"/>
    <mergeCell ref="F58:K68"/>
    <mergeCell ref="F71:K81"/>
    <mergeCell ref="AK87:AL87"/>
    <mergeCell ref="C32:F32"/>
    <mergeCell ref="G32:H32"/>
    <mergeCell ref="P32:Q32"/>
    <mergeCell ref="C33:F33"/>
    <mergeCell ref="G33:H33"/>
    <mergeCell ref="P33:Q33"/>
    <mergeCell ref="C26:F26"/>
    <mergeCell ref="C30:F30"/>
    <mergeCell ref="G30:H30"/>
    <mergeCell ref="C31:F31"/>
    <mergeCell ref="G31:H31"/>
    <mergeCell ref="C25:F25"/>
    <mergeCell ref="BH14:BK14"/>
    <mergeCell ref="BL14:BO14"/>
    <mergeCell ref="BQ14:BT14"/>
    <mergeCell ref="BU14:BX14"/>
    <mergeCell ref="D16:G16"/>
    <mergeCell ref="C21:F21"/>
    <mergeCell ref="C22:F22"/>
    <mergeCell ref="C23:F23"/>
    <mergeCell ref="C24:F24"/>
    <mergeCell ref="BY14:CB14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78F30-D0E5-4B2C-9498-86698A6AB9B8}">
  <sheetPr>
    <tabColor theme="4" tint="-0.249977111117893"/>
  </sheetPr>
  <dimension ref="A2:CI294"/>
  <sheetViews>
    <sheetView zoomScale="40" zoomScaleNormal="40" workbookViewId="0">
      <selection activeCell="AR108" sqref="AR108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124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17"/>
      <c r="V14" s="17"/>
      <c r="W14" s="17"/>
      <c r="X14" s="17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81" t="s">
        <v>8</v>
      </c>
      <c r="O16" s="81" t="s">
        <v>9</v>
      </c>
      <c r="P16" s="81" t="s">
        <v>10</v>
      </c>
      <c r="Q16" s="81" t="s">
        <v>56</v>
      </c>
      <c r="R16" s="24"/>
      <c r="S16" s="34"/>
      <c r="T16" s="24"/>
      <c r="U16" s="129">
        <f>'RAW DATA'!B11</f>
        <v>104.58</v>
      </c>
      <c r="V16" s="129">
        <f>'RAW DATA'!C11</f>
        <v>24.073669091594212</v>
      </c>
      <c r="W16" s="129">
        <f>'RAW DATA'!D11</f>
        <v>1.4</v>
      </c>
      <c r="X16" s="82"/>
      <c r="Y16" s="83"/>
      <c r="Z16" s="84"/>
      <c r="AA16" s="30">
        <f>(($D$18*V16)+1)*(1+$H$23)</f>
        <v>1.1344304003171857</v>
      </c>
      <c r="AB16" s="30">
        <f t="shared" ref="AB16:AB32" si="0">(($D$18*V16)+1)*(1+$H$24)</f>
        <v>1.5348176004291334</v>
      </c>
      <c r="AC16" s="85">
        <f t="shared" ref="AC16:AC32" si="1">(EXP($E$18*V16))*(1+$H$23)</f>
        <v>1.065851020089438</v>
      </c>
      <c r="AD16" s="85">
        <f t="shared" ref="AD16:AD32" si="2">(EXP($E$18*V16))*(1+$H$24)</f>
        <v>1.4420337330621806</v>
      </c>
      <c r="AE16" s="30">
        <f t="shared" ref="AE16:AE32" si="3">($F$18*(V16^$G$18))*(1+$H$23)</f>
        <v>1.1207599212731987</v>
      </c>
      <c r="AF16" s="30">
        <f t="shared" ref="AF16:AF32" si="4">($F$18*(V16^$G$18))*(1+$H$24)</f>
        <v>1.5163222464284452</v>
      </c>
      <c r="AG16" s="84"/>
      <c r="AH16" s="77"/>
      <c r="AI16" s="45"/>
      <c r="AJ16" s="30">
        <f t="shared" ref="AJ16:AJ32" si="5">($D$18*V16)+1</f>
        <v>1.3346240003731595</v>
      </c>
      <c r="AK16" s="30">
        <f t="shared" ref="AK16:AK32" si="6">EXP($E$18*V16)</f>
        <v>1.2539423765758093</v>
      </c>
      <c r="AL16" s="30">
        <f t="shared" ref="AL16:AL32" si="7">$F$18*(V16^$G$18)</f>
        <v>1.318541083850822</v>
      </c>
      <c r="AM16" s="85">
        <f t="shared" ref="AM16:AM32" si="8">V16*$H$21+1</f>
        <v>1.553694389106667</v>
      </c>
      <c r="AN16" s="30">
        <f>(W16-AJ16)^2</f>
        <v>4.2740213272086328E-3</v>
      </c>
      <c r="AO16" s="30">
        <f>(W16-AK16)^2</f>
        <v>2.1332829360322669E-2</v>
      </c>
      <c r="AP16" s="30">
        <f>(W16-AL16)^2</f>
        <v>6.6355550201987936E-3</v>
      </c>
      <c r="AQ16" s="85">
        <f>(W16-AM16)^2</f>
        <v>2.3621965242871593E-2</v>
      </c>
      <c r="AR16" s="86"/>
      <c r="AS16" s="87"/>
      <c r="AT16" s="60"/>
      <c r="AU16" s="30">
        <f t="shared" ref="AU16:AV32" si="9">V16^2</f>
        <v>579.54154353157844</v>
      </c>
      <c r="AV16" s="30">
        <f t="shared" si="9"/>
        <v>1.9599999999999997</v>
      </c>
      <c r="AW16" s="30">
        <f t="shared" ref="AW16:AW32" si="10">V16*W16</f>
        <v>33.703136728231897</v>
      </c>
      <c r="AX16" s="85">
        <f>(V16-$M$25)^2</f>
        <v>1466.8936398539017</v>
      </c>
      <c r="AY16" s="62"/>
      <c r="AZ16" s="30">
        <f>AJ16-BB16</f>
        <v>1.1712540049006686</v>
      </c>
      <c r="BA16" s="30">
        <f t="shared" ref="BA16:BA32" si="11">AJ16+BB16</f>
        <v>1.4979939958456505</v>
      </c>
      <c r="BB16" s="30">
        <f>$N$22*($N$20*SQRT((1/$H$26)+(AX16/$M$26)))</f>
        <v>0.16336999547249104</v>
      </c>
      <c r="BC16" s="56">
        <f>(BA16-AZ16)/(2*AJ16)</f>
        <v>0.12240900465360498</v>
      </c>
      <c r="BD16" s="30">
        <f t="shared" ref="BD16:BD32" si="12">AK16-BF16</f>
        <v>1.0805343208524509</v>
      </c>
      <c r="BE16" s="30">
        <f t="shared" ref="BE16:BE32" si="13">AK16+BF16</f>
        <v>1.4273504322991677</v>
      </c>
      <c r="BF16" s="30">
        <f t="shared" ref="BF16:BF32" si="14">$O$22*($O$20*SQRT((1/$H$26)+(AX16/$M$26)))</f>
        <v>0.17340805572335846</v>
      </c>
      <c r="BG16" s="56">
        <f t="shared" ref="BG16:BG32" si="15">(BE16-BD16)/(2*AK16)</f>
        <v>0.13829029065664938</v>
      </c>
      <c r="BH16" s="30">
        <f t="shared" ref="BH16:BH32" si="16">AL16-BJ16</f>
        <v>1.1289664170599443</v>
      </c>
      <c r="BI16" s="30">
        <f t="shared" ref="BI16:BI32" si="17">AL16+BJ16</f>
        <v>1.5081157506416998</v>
      </c>
      <c r="BJ16" s="30">
        <f t="shared" ref="BJ16:BJ32" si="18">$P$22*($P$20*SQRT((1/$H$26)+(AX16/$M$26)))</f>
        <v>0.18957466679087784</v>
      </c>
      <c r="BK16" s="56">
        <f t="shared" ref="BK16:BK32" si="19">(BI16-BH16)/(2*AL16)</f>
        <v>0.14377607881373075</v>
      </c>
      <c r="BL16" s="30">
        <f t="shared" ref="BL16:BL32" si="20">AM16-BN16</f>
        <v>0.93325816483325008</v>
      </c>
      <c r="BM16" s="30">
        <f t="shared" ref="BM16:BM32" si="21">AM16+BN16</f>
        <v>2.174130613380084</v>
      </c>
      <c r="BN16" s="30">
        <f t="shared" ref="BN16:BN32" si="22">$Q$22*($Q$20*SQRT((1/$H$26)+(AX16/$M$26)))</f>
        <v>0.62043622427341694</v>
      </c>
      <c r="BO16" s="56">
        <f t="shared" ref="BO16:BO32" si="23">(BM16-BL16)/(2*AM16)</f>
        <v>0.39932964206052857</v>
      </c>
      <c r="BP16" s="59"/>
      <c r="BQ16" s="30">
        <f t="shared" ref="BQ16:BQ32" si="24">AJ16-BS16</f>
        <v>0.93466283351356338</v>
      </c>
      <c r="BR16" s="30">
        <f t="shared" ref="BR16:BR32" si="25">AJ16+BS16</f>
        <v>1.7345851672327557</v>
      </c>
      <c r="BS16" s="30">
        <f t="shared" ref="BS16:BS32" si="26">$N$22*SQRT(($N$20^2)+((($N$20*SQRT((1/$H$26)+(AX16/$M$26))))^2))</f>
        <v>0.39996116685959621</v>
      </c>
      <c r="BT16" s="56">
        <f t="shared" ref="BT16:BT32" si="27">(BR16-BQ16)/(2*AJ16)</f>
        <v>0.29968078406185367</v>
      </c>
      <c r="BU16" s="30">
        <f t="shared" ref="BU16:BU32" si="28">AK16-BW16</f>
        <v>0.82940610778680224</v>
      </c>
      <c r="BV16" s="30">
        <f t="shared" ref="BV16:BV32" si="29">AK16+BW16</f>
        <v>1.6784786453648164</v>
      </c>
      <c r="BW16" s="30">
        <f t="shared" ref="BW16:BW32" si="30">$O$22*SQRT(($O$20^2)+((($O$20*SQRT((1/$H$26)+(AX16/$M$26))))^2))</f>
        <v>0.42453626878900708</v>
      </c>
      <c r="BX16" s="56">
        <f t="shared" ref="BX16:BX32" si="31">(BV16-BU16)/(2*AK16)</f>
        <v>0.33856122635260583</v>
      </c>
      <c r="BY16" s="30">
        <f t="shared" ref="BY16:BY32" si="32">AL16-CA16</f>
        <v>0.85442584214191242</v>
      </c>
      <c r="BZ16" s="30">
        <f t="shared" ref="BZ16:BZ32" si="33">AL16+CA16</f>
        <v>1.7826563255597316</v>
      </c>
      <c r="CA16" s="30">
        <f t="shared" ref="CA16:CA32" si="34">$P$22*SQRT(($P$20^2)+((($P$20*SQRT((1/$H$26)+(AX16/$M$26))))^2))</f>
        <v>0.46411524170890961</v>
      </c>
      <c r="CB16" s="56">
        <f t="shared" ref="CB16:CB32" si="35">(BZ16-BY16)/(2*AL16)</f>
        <v>0.35199149074176211</v>
      </c>
      <c r="CC16" s="30">
        <f t="shared" ref="CC16:CC32" si="36">AM16-CE16</f>
        <v>3.4747195011025189E-2</v>
      </c>
      <c r="CD16" s="30">
        <f t="shared" ref="CD16:CD32" si="37">AM16+CE16</f>
        <v>3.0726415832023086</v>
      </c>
      <c r="CE16" s="30">
        <f t="shared" ref="CE16:CE32" si="38">$Q$22*SQRT(($Q$20^2)+((($Q$20*SQRT((1/$H$26)+(AX16/$M$26))))^2))</f>
        <v>1.5189471940956418</v>
      </c>
      <c r="CF16" s="56">
        <f t="shared" ref="CF16:CF32" si="39">(CD16-CC16)/(2*AM16)</f>
        <v>0.97763575948098513</v>
      </c>
      <c r="CG16" s="66"/>
      <c r="CH16" s="60"/>
    </row>
    <row r="17" spans="1:86" s="12" customFormat="1" ht="21.95" customHeight="1" x14ac:dyDescent="0.25">
      <c r="A17" s="11"/>
      <c r="B17" s="79"/>
      <c r="C17" s="80"/>
      <c r="D17" s="81" t="s">
        <v>2</v>
      </c>
      <c r="E17" s="81" t="s">
        <v>3</v>
      </c>
      <c r="F17" s="81" t="s">
        <v>5</v>
      </c>
      <c r="G17" s="81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INPUTS!J11</f>
        <v>0.80449999999999999</v>
      </c>
      <c r="O17" s="128">
        <f>INPUTS!K11</f>
        <v>0.97430000000000005</v>
      </c>
      <c r="P17" s="128">
        <f>INPUTS!L11</f>
        <v>0.75929999999999997</v>
      </c>
      <c r="Q17" s="129" t="s">
        <v>7</v>
      </c>
      <c r="R17" s="24"/>
      <c r="S17" s="34"/>
      <c r="T17" s="24"/>
      <c r="U17" s="129">
        <f>'RAW DATA'!B12</f>
        <v>116.47</v>
      </c>
      <c r="V17" s="129">
        <f>'RAW DATA'!C12</f>
        <v>27.785857803236084</v>
      </c>
      <c r="W17" s="129">
        <f>'RAW DATA'!D12</f>
        <v>1.38</v>
      </c>
      <c r="X17" s="82"/>
      <c r="Y17" s="83"/>
      <c r="Z17" s="84"/>
      <c r="AA17" s="30">
        <f t="shared" ref="AA17:AA32" si="40">(($D$18*V17)+1)*(1+$H$23)</f>
        <v>1.1782899099452342</v>
      </c>
      <c r="AB17" s="30">
        <f t="shared" si="0"/>
        <v>1.5941569369847286</v>
      </c>
      <c r="AC17" s="85">
        <f t="shared" si="1"/>
        <v>1.1036999581211449</v>
      </c>
      <c r="AD17" s="85">
        <f t="shared" si="2"/>
        <v>1.4932411198109607</v>
      </c>
      <c r="AE17" s="30">
        <f t="shared" si="3"/>
        <v>1.1838363671373846</v>
      </c>
      <c r="AF17" s="30">
        <f t="shared" si="4"/>
        <v>1.6016609673035203</v>
      </c>
      <c r="AG17" s="84"/>
      <c r="AH17" s="77"/>
      <c r="AI17" s="45"/>
      <c r="AJ17" s="30">
        <f t="shared" si="5"/>
        <v>1.3862234234649815</v>
      </c>
      <c r="AK17" s="30">
        <f t="shared" si="6"/>
        <v>1.2984705389660529</v>
      </c>
      <c r="AL17" s="30">
        <f t="shared" si="7"/>
        <v>1.3927486672204525</v>
      </c>
      <c r="AM17" s="85">
        <f t="shared" si="8"/>
        <v>1.6390747294744299</v>
      </c>
      <c r="AN17" s="30">
        <f>(W17-AJ17)^2</f>
        <v>3.8730999624483764E-5</v>
      </c>
      <c r="AO17" s="30">
        <f t="shared" ref="AO17:AO32" si="41">(W17-AK17)^2</f>
        <v>6.6470530164858795E-3</v>
      </c>
      <c r="AP17" s="30">
        <f t="shared" ref="AP17:AP32" si="42">(W17-AL17)^2</f>
        <v>1.6252851589784384E-4</v>
      </c>
      <c r="AQ17" s="85">
        <f t="shared" ref="AQ17:AQ32" si="43">(W17-AM17)^2</f>
        <v>6.7119715452249082E-2</v>
      </c>
      <c r="AR17" s="86"/>
      <c r="AS17" s="87"/>
      <c r="AT17" s="60"/>
      <c r="AU17" s="30">
        <f t="shared" si="9"/>
        <v>772.05389386165552</v>
      </c>
      <c r="AV17" s="30">
        <f t="shared" si="9"/>
        <v>1.9043999999999996</v>
      </c>
      <c r="AW17" s="30">
        <f t="shared" si="10"/>
        <v>38.344483768465793</v>
      </c>
      <c r="AX17" s="85">
        <f t="shared" ref="AX17:AX32" si="44">(V17-$M$25)^2</f>
        <v>1196.3199767840415</v>
      </c>
      <c r="AY17" s="63"/>
      <c r="AZ17" s="30">
        <f t="shared" ref="AZ17:AZ32" si="45">AJ17-BB17</f>
        <v>1.2338658073276509</v>
      </c>
      <c r="BA17" s="30">
        <f t="shared" si="11"/>
        <v>1.5385810396023121</v>
      </c>
      <c r="BB17" s="30">
        <f t="shared" ref="BB17:BB32" si="46">$N$22*($N$20*SQRT((1/$H$26)+(AX17/$M$26)))</f>
        <v>0.15235761613733054</v>
      </c>
      <c r="BC17" s="56">
        <f t="shared" ref="BC17:BC32" si="47">(BA17-AZ17)/(2*AJ17)</f>
        <v>0.10990841271207202</v>
      </c>
      <c r="BD17" s="30">
        <f t="shared" si="12"/>
        <v>1.1367515041297631</v>
      </c>
      <c r="BE17" s="30">
        <f t="shared" si="13"/>
        <v>1.4601895738023427</v>
      </c>
      <c r="BF17" s="30">
        <f t="shared" si="14"/>
        <v>0.16171903483628969</v>
      </c>
      <c r="BG17" s="56">
        <f t="shared" si="15"/>
        <v>0.12454578674157948</v>
      </c>
      <c r="BH17" s="30">
        <f t="shared" si="16"/>
        <v>1.2159527737716438</v>
      </c>
      <c r="BI17" s="30">
        <f t="shared" si="17"/>
        <v>1.5695445606692613</v>
      </c>
      <c r="BJ17" s="30">
        <f t="shared" si="18"/>
        <v>0.17679589344880883</v>
      </c>
      <c r="BK17" s="56">
        <f t="shared" si="19"/>
        <v>0.1269402711414151</v>
      </c>
      <c r="BL17" s="30">
        <f t="shared" si="20"/>
        <v>1.0604606221400079</v>
      </c>
      <c r="BM17" s="30">
        <f t="shared" si="21"/>
        <v>2.2176888368088519</v>
      </c>
      <c r="BN17" s="30">
        <f t="shared" si="22"/>
        <v>0.57861410733442198</v>
      </c>
      <c r="BO17" s="56">
        <f t="shared" si="23"/>
        <v>0.35301264605546989</v>
      </c>
      <c r="BP17" s="59"/>
      <c r="BQ17" s="30">
        <f t="shared" si="24"/>
        <v>0.99063269712011615</v>
      </c>
      <c r="BR17" s="30">
        <f t="shared" si="25"/>
        <v>1.781814149809847</v>
      </c>
      <c r="BS17" s="30">
        <f t="shared" si="26"/>
        <v>0.39559072634486536</v>
      </c>
      <c r="BT17" s="56">
        <f t="shared" si="27"/>
        <v>0.28537299229589791</v>
      </c>
      <c r="BU17" s="30">
        <f t="shared" si="28"/>
        <v>0.87857324681484394</v>
      </c>
      <c r="BV17" s="30">
        <f t="shared" si="29"/>
        <v>1.7183678311172619</v>
      </c>
      <c r="BW17" s="30">
        <f t="shared" si="30"/>
        <v>0.41989729215120902</v>
      </c>
      <c r="BX17" s="56">
        <f t="shared" si="31"/>
        <v>0.32337837444164508</v>
      </c>
      <c r="BY17" s="30">
        <f t="shared" si="32"/>
        <v>0.93370488800325213</v>
      </c>
      <c r="BZ17" s="30">
        <f t="shared" si="33"/>
        <v>1.851792446437653</v>
      </c>
      <c r="CA17" s="30">
        <f t="shared" si="34"/>
        <v>0.45904377921720035</v>
      </c>
      <c r="CB17" s="56">
        <f t="shared" si="35"/>
        <v>0.32959556165530346</v>
      </c>
      <c r="CC17" s="30">
        <f t="shared" si="36"/>
        <v>0.13672531763084028</v>
      </c>
      <c r="CD17" s="30">
        <f t="shared" si="37"/>
        <v>3.1414241413180193</v>
      </c>
      <c r="CE17" s="30">
        <f t="shared" si="38"/>
        <v>1.5023494118435896</v>
      </c>
      <c r="CF17" s="56">
        <f t="shared" si="39"/>
        <v>0.916583841375749</v>
      </c>
      <c r="CG17" s="66"/>
      <c r="CH17" s="60"/>
    </row>
    <row r="18" spans="1:86" s="12" customFormat="1" ht="21.95" customHeight="1" x14ac:dyDescent="0.25">
      <c r="A18" s="11"/>
      <c r="B18" s="79"/>
      <c r="C18" s="80"/>
      <c r="D18" s="88">
        <f>INPUTS!E11</f>
        <v>1.3899999999999999E-2</v>
      </c>
      <c r="E18" s="88">
        <f>INPUTS!F11</f>
        <v>9.4000000000000004E-3</v>
      </c>
      <c r="F18" s="88">
        <f>INPUTS!G11</f>
        <v>0.39140000000000003</v>
      </c>
      <c r="G18" s="88">
        <f>INPUTS!H11</f>
        <v>0.38179999999999997</v>
      </c>
      <c r="H18" s="80"/>
      <c r="I18" s="80"/>
      <c r="K18" s="79"/>
      <c r="L18" s="31" t="s">
        <v>72</v>
      </c>
      <c r="M18" s="9" t="s">
        <v>71</v>
      </c>
      <c r="N18" s="30">
        <f>SUM(AN16:AN32)</f>
        <v>0.47451437373594191</v>
      </c>
      <c r="O18" s="30">
        <f>SUM(AO16:AO32)</f>
        <v>0.53461767901803847</v>
      </c>
      <c r="P18" s="30">
        <f>SUM(AP16:AP32)</f>
        <v>0.59254244458921013</v>
      </c>
      <c r="Q18" s="30">
        <f>SUM(AQ16:AQ32)</f>
        <v>6.8438277569103576</v>
      </c>
      <c r="R18" s="24"/>
      <c r="S18" s="34"/>
      <c r="T18" s="24"/>
      <c r="U18" s="129">
        <f>'RAW DATA'!B13</f>
        <v>125.71</v>
      </c>
      <c r="V18" s="129">
        <f>'RAW DATA'!C13</f>
        <v>30.618329653497284</v>
      </c>
      <c r="W18" s="129">
        <f>'RAW DATA'!D13</f>
        <v>1.54</v>
      </c>
      <c r="X18" s="82"/>
      <c r="Y18" s="83"/>
      <c r="Z18" s="84"/>
      <c r="AA18" s="30">
        <f t="shared" si="40"/>
        <v>1.2117555648560705</v>
      </c>
      <c r="AB18" s="30">
        <f t="shared" si="0"/>
        <v>1.639433999511154</v>
      </c>
      <c r="AC18" s="85">
        <f t="shared" si="1"/>
        <v>1.1334809327403592</v>
      </c>
      <c r="AD18" s="85">
        <f t="shared" si="2"/>
        <v>1.5335330266487213</v>
      </c>
      <c r="AE18" s="30">
        <f t="shared" si="3"/>
        <v>1.228534852813967</v>
      </c>
      <c r="AF18" s="30">
        <f t="shared" si="4"/>
        <v>1.6621353891012494</v>
      </c>
      <c r="AG18" s="84"/>
      <c r="AH18" s="77"/>
      <c r="AI18" s="45"/>
      <c r="AJ18" s="30">
        <f t="shared" si="5"/>
        <v>1.4255947821836124</v>
      </c>
      <c r="AK18" s="30">
        <f t="shared" si="6"/>
        <v>1.3335069796945402</v>
      </c>
      <c r="AL18" s="30">
        <f t="shared" si="7"/>
        <v>1.4453351209576082</v>
      </c>
      <c r="AM18" s="85">
        <f t="shared" si="8"/>
        <v>1.7042215820304376</v>
      </c>
      <c r="AN18" s="30">
        <f t="shared" ref="AN18:AN32" si="48">(W18-AJ18)^2</f>
        <v>1.3088553863615109E-2</v>
      </c>
      <c r="AO18" s="30">
        <f t="shared" si="41"/>
        <v>4.2639367434871032E-2</v>
      </c>
      <c r="AP18" s="30">
        <f t="shared" si="42"/>
        <v>8.9614393241106791E-3</v>
      </c>
      <c r="AQ18" s="85">
        <f t="shared" si="43"/>
        <v>2.6968728004579737E-2</v>
      </c>
      <c r="AR18" s="86"/>
      <c r="AS18" s="87"/>
      <c r="AT18" s="60"/>
      <c r="AU18" s="30">
        <f t="shared" si="9"/>
        <v>937.48211077023109</v>
      </c>
      <c r="AV18" s="30">
        <f t="shared" si="9"/>
        <v>2.3715999999999999</v>
      </c>
      <c r="AW18" s="30">
        <f t="shared" si="10"/>
        <v>47.152227666385819</v>
      </c>
      <c r="AX18" s="85">
        <f t="shared" si="44"/>
        <v>1008.4046007089352</v>
      </c>
      <c r="AY18" s="89"/>
      <c r="AZ18" s="30">
        <f t="shared" si="45"/>
        <v>1.2813793101386051</v>
      </c>
      <c r="BA18" s="30">
        <f t="shared" si="11"/>
        <v>1.5698102542286196</v>
      </c>
      <c r="BB18" s="30">
        <f t="shared" si="46"/>
        <v>0.14421547204500729</v>
      </c>
      <c r="BC18" s="56">
        <f t="shared" si="47"/>
        <v>0.10116161608287422</v>
      </c>
      <c r="BD18" s="30">
        <f t="shared" si="12"/>
        <v>1.180430372572016</v>
      </c>
      <c r="BE18" s="30">
        <f t="shared" si="13"/>
        <v>1.4865835868170645</v>
      </c>
      <c r="BF18" s="30">
        <f t="shared" si="14"/>
        <v>0.15307660712252416</v>
      </c>
      <c r="BG18" s="56">
        <f t="shared" si="15"/>
        <v>0.11479250536625518</v>
      </c>
      <c r="BH18" s="30">
        <f t="shared" si="16"/>
        <v>1.2779873776957498</v>
      </c>
      <c r="BI18" s="30">
        <f t="shared" si="17"/>
        <v>1.6126828642194666</v>
      </c>
      <c r="BJ18" s="30">
        <f t="shared" si="18"/>
        <v>0.16734774326185844</v>
      </c>
      <c r="BK18" s="56">
        <f t="shared" si="19"/>
        <v>0.11578473451263123</v>
      </c>
      <c r="BL18" s="30">
        <f t="shared" si="20"/>
        <v>1.156529193972073</v>
      </c>
      <c r="BM18" s="30">
        <f t="shared" si="21"/>
        <v>2.2519139700888022</v>
      </c>
      <c r="BN18" s="30">
        <f t="shared" si="22"/>
        <v>0.54769238805836451</v>
      </c>
      <c r="BO18" s="56">
        <f t="shared" si="23"/>
        <v>0.32137393038165546</v>
      </c>
      <c r="BP18" s="59"/>
      <c r="BQ18" s="30">
        <f t="shared" si="24"/>
        <v>1.0330679908022184</v>
      </c>
      <c r="BR18" s="30">
        <f t="shared" si="25"/>
        <v>1.8181215735650063</v>
      </c>
      <c r="BS18" s="30">
        <f t="shared" si="26"/>
        <v>0.39252679138139385</v>
      </c>
      <c r="BT18" s="56">
        <f t="shared" si="27"/>
        <v>0.27534247198923711</v>
      </c>
      <c r="BU18" s="30">
        <f t="shared" si="28"/>
        <v>0.91686188206865882</v>
      </c>
      <c r="BV18" s="30">
        <f t="shared" si="29"/>
        <v>1.7501520773204216</v>
      </c>
      <c r="BW18" s="30">
        <f t="shared" si="30"/>
        <v>0.41664509762588142</v>
      </c>
      <c r="BX18" s="56">
        <f t="shared" si="31"/>
        <v>0.31244313225966031</v>
      </c>
      <c r="BY18" s="30">
        <f t="shared" si="32"/>
        <v>0.98984673419842406</v>
      </c>
      <c r="BZ18" s="30">
        <f t="shared" si="33"/>
        <v>1.9008235077167923</v>
      </c>
      <c r="CA18" s="30">
        <f t="shared" si="34"/>
        <v>0.45548838675918413</v>
      </c>
      <c r="CB18" s="56">
        <f t="shared" si="35"/>
        <v>0.31514378925311098</v>
      </c>
      <c r="CC18" s="30">
        <f t="shared" si="36"/>
        <v>0.21350818838381058</v>
      </c>
      <c r="CD18" s="30">
        <f t="shared" si="37"/>
        <v>3.1949349756770644</v>
      </c>
      <c r="CE18" s="30">
        <f t="shared" si="38"/>
        <v>1.490713393646627</v>
      </c>
      <c r="CF18" s="56">
        <f t="shared" si="39"/>
        <v>0.87471805859339391</v>
      </c>
      <c r="CG18" s="66"/>
      <c r="CH18" s="60"/>
    </row>
    <row r="19" spans="1:86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2.9657148358496369E-2</v>
      </c>
      <c r="O19" s="30">
        <f>O18/(H26-1)</f>
        <v>3.3413604938627404E-2</v>
      </c>
      <c r="P19" s="30">
        <f>P18/(H26-2)</f>
        <v>3.9502829639280673E-2</v>
      </c>
      <c r="Q19" s="30">
        <f>Q18/(H26-1)</f>
        <v>0.42773923480689735</v>
      </c>
      <c r="R19" s="24"/>
      <c r="S19" s="34"/>
      <c r="T19" s="24"/>
      <c r="U19" s="129">
        <f>'RAW DATA'!B14</f>
        <v>142.88</v>
      </c>
      <c r="V19" s="129">
        <f>'RAW DATA'!C14</f>
        <v>35.774406734990897</v>
      </c>
      <c r="W19" s="129">
        <f>'RAW DATA'!D14</f>
        <v>1.64</v>
      </c>
      <c r="X19" s="82"/>
      <c r="Y19" s="83"/>
      <c r="Z19" s="84"/>
      <c r="AA19" s="30">
        <f t="shared" si="40"/>
        <v>1.2726746155739173</v>
      </c>
      <c r="AB19" s="30">
        <f t="shared" si="0"/>
        <v>1.7218538916588293</v>
      </c>
      <c r="AC19" s="85">
        <f t="shared" si="1"/>
        <v>1.1897705742772422</v>
      </c>
      <c r="AD19" s="85">
        <f t="shared" si="2"/>
        <v>1.6096896004927395</v>
      </c>
      <c r="AE19" s="30">
        <f t="shared" si="3"/>
        <v>1.3037481487726994</v>
      </c>
      <c r="AF19" s="30">
        <f t="shared" si="4"/>
        <v>1.7638945542218873</v>
      </c>
      <c r="AG19" s="84"/>
      <c r="AH19" s="77"/>
      <c r="AI19" s="45"/>
      <c r="AJ19" s="30">
        <f t="shared" si="5"/>
        <v>1.4972642536163734</v>
      </c>
      <c r="AK19" s="30">
        <f t="shared" si="6"/>
        <v>1.3997300873849909</v>
      </c>
      <c r="AL19" s="30">
        <f t="shared" si="7"/>
        <v>1.5338213514972934</v>
      </c>
      <c r="AM19" s="85">
        <f t="shared" si="8"/>
        <v>1.8228113549047906</v>
      </c>
      <c r="AN19" s="30">
        <f t="shared" si="48"/>
        <v>2.037349329569095E-2</v>
      </c>
      <c r="AO19" s="30">
        <f t="shared" si="41"/>
        <v>5.7729630908024042E-2</v>
      </c>
      <c r="AP19" s="30">
        <f t="shared" si="42"/>
        <v>1.1273905397861304E-2</v>
      </c>
      <c r="AQ19" s="85">
        <f t="shared" si="43"/>
        <v>3.341999148212535E-2</v>
      </c>
      <c r="AR19" s="86"/>
      <c r="AS19" s="87"/>
      <c r="AT19" s="60"/>
      <c r="AU19" s="30">
        <f t="shared" si="9"/>
        <v>1279.8081772405621</v>
      </c>
      <c r="AV19" s="30">
        <f t="shared" si="9"/>
        <v>2.6895999999999995</v>
      </c>
      <c r="AW19" s="30">
        <f t="shared" si="10"/>
        <v>58.670027045385069</v>
      </c>
      <c r="AX19" s="85">
        <f t="shared" si="44"/>
        <v>707.52328578630954</v>
      </c>
      <c r="AY19" s="89"/>
      <c r="AZ19" s="30">
        <f t="shared" si="45"/>
        <v>1.3671422636556716</v>
      </c>
      <c r="BA19" s="30">
        <f t="shared" si="11"/>
        <v>1.6273862435770752</v>
      </c>
      <c r="BB19" s="30">
        <f t="shared" si="46"/>
        <v>0.13012198996070171</v>
      </c>
      <c r="BC19" s="56">
        <f t="shared" si="47"/>
        <v>8.6906496062011396E-2</v>
      </c>
      <c r="BD19" s="30">
        <f t="shared" si="12"/>
        <v>1.2616129183131517</v>
      </c>
      <c r="BE19" s="30">
        <f t="shared" si="13"/>
        <v>1.5378472564568302</v>
      </c>
      <c r="BF19" s="30">
        <f t="shared" si="14"/>
        <v>0.13811716907183919</v>
      </c>
      <c r="BG19" s="56">
        <f t="shared" si="15"/>
        <v>9.8674144620176749E-2</v>
      </c>
      <c r="BH19" s="30">
        <f t="shared" si="16"/>
        <v>1.3828276955470509</v>
      </c>
      <c r="BI19" s="30">
        <f t="shared" si="17"/>
        <v>1.6848150074475359</v>
      </c>
      <c r="BJ19" s="30">
        <f t="shared" si="18"/>
        <v>0.15099365595024244</v>
      </c>
      <c r="BK19" s="56">
        <f t="shared" si="19"/>
        <v>9.8442791791133147E-2</v>
      </c>
      <c r="BL19" s="30">
        <f t="shared" si="20"/>
        <v>1.328642300711756</v>
      </c>
      <c r="BM19" s="30">
        <f t="shared" si="21"/>
        <v>2.316980409097825</v>
      </c>
      <c r="BN19" s="30">
        <f t="shared" si="22"/>
        <v>0.49416905419303453</v>
      </c>
      <c r="BO19" s="56">
        <f t="shared" si="23"/>
        <v>0.2711026858941451</v>
      </c>
      <c r="BP19" s="59"/>
      <c r="BQ19" s="30">
        <f t="shared" si="24"/>
        <v>1.1096937286195143</v>
      </c>
      <c r="BR19" s="30">
        <f t="shared" si="25"/>
        <v>1.8848347786132325</v>
      </c>
      <c r="BS19" s="30">
        <f t="shared" si="26"/>
        <v>0.38757052499685912</v>
      </c>
      <c r="BT19" s="56">
        <f t="shared" si="27"/>
        <v>0.25885245310622484</v>
      </c>
      <c r="BU19" s="30">
        <f t="shared" si="28"/>
        <v>0.98834578758739822</v>
      </c>
      <c r="BV19" s="30">
        <f t="shared" si="29"/>
        <v>1.8111143871825837</v>
      </c>
      <c r="BW19" s="30">
        <f t="shared" si="30"/>
        <v>0.41138429979759278</v>
      </c>
      <c r="BX19" s="56">
        <f t="shared" si="31"/>
        <v>0.29390259129611956</v>
      </c>
      <c r="BY19" s="30">
        <f t="shared" si="32"/>
        <v>1.0840842200139487</v>
      </c>
      <c r="BZ19" s="30">
        <f t="shared" si="33"/>
        <v>1.9835584829806381</v>
      </c>
      <c r="CA19" s="30">
        <f t="shared" si="34"/>
        <v>0.44973713148334482</v>
      </c>
      <c r="CB19" s="56">
        <f t="shared" si="35"/>
        <v>0.29321350302257698</v>
      </c>
      <c r="CC19" s="30">
        <f t="shared" si="36"/>
        <v>0.35092055590426408</v>
      </c>
      <c r="CD19" s="30">
        <f t="shared" si="37"/>
        <v>3.294702153905317</v>
      </c>
      <c r="CE19" s="30">
        <f t="shared" si="38"/>
        <v>1.4718907990005266</v>
      </c>
      <c r="CF19" s="56">
        <f t="shared" si="39"/>
        <v>0.80748388747962696</v>
      </c>
      <c r="CG19" s="66"/>
      <c r="CH19" s="60"/>
    </row>
    <row r="20" spans="1:86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0.17221250929736889</v>
      </c>
      <c r="O20" s="30">
        <f>SQRT(O18/(H26-G31))</f>
        <v>0.18279388649139064</v>
      </c>
      <c r="P20" s="30">
        <f>SQRT(P18/(H26-G32))</f>
        <v>0.1987531877462112</v>
      </c>
      <c r="Q20" s="30">
        <f>SQRT(Q18/(H26-G33))</f>
        <v>0.65401776337259931</v>
      </c>
      <c r="R20" s="24"/>
      <c r="S20" s="34"/>
      <c r="T20" s="24"/>
      <c r="U20" s="129">
        <f>'RAW DATA'!B15</f>
        <v>141.55000000000001</v>
      </c>
      <c r="V20" s="129">
        <f>'RAW DATA'!C15</f>
        <v>35.379628749393568</v>
      </c>
      <c r="W20" s="129">
        <f>'RAW DATA'!D15</f>
        <v>1.41</v>
      </c>
      <c r="X20" s="82"/>
      <c r="Y20" s="83"/>
      <c r="Z20" s="84"/>
      <c r="AA20" s="30">
        <f t="shared" si="40"/>
        <v>1.2680103136740848</v>
      </c>
      <c r="AB20" s="30">
        <f t="shared" si="0"/>
        <v>1.715543365559056</v>
      </c>
      <c r="AC20" s="85">
        <f t="shared" si="1"/>
        <v>1.1853636210766654</v>
      </c>
      <c r="AD20" s="85">
        <f t="shared" si="2"/>
        <v>1.6037272520449</v>
      </c>
      <c r="AE20" s="30">
        <f t="shared" si="3"/>
        <v>1.2982362933564289</v>
      </c>
      <c r="AF20" s="30">
        <f t="shared" si="4"/>
        <v>1.7564373380704623</v>
      </c>
      <c r="AG20" s="84"/>
      <c r="AH20" s="77"/>
      <c r="AI20" s="45"/>
      <c r="AJ20" s="30">
        <f t="shared" si="5"/>
        <v>1.4917768396165705</v>
      </c>
      <c r="AK20" s="30">
        <f t="shared" si="6"/>
        <v>1.3945454365607828</v>
      </c>
      <c r="AL20" s="30">
        <f t="shared" si="7"/>
        <v>1.5273368157134457</v>
      </c>
      <c r="AM20" s="85">
        <f t="shared" si="8"/>
        <v>1.813731461236052</v>
      </c>
      <c r="AN20" s="30">
        <f t="shared" si="48"/>
        <v>6.6874514976743042E-3</v>
      </c>
      <c r="AO20" s="30">
        <f t="shared" si="41"/>
        <v>2.388435310967871E-4</v>
      </c>
      <c r="AP20" s="30">
        <f t="shared" si="42"/>
        <v>1.3767928321771138E-2</v>
      </c>
      <c r="AQ20" s="85">
        <f t="shared" si="43"/>
        <v>0.16299909279179783</v>
      </c>
      <c r="AR20" s="86"/>
      <c r="AS20" s="87"/>
      <c r="AT20" s="60"/>
      <c r="AU20" s="30">
        <f t="shared" si="9"/>
        <v>1251.7181304449159</v>
      </c>
      <c r="AV20" s="30">
        <f t="shared" si="9"/>
        <v>1.9880999999999998</v>
      </c>
      <c r="AW20" s="30">
        <f t="shared" si="10"/>
        <v>49.88527653664493</v>
      </c>
      <c r="AX20" s="85">
        <f t="shared" si="44"/>
        <v>728.68077938509202</v>
      </c>
      <c r="AY20" s="63"/>
      <c r="AZ20" s="30">
        <f t="shared" si="45"/>
        <v>1.360614309741963</v>
      </c>
      <c r="BA20" s="30">
        <f t="shared" si="11"/>
        <v>1.622939369491178</v>
      </c>
      <c r="BB20" s="30">
        <f t="shared" si="46"/>
        <v>0.1311625298746075</v>
      </c>
      <c r="BC20" s="56">
        <f t="shared" si="47"/>
        <v>8.7923693672788267E-2</v>
      </c>
      <c r="BD20" s="30">
        <f t="shared" si="12"/>
        <v>1.2553237929319656</v>
      </c>
      <c r="BE20" s="30">
        <f t="shared" si="13"/>
        <v>1.5337670801896</v>
      </c>
      <c r="BF20" s="30">
        <f t="shared" si="14"/>
        <v>0.13922164362881709</v>
      </c>
      <c r="BG20" s="56">
        <f t="shared" si="15"/>
        <v>9.9832992155612019E-2</v>
      </c>
      <c r="BH20" s="30">
        <f t="shared" si="16"/>
        <v>1.3751357164570392</v>
      </c>
      <c r="BI20" s="30">
        <f t="shared" si="17"/>
        <v>1.6795379149698522</v>
      </c>
      <c r="BJ20" s="30">
        <f t="shared" si="18"/>
        <v>0.15220109925640643</v>
      </c>
      <c r="BK20" s="56">
        <f t="shared" si="19"/>
        <v>9.965130002141058E-2</v>
      </c>
      <c r="BL20" s="30">
        <f t="shared" si="20"/>
        <v>1.315610710444616</v>
      </c>
      <c r="BM20" s="30">
        <f t="shared" si="21"/>
        <v>2.311852212027488</v>
      </c>
      <c r="BN20" s="30">
        <f t="shared" si="22"/>
        <v>0.49812075079143597</v>
      </c>
      <c r="BO20" s="56">
        <f t="shared" si="23"/>
        <v>0.2746386449358762</v>
      </c>
      <c r="BP20" s="59"/>
      <c r="BQ20" s="30">
        <f t="shared" si="24"/>
        <v>1.103855728025418</v>
      </c>
      <c r="BR20" s="30">
        <f t="shared" si="25"/>
        <v>1.879697951207723</v>
      </c>
      <c r="BS20" s="30">
        <f t="shared" si="26"/>
        <v>0.38792111159115245</v>
      </c>
      <c r="BT20" s="56">
        <f t="shared" si="27"/>
        <v>0.2600396395018838</v>
      </c>
      <c r="BU20" s="30">
        <f t="shared" si="28"/>
        <v>0.98278900882437692</v>
      </c>
      <c r="BV20" s="30">
        <f t="shared" si="29"/>
        <v>1.8063018642971886</v>
      </c>
      <c r="BW20" s="30">
        <f t="shared" si="30"/>
        <v>0.41175642773640592</v>
      </c>
      <c r="BX20" s="56">
        <f t="shared" si="31"/>
        <v>0.29526210974658268</v>
      </c>
      <c r="BY20" s="30">
        <f t="shared" si="32"/>
        <v>1.0771928632798873</v>
      </c>
      <c r="BZ20" s="30">
        <f t="shared" si="33"/>
        <v>1.9774807681470041</v>
      </c>
      <c r="CA20" s="30">
        <f t="shared" si="34"/>
        <v>0.45014395243355843</v>
      </c>
      <c r="CB20" s="56">
        <f t="shared" si="35"/>
        <v>0.29472474427540618</v>
      </c>
      <c r="CC20" s="30">
        <f t="shared" si="36"/>
        <v>0.34050922666674133</v>
      </c>
      <c r="CD20" s="30">
        <f t="shared" si="37"/>
        <v>3.2869536958053627</v>
      </c>
      <c r="CE20" s="30">
        <f t="shared" si="38"/>
        <v>1.4732222345693107</v>
      </c>
      <c r="CF20" s="56">
        <f t="shared" si="39"/>
        <v>0.81226039579492904</v>
      </c>
      <c r="CG20" s="66"/>
      <c r="CH20" s="60"/>
    </row>
    <row r="21" spans="1:86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AVERAGE(BC16:BC32)</f>
        <v>6.8405827179684173E-2</v>
      </c>
      <c r="O21" s="33">
        <f>AVERAGE(BG16:BG32)</f>
        <v>7.4706939877509634E-2</v>
      </c>
      <c r="P21" s="33">
        <f>AVERAGE(BK16:BK32)</f>
        <v>7.9556136168775451E-2</v>
      </c>
      <c r="Q21" s="33">
        <f>AVERAGE(BO16:BO32)</f>
        <v>0.20508502533272166</v>
      </c>
      <c r="R21" s="24"/>
      <c r="S21" s="34"/>
      <c r="T21" s="24"/>
      <c r="U21" s="129">
        <f>'RAW DATA'!B16</f>
        <v>169.28</v>
      </c>
      <c r="V21" s="129">
        <f>'RAW DATA'!C16</f>
        <v>43.46835052382179</v>
      </c>
      <c r="W21" s="129">
        <f>'RAW DATA'!D16</f>
        <v>1.73</v>
      </c>
      <c r="X21" s="82"/>
      <c r="Y21" s="83"/>
      <c r="Z21" s="84"/>
      <c r="AA21" s="30">
        <f t="shared" si="40"/>
        <v>1.3635785614389546</v>
      </c>
      <c r="AB21" s="30">
        <f t="shared" si="0"/>
        <v>1.8448415831232914</v>
      </c>
      <c r="AC21" s="85">
        <f t="shared" si="1"/>
        <v>1.2790064497951219</v>
      </c>
      <c r="AD21" s="85">
        <f t="shared" si="2"/>
        <v>1.7304204908992824</v>
      </c>
      <c r="AE21" s="30">
        <f t="shared" si="3"/>
        <v>1.4044111206640755</v>
      </c>
      <c r="AF21" s="30">
        <f t="shared" si="4"/>
        <v>1.9000856338396312</v>
      </c>
      <c r="AG21" s="84"/>
      <c r="AH21" s="77"/>
      <c r="AI21" s="45"/>
      <c r="AJ21" s="30">
        <f t="shared" si="5"/>
        <v>1.604210072281123</v>
      </c>
      <c r="AK21" s="30">
        <f t="shared" si="6"/>
        <v>1.5047134703472023</v>
      </c>
      <c r="AL21" s="30">
        <f t="shared" si="7"/>
        <v>1.6522483772518535</v>
      </c>
      <c r="AM21" s="85">
        <f t="shared" si="8"/>
        <v>1.9997720620479011</v>
      </c>
      <c r="AN21" s="30">
        <f t="shared" si="48"/>
        <v>1.5823105915520295E-2</v>
      </c>
      <c r="AO21" s="30">
        <f t="shared" si="41"/>
        <v>5.0754020443000904E-2</v>
      </c>
      <c r="AP21" s="30">
        <f t="shared" si="42"/>
        <v>6.0453148399700939E-3</v>
      </c>
      <c r="AQ21" s="85">
        <f t="shared" si="43"/>
        <v>7.2776965461576637E-2</v>
      </c>
      <c r="AR21" s="86"/>
      <c r="AS21" s="87"/>
      <c r="AT21" s="60"/>
      <c r="AU21" s="30">
        <f t="shared" si="9"/>
        <v>1889.4974972618381</v>
      </c>
      <c r="AV21" s="30">
        <f t="shared" si="9"/>
        <v>2.9929000000000001</v>
      </c>
      <c r="AW21" s="30">
        <f t="shared" si="10"/>
        <v>75.20024640621169</v>
      </c>
      <c r="AX21" s="85">
        <f t="shared" si="44"/>
        <v>357.41286682366945</v>
      </c>
      <c r="AY21" s="63"/>
      <c r="AZ21" s="30">
        <f t="shared" si="45"/>
        <v>1.4927077818040064</v>
      </c>
      <c r="BA21" s="30">
        <f t="shared" si="11"/>
        <v>1.7157123627582396</v>
      </c>
      <c r="BB21" s="30">
        <f t="shared" si="46"/>
        <v>0.11150229047711657</v>
      </c>
      <c r="BC21" s="56">
        <f t="shared" si="47"/>
        <v>6.9506040638782893E-2</v>
      </c>
      <c r="BD21" s="30">
        <f t="shared" si="12"/>
        <v>1.3863600643596645</v>
      </c>
      <c r="BE21" s="30">
        <f t="shared" si="13"/>
        <v>1.62306687633474</v>
      </c>
      <c r="BF21" s="30">
        <f t="shared" si="14"/>
        <v>0.11835340598753773</v>
      </c>
      <c r="BG21" s="56">
        <f t="shared" si="15"/>
        <v>7.8655111634129596E-2</v>
      </c>
      <c r="BH21" s="30">
        <f t="shared" si="16"/>
        <v>1.522861034720046</v>
      </c>
      <c r="BI21" s="30">
        <f t="shared" si="17"/>
        <v>1.781635719783661</v>
      </c>
      <c r="BJ21" s="30">
        <f t="shared" si="18"/>
        <v>0.12938734253180756</v>
      </c>
      <c r="BK21" s="56">
        <f t="shared" si="19"/>
        <v>7.8309862072320185E-2</v>
      </c>
      <c r="BL21" s="30">
        <f t="shared" si="20"/>
        <v>1.5763157235606491</v>
      </c>
      <c r="BM21" s="30">
        <f t="shared" si="21"/>
        <v>2.423228400535153</v>
      </c>
      <c r="BN21" s="30">
        <f t="shared" si="22"/>
        <v>0.423456338487252</v>
      </c>
      <c r="BO21" s="56">
        <f t="shared" si="23"/>
        <v>0.21175230243671078</v>
      </c>
      <c r="BP21" s="59"/>
      <c r="BQ21" s="30">
        <f t="shared" si="24"/>
        <v>1.2224877381733958</v>
      </c>
      <c r="BR21" s="30">
        <f t="shared" si="25"/>
        <v>1.9859324063888502</v>
      </c>
      <c r="BS21" s="30">
        <f t="shared" si="26"/>
        <v>0.38172233410772716</v>
      </c>
      <c r="BT21" s="56">
        <f t="shared" si="27"/>
        <v>0.23795034123238806</v>
      </c>
      <c r="BU21" s="30">
        <f t="shared" si="28"/>
        <v>1.0995366960419768</v>
      </c>
      <c r="BV21" s="30">
        <f t="shared" si="29"/>
        <v>1.9098902446524277</v>
      </c>
      <c r="BW21" s="30">
        <f t="shared" si="30"/>
        <v>0.40517677430522547</v>
      </c>
      <c r="BX21" s="56">
        <f t="shared" si="31"/>
        <v>0.26927171337924805</v>
      </c>
      <c r="BY21" s="30">
        <f t="shared" si="32"/>
        <v>1.2092974909167085</v>
      </c>
      <c r="BZ21" s="30">
        <f t="shared" si="33"/>
        <v>2.0951992635869985</v>
      </c>
      <c r="CA21" s="30">
        <f t="shared" si="34"/>
        <v>0.44295088633514496</v>
      </c>
      <c r="CB21" s="56">
        <f t="shared" si="35"/>
        <v>0.26808976933110684</v>
      </c>
      <c r="CC21" s="30">
        <f t="shared" si="36"/>
        <v>0.55009115210068105</v>
      </c>
      <c r="CD21" s="30">
        <f t="shared" si="37"/>
        <v>3.4494529719951212</v>
      </c>
      <c r="CE21" s="30">
        <f t="shared" si="38"/>
        <v>1.4496809099472201</v>
      </c>
      <c r="CF21" s="56">
        <f t="shared" si="39"/>
        <v>0.72492307371403586</v>
      </c>
      <c r="CG21" s="66"/>
      <c r="CH21" s="60"/>
    </row>
    <row r="22" spans="1:86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2.119905299221255</v>
      </c>
      <c r="O22" s="4">
        <f>TINV((1-H25),(H26-G31))</f>
        <v>2.119905299221255</v>
      </c>
      <c r="P22" s="4">
        <f>TINV((1-H25),(H26-G32))</f>
        <v>2.1314495455597742</v>
      </c>
      <c r="Q22" s="4">
        <f>TINV((1-H25),(H26-G33))</f>
        <v>2.119905299221255</v>
      </c>
      <c r="R22" s="79"/>
      <c r="S22" s="11"/>
      <c r="T22" s="24"/>
      <c r="U22" s="129">
        <f>'RAW DATA'!B17</f>
        <v>226.06</v>
      </c>
      <c r="V22" s="129">
        <f>'RAW DATA'!C17</f>
        <v>59.261110741858971</v>
      </c>
      <c r="W22" s="129">
        <f>'RAW DATA'!D17</f>
        <v>1.74</v>
      </c>
      <c r="X22" s="82"/>
      <c r="Y22" s="83"/>
      <c r="Z22" s="84"/>
      <c r="AA22" s="30">
        <f t="shared" si="40"/>
        <v>1.5501700234150635</v>
      </c>
      <c r="AB22" s="30">
        <f t="shared" si="0"/>
        <v>2.0972888552086153</v>
      </c>
      <c r="AC22" s="85">
        <f t="shared" si="1"/>
        <v>1.4836948716014282</v>
      </c>
      <c r="AD22" s="85">
        <f t="shared" si="2"/>
        <v>2.0073518851078145</v>
      </c>
      <c r="AE22" s="30">
        <f t="shared" si="3"/>
        <v>1.58082302116225</v>
      </c>
      <c r="AF22" s="30">
        <f t="shared" si="4"/>
        <v>2.1387605580430442</v>
      </c>
      <c r="AG22" s="84"/>
      <c r="AH22" s="77"/>
      <c r="AI22" s="45"/>
      <c r="AJ22" s="30">
        <f t="shared" si="5"/>
        <v>1.8237294393118395</v>
      </c>
      <c r="AK22" s="30">
        <f t="shared" si="6"/>
        <v>1.7455233783546213</v>
      </c>
      <c r="AL22" s="30">
        <f t="shared" si="7"/>
        <v>1.8597917896026472</v>
      </c>
      <c r="AM22" s="85">
        <f t="shared" si="8"/>
        <v>2.3630055470627562</v>
      </c>
      <c r="AN22" s="30">
        <f t="shared" si="48"/>
        <v>7.0106190074750163E-3</v>
      </c>
      <c r="AO22" s="30">
        <f t="shared" si="41"/>
        <v>3.0507708448299714E-5</v>
      </c>
      <c r="AP22" s="30">
        <f t="shared" si="42"/>
        <v>1.4350072856204906E-2</v>
      </c>
      <c r="AQ22" s="85">
        <f t="shared" si="43"/>
        <v>0.38813591167096417</v>
      </c>
      <c r="AR22" s="86"/>
      <c r="AS22" s="87"/>
      <c r="AT22" s="60"/>
      <c r="AU22" s="30">
        <f t="shared" si="9"/>
        <v>3511.8792463588729</v>
      </c>
      <c r="AV22" s="30">
        <f t="shared" si="9"/>
        <v>3.0276000000000001</v>
      </c>
      <c r="AW22" s="30">
        <f t="shared" si="10"/>
        <v>103.11433269083462</v>
      </c>
      <c r="AX22" s="85">
        <f t="shared" si="44"/>
        <v>9.688315285652898</v>
      </c>
      <c r="AY22" s="63"/>
      <c r="AZ22" s="30">
        <f t="shared" si="45"/>
        <v>1.7344856829652482</v>
      </c>
      <c r="BA22" s="30">
        <f t="shared" si="11"/>
        <v>1.9129731956584308</v>
      </c>
      <c r="BB22" s="30">
        <f t="shared" si="46"/>
        <v>8.9243756346591291E-2</v>
      </c>
      <c r="BC22" s="56">
        <f t="shared" si="47"/>
        <v>4.8934756671069744E-2</v>
      </c>
      <c r="BD22" s="30">
        <f t="shared" si="12"/>
        <v>1.6507961536353346</v>
      </c>
      <c r="BE22" s="30">
        <f t="shared" si="13"/>
        <v>1.8402506030739081</v>
      </c>
      <c r="BF22" s="30">
        <f t="shared" si="14"/>
        <v>9.4727224719286809E-2</v>
      </c>
      <c r="BG22" s="56">
        <f t="shared" si="15"/>
        <v>5.4268665715940877E-2</v>
      </c>
      <c r="BH22" s="30">
        <f t="shared" si="16"/>
        <v>1.7562332669765013</v>
      </c>
      <c r="BI22" s="30">
        <f t="shared" si="17"/>
        <v>1.9633503122287932</v>
      </c>
      <c r="BJ22" s="30">
        <f t="shared" si="18"/>
        <v>0.10355852262614601</v>
      </c>
      <c r="BK22" s="56">
        <f t="shared" si="19"/>
        <v>5.568285826676958E-2</v>
      </c>
      <c r="BL22" s="30">
        <f t="shared" si="20"/>
        <v>2.0240812600936762</v>
      </c>
      <c r="BM22" s="30">
        <f t="shared" si="21"/>
        <v>2.7019298340318363</v>
      </c>
      <c r="BN22" s="30">
        <f t="shared" si="22"/>
        <v>0.33892428696908028</v>
      </c>
      <c r="BO22" s="56">
        <f t="shared" si="23"/>
        <v>0.14342932346915857</v>
      </c>
      <c r="BP22" s="59"/>
      <c r="BQ22" s="30">
        <f t="shared" si="24"/>
        <v>1.4479055076339089</v>
      </c>
      <c r="BR22" s="30">
        <f t="shared" si="25"/>
        <v>2.1995533709897699</v>
      </c>
      <c r="BS22" s="30">
        <f t="shared" si="26"/>
        <v>0.37582393167793055</v>
      </c>
      <c r="BT22" s="56">
        <f t="shared" si="27"/>
        <v>0.20607438997077479</v>
      </c>
      <c r="BU22" s="30">
        <f t="shared" si="28"/>
        <v>1.3466074262662711</v>
      </c>
      <c r="BV22" s="30">
        <f t="shared" si="29"/>
        <v>2.1444393304429714</v>
      </c>
      <c r="BW22" s="30">
        <f t="shared" si="30"/>
        <v>0.39891595208835023</v>
      </c>
      <c r="BX22" s="56">
        <f t="shared" si="31"/>
        <v>0.22853658509253505</v>
      </c>
      <c r="BY22" s="30">
        <f t="shared" si="32"/>
        <v>1.4236854139256145</v>
      </c>
      <c r="BZ22" s="30">
        <f t="shared" si="33"/>
        <v>2.2958981652796799</v>
      </c>
      <c r="CA22" s="30">
        <f t="shared" si="34"/>
        <v>0.43610637567703275</v>
      </c>
      <c r="CB22" s="56">
        <f t="shared" si="35"/>
        <v>0.23449204266581303</v>
      </c>
      <c r="CC22" s="30">
        <f t="shared" si="36"/>
        <v>0.93572521637860184</v>
      </c>
      <c r="CD22" s="30">
        <f t="shared" si="37"/>
        <v>3.7902858777469106</v>
      </c>
      <c r="CE22" s="30">
        <f t="shared" si="38"/>
        <v>1.4272803306841544</v>
      </c>
      <c r="CF22" s="56">
        <f t="shared" si="39"/>
        <v>0.60401057139213266</v>
      </c>
      <c r="CG22" s="66"/>
      <c r="CH22" s="60"/>
    </row>
    <row r="23" spans="1:86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0.93066535415698992</v>
      </c>
      <c r="O23" s="6">
        <f>(Q18-O18)/Q18</f>
        <v>0.92188323581372666</v>
      </c>
      <c r="P23" s="6">
        <f>(Q18-P18)/Q18</f>
        <v>0.91341943929098635</v>
      </c>
      <c r="Q23" s="6" t="s">
        <v>7</v>
      </c>
      <c r="R23" s="45"/>
      <c r="S23" s="91"/>
      <c r="T23" s="24"/>
      <c r="U23" s="129">
        <f>'RAW DATA'!B18</f>
        <v>247.19</v>
      </c>
      <c r="V23" s="129">
        <f>'RAW DATA'!C18</f>
        <v>64.926268554156621</v>
      </c>
      <c r="W23" s="129">
        <f>'RAW DATA'!D18</f>
        <v>1.54</v>
      </c>
      <c r="X23" s="82"/>
      <c r="Y23" s="83"/>
      <c r="Z23" s="84"/>
      <c r="AA23" s="30">
        <f t="shared" si="40"/>
        <v>1.6171038629673606</v>
      </c>
      <c r="AB23" s="30">
        <f t="shared" si="0"/>
        <v>2.1878464028381934</v>
      </c>
      <c r="AC23" s="85">
        <f t="shared" si="1"/>
        <v>1.5648469049772127</v>
      </c>
      <c r="AD23" s="85">
        <f t="shared" si="2"/>
        <v>2.1171458126162288</v>
      </c>
      <c r="AE23" s="30">
        <f t="shared" si="3"/>
        <v>1.6368989588872127</v>
      </c>
      <c r="AF23" s="30">
        <f t="shared" si="4"/>
        <v>2.2146280032003465</v>
      </c>
      <c r="AG23" s="84"/>
      <c r="AH23" s="77"/>
      <c r="AI23" s="45"/>
      <c r="AJ23" s="30">
        <f t="shared" si="5"/>
        <v>1.9024751329027771</v>
      </c>
      <c r="AK23" s="30">
        <f t="shared" si="6"/>
        <v>1.8409963587967209</v>
      </c>
      <c r="AL23" s="30">
        <f t="shared" si="7"/>
        <v>1.9257634810437798</v>
      </c>
      <c r="AM23" s="85">
        <f t="shared" si="8"/>
        <v>2.4933041767456023</v>
      </c>
      <c r="AN23" s="30">
        <f t="shared" si="48"/>
        <v>0.13138822197288594</v>
      </c>
      <c r="AO23" s="30">
        <f t="shared" si="41"/>
        <v>9.0598808008884299E-2</v>
      </c>
      <c r="AP23" s="30">
        <f t="shared" si="42"/>
        <v>0.14881346330701464</v>
      </c>
      <c r="AQ23" s="85">
        <f t="shared" si="43"/>
        <v>0.90878885340061055</v>
      </c>
      <c r="AR23" s="86"/>
      <c r="AS23" s="87"/>
      <c r="AT23" s="60"/>
      <c r="AU23" s="30">
        <f t="shared" si="9"/>
        <v>4215.4203483664669</v>
      </c>
      <c r="AV23" s="30">
        <f t="shared" si="9"/>
        <v>2.3715999999999999</v>
      </c>
      <c r="AW23" s="30">
        <f t="shared" si="10"/>
        <v>99.986453573401192</v>
      </c>
      <c r="AX23" s="85">
        <f t="shared" si="44"/>
        <v>6.5155214314991925</v>
      </c>
      <c r="AY23" s="92"/>
      <c r="AZ23" s="30">
        <f t="shared" si="45"/>
        <v>1.8134600938975949</v>
      </c>
      <c r="BA23" s="30">
        <f t="shared" si="11"/>
        <v>1.9914901719079594</v>
      </c>
      <c r="BB23" s="30">
        <f t="shared" si="46"/>
        <v>8.9015039005182262E-2</v>
      </c>
      <c r="BC23" s="56">
        <f t="shared" si="47"/>
        <v>4.678906833823579E-2</v>
      </c>
      <c r="BD23" s="30">
        <f t="shared" si="12"/>
        <v>1.7465119046631175</v>
      </c>
      <c r="BE23" s="30">
        <f t="shared" si="13"/>
        <v>1.9354808129303243</v>
      </c>
      <c r="BF23" s="30">
        <f t="shared" si="14"/>
        <v>9.4484454133603374E-2</v>
      </c>
      <c r="BG23" s="56">
        <f t="shared" si="15"/>
        <v>5.1322455735522826E-2</v>
      </c>
      <c r="BH23" s="30">
        <f t="shared" si="16"/>
        <v>1.8224703621942668</v>
      </c>
      <c r="BI23" s="30">
        <f t="shared" si="17"/>
        <v>2.029056599893293</v>
      </c>
      <c r="BJ23" s="30">
        <f t="shared" si="18"/>
        <v>0.10329311884951302</v>
      </c>
      <c r="BK23" s="56">
        <f t="shared" si="19"/>
        <v>5.3637489684624902E-2</v>
      </c>
      <c r="BL23" s="30">
        <f t="shared" si="20"/>
        <v>2.1552484980134219</v>
      </c>
      <c r="BM23" s="30">
        <f t="shared" si="21"/>
        <v>2.8313598554777828</v>
      </c>
      <c r="BN23" s="30">
        <f t="shared" si="22"/>
        <v>0.33805567873218056</v>
      </c>
      <c r="BO23" s="56">
        <f t="shared" si="23"/>
        <v>0.13558541387975748</v>
      </c>
      <c r="BP23" s="59"/>
      <c r="BQ23" s="30">
        <f t="shared" si="24"/>
        <v>1.5267054471322214</v>
      </c>
      <c r="BR23" s="30">
        <f t="shared" si="25"/>
        <v>2.2782448186733326</v>
      </c>
      <c r="BS23" s="30">
        <f t="shared" si="26"/>
        <v>0.37576968577055564</v>
      </c>
      <c r="BT23" s="56">
        <f t="shared" si="27"/>
        <v>0.1975162141526707</v>
      </c>
      <c r="BU23" s="30">
        <f t="shared" si="28"/>
        <v>1.4421379856860868</v>
      </c>
      <c r="BV23" s="30">
        <f t="shared" si="29"/>
        <v>2.239854731907355</v>
      </c>
      <c r="BW23" s="30">
        <f t="shared" si="30"/>
        <v>0.39885837311063399</v>
      </c>
      <c r="BX23" s="56">
        <f t="shared" si="31"/>
        <v>0.21665353720271821</v>
      </c>
      <c r="BY23" s="30">
        <f t="shared" si="32"/>
        <v>1.489720052358853</v>
      </c>
      <c r="BZ23" s="30">
        <f t="shared" si="33"/>
        <v>2.3618069097287067</v>
      </c>
      <c r="CA23" s="30">
        <f t="shared" si="34"/>
        <v>0.43604342868492685</v>
      </c>
      <c r="CB23" s="56">
        <f t="shared" si="35"/>
        <v>0.22642626312998088</v>
      </c>
      <c r="CC23" s="30">
        <f t="shared" si="36"/>
        <v>1.066229857733644</v>
      </c>
      <c r="CD23" s="30">
        <f t="shared" si="37"/>
        <v>3.9203784957575607</v>
      </c>
      <c r="CE23" s="30">
        <f t="shared" si="38"/>
        <v>1.4270743190119584</v>
      </c>
      <c r="CF23" s="56">
        <f t="shared" si="39"/>
        <v>0.57236270340454576</v>
      </c>
      <c r="CG23" s="66"/>
      <c r="CH23" s="93"/>
    </row>
    <row r="24" spans="1:86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17"/>
      <c r="Q24" s="18"/>
      <c r="R24" s="45"/>
      <c r="S24" s="91"/>
      <c r="T24" s="24"/>
      <c r="U24" s="129">
        <f>'RAW DATA'!B19</f>
        <v>260.39</v>
      </c>
      <c r="V24" s="129">
        <f>'RAW DATA'!C19</f>
        <v>68.415909693907579</v>
      </c>
      <c r="W24" s="129">
        <f>'RAW DATA'!D19</f>
        <v>1.6</v>
      </c>
      <c r="X24" s="82"/>
      <c r="Y24" s="83"/>
      <c r="Z24" s="84"/>
      <c r="AA24" s="30">
        <f t="shared" si="40"/>
        <v>1.658333973033518</v>
      </c>
      <c r="AB24" s="30">
        <f t="shared" si="0"/>
        <v>2.2436283164571127</v>
      </c>
      <c r="AC24" s="85">
        <f t="shared" si="1"/>
        <v>1.6170291726086394</v>
      </c>
      <c r="AD24" s="85">
        <f t="shared" si="2"/>
        <v>2.1877453511763942</v>
      </c>
      <c r="AE24" s="30">
        <f t="shared" si="3"/>
        <v>1.6699471620937947</v>
      </c>
      <c r="AF24" s="30">
        <f t="shared" si="4"/>
        <v>2.2593402781268987</v>
      </c>
      <c r="AG24" s="84"/>
      <c r="AH24" s="77"/>
      <c r="AI24" s="45"/>
      <c r="AJ24" s="30">
        <f t="shared" si="5"/>
        <v>1.9509811447453154</v>
      </c>
      <c r="AK24" s="30">
        <f t="shared" si="6"/>
        <v>1.9023872618925171</v>
      </c>
      <c r="AL24" s="30">
        <f t="shared" si="7"/>
        <v>1.9646437201103468</v>
      </c>
      <c r="AM24" s="85">
        <f t="shared" si="8"/>
        <v>2.5735659229598742</v>
      </c>
      <c r="AN24" s="30">
        <f t="shared" si="48"/>
        <v>0.12318776396673195</v>
      </c>
      <c r="AO24" s="30">
        <f t="shared" si="41"/>
        <v>9.1438056154853647E-2</v>
      </c>
      <c r="AP24" s="30">
        <f t="shared" si="42"/>
        <v>0.13296504261591288</v>
      </c>
      <c r="AQ24" s="85">
        <f t="shared" si="43"/>
        <v>0.94783060634871152</v>
      </c>
      <c r="AR24" s="86"/>
      <c r="AS24" s="87"/>
      <c r="AT24" s="60"/>
      <c r="AU24" s="30">
        <f t="shared" si="9"/>
        <v>4680.736699244917</v>
      </c>
      <c r="AV24" s="30">
        <f t="shared" si="9"/>
        <v>2.5600000000000005</v>
      </c>
      <c r="AW24" s="30">
        <f t="shared" si="10"/>
        <v>109.46545551025213</v>
      </c>
      <c r="AX24" s="85">
        <f t="shared" si="44"/>
        <v>36.508097272408428</v>
      </c>
      <c r="AY24" s="92"/>
      <c r="AZ24" s="30">
        <f t="shared" si="45"/>
        <v>1.8598269551806026</v>
      </c>
      <c r="BA24" s="30">
        <f t="shared" si="11"/>
        <v>2.0421353343100281</v>
      </c>
      <c r="BB24" s="30">
        <f t="shared" si="46"/>
        <v>9.1154189564712801E-2</v>
      </c>
      <c r="BC24" s="56">
        <f t="shared" si="47"/>
        <v>4.6722229894544783E-2</v>
      </c>
      <c r="BD24" s="30">
        <f t="shared" si="12"/>
        <v>1.8056322198314616</v>
      </c>
      <c r="BE24" s="30">
        <f t="shared" si="13"/>
        <v>1.9991423039535725</v>
      </c>
      <c r="BF24" s="30">
        <f t="shared" si="14"/>
        <v>9.6755042061055369E-2</v>
      </c>
      <c r="BG24" s="56">
        <f t="shared" si="15"/>
        <v>5.0859803363486784E-2</v>
      </c>
      <c r="BH24" s="30">
        <f t="shared" si="16"/>
        <v>1.8588683293273269</v>
      </c>
      <c r="BI24" s="30">
        <f t="shared" si="17"/>
        <v>2.0704191108933667</v>
      </c>
      <c r="BJ24" s="30">
        <f t="shared" si="18"/>
        <v>0.10577539078301998</v>
      </c>
      <c r="BK24" s="56">
        <f t="shared" si="19"/>
        <v>5.3839477204079972E-2</v>
      </c>
      <c r="BL24" s="30">
        <f t="shared" si="20"/>
        <v>2.2273863136829872</v>
      </c>
      <c r="BM24" s="30">
        <f t="shared" si="21"/>
        <v>2.9197455322367611</v>
      </c>
      <c r="BN24" s="30">
        <f t="shared" si="22"/>
        <v>0.34617960927688679</v>
      </c>
      <c r="BO24" s="56">
        <f t="shared" si="23"/>
        <v>0.13451359694673903</v>
      </c>
      <c r="BP24" s="59"/>
      <c r="BQ24" s="30">
        <f t="shared" si="24"/>
        <v>1.5746989821994306</v>
      </c>
      <c r="BR24" s="30">
        <f t="shared" si="25"/>
        <v>2.3272633072911999</v>
      </c>
      <c r="BS24" s="30">
        <f t="shared" si="26"/>
        <v>0.37628216254588476</v>
      </c>
      <c r="BT24" s="56">
        <f t="shared" si="27"/>
        <v>0.1928681697203205</v>
      </c>
      <c r="BU24" s="30">
        <f t="shared" si="28"/>
        <v>1.5029849235270873</v>
      </c>
      <c r="BV24" s="30">
        <f t="shared" si="29"/>
        <v>2.3017896002579468</v>
      </c>
      <c r="BW24" s="30">
        <f t="shared" si="30"/>
        <v>0.39940233836542977</v>
      </c>
      <c r="BX24" s="56">
        <f t="shared" si="31"/>
        <v>0.20994796714949596</v>
      </c>
      <c r="BY24" s="30">
        <f t="shared" si="32"/>
        <v>1.5280056129862116</v>
      </c>
      <c r="BZ24" s="30">
        <f t="shared" si="33"/>
        <v>2.4012818272344822</v>
      </c>
      <c r="CA24" s="30">
        <f t="shared" si="34"/>
        <v>0.43663810712413526</v>
      </c>
      <c r="CB24" s="56">
        <f t="shared" si="35"/>
        <v>0.22224798453513545</v>
      </c>
      <c r="CC24" s="30">
        <f t="shared" si="36"/>
        <v>1.1445453521004245</v>
      </c>
      <c r="CD24" s="30">
        <f t="shared" si="37"/>
        <v>4.0025864938193241</v>
      </c>
      <c r="CE24" s="30">
        <f t="shared" si="38"/>
        <v>1.4290205708594497</v>
      </c>
      <c r="CF24" s="56">
        <f t="shared" si="39"/>
        <v>0.55526868696486487</v>
      </c>
      <c r="CG24" s="66"/>
      <c r="CH24" s="60"/>
    </row>
    <row r="25" spans="1:86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81" t="s">
        <v>70</v>
      </c>
      <c r="M25" s="30">
        <f>V33</f>
        <v>62.373716609239693</v>
      </c>
      <c r="N25" s="90"/>
      <c r="O25" s="90"/>
      <c r="P25" s="19"/>
      <c r="Q25" s="20"/>
      <c r="R25" s="45"/>
      <c r="S25" s="91"/>
      <c r="T25" s="24"/>
      <c r="U25" s="129">
        <f>'RAW DATA'!B20</f>
        <v>267</v>
      </c>
      <c r="V25" s="129">
        <f>'RAW DATA'!C20</f>
        <v>70.150008329294394</v>
      </c>
      <c r="W25" s="129">
        <f>'RAW DATA'!D20</f>
        <v>1.9</v>
      </c>
      <c r="X25" s="82"/>
      <c r="Y25" s="83"/>
      <c r="Z25" s="84"/>
      <c r="AA25" s="30">
        <f t="shared" si="40"/>
        <v>1.6788223484106133</v>
      </c>
      <c r="AB25" s="30">
        <f t="shared" si="0"/>
        <v>2.2713478831437706</v>
      </c>
      <c r="AC25" s="85">
        <f t="shared" si="1"/>
        <v>1.6436036007542967</v>
      </c>
      <c r="AD25" s="85">
        <f t="shared" si="2"/>
        <v>2.223698989255813</v>
      </c>
      <c r="AE25" s="30">
        <f t="shared" si="3"/>
        <v>1.6859827745224143</v>
      </c>
      <c r="AF25" s="30">
        <f t="shared" si="4"/>
        <v>2.2810355184715014</v>
      </c>
      <c r="AG25" s="84"/>
      <c r="AH25" s="77"/>
      <c r="AI25" s="45"/>
      <c r="AJ25" s="30">
        <f t="shared" si="5"/>
        <v>1.975085115777192</v>
      </c>
      <c r="AK25" s="30">
        <f t="shared" si="6"/>
        <v>1.9336512950050548</v>
      </c>
      <c r="AL25" s="30">
        <f t="shared" si="7"/>
        <v>1.9835091464969581</v>
      </c>
      <c r="AM25" s="85">
        <f t="shared" si="8"/>
        <v>2.6134501915737713</v>
      </c>
      <c r="AN25" s="30">
        <f t="shared" si="48"/>
        <v>5.6377746112743453E-3</v>
      </c>
      <c r="AO25" s="30">
        <f t="shared" si="41"/>
        <v>1.1324096555172347E-3</v>
      </c>
      <c r="AP25" s="30">
        <f t="shared" si="42"/>
        <v>6.9737775486504215E-3</v>
      </c>
      <c r="AQ25" s="85">
        <f t="shared" si="43"/>
        <v>0.50901117585665112</v>
      </c>
      <c r="AR25" s="94"/>
      <c r="AS25" s="95"/>
      <c r="AT25" s="60"/>
      <c r="AU25" s="30">
        <f t="shared" si="9"/>
        <v>4921.0236686000726</v>
      </c>
      <c r="AV25" s="30">
        <f t="shared" si="9"/>
        <v>3.61</v>
      </c>
      <c r="AW25" s="30">
        <f t="shared" si="10"/>
        <v>133.28501582565934</v>
      </c>
      <c r="AX25" s="85">
        <f t="shared" si="44"/>
        <v>60.470712915391296</v>
      </c>
      <c r="AY25" s="92"/>
      <c r="AZ25" s="30">
        <f t="shared" si="45"/>
        <v>1.8822572671178217</v>
      </c>
      <c r="BA25" s="30">
        <f t="shared" si="11"/>
        <v>2.0679129644365624</v>
      </c>
      <c r="BB25" s="30">
        <f t="shared" si="46"/>
        <v>9.2827848659370396E-2</v>
      </c>
      <c r="BC25" s="56">
        <f t="shared" si="47"/>
        <v>4.6999416844292687E-2</v>
      </c>
      <c r="BD25" s="30">
        <f t="shared" si="12"/>
        <v>1.8351197580086296</v>
      </c>
      <c r="BE25" s="30">
        <f t="shared" si="13"/>
        <v>2.0321828320014803</v>
      </c>
      <c r="BF25" s="30">
        <f t="shared" si="14"/>
        <v>9.8531536996425306E-2</v>
      </c>
      <c r="BG25" s="56">
        <f t="shared" si="15"/>
        <v>5.095620769419431E-2</v>
      </c>
      <c r="BH25" s="30">
        <f t="shared" si="16"/>
        <v>1.875791640429711</v>
      </c>
      <c r="BI25" s="30">
        <f t="shared" si="17"/>
        <v>2.0912266525642051</v>
      </c>
      <c r="BJ25" s="30">
        <f t="shared" si="18"/>
        <v>0.10771750606724706</v>
      </c>
      <c r="BK25" s="56">
        <f t="shared" si="19"/>
        <v>5.430653357837302E-2</v>
      </c>
      <c r="BL25" s="30">
        <f t="shared" si="20"/>
        <v>2.2609144657627129</v>
      </c>
      <c r="BM25" s="30">
        <f t="shared" si="21"/>
        <v>2.9659859173848298</v>
      </c>
      <c r="BN25" s="30">
        <f t="shared" si="22"/>
        <v>0.3525357258110583</v>
      </c>
      <c r="BO25" s="56">
        <f t="shared" si="23"/>
        <v>0.1348928427821951</v>
      </c>
      <c r="BP25" s="59"/>
      <c r="BQ25" s="30">
        <f t="shared" si="24"/>
        <v>1.5983940101458871</v>
      </c>
      <c r="BR25" s="30">
        <f t="shared" si="25"/>
        <v>2.351776221408497</v>
      </c>
      <c r="BS25" s="30">
        <f t="shared" si="26"/>
        <v>0.37669110563130503</v>
      </c>
      <c r="BT25" s="56">
        <f t="shared" si="27"/>
        <v>0.19072145429189655</v>
      </c>
      <c r="BU25" s="30">
        <f t="shared" si="28"/>
        <v>1.5338148865697865</v>
      </c>
      <c r="BV25" s="30">
        <f t="shared" si="29"/>
        <v>2.3334877034403232</v>
      </c>
      <c r="BW25" s="30">
        <f t="shared" si="30"/>
        <v>0.39983640843526824</v>
      </c>
      <c r="BX25" s="56">
        <f t="shared" si="31"/>
        <v>0.20677792809288456</v>
      </c>
      <c r="BY25" s="30">
        <f t="shared" si="32"/>
        <v>1.5463965015059962</v>
      </c>
      <c r="BZ25" s="30">
        <f t="shared" si="33"/>
        <v>2.4206217914879198</v>
      </c>
      <c r="CA25" s="30">
        <f t="shared" si="34"/>
        <v>0.43711264499096186</v>
      </c>
      <c r="CB25" s="56">
        <f t="shared" si="35"/>
        <v>0.22037339518345003</v>
      </c>
      <c r="CC25" s="30">
        <f t="shared" si="36"/>
        <v>1.1828765625586481</v>
      </c>
      <c r="CD25" s="30">
        <f t="shared" si="37"/>
        <v>4.0440238205888948</v>
      </c>
      <c r="CE25" s="30">
        <f t="shared" si="38"/>
        <v>1.4305736290151232</v>
      </c>
      <c r="CF25" s="56">
        <f t="shared" si="39"/>
        <v>0.54738890131809192</v>
      </c>
      <c r="CG25" s="66"/>
      <c r="CH25" s="60"/>
    </row>
    <row r="26" spans="1:86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INPUTS!D11</f>
        <v>17</v>
      </c>
      <c r="I26" s="79"/>
      <c r="K26" s="79"/>
      <c r="L26" s="81" t="s">
        <v>18</v>
      </c>
      <c r="M26" s="30">
        <f>SUM(AX16:AX32)</f>
        <v>10371.799311673722</v>
      </c>
      <c r="N26" s="90"/>
      <c r="O26" s="90"/>
      <c r="P26" s="17"/>
      <c r="Q26" s="21"/>
      <c r="R26" s="45"/>
      <c r="S26" s="91"/>
      <c r="T26" s="24"/>
      <c r="U26" s="129">
        <f>'RAW DATA'!B21</f>
        <v>307.93</v>
      </c>
      <c r="V26" s="129">
        <f>'RAW DATA'!C21</f>
        <v>80.706094548116269</v>
      </c>
      <c r="W26" s="129">
        <f>'RAW DATA'!D21</f>
        <v>2.12</v>
      </c>
      <c r="X26" s="82"/>
      <c r="Y26" s="83"/>
      <c r="Z26" s="84"/>
      <c r="AA26" s="30">
        <f t="shared" si="40"/>
        <v>1.8035425070859936</v>
      </c>
      <c r="AB26" s="30">
        <f t="shared" si="0"/>
        <v>2.4400869213516385</v>
      </c>
      <c r="AC26" s="85">
        <f t="shared" si="1"/>
        <v>1.8150596991227252</v>
      </c>
      <c r="AD26" s="85">
        <f t="shared" si="2"/>
        <v>2.4556690046954515</v>
      </c>
      <c r="AE26" s="30">
        <f t="shared" si="3"/>
        <v>1.7786749329012261</v>
      </c>
      <c r="AF26" s="30">
        <f t="shared" si="4"/>
        <v>2.4064425562781295</v>
      </c>
      <c r="AG26" s="84"/>
      <c r="AH26" s="77"/>
      <c r="AI26" s="45"/>
      <c r="AJ26" s="30">
        <f t="shared" si="5"/>
        <v>2.1218147142188162</v>
      </c>
      <c r="AK26" s="30">
        <f t="shared" si="6"/>
        <v>2.1353643519090886</v>
      </c>
      <c r="AL26" s="30">
        <f t="shared" si="7"/>
        <v>2.0925587445896778</v>
      </c>
      <c r="AM26" s="85">
        <f t="shared" si="8"/>
        <v>2.8562401746066741</v>
      </c>
      <c r="AN26" s="30">
        <f t="shared" si="48"/>
        <v>3.2931876959732244E-6</v>
      </c>
      <c r="AO26" s="30">
        <f t="shared" si="41"/>
        <v>2.3606330958631051E-4</v>
      </c>
      <c r="AP26" s="30">
        <f t="shared" si="42"/>
        <v>7.5302249849454144E-4</v>
      </c>
      <c r="AQ26" s="85">
        <f t="shared" si="43"/>
        <v>0.5420495947048658</v>
      </c>
      <c r="AR26" s="94"/>
      <c r="AS26" s="95"/>
      <c r="AT26" s="60"/>
      <c r="AU26" s="30">
        <f t="shared" si="9"/>
        <v>6513.4736972094825</v>
      </c>
      <c r="AV26" s="30">
        <f t="shared" si="9"/>
        <v>4.4944000000000006</v>
      </c>
      <c r="AW26" s="30">
        <f t="shared" si="10"/>
        <v>171.09692044200651</v>
      </c>
      <c r="AX26" s="85">
        <f t="shared" si="44"/>
        <v>336.07608089380858</v>
      </c>
      <c r="AY26" s="92"/>
      <c r="AZ26" s="30">
        <f t="shared" si="45"/>
        <v>2.0115487635519176</v>
      </c>
      <c r="BA26" s="30">
        <f t="shared" si="11"/>
        <v>2.2320806648857148</v>
      </c>
      <c r="BB26" s="30">
        <f t="shared" si="46"/>
        <v>0.11026595066689857</v>
      </c>
      <c r="BC26" s="56">
        <f t="shared" si="47"/>
        <v>5.1967756622658241E-2</v>
      </c>
      <c r="BD26" s="30">
        <f t="shared" si="12"/>
        <v>2.0183232510488374</v>
      </c>
      <c r="BE26" s="30">
        <f t="shared" si="13"/>
        <v>2.2524054527693398</v>
      </c>
      <c r="BF26" s="30">
        <f t="shared" si="14"/>
        <v>0.11704110086025141</v>
      </c>
      <c r="BG26" s="56">
        <f t="shared" si="15"/>
        <v>5.4810833924249264E-2</v>
      </c>
      <c r="BH26" s="30">
        <f t="shared" si="16"/>
        <v>1.9646060517123831</v>
      </c>
      <c r="BI26" s="30">
        <f t="shared" si="17"/>
        <v>2.2205114374669725</v>
      </c>
      <c r="BJ26" s="30">
        <f t="shared" si="18"/>
        <v>0.12795269287729469</v>
      </c>
      <c r="BK26" s="56">
        <f t="shared" si="19"/>
        <v>6.1146523703631793E-2</v>
      </c>
      <c r="BL26" s="30">
        <f t="shared" si="20"/>
        <v>2.4374791291660558</v>
      </c>
      <c r="BM26" s="30">
        <f t="shared" si="21"/>
        <v>3.2750012200472924</v>
      </c>
      <c r="BN26" s="30">
        <f t="shared" si="22"/>
        <v>0.41876104544061821</v>
      </c>
      <c r="BO26" s="56">
        <f t="shared" si="23"/>
        <v>0.14661268655332352</v>
      </c>
      <c r="BP26" s="59"/>
      <c r="BQ26" s="30">
        <f t="shared" si="24"/>
        <v>1.7404516857911998</v>
      </c>
      <c r="BR26" s="30">
        <f t="shared" si="25"/>
        <v>2.5031777426464323</v>
      </c>
      <c r="BS26" s="30">
        <f t="shared" si="26"/>
        <v>0.38136302842761632</v>
      </c>
      <c r="BT26" s="56">
        <f t="shared" si="27"/>
        <v>0.17973436882683785</v>
      </c>
      <c r="BU26" s="30">
        <f t="shared" si="28"/>
        <v>1.7305689603615608</v>
      </c>
      <c r="BV26" s="30">
        <f t="shared" si="29"/>
        <v>2.5401597434566163</v>
      </c>
      <c r="BW26" s="30">
        <f t="shared" si="30"/>
        <v>0.40479539154752769</v>
      </c>
      <c r="BX26" s="56">
        <f t="shared" si="31"/>
        <v>0.18956736408268071</v>
      </c>
      <c r="BY26" s="30">
        <f t="shared" si="32"/>
        <v>1.6500247968385493</v>
      </c>
      <c r="BZ26" s="30">
        <f t="shared" si="33"/>
        <v>2.5350926923408066</v>
      </c>
      <c r="CA26" s="30">
        <f t="shared" si="34"/>
        <v>0.44253394775112853</v>
      </c>
      <c r="CB26" s="56">
        <f t="shared" si="35"/>
        <v>0.21147982052848102</v>
      </c>
      <c r="CC26" s="30">
        <f t="shared" si="36"/>
        <v>1.4079238130202667</v>
      </c>
      <c r="CD26" s="30">
        <f t="shared" si="37"/>
        <v>4.3045565361930818</v>
      </c>
      <c r="CE26" s="30">
        <f t="shared" si="38"/>
        <v>1.4483163615864074</v>
      </c>
      <c r="CF26" s="56">
        <f t="shared" si="39"/>
        <v>0.50707092998082759</v>
      </c>
      <c r="CG26" s="66"/>
      <c r="CH26" s="60"/>
    </row>
    <row r="27" spans="1:86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DATA'!B22</f>
        <v>327.74</v>
      </c>
      <c r="V27" s="129">
        <f>'RAW DATA'!C22</f>
        <v>85.712787930121834</v>
      </c>
      <c r="W27" s="129">
        <f>'RAW DATA'!D22</f>
        <v>2.17</v>
      </c>
      <c r="X27" s="82"/>
      <c r="Y27" s="83"/>
      <c r="Z27" s="84"/>
      <c r="AA27" s="30">
        <f t="shared" si="40"/>
        <v>1.8626965893943894</v>
      </c>
      <c r="AB27" s="30">
        <f t="shared" si="0"/>
        <v>2.5201189150629975</v>
      </c>
      <c r="AC27" s="85">
        <f t="shared" si="1"/>
        <v>1.9025237172677283</v>
      </c>
      <c r="AD27" s="85">
        <f t="shared" si="2"/>
        <v>2.574002676303397</v>
      </c>
      <c r="AE27" s="30">
        <f t="shared" si="3"/>
        <v>1.8200216966356964</v>
      </c>
      <c r="AF27" s="30">
        <f t="shared" si="4"/>
        <v>2.462382295448295</v>
      </c>
      <c r="AG27" s="84"/>
      <c r="AH27" s="77"/>
      <c r="AI27" s="45"/>
      <c r="AJ27" s="30">
        <f t="shared" si="5"/>
        <v>2.1914077522286934</v>
      </c>
      <c r="AK27" s="30">
        <f t="shared" si="6"/>
        <v>2.2382631967855628</v>
      </c>
      <c r="AL27" s="30">
        <f>$F$18*(V27^$G$18)</f>
        <v>2.1412019960419957</v>
      </c>
      <c r="AM27" s="85">
        <f t="shared" si="8"/>
        <v>2.9713941223928022</v>
      </c>
      <c r="AN27" s="30">
        <f t="shared" si="48"/>
        <v>4.58291855485132E-4</v>
      </c>
      <c r="AO27" s="30">
        <f t="shared" si="41"/>
        <v>4.6598640353844875E-3</v>
      </c>
      <c r="AP27" s="30">
        <f t="shared" si="42"/>
        <v>8.2932503196522832E-4</v>
      </c>
      <c r="AQ27" s="85">
        <f t="shared" si="43"/>
        <v>0.64223253940572977</v>
      </c>
      <c r="AR27" s="94"/>
      <c r="AS27" s="95"/>
      <c r="AT27" s="60"/>
      <c r="AU27" s="30">
        <f t="shared" si="9"/>
        <v>7346.6820147540393</v>
      </c>
      <c r="AV27" s="30">
        <f t="shared" si="9"/>
        <v>4.7088999999999999</v>
      </c>
      <c r="AW27" s="30">
        <f t="shared" si="10"/>
        <v>185.99674980836437</v>
      </c>
      <c r="AX27" s="85">
        <f t="shared" si="44"/>
        <v>544.71225012122329</v>
      </c>
      <c r="AY27" s="92"/>
      <c r="AZ27" s="30">
        <f t="shared" si="45"/>
        <v>2.0695899128135187</v>
      </c>
      <c r="BA27" s="30">
        <f t="shared" si="11"/>
        <v>2.3132255916438682</v>
      </c>
      <c r="BB27" s="30">
        <f t="shared" si="46"/>
        <v>0.12181783941517477</v>
      </c>
      <c r="BC27" s="56">
        <f t="shared" si="47"/>
        <v>5.5588851180837638E-2</v>
      </c>
      <c r="BD27" s="30">
        <f t="shared" si="12"/>
        <v>2.1089604161598343</v>
      </c>
      <c r="BE27" s="30">
        <f t="shared" si="13"/>
        <v>2.3675659774112914</v>
      </c>
      <c r="BF27" s="30">
        <f t="shared" si="14"/>
        <v>0.12930278062572842</v>
      </c>
      <c r="BG27" s="56">
        <f t="shared" si="15"/>
        <v>5.776924751808641E-2</v>
      </c>
      <c r="BH27" s="30">
        <f t="shared" si="16"/>
        <v>1.9998444826900104</v>
      </c>
      <c r="BI27" s="30">
        <f t="shared" si="17"/>
        <v>2.2825595093939808</v>
      </c>
      <c r="BJ27" s="30">
        <f t="shared" si="18"/>
        <v>0.14135751335198526</v>
      </c>
      <c r="BK27" s="56">
        <f t="shared" si="19"/>
        <v>6.6017831859527532E-2</v>
      </c>
      <c r="BL27" s="30">
        <f t="shared" si="20"/>
        <v>2.508762045325609</v>
      </c>
      <c r="BM27" s="30">
        <f t="shared" si="21"/>
        <v>3.4340261994599954</v>
      </c>
      <c r="BN27" s="30">
        <f t="shared" si="22"/>
        <v>0.46263207706719311</v>
      </c>
      <c r="BO27" s="56">
        <f t="shared" si="23"/>
        <v>0.15569529251631056</v>
      </c>
      <c r="BP27" s="59"/>
      <c r="BQ27" s="30">
        <f t="shared" si="24"/>
        <v>1.8065457437441077</v>
      </c>
      <c r="BR27" s="30">
        <f t="shared" si="25"/>
        <v>2.576269760713279</v>
      </c>
      <c r="BS27" s="30">
        <f t="shared" si="26"/>
        <v>0.38486200848458574</v>
      </c>
      <c r="BT27" s="56">
        <f t="shared" si="27"/>
        <v>0.17562318472825306</v>
      </c>
      <c r="BU27" s="30">
        <f t="shared" si="28"/>
        <v>1.8297538348303171</v>
      </c>
      <c r="BV27" s="30">
        <f t="shared" si="29"/>
        <v>2.6467725587408086</v>
      </c>
      <c r="BW27" s="30">
        <f t="shared" si="30"/>
        <v>0.40850936195524568</v>
      </c>
      <c r="BX27" s="56">
        <f t="shared" si="31"/>
        <v>0.18251176293383117</v>
      </c>
      <c r="BY27" s="30">
        <f t="shared" si="32"/>
        <v>1.6946078291760323</v>
      </c>
      <c r="BZ27" s="30">
        <f t="shared" si="33"/>
        <v>2.5877961629079591</v>
      </c>
      <c r="CA27" s="30">
        <f t="shared" si="34"/>
        <v>0.44659416686596332</v>
      </c>
      <c r="CB27" s="56">
        <f t="shared" si="35"/>
        <v>0.20857171238000485</v>
      </c>
      <c r="CC27" s="30">
        <f t="shared" si="36"/>
        <v>1.5097895559002523</v>
      </c>
      <c r="CD27" s="30">
        <f t="shared" si="37"/>
        <v>4.4329986888853519</v>
      </c>
      <c r="CE27" s="30">
        <f t="shared" si="38"/>
        <v>1.4616045664925499</v>
      </c>
      <c r="CF27" s="56">
        <f t="shared" si="39"/>
        <v>0.49189185489656612</v>
      </c>
      <c r="CG27" s="66"/>
      <c r="CH27" s="60"/>
    </row>
    <row r="28" spans="1:86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DATA'!B23</f>
        <v>297.37</v>
      </c>
      <c r="V28" s="129">
        <f>'RAW DATA'!C23</f>
        <v>78.011018295420897</v>
      </c>
      <c r="W28" s="129">
        <f>'RAW DATA'!D23</f>
        <v>2.19</v>
      </c>
      <c r="X28" s="82"/>
      <c r="Y28" s="83"/>
      <c r="Z28" s="84"/>
      <c r="AA28" s="30">
        <f t="shared" si="40"/>
        <v>1.7717001811603978</v>
      </c>
      <c r="AB28" s="30">
        <f t="shared" si="0"/>
        <v>2.3970061274523027</v>
      </c>
      <c r="AC28" s="85">
        <f t="shared" si="1"/>
        <v>1.7696550533482471</v>
      </c>
      <c r="AD28" s="85">
        <f t="shared" si="2"/>
        <v>2.3942391898240989</v>
      </c>
      <c r="AE28" s="30">
        <f t="shared" si="3"/>
        <v>1.7557589364210011</v>
      </c>
      <c r="AF28" s="30">
        <f t="shared" si="4"/>
        <v>2.3754385610401778</v>
      </c>
      <c r="AG28" s="84"/>
      <c r="AH28" s="77"/>
      <c r="AI28" s="45"/>
      <c r="AJ28" s="30">
        <f t="shared" si="5"/>
        <v>2.0843531543063505</v>
      </c>
      <c r="AK28" s="30">
        <f t="shared" si="6"/>
        <v>2.0819471215861731</v>
      </c>
      <c r="AL28" s="30">
        <f>$F$18*(V28^$G$18)</f>
        <v>2.0655987487305896</v>
      </c>
      <c r="AM28" s="85">
        <f t="shared" si="8"/>
        <v>2.7942534207946803</v>
      </c>
      <c r="AN28" s="30">
        <f t="shared" si="48"/>
        <v>1.1161256005017779E-2</v>
      </c>
      <c r="AO28" s="30">
        <f t="shared" si="41"/>
        <v>1.1675424533513242E-2</v>
      </c>
      <c r="AP28" s="30">
        <f t="shared" si="42"/>
        <v>1.5475671317394976E-2</v>
      </c>
      <c r="AQ28" s="85">
        <f t="shared" si="43"/>
        <v>0.36512219654207306</v>
      </c>
      <c r="AR28" s="94"/>
      <c r="AS28" s="95"/>
      <c r="AT28" s="60"/>
      <c r="AU28" s="30">
        <f t="shared" si="9"/>
        <v>6085.7189754884939</v>
      </c>
      <c r="AV28" s="30">
        <f t="shared" si="9"/>
        <v>4.7961</v>
      </c>
      <c r="AW28" s="30">
        <f t="shared" si="10"/>
        <v>170.84413006697176</v>
      </c>
      <c r="AX28" s="85">
        <f t="shared" si="44"/>
        <v>244.52520402464552</v>
      </c>
      <c r="AY28" s="92"/>
      <c r="AZ28" s="30">
        <f t="shared" si="45"/>
        <v>1.9795574609182993</v>
      </c>
      <c r="BA28" s="30">
        <f t="shared" si="11"/>
        <v>2.1891488476944017</v>
      </c>
      <c r="BB28" s="30">
        <f t="shared" si="46"/>
        <v>0.1047956933880511</v>
      </c>
      <c r="BC28" s="56">
        <f t="shared" si="47"/>
        <v>5.0277321370200342E-2</v>
      </c>
      <c r="BD28" s="30">
        <f t="shared" si="12"/>
        <v>1.9707123909610926</v>
      </c>
      <c r="BE28" s="30">
        <f t="shared" si="13"/>
        <v>2.1931818522112536</v>
      </c>
      <c r="BF28" s="30">
        <f t="shared" si="14"/>
        <v>0.11123473062508044</v>
      </c>
      <c r="BG28" s="56">
        <f t="shared" si="15"/>
        <v>5.3428220857182039E-2</v>
      </c>
      <c r="BH28" s="30">
        <f t="shared" si="16"/>
        <v>1.9439937465531609</v>
      </c>
      <c r="BI28" s="30">
        <f t="shared" si="17"/>
        <v>2.1872037509080182</v>
      </c>
      <c r="BJ28" s="30">
        <f t="shared" si="18"/>
        <v>0.12160500217742869</v>
      </c>
      <c r="BK28" s="56">
        <f t="shared" si="19"/>
        <v>5.8871551046475415E-2</v>
      </c>
      <c r="BL28" s="30">
        <f t="shared" si="20"/>
        <v>2.3962669720728567</v>
      </c>
      <c r="BM28" s="30">
        <f t="shared" si="21"/>
        <v>3.192239869516504</v>
      </c>
      <c r="BN28" s="30">
        <f t="shared" si="22"/>
        <v>0.39798644872182365</v>
      </c>
      <c r="BO28" s="56">
        <f t="shared" si="23"/>
        <v>0.14243033425673934</v>
      </c>
      <c r="BP28" s="59"/>
      <c r="BQ28" s="30">
        <f t="shared" si="24"/>
        <v>1.7045356758674424</v>
      </c>
      <c r="BR28" s="30">
        <f t="shared" si="25"/>
        <v>2.4641706327452586</v>
      </c>
      <c r="BS28" s="30">
        <f t="shared" si="26"/>
        <v>0.37981747843890812</v>
      </c>
      <c r="BT28" s="56">
        <f t="shared" si="27"/>
        <v>0.1822231888363981</v>
      </c>
      <c r="BU28" s="30">
        <f t="shared" si="28"/>
        <v>1.6787922443680365</v>
      </c>
      <c r="BV28" s="30">
        <f t="shared" si="29"/>
        <v>2.4851019988043097</v>
      </c>
      <c r="BW28" s="30">
        <f t="shared" si="30"/>
        <v>0.4031548772181367</v>
      </c>
      <c r="BX28" s="56">
        <f t="shared" si="31"/>
        <v>0.19364318768623912</v>
      </c>
      <c r="BY28" s="30">
        <f t="shared" si="32"/>
        <v>1.6248582583598732</v>
      </c>
      <c r="BZ28" s="30">
        <f t="shared" si="33"/>
        <v>2.506339239101306</v>
      </c>
      <c r="CA28" s="30">
        <f t="shared" si="34"/>
        <v>0.4407404903707165</v>
      </c>
      <c r="CB28" s="56">
        <f t="shared" si="35"/>
        <v>0.21337178415777641</v>
      </c>
      <c r="CC28" s="30">
        <f t="shared" si="36"/>
        <v>1.3518066510916946</v>
      </c>
      <c r="CD28" s="30">
        <f t="shared" si="37"/>
        <v>4.2367001904976664</v>
      </c>
      <c r="CE28" s="30">
        <f t="shared" si="38"/>
        <v>1.4424467697029857</v>
      </c>
      <c r="CF28" s="56">
        <f t="shared" si="39"/>
        <v>0.51621902257267593</v>
      </c>
      <c r="CG28" s="66"/>
      <c r="CH28" s="60"/>
    </row>
    <row r="29" spans="1:86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DATA'!B24</f>
        <v>288.12</v>
      </c>
      <c r="V29" s="129">
        <f>'RAW DATA'!C24</f>
        <v>75.634516433714438</v>
      </c>
      <c r="W29" s="129">
        <f>'RAW DATA'!D24</f>
        <v>2.23</v>
      </c>
      <c r="X29" s="82"/>
      <c r="Y29" s="83"/>
      <c r="Z29" s="84"/>
      <c r="AA29" s="30">
        <f t="shared" si="40"/>
        <v>1.7436218116643358</v>
      </c>
      <c r="AB29" s="30">
        <f t="shared" si="0"/>
        <v>2.3590177451929248</v>
      </c>
      <c r="AC29" s="85">
        <f t="shared" si="1"/>
        <v>1.7305608123715075</v>
      </c>
      <c r="AD29" s="85">
        <f t="shared" si="2"/>
        <v>2.3413469814438042</v>
      </c>
      <c r="AE29" s="30">
        <f t="shared" si="3"/>
        <v>1.7351421358826828</v>
      </c>
      <c r="AF29" s="30">
        <f t="shared" si="4"/>
        <v>2.3475452426648062</v>
      </c>
      <c r="AG29" s="84"/>
      <c r="AH29" s="77"/>
      <c r="AI29" s="45"/>
      <c r="AJ29" s="30">
        <f t="shared" si="5"/>
        <v>2.0513197784286303</v>
      </c>
      <c r="AK29" s="30">
        <f t="shared" si="6"/>
        <v>2.0359538969076558</v>
      </c>
      <c r="AL29" s="30">
        <f t="shared" si="7"/>
        <v>2.0413436892737447</v>
      </c>
      <c r="AM29" s="85">
        <f t="shared" si="8"/>
        <v>2.7395938779754321</v>
      </c>
      <c r="AN29" s="30">
        <f t="shared" si="48"/>
        <v>3.1926621580793749E-2</v>
      </c>
      <c r="AO29" s="30">
        <f t="shared" si="41"/>
        <v>3.7653890125324656E-2</v>
      </c>
      <c r="AP29" s="30">
        <f t="shared" si="42"/>
        <v>3.5591203576841403E-2</v>
      </c>
      <c r="AQ29" s="85">
        <f t="shared" si="43"/>
        <v>0.25968592047003958</v>
      </c>
      <c r="AR29" s="94"/>
      <c r="AS29" s="95"/>
      <c r="AT29" s="60"/>
      <c r="AU29" s="30">
        <f t="shared" si="9"/>
        <v>5720.5800761618193</v>
      </c>
      <c r="AV29" s="30">
        <f t="shared" si="9"/>
        <v>4.9729000000000001</v>
      </c>
      <c r="AW29" s="30">
        <f t="shared" si="10"/>
        <v>168.66497164718319</v>
      </c>
      <c r="AX29" s="85">
        <f t="shared" si="44"/>
        <v>175.84881198478942</v>
      </c>
      <c r="AY29" s="92"/>
      <c r="AZ29" s="30">
        <f t="shared" si="45"/>
        <v>1.9508228362066706</v>
      </c>
      <c r="BA29" s="30">
        <f t="shared" si="11"/>
        <v>2.15181672065059</v>
      </c>
      <c r="BB29" s="30">
        <f t="shared" si="46"/>
        <v>0.10049694222195978</v>
      </c>
      <c r="BC29" s="56">
        <f t="shared" si="47"/>
        <v>4.8991358284929731E-2</v>
      </c>
      <c r="BD29" s="30">
        <f t="shared" si="12"/>
        <v>1.9292820487114724</v>
      </c>
      <c r="BE29" s="30">
        <f t="shared" si="13"/>
        <v>2.1426257451038393</v>
      </c>
      <c r="BF29" s="30">
        <f t="shared" si="14"/>
        <v>0.1066718481961834</v>
      </c>
      <c r="BG29" s="56">
        <f t="shared" si="15"/>
        <v>5.2394039156880651E-2</v>
      </c>
      <c r="BH29" s="30">
        <f t="shared" si="16"/>
        <v>1.9247269612134312</v>
      </c>
      <c r="BI29" s="30">
        <f t="shared" si="17"/>
        <v>2.1579604173340581</v>
      </c>
      <c r="BJ29" s="30">
        <f t="shared" si="18"/>
        <v>0.11661672806031344</v>
      </c>
      <c r="BK29" s="56">
        <f t="shared" si="19"/>
        <v>5.7127434578056052E-2</v>
      </c>
      <c r="BL29" s="30">
        <f t="shared" si="20"/>
        <v>2.3579329542367424</v>
      </c>
      <c r="BM29" s="30">
        <f t="shared" si="21"/>
        <v>3.1212548017141217</v>
      </c>
      <c r="BN29" s="30">
        <f t="shared" si="22"/>
        <v>0.38166092373868948</v>
      </c>
      <c r="BO29" s="56">
        <f t="shared" si="23"/>
        <v>0.13931295686086809</v>
      </c>
      <c r="BP29" s="59"/>
      <c r="BQ29" s="30">
        <f t="shared" si="24"/>
        <v>1.6726658269492196</v>
      </c>
      <c r="BR29" s="30">
        <f t="shared" si="25"/>
        <v>2.4299737299080411</v>
      </c>
      <c r="BS29" s="30">
        <f t="shared" si="26"/>
        <v>0.37865395147941072</v>
      </c>
      <c r="BT29" s="56">
        <f t="shared" si="27"/>
        <v>0.18459040636242025</v>
      </c>
      <c r="BU29" s="30">
        <f t="shared" si="28"/>
        <v>1.634034038073676</v>
      </c>
      <c r="BV29" s="30">
        <f t="shared" si="29"/>
        <v>2.4378737557416357</v>
      </c>
      <c r="BW29" s="30">
        <f t="shared" si="30"/>
        <v>0.40191985883397985</v>
      </c>
      <c r="BX29" s="56">
        <f t="shared" si="31"/>
        <v>0.19741108059688525</v>
      </c>
      <c r="BY29" s="30">
        <f t="shared" si="32"/>
        <v>1.601953356470279</v>
      </c>
      <c r="BZ29" s="30">
        <f t="shared" si="33"/>
        <v>2.4807340220772103</v>
      </c>
      <c r="CA29" s="30">
        <f t="shared" si="34"/>
        <v>0.43939033280346562</v>
      </c>
      <c r="CB29" s="56">
        <f t="shared" si="35"/>
        <v>0.21524564193293141</v>
      </c>
      <c r="CC29" s="30">
        <f t="shared" si="36"/>
        <v>1.301565877285098</v>
      </c>
      <c r="CD29" s="30">
        <f t="shared" si="37"/>
        <v>4.1776218786657662</v>
      </c>
      <c r="CE29" s="30">
        <f t="shared" si="38"/>
        <v>1.4380280006903341</v>
      </c>
      <c r="CF29" s="56">
        <f t="shared" si="39"/>
        <v>0.52490553882863877</v>
      </c>
      <c r="CG29" s="66"/>
      <c r="CH29" s="60"/>
    </row>
    <row r="30" spans="1:86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DATA'!B25</f>
        <v>281.52</v>
      </c>
      <c r="V30" s="129">
        <f>'RAW DATA'!C25</f>
        <v>73.929525169216518</v>
      </c>
      <c r="W30" s="129">
        <f>'RAW DATA'!D25</f>
        <v>2.15</v>
      </c>
      <c r="X30" s="82"/>
      <c r="Y30" s="83"/>
      <c r="Z30" s="84"/>
      <c r="AA30" s="30">
        <f t="shared" si="40"/>
        <v>1.7234773398742929</v>
      </c>
      <c r="AB30" s="30">
        <f t="shared" si="0"/>
        <v>2.3317634598299257</v>
      </c>
      <c r="AC30" s="85">
        <f t="shared" si="1"/>
        <v>1.7030463314473927</v>
      </c>
      <c r="AD30" s="85">
        <f t="shared" si="2"/>
        <v>2.3041215072523547</v>
      </c>
      <c r="AE30" s="30">
        <f t="shared" si="3"/>
        <v>1.7201028985594855</v>
      </c>
      <c r="AF30" s="30">
        <f t="shared" si="4"/>
        <v>2.3271980392275391</v>
      </c>
      <c r="AG30" s="84"/>
      <c r="AH30" s="77"/>
      <c r="AI30" s="45"/>
      <c r="AJ30" s="30">
        <f t="shared" si="5"/>
        <v>2.0276203998521094</v>
      </c>
      <c r="AK30" s="30">
        <f t="shared" si="6"/>
        <v>2.0035839193498739</v>
      </c>
      <c r="AL30" s="30">
        <f t="shared" si="7"/>
        <v>2.0236504688935124</v>
      </c>
      <c r="AM30" s="85">
        <f t="shared" si="8"/>
        <v>2.7003790788919799</v>
      </c>
      <c r="AN30" s="30">
        <f t="shared" si="48"/>
        <v>1.4976766532357563E-2</v>
      </c>
      <c r="AO30" s="30">
        <f t="shared" si="41"/>
        <v>2.1437668672944204E-2</v>
      </c>
      <c r="AP30" s="30">
        <f t="shared" si="42"/>
        <v>1.5964204010829253E-2</v>
      </c>
      <c r="AQ30" s="85">
        <f t="shared" si="43"/>
        <v>0.30291713048198438</v>
      </c>
      <c r="AR30" s="94"/>
      <c r="AS30" s="95"/>
      <c r="AT30" s="60"/>
      <c r="AU30" s="30">
        <f t="shared" si="9"/>
        <v>5465.5746917458182</v>
      </c>
      <c r="AV30" s="30">
        <f t="shared" si="9"/>
        <v>4.6224999999999996</v>
      </c>
      <c r="AW30" s="30">
        <f t="shared" si="10"/>
        <v>158.94847911381549</v>
      </c>
      <c r="AX30" s="85">
        <f t="shared" si="44"/>
        <v>133.53671147483365</v>
      </c>
      <c r="AY30" s="92"/>
      <c r="AZ30" s="30">
        <f t="shared" si="45"/>
        <v>1.9298660211942471</v>
      </c>
      <c r="BA30" s="30">
        <f t="shared" si="11"/>
        <v>2.1253747785099715</v>
      </c>
      <c r="BB30" s="30">
        <f t="shared" si="46"/>
        <v>9.7754378657862281E-2</v>
      </c>
      <c r="BC30" s="56">
        <f t="shared" si="47"/>
        <v>4.8211380525167429E-2</v>
      </c>
      <c r="BD30" s="30">
        <f t="shared" si="12"/>
        <v>1.8998231480253793</v>
      </c>
      <c r="BE30" s="30">
        <f t="shared" si="13"/>
        <v>2.1073446906743687</v>
      </c>
      <c r="BF30" s="30">
        <f t="shared" si="14"/>
        <v>0.10376077132449463</v>
      </c>
      <c r="BG30" s="56">
        <f t="shared" si="15"/>
        <v>5.1787584399341328E-2</v>
      </c>
      <c r="BH30" s="30">
        <f t="shared" si="16"/>
        <v>1.9102162136753686</v>
      </c>
      <c r="BI30" s="30">
        <f t="shared" si="17"/>
        <v>2.1370847241116562</v>
      </c>
      <c r="BJ30" s="30">
        <f t="shared" si="18"/>
        <v>0.11343425521814379</v>
      </c>
      <c r="BK30" s="56">
        <f t="shared" si="19"/>
        <v>5.6054272692737855E-2</v>
      </c>
      <c r="BL30" s="30">
        <f t="shared" si="20"/>
        <v>2.3291336893988368</v>
      </c>
      <c r="BM30" s="30">
        <f t="shared" si="21"/>
        <v>3.071624468385123</v>
      </c>
      <c r="BN30" s="30">
        <f t="shared" si="22"/>
        <v>0.37124538949314312</v>
      </c>
      <c r="BO30" s="56">
        <f t="shared" si="23"/>
        <v>0.13747899041103243</v>
      </c>
      <c r="BP30" s="59"/>
      <c r="BQ30" s="30">
        <f t="shared" si="24"/>
        <v>1.6496850904117335</v>
      </c>
      <c r="BR30" s="30">
        <f t="shared" si="25"/>
        <v>2.4055557092924853</v>
      </c>
      <c r="BS30" s="30">
        <f t="shared" si="26"/>
        <v>0.37793530944037601</v>
      </c>
      <c r="BT30" s="56">
        <f t="shared" si="27"/>
        <v>0.18639352290396258</v>
      </c>
      <c r="BU30" s="30">
        <f t="shared" si="28"/>
        <v>1.6024268585951231</v>
      </c>
      <c r="BV30" s="30">
        <f t="shared" si="29"/>
        <v>2.4047409801046244</v>
      </c>
      <c r="BW30" s="30">
        <f t="shared" si="30"/>
        <v>0.40115706075475072</v>
      </c>
      <c r="BX30" s="56">
        <f t="shared" si="31"/>
        <v>0.20021974466880266</v>
      </c>
      <c r="BY30" s="30">
        <f t="shared" si="32"/>
        <v>1.5850940488577976</v>
      </c>
      <c r="BZ30" s="30">
        <f t="shared" si="33"/>
        <v>2.4622068889292272</v>
      </c>
      <c r="CA30" s="30">
        <f t="shared" si="34"/>
        <v>0.43855642003571471</v>
      </c>
      <c r="CB30" s="56">
        <f t="shared" si="35"/>
        <v>0.21671549844055224</v>
      </c>
      <c r="CC30" s="30">
        <f t="shared" si="36"/>
        <v>1.265080291433325</v>
      </c>
      <c r="CD30" s="30">
        <f t="shared" si="37"/>
        <v>4.1356778663506351</v>
      </c>
      <c r="CE30" s="30">
        <f t="shared" si="38"/>
        <v>1.4352987874586549</v>
      </c>
      <c r="CF30" s="56">
        <f t="shared" si="39"/>
        <v>0.53151751866170849</v>
      </c>
      <c r="CG30" s="66"/>
      <c r="CH30" s="60"/>
    </row>
    <row r="31" spans="1:86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DATA'!B26</f>
        <v>387.15</v>
      </c>
      <c r="V31" s="129">
        <f>'RAW DATA'!C26</f>
        <v>100.38271461953862</v>
      </c>
      <c r="W31" s="129">
        <f>'RAW DATA'!D26</f>
        <v>2.2599999999999998</v>
      </c>
      <c r="X31" s="82"/>
      <c r="Y31" s="83"/>
      <c r="Z31" s="84"/>
      <c r="AA31" s="155">
        <f t="shared" si="40"/>
        <v>2.0360217732298489</v>
      </c>
      <c r="AB31" s="155">
        <f t="shared" si="0"/>
        <v>2.7546176931933246</v>
      </c>
      <c r="AC31" s="156">
        <f t="shared" si="1"/>
        <v>2.183826444510728</v>
      </c>
      <c r="AD31" s="156">
        <f t="shared" si="2"/>
        <v>2.9545887190439259</v>
      </c>
      <c r="AE31" s="155">
        <f t="shared" si="3"/>
        <v>1.9331837184902754</v>
      </c>
      <c r="AF31" s="155">
        <f t="shared" si="4"/>
        <v>2.6154838544280192</v>
      </c>
      <c r="AG31" s="84"/>
      <c r="AH31" s="77"/>
      <c r="AI31" s="45"/>
      <c r="AJ31" s="30">
        <f t="shared" si="5"/>
        <v>2.3953197332115868</v>
      </c>
      <c r="AK31" s="30">
        <f t="shared" si="6"/>
        <v>2.5692075817773272</v>
      </c>
      <c r="AL31" s="30">
        <f t="shared" si="7"/>
        <v>2.2743337864591475</v>
      </c>
      <c r="AM31" s="85">
        <f t="shared" si="8"/>
        <v>3.3088024362493882</v>
      </c>
      <c r="AN31" s="30">
        <f t="shared" si="48"/>
        <v>1.8311430196455074E-2</v>
      </c>
      <c r="AO31" s="30">
        <f t="shared" si="41"/>
        <v>9.5609328628582638E-2</v>
      </c>
      <c r="AP31" s="30">
        <f t="shared" si="42"/>
        <v>2.0545743425644695E-4</v>
      </c>
      <c r="AQ31" s="85">
        <f t="shared" si="43"/>
        <v>1.0999865502826525</v>
      </c>
      <c r="AR31" s="94"/>
      <c r="AS31" s="95"/>
      <c r="AT31" s="60"/>
      <c r="AU31" s="30">
        <f t="shared" si="9"/>
        <v>10076.689394387733</v>
      </c>
      <c r="AV31" s="30">
        <f t="shared" si="9"/>
        <v>5.1075999999999988</v>
      </c>
      <c r="AW31" s="30">
        <f t="shared" si="10"/>
        <v>226.86493504015726</v>
      </c>
      <c r="AX31" s="85">
        <f t="shared" si="44"/>
        <v>1444.6839297469076</v>
      </c>
      <c r="AY31" s="92"/>
      <c r="AZ31" s="30">
        <f t="shared" si="45"/>
        <v>2.2328255569815583</v>
      </c>
      <c r="BA31" s="30">
        <f t="shared" si="11"/>
        <v>2.5578139094416152</v>
      </c>
      <c r="BB31" s="30">
        <f t="shared" si="46"/>
        <v>0.16249417623002843</v>
      </c>
      <c r="BC31" s="56">
        <f t="shared" si="47"/>
        <v>6.7838198791173573E-2</v>
      </c>
      <c r="BD31" s="30">
        <f t="shared" si="12"/>
        <v>2.3967291588886965</v>
      </c>
      <c r="BE31" s="30">
        <f t="shared" si="13"/>
        <v>2.7416860046659579</v>
      </c>
      <c r="BF31" s="30">
        <f t="shared" si="14"/>
        <v>0.17247842288863072</v>
      </c>
      <c r="BG31" s="56">
        <f t="shared" si="15"/>
        <v>6.7132926164460996E-2</v>
      </c>
      <c r="BH31" s="30">
        <f t="shared" si="16"/>
        <v>2.085775420982221</v>
      </c>
      <c r="BI31" s="30">
        <f t="shared" si="17"/>
        <v>2.462892151936074</v>
      </c>
      <c r="BJ31" s="30">
        <f t="shared" si="18"/>
        <v>0.18855836547692667</v>
      </c>
      <c r="BK31" s="56">
        <f t="shared" si="19"/>
        <v>8.2907076612746558E-2</v>
      </c>
      <c r="BL31" s="30">
        <f t="shared" si="20"/>
        <v>2.6916923428384223</v>
      </c>
      <c r="BM31" s="30">
        <f t="shared" si="21"/>
        <v>3.9259125296603541</v>
      </c>
      <c r="BN31" s="30">
        <f t="shared" si="22"/>
        <v>0.61711009341096612</v>
      </c>
      <c r="BO31" s="56">
        <f t="shared" si="23"/>
        <v>0.18650557272632931</v>
      </c>
      <c r="BP31" s="59"/>
      <c r="BQ31" s="30">
        <f t="shared" si="24"/>
        <v>1.9957155079039912</v>
      </c>
      <c r="BR31" s="30">
        <f t="shared" si="25"/>
        <v>2.7949239585191821</v>
      </c>
      <c r="BS31" s="30">
        <f t="shared" si="26"/>
        <v>0.39960422530759554</v>
      </c>
      <c r="BT31" s="56">
        <f t="shared" si="27"/>
        <v>0.16682709191887954</v>
      </c>
      <c r="BU31" s="30">
        <f t="shared" si="28"/>
        <v>2.1450501863570821</v>
      </c>
      <c r="BV31" s="30">
        <f t="shared" si="29"/>
        <v>2.9933649771975723</v>
      </c>
      <c r="BW31" s="30">
        <f t="shared" si="30"/>
        <v>0.42415739542024494</v>
      </c>
      <c r="BX31" s="56">
        <f t="shared" si="31"/>
        <v>0.16509269178118391</v>
      </c>
      <c r="BY31" s="30">
        <f t="shared" si="32"/>
        <v>1.8106327399982003</v>
      </c>
      <c r="BZ31" s="30">
        <f t="shared" si="33"/>
        <v>2.7380348329200945</v>
      </c>
      <c r="CA31" s="30">
        <f t="shared" si="34"/>
        <v>0.46370104646094717</v>
      </c>
      <c r="CB31" s="56">
        <f t="shared" si="35"/>
        <v>0.20388434152529189</v>
      </c>
      <c r="CC31" s="30">
        <f t="shared" si="36"/>
        <v>1.7912108121785182</v>
      </c>
      <c r="CD31" s="30">
        <f t="shared" si="37"/>
        <v>4.8263940603202578</v>
      </c>
      <c r="CE31" s="30">
        <f t="shared" si="38"/>
        <v>1.51759162407087</v>
      </c>
      <c r="CF31" s="56">
        <f t="shared" si="39"/>
        <v>0.4586528368829112</v>
      </c>
      <c r="CG31" s="66"/>
      <c r="CH31" s="60"/>
    </row>
    <row r="32" spans="1:86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24"/>
      <c r="U32" s="129">
        <f>'RAW DATA'!B27</f>
        <v>410.92</v>
      </c>
      <c r="V32" s="129">
        <f>'RAW DATA'!C27</f>
        <v>106.12298548519477</v>
      </c>
      <c r="W32" s="129">
        <f>'RAW DATA'!D27</f>
        <v>2.74</v>
      </c>
      <c r="X32" s="82"/>
      <c r="Y32" s="83"/>
      <c r="Z32" s="84"/>
      <c r="AA32" s="30">
        <f t="shared" si="40"/>
        <v>2.1038430735075764</v>
      </c>
      <c r="AB32" s="30">
        <f t="shared" si="0"/>
        <v>2.8463759229808385</v>
      </c>
      <c r="AC32" s="85">
        <f t="shared" si="1"/>
        <v>2.3048996369863324</v>
      </c>
      <c r="AD32" s="85">
        <f t="shared" si="2"/>
        <v>3.1183936265109202</v>
      </c>
      <c r="AE32" s="30">
        <f t="shared" si="3"/>
        <v>1.9746666822437506</v>
      </c>
      <c r="AF32" s="30">
        <f t="shared" si="4"/>
        <v>2.6716078642121333</v>
      </c>
      <c r="AG32" s="84"/>
      <c r="AH32" s="77"/>
      <c r="AI32" s="45"/>
      <c r="AJ32" s="30">
        <f t="shared" si="5"/>
        <v>2.4751094982442075</v>
      </c>
      <c r="AK32" s="30">
        <f t="shared" si="6"/>
        <v>2.7116466317486263</v>
      </c>
      <c r="AL32" s="30">
        <f t="shared" si="7"/>
        <v>2.3231372732279421</v>
      </c>
      <c r="AM32" s="85">
        <f t="shared" si="8"/>
        <v>3.4408286661594798</v>
      </c>
      <c r="AN32" s="30">
        <f t="shared" si="48"/>
        <v>7.016697792043565E-2</v>
      </c>
      <c r="AO32" s="30">
        <f t="shared" si="41"/>
        <v>8.0391349119801809E-4</v>
      </c>
      <c r="AP32" s="30">
        <f t="shared" si="42"/>
        <v>0.17377453297183562</v>
      </c>
      <c r="AQ32" s="85">
        <f t="shared" si="43"/>
        <v>0.4911608193108753</v>
      </c>
      <c r="AR32" s="94"/>
      <c r="AS32" s="95"/>
      <c r="AT32" s="60"/>
      <c r="AU32" s="30">
        <f t="shared" si="9"/>
        <v>11262.088048290861</v>
      </c>
      <c r="AV32" s="30">
        <f t="shared" si="9"/>
        <v>7.5076000000000009</v>
      </c>
      <c r="AW32" s="30">
        <f t="shared" si="10"/>
        <v>290.77698022943372</v>
      </c>
      <c r="AX32" s="85">
        <f t="shared" si="44"/>
        <v>1913.998527180612</v>
      </c>
      <c r="AY32" s="92"/>
      <c r="AZ32" s="30">
        <f t="shared" si="45"/>
        <v>2.2950119679923935</v>
      </c>
      <c r="BA32" s="30">
        <f t="shared" si="11"/>
        <v>2.6552070284960214</v>
      </c>
      <c r="BB32" s="30">
        <f t="shared" si="46"/>
        <v>0.18009753025181405</v>
      </c>
      <c r="BC32" s="56">
        <f t="shared" si="47"/>
        <v>7.2763459709387204E-2</v>
      </c>
      <c r="BD32" s="30">
        <f t="shared" si="12"/>
        <v>2.520483239283426</v>
      </c>
      <c r="BE32" s="30">
        <f t="shared" si="13"/>
        <v>2.9028100242138266</v>
      </c>
      <c r="BF32" s="30">
        <f t="shared" si="14"/>
        <v>0.19116339246520034</v>
      </c>
      <c r="BG32" s="56">
        <f t="shared" si="15"/>
        <v>7.0497162213915429E-2</v>
      </c>
      <c r="BH32" s="30">
        <f t="shared" si="16"/>
        <v>2.1141519623781497</v>
      </c>
      <c r="BI32" s="30">
        <f t="shared" si="17"/>
        <v>2.5321225840777344</v>
      </c>
      <c r="BJ32" s="30">
        <f t="shared" si="18"/>
        <v>0.20898531084979227</v>
      </c>
      <c r="BK32" s="56">
        <f t="shared" si="19"/>
        <v>8.9958227289518883E-2</v>
      </c>
      <c r="BL32" s="30">
        <f t="shared" si="20"/>
        <v>2.7568656694829077</v>
      </c>
      <c r="BM32" s="30">
        <f t="shared" si="21"/>
        <v>4.1247916628360519</v>
      </c>
      <c r="BN32" s="30">
        <f t="shared" si="22"/>
        <v>0.68396299667657212</v>
      </c>
      <c r="BO32" s="56">
        <f t="shared" si="23"/>
        <v>0.19877856848942882</v>
      </c>
      <c r="BP32" s="59"/>
      <c r="BQ32" s="155">
        <f t="shared" si="24"/>
        <v>2.0680292850456157</v>
      </c>
      <c r="BR32" s="155">
        <f t="shared" si="25"/>
        <v>2.8821897114427992</v>
      </c>
      <c r="BS32" s="155">
        <f t="shared" si="26"/>
        <v>0.407080213198592</v>
      </c>
      <c r="BT32" s="157">
        <f t="shared" si="27"/>
        <v>0.16446957740147103</v>
      </c>
      <c r="BU32" s="155">
        <f t="shared" si="28"/>
        <v>2.2795538959310231</v>
      </c>
      <c r="BV32" s="155">
        <f t="shared" si="29"/>
        <v>3.1437393675662295</v>
      </c>
      <c r="BW32" s="155">
        <f t="shared" si="30"/>
        <v>0.43209273581760305</v>
      </c>
      <c r="BX32" s="157">
        <f t="shared" si="31"/>
        <v>0.1593469926201132</v>
      </c>
      <c r="BY32" s="155">
        <f t="shared" si="32"/>
        <v>1.8507610847418674</v>
      </c>
      <c r="BZ32" s="155">
        <f t="shared" si="33"/>
        <v>2.7955134617140169</v>
      </c>
      <c r="CA32" s="155">
        <f t="shared" si="34"/>
        <v>0.47237618848607466</v>
      </c>
      <c r="CB32" s="157">
        <f t="shared" si="35"/>
        <v>0.2033354610292657</v>
      </c>
      <c r="CC32" s="155">
        <f t="shared" si="36"/>
        <v>1.8948452086531691</v>
      </c>
      <c r="CD32" s="155">
        <f t="shared" si="37"/>
        <v>4.986812123665791</v>
      </c>
      <c r="CE32" s="155">
        <f t="shared" si="38"/>
        <v>1.5459834575063107</v>
      </c>
      <c r="CF32" s="157">
        <f t="shared" si="39"/>
        <v>0.44930556197437116</v>
      </c>
      <c r="CG32" s="66"/>
      <c r="CH32" s="60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24"/>
      <c r="U33" s="27"/>
      <c r="V33" s="102">
        <f>AVERAGE(V16:V32)</f>
        <v>62.373716609239693</v>
      </c>
      <c r="W33" s="27"/>
      <c r="X33" s="82"/>
      <c r="Y33" s="83"/>
      <c r="Z33" s="84"/>
      <c r="AA33" s="82"/>
      <c r="AB33" s="82"/>
      <c r="AC33" s="82"/>
      <c r="AD33" s="82"/>
      <c r="AE33" s="82"/>
      <c r="AF33" s="82"/>
      <c r="AG33" s="84"/>
      <c r="AH33" s="77"/>
      <c r="AI33" s="45"/>
      <c r="AJ33" s="82"/>
      <c r="AK33" s="82"/>
      <c r="AL33" s="82"/>
      <c r="AM33" s="82"/>
      <c r="AN33" s="82"/>
      <c r="AO33" s="82"/>
      <c r="AP33" s="82"/>
      <c r="AQ33" s="82"/>
      <c r="AR33" s="106"/>
      <c r="AS33" s="107"/>
      <c r="AT33" s="68"/>
      <c r="AU33" s="92"/>
      <c r="AV33" s="92"/>
      <c r="AW33" s="92"/>
      <c r="AX33" s="92"/>
      <c r="AY33" s="63"/>
      <c r="AZ33" s="92"/>
      <c r="BA33" s="92"/>
      <c r="BB33" s="92"/>
      <c r="BC33" s="158"/>
      <c r="BD33" s="92"/>
      <c r="BE33" s="92"/>
      <c r="BF33" s="92"/>
      <c r="BG33" s="59"/>
      <c r="BH33" s="92"/>
      <c r="BI33" s="92"/>
      <c r="BJ33" s="92"/>
      <c r="BK33" s="59"/>
      <c r="BL33" s="92"/>
      <c r="BM33" s="92"/>
      <c r="BN33" s="92"/>
      <c r="BO33" s="59"/>
      <c r="BP33" s="59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24"/>
      <c r="U34" s="82"/>
      <c r="V34" s="82"/>
      <c r="W34" s="82"/>
      <c r="X34" s="82"/>
      <c r="Y34" s="83"/>
      <c r="Z34" s="84"/>
      <c r="AA34" s="82"/>
      <c r="AB34" s="82"/>
      <c r="AC34" s="82"/>
      <c r="AD34" s="82"/>
      <c r="AE34" s="82"/>
      <c r="AF34" s="82"/>
      <c r="AG34" s="84"/>
      <c r="AH34" s="77"/>
      <c r="AI34" s="45"/>
      <c r="AJ34" s="82"/>
      <c r="AK34" s="82"/>
      <c r="AL34" s="82"/>
      <c r="AM34" s="82"/>
      <c r="AN34" s="82"/>
      <c r="AO34" s="82"/>
      <c r="AP34" s="82"/>
      <c r="AQ34" s="82"/>
      <c r="AR34" s="106"/>
      <c r="AS34" s="107"/>
      <c r="AT34" s="68"/>
      <c r="AU34" s="92"/>
      <c r="AV34" s="92"/>
      <c r="AW34" s="92"/>
      <c r="AX34" s="92"/>
      <c r="AY34" s="63"/>
      <c r="AZ34" s="92"/>
      <c r="BA34" s="92"/>
      <c r="BB34" s="92"/>
      <c r="BC34" s="59"/>
      <c r="BD34" s="92"/>
      <c r="BE34" s="92"/>
      <c r="BF34" s="92"/>
      <c r="BG34" s="59"/>
      <c r="BH34" s="92"/>
      <c r="BI34" s="92"/>
      <c r="BJ34" s="92"/>
      <c r="BK34" s="59"/>
      <c r="BL34" s="92"/>
      <c r="BM34" s="92"/>
      <c r="BN34" s="92"/>
      <c r="BO34" s="59"/>
      <c r="BP34" s="59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C39:Q43"/>
    <mergeCell ref="F45:K55"/>
    <mergeCell ref="F58:K68"/>
    <mergeCell ref="F71:K81"/>
    <mergeCell ref="AK100:AL100"/>
    <mergeCell ref="C32:F32"/>
    <mergeCell ref="G32:H32"/>
    <mergeCell ref="P32:Q32"/>
    <mergeCell ref="C33:F33"/>
    <mergeCell ref="G33:H33"/>
    <mergeCell ref="P33:Q33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D3:O7"/>
    <mergeCell ref="C10:H14"/>
    <mergeCell ref="L10:Q14"/>
    <mergeCell ref="T10:X13"/>
    <mergeCell ref="Z10:AG1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7BF4E-7673-45AC-90D8-3AC3F42AE1A3}">
  <sheetPr>
    <tabColor theme="4" tint="-0.249977111117893"/>
  </sheetPr>
  <dimension ref="A2:CI294"/>
  <sheetViews>
    <sheetView zoomScale="40" zoomScaleNormal="40" workbookViewId="0">
      <selection activeCell="DK116" sqref="DK116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125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99"/>
      <c r="V14" s="99"/>
      <c r="W14" s="99"/>
      <c r="X14" s="99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46" t="s">
        <v>8</v>
      </c>
      <c r="O16" s="146" t="s">
        <v>9</v>
      </c>
      <c r="P16" s="146" t="s">
        <v>10</v>
      </c>
      <c r="Q16" s="146" t="s">
        <v>56</v>
      </c>
      <c r="R16" s="24"/>
      <c r="S16" s="34"/>
      <c r="T16" s="24"/>
      <c r="U16" s="129">
        <f>'RAW DATA'!E11</f>
        <v>96.52</v>
      </c>
      <c r="V16" s="129">
        <f>'RAW DATA'!F11</f>
        <v>21.509323615341827</v>
      </c>
      <c r="W16" s="129">
        <f>'RAW DATA'!G11</f>
        <v>1.23</v>
      </c>
      <c r="X16" s="131"/>
      <c r="Y16" s="83"/>
      <c r="Z16" s="84"/>
      <c r="AA16" s="30">
        <f>(($D$18*V16)+1)*(1+$H$23)</f>
        <v>0.99626340058432439</v>
      </c>
      <c r="AB16" s="30">
        <f t="shared" ref="AB16:AB28" si="0">(($D$18*V16)+1)*(1+$H$24)</f>
        <v>1.3478857772611448</v>
      </c>
      <c r="AC16" s="85">
        <f t="shared" ref="AC16:AC28" si="1">(EXP($E$18*V16))*(1+$H$23)</f>
        <v>0.97544718840528699</v>
      </c>
      <c r="AD16" s="85">
        <f t="shared" ref="AD16:AD28" si="2">(EXP($E$18*V16))*(1+$H$24)</f>
        <v>1.3197226666659765</v>
      </c>
      <c r="AE16" s="30">
        <f t="shared" ref="AE16:AE28" si="3">($F$18*(V16^$G$18))*(1+$H$23)</f>
        <v>1.1208859697974467</v>
      </c>
      <c r="AF16" s="30">
        <f t="shared" ref="AF16:AF28" si="4">($F$18*(V16^$G$18))*(1+$H$24)</f>
        <v>1.5164927826671337</v>
      </c>
      <c r="AG16" s="84"/>
      <c r="AH16" s="77"/>
      <c r="AI16" s="45"/>
      <c r="AJ16" s="30">
        <f t="shared" ref="AJ16:AJ28" si="5">($D$18*V16)+1</f>
        <v>1.1720745889227346</v>
      </c>
      <c r="AK16" s="30">
        <f t="shared" ref="AK16:AK28" si="6">EXP($E$18*V16)</f>
        <v>1.1475849275356318</v>
      </c>
      <c r="AL16" s="30">
        <f t="shared" ref="AL16:AL26" si="7">$F$18*(V16^$G$18)</f>
        <v>1.3186893762322902</v>
      </c>
      <c r="AM16" s="85">
        <f t="shared" ref="AM16:AM28" si="8">V16*$H$21+1</f>
        <v>1.4947144431528621</v>
      </c>
      <c r="AN16" s="30">
        <f>(W16-AJ16)^2</f>
        <v>3.3553532484701747E-3</v>
      </c>
      <c r="AO16" s="30">
        <f>(W16-AK16)^2</f>
        <v>6.7922441693070599E-3</v>
      </c>
      <c r="AP16" s="30">
        <f>(W16-AL16)^2</f>
        <v>7.8658054564727277E-3</v>
      </c>
      <c r="AQ16" s="85">
        <f>(W16-AM16)^2</f>
        <v>7.0073736413729854E-2</v>
      </c>
      <c r="AR16" s="86"/>
      <c r="AS16" s="87"/>
      <c r="AT16" s="60"/>
      <c r="AU16" s="30">
        <f t="shared" ref="AU16:AV28" si="9">V16^2</f>
        <v>462.65100238950163</v>
      </c>
      <c r="AV16" s="30">
        <f t="shared" si="9"/>
        <v>1.5128999999999999</v>
      </c>
      <c r="AW16" s="30">
        <f t="shared" ref="AW16:AW28" si="10">V16*W16</f>
        <v>26.456468046870448</v>
      </c>
      <c r="AX16" s="85">
        <f t="shared" ref="AX16:AX28" si="11">(V16-$M$25)^2</f>
        <v>886.30505785713535</v>
      </c>
      <c r="AY16" s="62"/>
      <c r="AZ16" s="30">
        <f t="shared" ref="AZ16:AZ28" si="12">AJ16-BB16</f>
        <v>0.99829645768698339</v>
      </c>
      <c r="BA16" s="30">
        <f t="shared" ref="BA16:BA28" si="13">AJ16+BB16</f>
        <v>1.3458527201584858</v>
      </c>
      <c r="BB16" s="30">
        <f t="shared" ref="BB16:BB28" si="14">$N$22*($N$20*SQRT((1/$H$26)+(AX16/$M$26)))</f>
        <v>0.17377813123575123</v>
      </c>
      <c r="BC16" s="56">
        <f>(BA16-AZ16)/(2*AJ16)</f>
        <v>0.14826542003224591</v>
      </c>
      <c r="BD16" s="30">
        <f t="shared" ref="BD16:BD28" si="15">AK16-BF16</f>
        <v>0.96666437782652359</v>
      </c>
      <c r="BE16" s="30">
        <f t="shared" ref="BE16:BE28" si="16">AK16+BF16</f>
        <v>1.32850547724474</v>
      </c>
      <c r="BF16" s="30">
        <f t="shared" ref="BF16:BF28" si="17">$O$22*($O$20*SQRT((1/$H$26)+(AX16/$M$26)))</f>
        <v>0.18092054970910817</v>
      </c>
      <c r="BG16" s="56">
        <f t="shared" ref="BG16:BG28" si="18">(BE16-BD16)/(2*AK16)</f>
        <v>0.15765329900038333</v>
      </c>
      <c r="BH16" s="30">
        <f t="shared" ref="BH16:BH28" si="19">AL16-BJ16</f>
        <v>1.1622541427376605</v>
      </c>
      <c r="BI16" s="30">
        <f t="shared" ref="BI16:BI28" si="20">AL16+BJ16</f>
        <v>1.4751246097269199</v>
      </c>
      <c r="BJ16" s="30">
        <f t="shared" ref="BJ16:BJ28" si="21">$P$22*($P$20*SQRT((1/$H$26)+(AX16/$M$26)))</f>
        <v>0.15643523349462965</v>
      </c>
      <c r="BK16" s="56">
        <f t="shared" ref="BK16:BK28" si="22">(BI16-BH16)/(2*AL16)</f>
        <v>0.11862932720485746</v>
      </c>
      <c r="BL16" s="30">
        <f t="shared" ref="BL16:BL28" si="23">AM16-BN16</f>
        <v>0.5777504976427037</v>
      </c>
      <c r="BM16" s="30">
        <f t="shared" ref="BM16:BM28" si="24">AM16+BN16</f>
        <v>2.4116783886630202</v>
      </c>
      <c r="BN16" s="30">
        <f t="shared" ref="BN16:BN28" si="25">$Q$22*($Q$20*SQRT((1/$H$26)+(AX16/$M$26)))</f>
        <v>0.91696394551015836</v>
      </c>
      <c r="BO16" s="56">
        <f t="shared" ref="BO16:BO28" si="26">(BM16-BL16)/(2*AM16)</f>
        <v>0.61347098752586404</v>
      </c>
      <c r="BP16" s="59"/>
      <c r="BQ16" s="30">
        <f t="shared" ref="BQ16:BQ28" si="27">AJ16-BS16</f>
        <v>0.76760195847647772</v>
      </c>
      <c r="BR16" s="30">
        <f t="shared" ref="BR16:BR28" si="28">AJ16+BS16</f>
        <v>1.5765472193689916</v>
      </c>
      <c r="BS16" s="30">
        <f t="shared" ref="BS16:BS28" si="29">$N$22*SQRT(($N$20^2)+((($N$20*SQRT((1/$H$26)+(AX16/$M$26))))^2))</f>
        <v>0.40447263044625698</v>
      </c>
      <c r="BT16" s="56">
        <f t="shared" ref="BT16:BT28" si="30">(BR16-BQ16)/(2*AJ16)</f>
        <v>0.34509120346855376</v>
      </c>
      <c r="BU16" s="30">
        <f t="shared" ref="BU16:BU28" si="31">AK16-BW16</f>
        <v>0.72648815245665654</v>
      </c>
      <c r="BV16" s="30">
        <f t="shared" ref="BV16:BV28" si="32">AK16+BW16</f>
        <v>1.5686817026146072</v>
      </c>
      <c r="BW16" s="30">
        <f t="shared" ref="BW16:BW28" si="33">$O$22*SQRT(($O$20^2)+((($O$20*SQRT((1/$H$26)+(AX16/$M$26))))^2))</f>
        <v>0.42109677507897525</v>
      </c>
      <c r="BX16" s="56">
        <f t="shared" ref="BX16:BX28" si="34">(BV16-BU16)/(2*AK16)</f>
        <v>0.36694170947613852</v>
      </c>
      <c r="BY16" s="30">
        <f t="shared" ref="BY16:BY28" si="35">AL16-CA16</f>
        <v>0.95458274246829444</v>
      </c>
      <c r="BZ16" s="30">
        <f t="shared" ref="BZ16:BZ28" si="36">AL16+CA16</f>
        <v>1.682796009996286</v>
      </c>
      <c r="CA16" s="30">
        <f t="shared" ref="CA16:CA28" si="37">$P$22*SQRT(($P$20^2)+((($P$20*SQRT((1/$H$26)+(AX16/$M$26))))^2))</f>
        <v>0.36410663376399571</v>
      </c>
      <c r="CB16" s="56">
        <f t="shared" ref="CB16:CB28" si="38">(BZ16-BY16)/(2*AL16)</f>
        <v>0.27611251013814003</v>
      </c>
      <c r="CC16" s="30">
        <f t="shared" ref="CC16:CC28" si="39">AM16-CE16</f>
        <v>-0.63954040483902252</v>
      </c>
      <c r="CD16" s="30">
        <f t="shared" ref="CD16:CD32" si="40">AM16+CE16</f>
        <v>3.6289692911447466</v>
      </c>
      <c r="CE16" s="30">
        <f t="shared" ref="CE16:CE32" si="41">$Q$22*SQRT(($Q$20^2)+((($Q$20*SQRT((1/$H$26)+(AX16/$M$26))))^2))</f>
        <v>2.1342548479918846</v>
      </c>
      <c r="CF16" s="56">
        <f t="shared" ref="CF16:CF32" si="42">(CD16-CC16)/(2*AM16)</f>
        <v>1.42786795014171</v>
      </c>
      <c r="CG16" s="66"/>
      <c r="CH16" s="60"/>
    </row>
    <row r="17" spans="1:87" s="12" customFormat="1" ht="21.95" customHeight="1" x14ac:dyDescent="0.25">
      <c r="A17" s="11"/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INPUTS!J12</f>
        <v>0.313</v>
      </c>
      <c r="O17" s="128">
        <f>INPUTS!K12</f>
        <v>0.89810000000000001</v>
      </c>
      <c r="P17" s="128">
        <f>INPUTS!L12</f>
        <v>0.34549999999999997</v>
      </c>
      <c r="Q17" s="128" t="s">
        <v>7</v>
      </c>
      <c r="R17" s="24"/>
      <c r="S17" s="34"/>
      <c r="T17" s="24"/>
      <c r="U17" s="129">
        <f>'RAW DATA'!E12</f>
        <v>66.959999999999994</v>
      </c>
      <c r="V17" s="129">
        <f>'RAW DATA'!F12</f>
        <v>11.694517423315318</v>
      </c>
      <c r="W17" s="129">
        <f>'RAW DATA'!G12</f>
        <v>1.19</v>
      </c>
      <c r="X17" s="131"/>
      <c r="Y17" s="83"/>
      <c r="Z17" s="84"/>
      <c r="AA17" s="30">
        <f t="shared" ref="AA17:AA28" si="43">(($D$18*V17)+1)*(1+$H$23)</f>
        <v>0.92952271847854406</v>
      </c>
      <c r="AB17" s="30">
        <f t="shared" si="0"/>
        <v>1.2575895602945009</v>
      </c>
      <c r="AC17" s="85">
        <f t="shared" si="1"/>
        <v>0.91605944695753949</v>
      </c>
      <c r="AD17" s="85">
        <f t="shared" si="2"/>
        <v>1.23937454588373</v>
      </c>
      <c r="AE17" s="30">
        <f t="shared" si="3"/>
        <v>1.0463009278066722</v>
      </c>
      <c r="AF17" s="30">
        <f t="shared" si="4"/>
        <v>1.415583608209027</v>
      </c>
      <c r="AG17" s="84"/>
      <c r="AH17" s="77"/>
      <c r="AI17" s="45"/>
      <c r="AJ17" s="30">
        <f t="shared" si="5"/>
        <v>1.0935561393865225</v>
      </c>
      <c r="AK17" s="30">
        <f t="shared" si="6"/>
        <v>1.0777169964206348</v>
      </c>
      <c r="AL17" s="30">
        <f t="shared" si="7"/>
        <v>1.2309422680078497</v>
      </c>
      <c r="AM17" s="85">
        <f t="shared" si="8"/>
        <v>1.2689739007362524</v>
      </c>
      <c r="AN17" s="30">
        <f>(W17-AJ17)^2</f>
        <v>9.3014182500318621E-3</v>
      </c>
      <c r="AO17" s="30">
        <f t="shared" ref="AO17:AO28" si="44">(W17-AK17)^2</f>
        <v>1.260747289280373E-2</v>
      </c>
      <c r="AP17" s="30">
        <f t="shared" ref="AP17:AP28" si="45">(W17-AL17)^2</f>
        <v>1.6762693096265952E-3</v>
      </c>
      <c r="AQ17" s="85">
        <f t="shared" ref="AQ17:AQ28" si="46">(W17-AM17)^2</f>
        <v>6.2368769974994525E-3</v>
      </c>
      <c r="AR17" s="86"/>
      <c r="AS17" s="87"/>
      <c r="AT17" s="60"/>
      <c r="AU17" s="30">
        <f t="shared" si="9"/>
        <v>136.76173776422556</v>
      </c>
      <c r="AV17" s="30">
        <f t="shared" si="9"/>
        <v>1.4160999999999999</v>
      </c>
      <c r="AW17" s="30">
        <f t="shared" si="10"/>
        <v>13.916475733745228</v>
      </c>
      <c r="AX17" s="85">
        <f t="shared" si="11"/>
        <v>1567.0262346742886</v>
      </c>
      <c r="AY17" s="63"/>
      <c r="AZ17" s="30">
        <f t="shared" si="12"/>
        <v>0.88022165168442923</v>
      </c>
      <c r="BA17" s="30">
        <f t="shared" si="13"/>
        <v>1.3068906270886158</v>
      </c>
      <c r="BB17" s="30">
        <f t="shared" si="14"/>
        <v>0.21333448770209326</v>
      </c>
      <c r="BC17" s="56">
        <f t="shared" ref="BC17:BC28" si="47">(BA17-AZ17)/(2*AJ17)</f>
        <v>0.19508325180431291</v>
      </c>
      <c r="BD17" s="30">
        <f>AK17-BF17</f>
        <v>0.85561429274606993</v>
      </c>
      <c r="BE17" s="30">
        <f t="shared" si="16"/>
        <v>1.2998197000951996</v>
      </c>
      <c r="BF17" s="30">
        <f t="shared" si="17"/>
        <v>0.22210270367456481</v>
      </c>
      <c r="BG17" s="56">
        <f t="shared" si="18"/>
        <v>0.20608629576430823</v>
      </c>
      <c r="BH17" s="30">
        <f t="shared" si="19"/>
        <v>1.0388983660576119</v>
      </c>
      <c r="BI17" s="30">
        <f t="shared" si="20"/>
        <v>1.4229861699580875</v>
      </c>
      <c r="BJ17" s="30">
        <f t="shared" si="21"/>
        <v>0.19204390195023774</v>
      </c>
      <c r="BK17" s="56">
        <f t="shared" si="22"/>
        <v>0.15601373593340051</v>
      </c>
      <c r="BL17" s="30">
        <f t="shared" si="23"/>
        <v>0.14328546016188959</v>
      </c>
      <c r="BM17" s="30">
        <f t="shared" si="24"/>
        <v>2.3946623413106152</v>
      </c>
      <c r="BN17" s="30">
        <f t="shared" si="25"/>
        <v>1.1256884405743628</v>
      </c>
      <c r="BO17" s="56">
        <f t="shared" si="26"/>
        <v>0.88708557356557449</v>
      </c>
      <c r="BP17" s="59"/>
      <c r="BQ17" s="30">
        <f t="shared" si="27"/>
        <v>0.67057756601969221</v>
      </c>
      <c r="BR17" s="30">
        <f t="shared" si="28"/>
        <v>1.5165347127533528</v>
      </c>
      <c r="BS17" s="30">
        <f t="shared" si="29"/>
        <v>0.42297857336683026</v>
      </c>
      <c r="BT17" s="56">
        <f t="shared" si="30"/>
        <v>0.38679182360415293</v>
      </c>
      <c r="BU17" s="30">
        <f t="shared" si="31"/>
        <v>0.63735366954790496</v>
      </c>
      <c r="BV17" s="30">
        <f t="shared" si="32"/>
        <v>1.5180803232933646</v>
      </c>
      <c r="BW17" s="30">
        <f t="shared" si="33"/>
        <v>0.44036332687272983</v>
      </c>
      <c r="BX17" s="56">
        <f t="shared" si="34"/>
        <v>0.40860757354229876</v>
      </c>
      <c r="BY17" s="30">
        <f t="shared" si="35"/>
        <v>0.8501765674140308</v>
      </c>
      <c r="BZ17" s="30">
        <f t="shared" si="36"/>
        <v>1.6117079686016687</v>
      </c>
      <c r="CA17" s="30">
        <f t="shared" si="37"/>
        <v>0.38076570059381887</v>
      </c>
      <c r="CB17" s="56">
        <f t="shared" si="38"/>
        <v>0.30932864236602103</v>
      </c>
      <c r="CC17" s="30">
        <f t="shared" si="39"/>
        <v>-0.96293007212056492</v>
      </c>
      <c r="CD17" s="30">
        <f t="shared" si="40"/>
        <v>3.5008778735930699</v>
      </c>
      <c r="CE17" s="30">
        <f t="shared" si="41"/>
        <v>2.2319039728568173</v>
      </c>
      <c r="CF17" s="56">
        <f t="shared" si="42"/>
        <v>1.7588257501292011</v>
      </c>
      <c r="CG17" s="66"/>
      <c r="CH17" s="60"/>
    </row>
    <row r="18" spans="1:87" s="12" customFormat="1" ht="21.95" customHeight="1" x14ac:dyDescent="0.25">
      <c r="A18" s="11"/>
      <c r="B18" s="79"/>
      <c r="C18" s="80"/>
      <c r="D18" s="88">
        <f>INPUTS!E12</f>
        <v>8.0000000000000002E-3</v>
      </c>
      <c r="E18" s="88">
        <f>INPUTS!F12</f>
        <v>6.4000000000000003E-3</v>
      </c>
      <c r="F18" s="88">
        <f>INPUTS!G12</f>
        <v>0.93230000000000002</v>
      </c>
      <c r="G18" s="88">
        <f>INPUTS!H12</f>
        <v>0.113</v>
      </c>
      <c r="H18" s="80"/>
      <c r="I18" s="80"/>
      <c r="K18" s="79"/>
      <c r="L18" s="31" t="s">
        <v>72</v>
      </c>
      <c r="M18" s="9" t="s">
        <v>71</v>
      </c>
      <c r="N18" s="30">
        <f>SUM(AN16:AN28)</f>
        <v>0.337205656292908</v>
      </c>
      <c r="O18" s="30">
        <f>SUM(AO16:AO28)</f>
        <v>0.36549412706862722</v>
      </c>
      <c r="P18" s="30">
        <f>SUM(AP16:AP28)</f>
        <v>0.24546569911478353</v>
      </c>
      <c r="Q18" s="30">
        <f>SUM(AQ16:AQ28)</f>
        <v>9.3887791900393474</v>
      </c>
      <c r="R18" s="24"/>
      <c r="S18" s="34"/>
      <c r="T18" s="24"/>
      <c r="U18" s="129">
        <f>'RAW DATA'!E13</f>
        <v>103.48</v>
      </c>
      <c r="V18" s="129">
        <f>'RAW DATA'!F13</f>
        <v>23.726091765378754</v>
      </c>
      <c r="W18" s="129">
        <f>'RAW DATA'!G13</f>
        <v>1.38</v>
      </c>
      <c r="X18" s="131"/>
      <c r="Y18" s="83"/>
      <c r="Z18" s="84"/>
      <c r="AA18" s="30">
        <f t="shared" si="43"/>
        <v>1.0113374240045756</v>
      </c>
      <c r="AB18" s="30">
        <f t="shared" si="0"/>
        <v>1.3682800442414846</v>
      </c>
      <c r="AC18" s="85">
        <f t="shared" si="1"/>
        <v>0.989384800943237</v>
      </c>
      <c r="AD18" s="85">
        <f t="shared" si="2"/>
        <v>1.3385794365702617</v>
      </c>
      <c r="AE18" s="30">
        <f t="shared" si="3"/>
        <v>1.1333790253306646</v>
      </c>
      <c r="AF18" s="30">
        <f t="shared" si="4"/>
        <v>1.5333951519179578</v>
      </c>
      <c r="AG18" s="84"/>
      <c r="AH18" s="77"/>
      <c r="AI18" s="45"/>
      <c r="AJ18" s="30">
        <f t="shared" si="5"/>
        <v>1.1898087341230301</v>
      </c>
      <c r="AK18" s="30">
        <f t="shared" si="6"/>
        <v>1.1639821187567494</v>
      </c>
      <c r="AL18" s="30">
        <f t="shared" si="7"/>
        <v>1.3333870886243113</v>
      </c>
      <c r="AM18" s="85">
        <f t="shared" si="8"/>
        <v>1.5457001106037114</v>
      </c>
      <c r="AN18" s="30">
        <f t="shared" ref="AN18:AN28" si="48">(W18-AJ18)^2</f>
        <v>3.6172717615884205E-2</v>
      </c>
      <c r="AO18" s="30">
        <f t="shared" si="44"/>
        <v>4.6663725016823074E-2</v>
      </c>
      <c r="AP18" s="30">
        <f t="shared" si="45"/>
        <v>2.1727635069177971E-3</v>
      </c>
      <c r="AQ18" s="85">
        <f t="shared" si="46"/>
        <v>2.7456526654082217E-2</v>
      </c>
      <c r="AR18" s="86"/>
      <c r="AS18" s="87"/>
      <c r="AT18" s="60"/>
      <c r="AU18" s="30">
        <f t="shared" si="9"/>
        <v>562.92743045917359</v>
      </c>
      <c r="AV18" s="30">
        <f t="shared" si="9"/>
        <v>1.9043999999999996</v>
      </c>
      <c r="AW18" s="30">
        <f t="shared" si="10"/>
        <v>32.742006636222676</v>
      </c>
      <c r="AX18" s="85">
        <f t="shared" si="11"/>
        <v>759.22885945345092</v>
      </c>
      <c r="AY18" s="89"/>
      <c r="AZ18" s="30">
        <f t="shared" si="12"/>
        <v>1.0244597980410697</v>
      </c>
      <c r="BA18" s="30">
        <f t="shared" si="13"/>
        <v>1.3551576702049906</v>
      </c>
      <c r="BB18" s="30">
        <f t="shared" si="14"/>
        <v>0.1653489360819605</v>
      </c>
      <c r="BC18" s="56">
        <f t="shared" si="47"/>
        <v>0.13897102226588867</v>
      </c>
      <c r="BD18" s="30">
        <f t="shared" si="15"/>
        <v>0.9918372107810669</v>
      </c>
      <c r="BE18" s="30">
        <f t="shared" si="16"/>
        <v>1.3361270267324319</v>
      </c>
      <c r="BF18" s="30">
        <f t="shared" si="17"/>
        <v>0.17214490797568255</v>
      </c>
      <c r="BG18" s="56">
        <f t="shared" si="18"/>
        <v>0.14789308632984041</v>
      </c>
      <c r="BH18" s="30">
        <f t="shared" si="19"/>
        <v>1.1845398243561789</v>
      </c>
      <c r="BI18" s="30">
        <f t="shared" si="20"/>
        <v>1.4822343528924438</v>
      </c>
      <c r="BJ18" s="30">
        <f t="shared" si="21"/>
        <v>0.14884726426813252</v>
      </c>
      <c r="BK18" s="56">
        <f t="shared" si="22"/>
        <v>0.11163094763554511</v>
      </c>
      <c r="BL18" s="30">
        <f t="shared" si="23"/>
        <v>0.67321395980069831</v>
      </c>
      <c r="BM18" s="30">
        <f t="shared" si="24"/>
        <v>2.4181862614067242</v>
      </c>
      <c r="BN18" s="30">
        <f t="shared" si="25"/>
        <v>0.87248615080301306</v>
      </c>
      <c r="BO18" s="56">
        <f t="shared" si="26"/>
        <v>0.56446017233073875</v>
      </c>
      <c r="BP18" s="59"/>
      <c r="BQ18" s="30">
        <f t="shared" si="27"/>
        <v>0.78888537418030902</v>
      </c>
      <c r="BR18" s="30">
        <f t="shared" si="28"/>
        <v>1.5907320940657512</v>
      </c>
      <c r="BS18" s="30">
        <f t="shared" si="29"/>
        <v>0.40092335994272105</v>
      </c>
      <c r="BT18" s="56">
        <f t="shared" si="30"/>
        <v>0.33696454601859083</v>
      </c>
      <c r="BU18" s="30">
        <f t="shared" si="31"/>
        <v>0.74658049200282384</v>
      </c>
      <c r="BV18" s="30">
        <f t="shared" si="32"/>
        <v>1.581383745510675</v>
      </c>
      <c r="BW18" s="30">
        <f t="shared" si="33"/>
        <v>0.4174016267539255</v>
      </c>
      <c r="BX18" s="56">
        <f t="shared" si="34"/>
        <v>0.35859797159062262</v>
      </c>
      <c r="BY18" s="30">
        <f t="shared" si="35"/>
        <v>0.97247551143048327</v>
      </c>
      <c r="BZ18" s="30">
        <f t="shared" si="36"/>
        <v>1.6942986658181394</v>
      </c>
      <c r="CA18" s="30">
        <f t="shared" si="37"/>
        <v>0.36091157719382805</v>
      </c>
      <c r="CB18" s="56">
        <f t="shared" si="38"/>
        <v>0.27067277032522452</v>
      </c>
      <c r="CC18" s="30">
        <f t="shared" si="39"/>
        <v>-0.5698265288301585</v>
      </c>
      <c r="CD18" s="30">
        <f t="shared" si="40"/>
        <v>3.6612267500375815</v>
      </c>
      <c r="CE18" s="30">
        <f t="shared" si="41"/>
        <v>2.1155266394338699</v>
      </c>
      <c r="CF18" s="56">
        <f t="shared" si="42"/>
        <v>1.3686527062533487</v>
      </c>
      <c r="CG18" s="66"/>
      <c r="CH18" s="60"/>
    </row>
    <row r="19" spans="1:87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2.8100471357742334E-2</v>
      </c>
      <c r="O19" s="30">
        <f>O18/(H26-1)</f>
        <v>3.04578439223856E-2</v>
      </c>
      <c r="P19" s="30">
        <f>P18/(H26-2)</f>
        <v>2.231506355588941E-2</v>
      </c>
      <c r="Q19" s="30">
        <f>Q18/(H26-1)</f>
        <v>0.78239826583661232</v>
      </c>
      <c r="R19" s="24"/>
      <c r="S19" s="34"/>
      <c r="T19" s="24"/>
      <c r="U19" s="129">
        <f>'RAW DATA'!E14</f>
        <v>227.83</v>
      </c>
      <c r="V19" s="129">
        <f>'RAW DATA'!F14</f>
        <v>59.739607934111135</v>
      </c>
      <c r="W19" s="129">
        <f>'RAW DATA'!G14</f>
        <v>1.5</v>
      </c>
      <c r="X19" s="131"/>
      <c r="Y19" s="83"/>
      <c r="Z19" s="84"/>
      <c r="AA19" s="30">
        <f t="shared" si="43"/>
        <v>1.2562293339519557</v>
      </c>
      <c r="AB19" s="30">
        <f t="shared" si="0"/>
        <v>1.6996043929938225</v>
      </c>
      <c r="AC19" s="85">
        <f t="shared" si="1"/>
        <v>1.2458456811375265</v>
      </c>
      <c r="AD19" s="85">
        <f t="shared" si="2"/>
        <v>1.6855559215390064</v>
      </c>
      <c r="AE19" s="30">
        <f t="shared" si="3"/>
        <v>1.2580336491606765</v>
      </c>
      <c r="AF19" s="30">
        <f t="shared" si="4"/>
        <v>1.7020455253350328</v>
      </c>
      <c r="AG19" s="84"/>
      <c r="AH19" s="77"/>
      <c r="AI19" s="45"/>
      <c r="AJ19" s="30">
        <f t="shared" si="5"/>
        <v>1.4779168634728892</v>
      </c>
      <c r="AK19" s="30">
        <f t="shared" si="6"/>
        <v>1.4657008013382664</v>
      </c>
      <c r="AL19" s="30">
        <f t="shared" si="7"/>
        <v>1.4800395872478547</v>
      </c>
      <c r="AM19" s="85">
        <f t="shared" si="8"/>
        <v>2.3740109824845561</v>
      </c>
      <c r="AN19" s="30">
        <f t="shared" si="48"/>
        <v>4.8766491887501537E-4</v>
      </c>
      <c r="AO19" s="30">
        <f t="shared" si="44"/>
        <v>1.176435028837067E-3</v>
      </c>
      <c r="AP19" s="30">
        <f t="shared" si="45"/>
        <v>3.9841807723600589E-4</v>
      </c>
      <c r="AQ19" s="85">
        <f t="shared" si="46"/>
        <v>0.76389519750361901</v>
      </c>
      <c r="AR19" s="86"/>
      <c r="AS19" s="87"/>
      <c r="AT19" s="60"/>
      <c r="AU19" s="30">
        <f t="shared" si="9"/>
        <v>3568.8207561213139</v>
      </c>
      <c r="AV19" s="30">
        <f t="shared" si="9"/>
        <v>2.25</v>
      </c>
      <c r="AW19" s="30">
        <f t="shared" si="10"/>
        <v>89.609411901166709</v>
      </c>
      <c r="AX19" s="85">
        <f t="shared" si="11"/>
        <v>71.56158908952419</v>
      </c>
      <c r="AY19" s="89"/>
      <c r="AZ19" s="30">
        <f t="shared" si="12"/>
        <v>1.3689615784478499</v>
      </c>
      <c r="BA19" s="30">
        <f t="shared" si="13"/>
        <v>1.5868721484979285</v>
      </c>
      <c r="BB19" s="30">
        <f t="shared" si="14"/>
        <v>0.10895528502503934</v>
      </c>
      <c r="BC19" s="56">
        <f t="shared" si="47"/>
        <v>7.3722201646045385E-2</v>
      </c>
      <c r="BD19" s="30">
        <f t="shared" si="15"/>
        <v>1.3522673680272557</v>
      </c>
      <c r="BE19" s="30">
        <f t="shared" si="16"/>
        <v>1.5791342346492772</v>
      </c>
      <c r="BF19" s="30">
        <f t="shared" si="17"/>
        <v>0.11343343331101084</v>
      </c>
      <c r="BG19" s="56">
        <f t="shared" si="18"/>
        <v>7.7391943299368951E-2</v>
      </c>
      <c r="BH19" s="30">
        <f t="shared" si="19"/>
        <v>1.3819579395044854</v>
      </c>
      <c r="BI19" s="30">
        <f t="shared" si="20"/>
        <v>1.5781212349912239</v>
      </c>
      <c r="BJ19" s="30">
        <f t="shared" si="21"/>
        <v>9.8081647743369291E-2</v>
      </c>
      <c r="BK19" s="56">
        <f t="shared" si="22"/>
        <v>6.6269611021521971E-2</v>
      </c>
      <c r="BL19" s="30">
        <f t="shared" si="23"/>
        <v>1.7990936017399879</v>
      </c>
      <c r="BM19" s="30">
        <f t="shared" si="24"/>
        <v>2.9489283632291245</v>
      </c>
      <c r="BN19" s="30">
        <f t="shared" si="25"/>
        <v>0.57491738074456822</v>
      </c>
      <c r="BO19" s="56">
        <f t="shared" si="26"/>
        <v>0.2421713231262646</v>
      </c>
      <c r="BP19" s="59"/>
      <c r="BQ19" s="30">
        <f t="shared" si="27"/>
        <v>1.0967731582655069</v>
      </c>
      <c r="BR19" s="30">
        <f t="shared" si="28"/>
        <v>1.8590605686802715</v>
      </c>
      <c r="BS19" s="30">
        <f t="shared" si="29"/>
        <v>0.38114370520738233</v>
      </c>
      <c r="BT19" s="56">
        <f t="shared" si="30"/>
        <v>0.25789252063323109</v>
      </c>
      <c r="BU19" s="30">
        <f t="shared" si="31"/>
        <v>1.0688917887546423</v>
      </c>
      <c r="BV19" s="30">
        <f t="shared" si="32"/>
        <v>1.8625098139218905</v>
      </c>
      <c r="BW19" s="30">
        <f t="shared" si="33"/>
        <v>0.39680901258362405</v>
      </c>
      <c r="BX19" s="56">
        <f t="shared" si="34"/>
        <v>0.27072988717841689</v>
      </c>
      <c r="BY19" s="30">
        <f t="shared" si="35"/>
        <v>1.1369336734304394</v>
      </c>
      <c r="BZ19" s="30">
        <f t="shared" si="36"/>
        <v>1.82314550106527</v>
      </c>
      <c r="CA19" s="30">
        <f t="shared" si="37"/>
        <v>0.34310591381741529</v>
      </c>
      <c r="CB19" s="56">
        <f t="shared" si="38"/>
        <v>0.23182211933629657</v>
      </c>
      <c r="CC19" s="30">
        <f t="shared" si="39"/>
        <v>0.3628543815472991</v>
      </c>
      <c r="CD19" s="30">
        <f t="shared" si="40"/>
        <v>4.3851675834218131</v>
      </c>
      <c r="CE19" s="30">
        <f t="shared" si="41"/>
        <v>2.011156600937257</v>
      </c>
      <c r="CF19" s="56">
        <f t="shared" si="42"/>
        <v>0.84715555899933181</v>
      </c>
      <c r="CG19" s="66"/>
      <c r="CH19" s="60"/>
    </row>
    <row r="20" spans="1:87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0.16763195207877982</v>
      </c>
      <c r="O20" s="30">
        <f>SQRT(O18/(H26-G31))</f>
        <v>0.17452175773348605</v>
      </c>
      <c r="P20" s="30">
        <f>SQRT(P18/(H26-G32))</f>
        <v>0.14938227323176406</v>
      </c>
      <c r="Q20" s="30">
        <f>SQRT(Q18/(H26-G33))</f>
        <v>0.88453279522955641</v>
      </c>
      <c r="R20" s="24"/>
      <c r="S20" s="34"/>
      <c r="T20" s="24"/>
      <c r="U20" s="129">
        <f>'RAW DATA'!E15</f>
        <v>224.35</v>
      </c>
      <c r="V20" s="129">
        <f>'RAW DATA'!F15</f>
        <v>58.798121668091653</v>
      </c>
      <c r="W20" s="129">
        <f>'RAW DATA'!G15</f>
        <v>1.41</v>
      </c>
      <c r="X20" s="131"/>
      <c r="Y20" s="83"/>
      <c r="Z20" s="84"/>
      <c r="AA20" s="30">
        <f t="shared" si="43"/>
        <v>1.2498272273430231</v>
      </c>
      <c r="AB20" s="30">
        <f t="shared" si="0"/>
        <v>1.690942719346443</v>
      </c>
      <c r="AC20" s="85">
        <f t="shared" si="1"/>
        <v>1.2383613938838609</v>
      </c>
      <c r="AD20" s="85">
        <f t="shared" si="2"/>
        <v>1.6754301211369882</v>
      </c>
      <c r="AE20" s="30">
        <f t="shared" si="3"/>
        <v>1.2557774497415171</v>
      </c>
      <c r="AF20" s="30">
        <f t="shared" si="4"/>
        <v>1.6989930202385228</v>
      </c>
      <c r="AG20" s="84"/>
      <c r="AH20" s="77"/>
      <c r="AI20" s="45"/>
      <c r="AJ20" s="30">
        <f t="shared" si="5"/>
        <v>1.4703849733447332</v>
      </c>
      <c r="AK20" s="30">
        <f>EXP($E$18*V20)</f>
        <v>1.4568957575104247</v>
      </c>
      <c r="AL20" s="30">
        <f t="shared" si="7"/>
        <v>1.4773852349900201</v>
      </c>
      <c r="AM20" s="85">
        <f t="shared" si="8"/>
        <v>2.3523567983661078</v>
      </c>
      <c r="AN20" s="30">
        <f t="shared" si="48"/>
        <v>3.6463450058441451E-3</v>
      </c>
      <c r="AO20" s="30">
        <f t="shared" si="44"/>
        <v>2.1992120724765585E-3</v>
      </c>
      <c r="AP20" s="30">
        <f t="shared" si="45"/>
        <v>4.540769894660234E-3</v>
      </c>
      <c r="AQ20" s="85">
        <f t="shared" si="46"/>
        <v>0.88803633542682126</v>
      </c>
      <c r="AR20" s="86"/>
      <c r="AS20" s="87"/>
      <c r="AT20" s="60"/>
      <c r="AU20" s="30">
        <f t="shared" si="9"/>
        <v>3457.2191116957092</v>
      </c>
      <c r="AV20" s="30">
        <f t="shared" si="9"/>
        <v>1.9880999999999998</v>
      </c>
      <c r="AW20" s="30">
        <f t="shared" si="10"/>
        <v>82.905351552009222</v>
      </c>
      <c r="AX20" s="85">
        <f>(V20-$M$25)^2</f>
        <v>56.519151978656609</v>
      </c>
      <c r="AY20" s="63"/>
      <c r="AZ20" s="30">
        <f t="shared" si="12"/>
        <v>1.3629937456000201</v>
      </c>
      <c r="BA20" s="30">
        <f t="shared" si="13"/>
        <v>1.5777762010894463</v>
      </c>
      <c r="BB20" s="30">
        <f t="shared" si="14"/>
        <v>0.1073912277447132</v>
      </c>
      <c r="BC20" s="56">
        <f t="shared" si="47"/>
        <v>7.3036129783363296E-2</v>
      </c>
      <c r="BD20" s="30">
        <f t="shared" si="15"/>
        <v>1.3450906654695203</v>
      </c>
      <c r="BE20" s="30">
        <f t="shared" si="16"/>
        <v>1.568700849551329</v>
      </c>
      <c r="BF20" s="30">
        <f t="shared" si="17"/>
        <v>0.11180509204090446</v>
      </c>
      <c r="BG20" s="56">
        <f t="shared" si="18"/>
        <v>7.6741998502322065E-2</v>
      </c>
      <c r="BH20" s="30">
        <f t="shared" si="19"/>
        <v>1.3807115530482559</v>
      </c>
      <c r="BI20" s="30">
        <f t="shared" si="20"/>
        <v>1.5740589169317842</v>
      </c>
      <c r="BJ20" s="30">
        <f t="shared" si="21"/>
        <v>9.6673681941764122E-2</v>
      </c>
      <c r="BK20" s="56">
        <f t="shared" si="22"/>
        <v>6.5435662718273488E-2</v>
      </c>
      <c r="BL20" s="30">
        <f t="shared" si="23"/>
        <v>1.7856923785929411</v>
      </c>
      <c r="BM20" s="30">
        <f t="shared" si="24"/>
        <v>2.9190212181392745</v>
      </c>
      <c r="BN20" s="30">
        <f t="shared" si="25"/>
        <v>0.56666441977316673</v>
      </c>
      <c r="BO20" s="56">
        <f t="shared" si="26"/>
        <v>0.24089220655929347</v>
      </c>
      <c r="BP20" s="59"/>
      <c r="BQ20" s="30">
        <f t="shared" si="27"/>
        <v>1.0896854255634922</v>
      </c>
      <c r="BR20" s="30">
        <f t="shared" si="28"/>
        <v>1.8510845211259741</v>
      </c>
      <c r="BS20" s="30">
        <f t="shared" si="29"/>
        <v>0.38069954778124082</v>
      </c>
      <c r="BT20" s="56">
        <f t="shared" si="30"/>
        <v>0.25891147875052828</v>
      </c>
      <c r="BU20" s="30">
        <f t="shared" si="31"/>
        <v>1.0605491575740278</v>
      </c>
      <c r="BV20" s="30">
        <f t="shared" si="32"/>
        <v>1.8532423574468215</v>
      </c>
      <c r="BW20" s="30">
        <f t="shared" si="33"/>
        <v>0.39634659993639687</v>
      </c>
      <c r="BX20" s="56">
        <f t="shared" si="34"/>
        <v>0.27204870210733717</v>
      </c>
      <c r="BY20" s="30">
        <f t="shared" si="35"/>
        <v>1.1346791520959363</v>
      </c>
      <c r="BZ20" s="30">
        <f t="shared" si="36"/>
        <v>1.8200913178841038</v>
      </c>
      <c r="CA20" s="30">
        <f t="shared" si="37"/>
        <v>0.34270608289408372</v>
      </c>
      <c r="CB20" s="56">
        <f t="shared" si="38"/>
        <v>0.23196798964651816</v>
      </c>
      <c r="CC20" s="30">
        <f t="shared" si="39"/>
        <v>0.34354385449896752</v>
      </c>
      <c r="CD20" s="30">
        <f t="shared" si="40"/>
        <v>4.3611697422332476</v>
      </c>
      <c r="CE20" s="30">
        <f t="shared" si="41"/>
        <v>2.0088129438671403</v>
      </c>
      <c r="CF20" s="56">
        <f t="shared" si="42"/>
        <v>0.85395759064373844</v>
      </c>
      <c r="CG20" s="66"/>
      <c r="CH20" s="60"/>
    </row>
    <row r="21" spans="1:87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AVERAGE(BC16:BC28)</f>
        <v>0.10322188043353583</v>
      </c>
      <c r="O21" s="33">
        <f>AVERAGE(BG16:BG28)</f>
        <v>0.10853307020780194</v>
      </c>
      <c r="P21" s="33">
        <f>AVERAGE(BK16:BK28)</f>
        <v>8.9200847254614329E-2</v>
      </c>
      <c r="Q21" s="33">
        <f>AVERAGE(BO16:BO28)</f>
        <v>0.37992388540869465</v>
      </c>
      <c r="R21" s="24"/>
      <c r="S21" s="34"/>
      <c r="T21" s="24"/>
      <c r="U21" s="129">
        <f>'RAW DATA'!E16</f>
        <v>228.7</v>
      </c>
      <c r="V21" s="129">
        <f>'RAW DATA'!F16</f>
        <v>59.974528715925857</v>
      </c>
      <c r="W21" s="129">
        <f>'RAW DATA'!G16</f>
        <v>1.36</v>
      </c>
      <c r="X21" s="131"/>
      <c r="Y21" s="83"/>
      <c r="Z21" s="84"/>
      <c r="AA21" s="30">
        <f t="shared" si="43"/>
        <v>1.2578267952682958</v>
      </c>
      <c r="AB21" s="30">
        <f t="shared" si="0"/>
        <v>1.7017656641865178</v>
      </c>
      <c r="AC21" s="85">
        <f t="shared" si="1"/>
        <v>1.2477202102202671</v>
      </c>
      <c r="AD21" s="85">
        <f t="shared" si="2"/>
        <v>1.6880920491215379</v>
      </c>
      <c r="AE21" s="30">
        <f t="shared" si="3"/>
        <v>1.2585916997360378</v>
      </c>
      <c r="AF21" s="30">
        <f t="shared" si="4"/>
        <v>1.7028005349369921</v>
      </c>
      <c r="AG21" s="84"/>
      <c r="AH21" s="77"/>
      <c r="AI21" s="45"/>
      <c r="AJ21" s="30">
        <f t="shared" si="5"/>
        <v>1.4797962297274068</v>
      </c>
      <c r="AK21" s="30">
        <f t="shared" si="6"/>
        <v>1.4679061296709026</v>
      </c>
      <c r="AL21" s="30">
        <f t="shared" si="7"/>
        <v>1.480696117336515</v>
      </c>
      <c r="AM21" s="85">
        <f t="shared" si="8"/>
        <v>2.3794141604662946</v>
      </c>
      <c r="AN21" s="30">
        <f t="shared" si="48"/>
        <v>1.4351136656901593E-2</v>
      </c>
      <c r="AO21" s="30">
        <f t="shared" si="44"/>
        <v>1.1643732820553629E-2</v>
      </c>
      <c r="AP21" s="30">
        <f t="shared" si="45"/>
        <v>1.4567552740109764E-2</v>
      </c>
      <c r="AQ21" s="85">
        <f t="shared" si="46"/>
        <v>1.0392052305592001</v>
      </c>
      <c r="AR21" s="86"/>
      <c r="AS21" s="87"/>
      <c r="AT21" s="60"/>
      <c r="AU21" s="30">
        <f t="shared" si="9"/>
        <v>3596.944094697415</v>
      </c>
      <c r="AV21" s="30">
        <f t="shared" si="9"/>
        <v>1.8496000000000004</v>
      </c>
      <c r="AW21" s="30">
        <f t="shared" si="10"/>
        <v>81.565359053659165</v>
      </c>
      <c r="AX21" s="85">
        <f t="shared" si="11"/>
        <v>75.591358494730486</v>
      </c>
      <c r="AY21" s="63"/>
      <c r="AZ21" s="30">
        <f t="shared" si="12"/>
        <v>1.3704257426042108</v>
      </c>
      <c r="BA21" s="30">
        <f t="shared" si="13"/>
        <v>1.5891667168506027</v>
      </c>
      <c r="BB21" s="30">
        <f t="shared" si="14"/>
        <v>0.10937048712319591</v>
      </c>
      <c r="BC21" s="56">
        <f t="shared" si="47"/>
        <v>7.3909153791629212E-2</v>
      </c>
      <c r="BD21" s="30">
        <f t="shared" si="15"/>
        <v>1.3540404291275037</v>
      </c>
      <c r="BE21" s="30">
        <f t="shared" si="16"/>
        <v>1.5817718302143016</v>
      </c>
      <c r="BF21" s="30">
        <f t="shared" si="17"/>
        <v>0.11386570054339899</v>
      </c>
      <c r="BG21" s="56">
        <f t="shared" si="18"/>
        <v>7.7570151279991645E-2</v>
      </c>
      <c r="BH21" s="30">
        <f t="shared" si="19"/>
        <v>1.3822407042826852</v>
      </c>
      <c r="BI21" s="30">
        <f t="shared" si="20"/>
        <v>1.5791515303903447</v>
      </c>
      <c r="BJ21" s="30">
        <f t="shared" si="21"/>
        <v>9.8455413053829849E-2</v>
      </c>
      <c r="BK21" s="56">
        <f t="shared" si="22"/>
        <v>6.6492652949568035E-2</v>
      </c>
      <c r="BL21" s="30">
        <f t="shared" si="23"/>
        <v>1.8023059093780165</v>
      </c>
      <c r="BM21" s="30">
        <f t="shared" si="24"/>
        <v>2.9565224115545727</v>
      </c>
      <c r="BN21" s="30">
        <f t="shared" si="25"/>
        <v>0.57710825108827823</v>
      </c>
      <c r="BO21" s="56">
        <f t="shared" si="26"/>
        <v>0.24254216045145416</v>
      </c>
      <c r="BP21" s="59"/>
      <c r="BQ21" s="30">
        <f t="shared" si="27"/>
        <v>1.0985336255581943</v>
      </c>
      <c r="BR21" s="30">
        <f t="shared" si="28"/>
        <v>1.8610588338966192</v>
      </c>
      <c r="BS21" s="30">
        <f t="shared" si="29"/>
        <v>0.38126260416921243</v>
      </c>
      <c r="BT21" s="56">
        <f t="shared" si="30"/>
        <v>0.25764534096660374</v>
      </c>
      <c r="BU21" s="30">
        <f t="shared" si="31"/>
        <v>1.0709733312841907</v>
      </c>
      <c r="BV21" s="30">
        <f t="shared" si="32"/>
        <v>1.8648389280576145</v>
      </c>
      <c r="BW21" s="30">
        <f t="shared" si="33"/>
        <v>0.39693279838671203</v>
      </c>
      <c r="BX21" s="56">
        <f t="shared" si="34"/>
        <v>0.27040748067160281</v>
      </c>
      <c r="BY21" s="30">
        <f t="shared" si="35"/>
        <v>1.1374831705643551</v>
      </c>
      <c r="BZ21" s="30">
        <f t="shared" si="36"/>
        <v>1.8239090641086748</v>
      </c>
      <c r="CA21" s="30">
        <f t="shared" si="37"/>
        <v>0.34321294677215985</v>
      </c>
      <c r="CB21" s="56">
        <f t="shared" si="38"/>
        <v>0.2317916166279502</v>
      </c>
      <c r="CC21" s="30">
        <f t="shared" si="39"/>
        <v>0.36763017298516409</v>
      </c>
      <c r="CD21" s="30">
        <f t="shared" si="40"/>
        <v>4.3911981479474251</v>
      </c>
      <c r="CE21" s="30">
        <f t="shared" si="41"/>
        <v>2.0117839874811305</v>
      </c>
      <c r="CF21" s="56">
        <f t="shared" si="42"/>
        <v>0.84549550931767192</v>
      </c>
      <c r="CG21" s="66"/>
      <c r="CH21" s="60"/>
    </row>
    <row r="22" spans="1:87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2.178812829667228</v>
      </c>
      <c r="O22" s="4">
        <f>TINV((1-H25),(H26-G31))</f>
        <v>2.178812829667228</v>
      </c>
      <c r="P22" s="4">
        <f>TINV((1-H25),(H26-G32))</f>
        <v>2.2009851600916384</v>
      </c>
      <c r="Q22" s="4">
        <f>TINV((1-H25),(H26-G33))</f>
        <v>2.178812829667228</v>
      </c>
      <c r="R22" s="79"/>
      <c r="S22" s="11"/>
      <c r="T22" s="24"/>
      <c r="U22" s="129">
        <f>'RAW DATA'!E17</f>
        <v>239.13</v>
      </c>
      <c r="V22" s="129">
        <f>'RAW DATA'!F17</f>
        <v>62.777194534575742</v>
      </c>
      <c r="W22" s="129">
        <f>'RAW DATA'!G17</f>
        <v>1.32</v>
      </c>
      <c r="X22" s="131"/>
      <c r="Y22" s="83"/>
      <c r="Z22" s="84"/>
      <c r="AA22" s="30">
        <f t="shared" si="43"/>
        <v>1.2768849228351151</v>
      </c>
      <c r="AB22" s="30">
        <f t="shared" si="0"/>
        <v>1.7275501897180967</v>
      </c>
      <c r="AC22" s="85">
        <f t="shared" si="1"/>
        <v>1.2703025691541554</v>
      </c>
      <c r="AD22" s="85">
        <f t="shared" si="2"/>
        <v>1.7186446523850336</v>
      </c>
      <c r="AE22" s="30">
        <f t="shared" si="3"/>
        <v>1.2651039887681175</v>
      </c>
      <c r="AF22" s="30">
        <f t="shared" si="4"/>
        <v>1.7116112789215705</v>
      </c>
      <c r="AG22" s="84"/>
      <c r="AH22" s="77"/>
      <c r="AI22" s="45"/>
      <c r="AJ22" s="30">
        <f t="shared" si="5"/>
        <v>1.502217556276606</v>
      </c>
      <c r="AK22" s="30">
        <f t="shared" si="6"/>
        <v>1.4944736107695946</v>
      </c>
      <c r="AL22" s="30">
        <f t="shared" si="7"/>
        <v>1.4883576338448441</v>
      </c>
      <c r="AM22" s="85">
        <f t="shared" si="8"/>
        <v>2.443875474295242</v>
      </c>
      <c r="AN22" s="30">
        <f t="shared" si="48"/>
        <v>3.3203237815418063E-2</v>
      </c>
      <c r="AO22" s="30">
        <f t="shared" si="44"/>
        <v>3.0441040854979982E-2</v>
      </c>
      <c r="AP22" s="30">
        <f t="shared" si="45"/>
        <v>2.8344292873834574E-2</v>
      </c>
      <c r="AQ22" s="85">
        <f t="shared" si="46"/>
        <v>1.2630960817223551</v>
      </c>
      <c r="AR22" s="86"/>
      <c r="AS22" s="87"/>
      <c r="AT22" s="60"/>
      <c r="AU22" s="30">
        <f t="shared" si="9"/>
        <v>3940.9761536319666</v>
      </c>
      <c r="AV22" s="30">
        <f t="shared" si="9"/>
        <v>1.7424000000000002</v>
      </c>
      <c r="AW22" s="30">
        <f t="shared" si="10"/>
        <v>82.86589678563999</v>
      </c>
      <c r="AX22" s="85">
        <f t="shared" si="11"/>
        <v>132.18089215367422</v>
      </c>
      <c r="AY22" s="63"/>
      <c r="AZ22" s="30">
        <f t="shared" si="12"/>
        <v>1.3871746069873245</v>
      </c>
      <c r="BA22" s="30">
        <f t="shared" si="13"/>
        <v>1.6172605055658875</v>
      </c>
      <c r="BB22" s="30">
        <f t="shared" si="14"/>
        <v>0.1150429492892814</v>
      </c>
      <c r="BC22" s="56">
        <f t="shared" si="47"/>
        <v>7.6582082807251137E-2</v>
      </c>
      <c r="BD22" s="30">
        <f t="shared" si="15"/>
        <v>1.3747023053840073</v>
      </c>
      <c r="BE22" s="30">
        <f t="shared" si="16"/>
        <v>1.614244916155182</v>
      </c>
      <c r="BF22" s="30">
        <f t="shared" si="17"/>
        <v>0.11977130538558739</v>
      </c>
      <c r="BG22" s="56">
        <f t="shared" si="18"/>
        <v>8.0142803808967808E-2</v>
      </c>
      <c r="BH22" s="30">
        <f t="shared" si="19"/>
        <v>1.3847958651343453</v>
      </c>
      <c r="BI22" s="30">
        <f t="shared" si="20"/>
        <v>1.5919194025553429</v>
      </c>
      <c r="BJ22" s="30">
        <f t="shared" si="21"/>
        <v>0.10356176871049878</v>
      </c>
      <c r="BK22" s="56">
        <f t="shared" si="22"/>
        <v>6.958123931744134E-2</v>
      </c>
      <c r="BL22" s="30">
        <f t="shared" si="23"/>
        <v>1.8368357050603308</v>
      </c>
      <c r="BM22" s="30">
        <f t="shared" si="24"/>
        <v>3.0509152435301532</v>
      </c>
      <c r="BN22" s="30">
        <f t="shared" si="25"/>
        <v>0.6070397692349111</v>
      </c>
      <c r="BO22" s="56">
        <f t="shared" si="26"/>
        <v>0.24839226696277053</v>
      </c>
      <c r="BP22" s="59"/>
      <c r="BQ22" s="30">
        <f t="shared" si="27"/>
        <v>1.1192891686301683</v>
      </c>
      <c r="BR22" s="30">
        <f t="shared" si="28"/>
        <v>1.8851459439230438</v>
      </c>
      <c r="BS22" s="30">
        <f t="shared" si="29"/>
        <v>0.38292838764643783</v>
      </c>
      <c r="BT22" s="56">
        <f t="shared" si="30"/>
        <v>0.25490874211027292</v>
      </c>
      <c r="BU22" s="30">
        <f t="shared" si="31"/>
        <v>1.0958065638888237</v>
      </c>
      <c r="BV22" s="30">
        <f t="shared" si="32"/>
        <v>1.8931406576503655</v>
      </c>
      <c r="BW22" s="30">
        <f t="shared" si="33"/>
        <v>0.39866704688077093</v>
      </c>
      <c r="BX22" s="56">
        <f t="shared" si="34"/>
        <v>0.26676084743675949</v>
      </c>
      <c r="BY22" s="30">
        <f t="shared" si="35"/>
        <v>1.1436451472551123</v>
      </c>
      <c r="BZ22" s="30">
        <f t="shared" si="36"/>
        <v>1.8330701204345758</v>
      </c>
      <c r="CA22" s="30">
        <f t="shared" si="37"/>
        <v>0.3447124865897318</v>
      </c>
      <c r="CB22" s="56">
        <f t="shared" si="38"/>
        <v>0.23160595192382827</v>
      </c>
      <c r="CC22" s="30">
        <f t="shared" si="39"/>
        <v>0.4233017537287096</v>
      </c>
      <c r="CD22" s="30">
        <f t="shared" si="40"/>
        <v>4.4644491948617748</v>
      </c>
      <c r="CE22" s="30">
        <f t="shared" si="41"/>
        <v>2.0205737205665324</v>
      </c>
      <c r="CF22" s="56">
        <f t="shared" si="42"/>
        <v>0.82679078448103815</v>
      </c>
      <c r="CG22" s="66"/>
      <c r="CH22" s="60"/>
    </row>
    <row r="23" spans="1:87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0.96408418501836168</v>
      </c>
      <c r="O23" s="6">
        <f>(Q18-O18)/Q18</f>
        <v>0.96107117659595365</v>
      </c>
      <c r="P23" s="6">
        <f>(Q18-P18)/Q18</f>
        <v>0.97385541888393756</v>
      </c>
      <c r="Q23" s="6" t="s">
        <v>7</v>
      </c>
      <c r="R23" s="45"/>
      <c r="S23" s="91"/>
      <c r="T23" s="24"/>
      <c r="U23" s="129">
        <f>'RAW DATA'!E18</f>
        <v>246.96</v>
      </c>
      <c r="V23" s="129">
        <f>'RAW DATA'!F18</f>
        <v>64.865138882094925</v>
      </c>
      <c r="W23" s="129">
        <f>'RAW DATA'!G18</f>
        <v>1.4</v>
      </c>
      <c r="X23" s="131"/>
      <c r="Y23" s="83"/>
      <c r="Z23" s="84"/>
      <c r="AA23" s="30">
        <f t="shared" si="43"/>
        <v>1.2910829443982457</v>
      </c>
      <c r="AB23" s="30">
        <f t="shared" si="0"/>
        <v>1.7467592777152734</v>
      </c>
      <c r="AC23" s="85">
        <f t="shared" si="1"/>
        <v>1.2873913470419482</v>
      </c>
      <c r="AD23" s="85">
        <f t="shared" si="2"/>
        <v>1.7417647636449887</v>
      </c>
      <c r="AE23" s="30">
        <f t="shared" si="3"/>
        <v>1.2697899713440084</v>
      </c>
      <c r="AF23" s="30">
        <f t="shared" si="4"/>
        <v>1.7179511377007173</v>
      </c>
      <c r="AG23" s="84"/>
      <c r="AH23" s="77"/>
      <c r="AI23" s="45"/>
      <c r="AJ23" s="30">
        <f t="shared" si="5"/>
        <v>1.5189211110567595</v>
      </c>
      <c r="AK23" s="30">
        <f t="shared" si="6"/>
        <v>1.5145780553434685</v>
      </c>
      <c r="AL23" s="30">
        <f t="shared" si="7"/>
        <v>1.4938705545223629</v>
      </c>
      <c r="AM23" s="85">
        <f t="shared" si="8"/>
        <v>2.4918981942881833</v>
      </c>
      <c r="AN23" s="30">
        <f t="shared" si="48"/>
        <v>1.4142230654974155E-2</v>
      </c>
      <c r="AO23" s="30">
        <f t="shared" si="44"/>
        <v>1.312813076629094E-2</v>
      </c>
      <c r="AP23" s="30">
        <f t="shared" si="45"/>
        <v>8.8116810063359318E-3</v>
      </c>
      <c r="AQ23" s="85">
        <f t="shared" si="46"/>
        <v>1.1922416666897955</v>
      </c>
      <c r="AR23" s="86"/>
      <c r="AS23" s="87"/>
      <c r="AT23" s="60"/>
      <c r="AU23" s="30">
        <f t="shared" si="9"/>
        <v>4207.4862421934631</v>
      </c>
      <c r="AV23" s="30">
        <f t="shared" si="9"/>
        <v>1.9599999999999997</v>
      </c>
      <c r="AW23" s="30">
        <f t="shared" si="10"/>
        <v>90.811194434932887</v>
      </c>
      <c r="AX23" s="85">
        <f t="shared" si="11"/>
        <v>184.55057485866416</v>
      </c>
      <c r="AY23" s="92"/>
      <c r="AZ23" s="30">
        <f t="shared" si="12"/>
        <v>1.3988672409737792</v>
      </c>
      <c r="BA23" s="30">
        <f t="shared" si="13"/>
        <v>1.6389749811397398</v>
      </c>
      <c r="BB23" s="30">
        <f t="shared" si="14"/>
        <v>0.1200538700829803</v>
      </c>
      <c r="BC23" s="56">
        <f t="shared" si="47"/>
        <v>7.9038910716999103E-2</v>
      </c>
      <c r="BD23" s="30">
        <f t="shared" si="15"/>
        <v>1.3895898763610823</v>
      </c>
      <c r="BE23" s="30">
        <f t="shared" si="16"/>
        <v>1.6395662343258546</v>
      </c>
      <c r="BF23" s="30">
        <f t="shared" si="17"/>
        <v>0.12498817898238607</v>
      </c>
      <c r="BG23" s="56">
        <f t="shared" si="18"/>
        <v>8.252343188350364E-2</v>
      </c>
      <c r="BH23" s="30">
        <f t="shared" si="19"/>
        <v>1.3857979503067801</v>
      </c>
      <c r="BI23" s="30">
        <f t="shared" si="20"/>
        <v>1.6019431587379458</v>
      </c>
      <c r="BJ23" s="30">
        <f t="shared" si="21"/>
        <v>0.10807260421558283</v>
      </c>
      <c r="BK23" s="56">
        <f t="shared" si="22"/>
        <v>7.2344021969250896E-2</v>
      </c>
      <c r="BL23" s="30">
        <f t="shared" si="23"/>
        <v>1.8584176199361104</v>
      </c>
      <c r="BM23" s="30">
        <f t="shared" si="24"/>
        <v>3.1253787686402559</v>
      </c>
      <c r="BN23" s="30">
        <f t="shared" si="25"/>
        <v>0.63348057435207283</v>
      </c>
      <c r="BO23" s="56">
        <f t="shared" si="26"/>
        <v>0.25421607343514607</v>
      </c>
      <c r="BP23" s="59"/>
      <c r="BQ23" s="30">
        <f t="shared" si="27"/>
        <v>1.1344575866409503</v>
      </c>
      <c r="BR23" s="30">
        <f t="shared" si="28"/>
        <v>1.9033846354725688</v>
      </c>
      <c r="BS23" s="30">
        <f t="shared" si="29"/>
        <v>0.38446352441580917</v>
      </c>
      <c r="BT23" s="56">
        <f t="shared" si="30"/>
        <v>0.25311618991741203</v>
      </c>
      <c r="BU23" s="30">
        <f t="shared" si="31"/>
        <v>1.1143127763593925</v>
      </c>
      <c r="BV23" s="30">
        <f t="shared" si="32"/>
        <v>1.9148433343275444</v>
      </c>
      <c r="BW23" s="30">
        <f t="shared" si="33"/>
        <v>0.40026527898407593</v>
      </c>
      <c r="BX23" s="56">
        <f t="shared" si="34"/>
        <v>0.26427510789023401</v>
      </c>
      <c r="BY23" s="30">
        <f t="shared" si="35"/>
        <v>1.1477761364015744</v>
      </c>
      <c r="BZ23" s="30">
        <f t="shared" si="36"/>
        <v>1.8399649726431515</v>
      </c>
      <c r="CA23" s="30">
        <f t="shared" si="37"/>
        <v>0.34609441812078856</v>
      </c>
      <c r="CB23" s="56">
        <f t="shared" si="38"/>
        <v>0.23167631028877583</v>
      </c>
      <c r="CC23" s="30">
        <f t="shared" si="39"/>
        <v>0.46322411575986111</v>
      </c>
      <c r="CD23" s="30">
        <f t="shared" si="40"/>
        <v>4.520572272816505</v>
      </c>
      <c r="CE23" s="30">
        <f t="shared" si="41"/>
        <v>2.0286740785283222</v>
      </c>
      <c r="CF23" s="56">
        <f t="shared" si="42"/>
        <v>0.81410792911939878</v>
      </c>
      <c r="CG23" s="66"/>
      <c r="CH23" s="93"/>
    </row>
    <row r="24" spans="1:87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S24" s="91"/>
      <c r="T24" s="24"/>
      <c r="U24" s="129">
        <f>'RAW DATA'!E19</f>
        <v>240</v>
      </c>
      <c r="V24" s="129">
        <f>'RAW DATA'!F19</f>
        <v>63.009856087836511</v>
      </c>
      <c r="W24" s="129">
        <f>'RAW DATA'!G19</f>
        <v>1.45</v>
      </c>
      <c r="X24" s="131"/>
      <c r="Y24" s="83"/>
      <c r="Z24" s="84"/>
      <c r="AA24" s="30">
        <f t="shared" si="43"/>
        <v>1.2784670213972882</v>
      </c>
      <c r="AB24" s="30">
        <f t="shared" si="0"/>
        <v>1.7296906760080959</v>
      </c>
      <c r="AC24" s="85">
        <f t="shared" si="1"/>
        <v>1.2721955017654976</v>
      </c>
      <c r="AD24" s="85">
        <f t="shared" si="2"/>
        <v>1.7212056788592025</v>
      </c>
      <c r="AE24" s="30">
        <f t="shared" si="3"/>
        <v>1.2656329387706959</v>
      </c>
      <c r="AF24" s="30">
        <f t="shared" si="4"/>
        <v>1.7123269171603532</v>
      </c>
      <c r="AG24" s="84"/>
      <c r="AH24" s="77"/>
      <c r="AI24" s="45"/>
      <c r="AJ24" s="30">
        <f t="shared" si="5"/>
        <v>1.5040788487026922</v>
      </c>
      <c r="AK24" s="30">
        <f t="shared" si="6"/>
        <v>1.49670059031235</v>
      </c>
      <c r="AL24" s="30">
        <f t="shared" si="7"/>
        <v>1.4889799279655247</v>
      </c>
      <c r="AM24" s="85">
        <f t="shared" si="8"/>
        <v>2.4492266900202395</v>
      </c>
      <c r="AN24" s="30">
        <f t="shared" si="48"/>
        <v>2.9245218770086734E-3</v>
      </c>
      <c r="AO24" s="30">
        <f t="shared" si="44"/>
        <v>2.1809451355219657E-3</v>
      </c>
      <c r="AP24" s="30">
        <f t="shared" si="45"/>
        <v>1.5194347841974978E-3</v>
      </c>
      <c r="AQ24" s="85">
        <f t="shared" si="46"/>
        <v>0.99845397804880387</v>
      </c>
      <c r="AR24" s="86"/>
      <c r="AS24" s="87"/>
      <c r="AT24" s="60"/>
      <c r="AU24" s="30">
        <f t="shared" si="9"/>
        <v>3970.241964209868</v>
      </c>
      <c r="AV24" s="30">
        <f t="shared" si="9"/>
        <v>2.1025</v>
      </c>
      <c r="AW24" s="30">
        <f t="shared" si="10"/>
        <v>91.364291327362935</v>
      </c>
      <c r="AX24" s="85">
        <f t="shared" si="11"/>
        <v>137.58484094313133</v>
      </c>
      <c r="AY24" s="92"/>
      <c r="AZ24" s="30">
        <f t="shared" si="12"/>
        <v>1.388508776678121</v>
      </c>
      <c r="BA24" s="30">
        <f t="shared" si="13"/>
        <v>1.6196489207272633</v>
      </c>
      <c r="BB24" s="30">
        <f t="shared" si="14"/>
        <v>0.1155700720245711</v>
      </c>
      <c r="BC24" s="56">
        <f t="shared" si="47"/>
        <v>7.6837774910705911E-2</v>
      </c>
      <c r="BD24" s="30">
        <f t="shared" si="15"/>
        <v>1.3763804970306412</v>
      </c>
      <c r="BE24" s="30">
        <f t="shared" si="16"/>
        <v>1.6170206835940588</v>
      </c>
      <c r="BF24" s="30">
        <f t="shared" si="17"/>
        <v>0.12032009328170883</v>
      </c>
      <c r="BG24" s="56">
        <f t="shared" si="18"/>
        <v>8.0390222373466755E-2</v>
      </c>
      <c r="BH24" s="30">
        <f t="shared" si="19"/>
        <v>1.3849436428841282</v>
      </c>
      <c r="BI24" s="30">
        <f t="shared" si="20"/>
        <v>1.5930162130469212</v>
      </c>
      <c r="BJ24" s="30">
        <f t="shared" si="21"/>
        <v>0.10403628508139648</v>
      </c>
      <c r="BK24" s="56">
        <f t="shared" si="22"/>
        <v>6.9870844547613886E-2</v>
      </c>
      <c r="BL24" s="30">
        <f t="shared" si="23"/>
        <v>1.8394054859771498</v>
      </c>
      <c r="BM24" s="30">
        <f t="shared" si="24"/>
        <v>3.0590478940633292</v>
      </c>
      <c r="BN24" s="30">
        <f t="shared" si="25"/>
        <v>0.60982120404308982</v>
      </c>
      <c r="BO24" s="56">
        <f t="shared" si="26"/>
        <v>0.24898520276947103</v>
      </c>
      <c r="BP24" s="59"/>
      <c r="BQ24" s="30">
        <f t="shared" si="27"/>
        <v>1.1209917679598291</v>
      </c>
      <c r="BR24" s="30">
        <f t="shared" si="28"/>
        <v>1.8871659294455552</v>
      </c>
      <c r="BS24" s="30">
        <f t="shared" si="29"/>
        <v>0.38308708074286313</v>
      </c>
      <c r="BT24" s="56">
        <f t="shared" si="30"/>
        <v>0.25469880191007654</v>
      </c>
      <c r="BU24" s="30">
        <f t="shared" si="31"/>
        <v>1.097868327923528</v>
      </c>
      <c r="BV24" s="30">
        <f t="shared" si="32"/>
        <v>1.8955328527011721</v>
      </c>
      <c r="BW24" s="30">
        <f t="shared" si="33"/>
        <v>0.39883226238882213</v>
      </c>
      <c r="BX24" s="56">
        <f t="shared" si="34"/>
        <v>0.26647431354696588</v>
      </c>
      <c r="BY24" s="30">
        <f t="shared" si="35"/>
        <v>1.1441245857045024</v>
      </c>
      <c r="BZ24" s="30">
        <f t="shared" si="36"/>
        <v>1.833835270226547</v>
      </c>
      <c r="CA24" s="30">
        <f t="shared" si="37"/>
        <v>0.34485534226102227</v>
      </c>
      <c r="CB24" s="56">
        <f t="shared" si="38"/>
        <v>0.23160509808363716</v>
      </c>
      <c r="CC24" s="30">
        <f t="shared" si="39"/>
        <v>0.42781560374613159</v>
      </c>
      <c r="CD24" s="30">
        <f t="shared" si="40"/>
        <v>4.4706377762943479</v>
      </c>
      <c r="CE24" s="30">
        <f t="shared" si="41"/>
        <v>2.0214110862741079</v>
      </c>
      <c r="CF24" s="56">
        <f t="shared" si="42"/>
        <v>0.82532625277630145</v>
      </c>
      <c r="CG24" s="66"/>
      <c r="CH24" s="60"/>
    </row>
    <row r="25" spans="1:87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V29</f>
        <v>51.280199616177534</v>
      </c>
      <c r="N25" s="90"/>
      <c r="O25" s="90"/>
      <c r="P25" s="19"/>
      <c r="Q25" s="20"/>
      <c r="R25" s="45"/>
      <c r="S25" s="91"/>
      <c r="T25" s="24"/>
      <c r="U25" s="129">
        <f>'RAW DATA'!E20</f>
        <v>286.08999999999997</v>
      </c>
      <c r="V25" s="129">
        <f>'RAW DATA'!F20</f>
        <v>75.110942410898915</v>
      </c>
      <c r="W25" s="129">
        <f>'RAW DATA'!G20</f>
        <v>1.44</v>
      </c>
      <c r="X25" s="131"/>
      <c r="Y25" s="83"/>
      <c r="Z25" s="84"/>
      <c r="AA25" s="30">
        <f t="shared" si="43"/>
        <v>1.3607544083941125</v>
      </c>
      <c r="AB25" s="30">
        <f t="shared" si="0"/>
        <v>1.8410206701802698</v>
      </c>
      <c r="AC25" s="85">
        <f t="shared" si="1"/>
        <v>1.3746389322840202</v>
      </c>
      <c r="AD25" s="85">
        <f t="shared" si="2"/>
        <v>1.8598056142666157</v>
      </c>
      <c r="AE25" s="30">
        <f t="shared" si="3"/>
        <v>1.2910084141364699</v>
      </c>
      <c r="AF25" s="30">
        <f t="shared" si="4"/>
        <v>1.7466584426552241</v>
      </c>
      <c r="AG25" s="84"/>
      <c r="AH25" s="77"/>
      <c r="AI25" s="45"/>
      <c r="AJ25" s="30">
        <f t="shared" si="5"/>
        <v>1.6008875392871913</v>
      </c>
      <c r="AK25" s="30">
        <f t="shared" si="6"/>
        <v>1.6172222732753181</v>
      </c>
      <c r="AL25" s="30">
        <f t="shared" si="7"/>
        <v>1.5188334283958471</v>
      </c>
      <c r="AM25" s="85">
        <f t="shared" si="8"/>
        <v>2.727551675450675</v>
      </c>
      <c r="AN25" s="30">
        <f t="shared" si="48"/>
        <v>2.588480029788754E-2</v>
      </c>
      <c r="AO25" s="30">
        <f t="shared" si="44"/>
        <v>3.1407734144871545E-2</v>
      </c>
      <c r="AP25" s="30">
        <f t="shared" si="45"/>
        <v>6.2147094326431632E-3</v>
      </c>
      <c r="AQ25" s="85">
        <f t="shared" si="46"/>
        <v>1.6577893169558404</v>
      </c>
      <c r="AR25" s="94"/>
      <c r="AS25" s="95"/>
      <c r="AT25" s="60"/>
      <c r="AU25" s="30">
        <f t="shared" si="9"/>
        <v>5641.6536698533737</v>
      </c>
      <c r="AV25" s="30">
        <f t="shared" si="9"/>
        <v>2.0735999999999999</v>
      </c>
      <c r="AW25" s="30">
        <f t="shared" si="10"/>
        <v>108.15975707169443</v>
      </c>
      <c r="AX25" s="85">
        <f t="shared" si="11"/>
        <v>567.90430214816502</v>
      </c>
      <c r="AY25" s="92"/>
      <c r="AZ25" s="30">
        <f t="shared" si="12"/>
        <v>1.4491099352620684</v>
      </c>
      <c r="BA25" s="30">
        <f t="shared" si="13"/>
        <v>1.7526651433123142</v>
      </c>
      <c r="BB25" s="30">
        <f t="shared" si="14"/>
        <v>0.1517776040251228</v>
      </c>
      <c r="BC25" s="56">
        <f t="shared" si="47"/>
        <v>9.4808411147170979E-2</v>
      </c>
      <c r="BD25" s="30">
        <f t="shared" si="15"/>
        <v>1.4592064898249588</v>
      </c>
      <c r="BE25" s="30">
        <f t="shared" si="16"/>
        <v>1.7752380567256774</v>
      </c>
      <c r="BF25" s="30">
        <f t="shared" si="17"/>
        <v>0.15801578345035919</v>
      </c>
      <c r="BG25" s="56">
        <f t="shared" si="18"/>
        <v>9.7708141955239108E-2</v>
      </c>
      <c r="BH25" s="30">
        <f t="shared" si="19"/>
        <v>1.3822030897215594</v>
      </c>
      <c r="BI25" s="30">
        <f t="shared" si="20"/>
        <v>1.6554637670701349</v>
      </c>
      <c r="BJ25" s="30">
        <f t="shared" si="21"/>
        <v>0.13663033867428781</v>
      </c>
      <c r="BK25" s="56">
        <f t="shared" si="22"/>
        <v>8.9957421347114555E-2</v>
      </c>
      <c r="BL25" s="30">
        <f t="shared" si="23"/>
        <v>1.9266765041200098</v>
      </c>
      <c r="BM25" s="30">
        <f t="shared" si="24"/>
        <v>3.5284268467813402</v>
      </c>
      <c r="BN25" s="30">
        <f t="shared" si="25"/>
        <v>0.80087517133066521</v>
      </c>
      <c r="BO25" s="56">
        <f t="shared" si="26"/>
        <v>0.293624197311802</v>
      </c>
      <c r="BP25" s="59"/>
      <c r="BQ25" s="30">
        <f t="shared" si="27"/>
        <v>1.2053679936665844</v>
      </c>
      <c r="BR25" s="30">
        <f t="shared" si="28"/>
        <v>1.9964070849077982</v>
      </c>
      <c r="BS25" s="30">
        <f t="shared" si="29"/>
        <v>0.39551954562060698</v>
      </c>
      <c r="BT25" s="56">
        <f t="shared" si="30"/>
        <v>0.24706266737307186</v>
      </c>
      <c r="BU25" s="30">
        <f t="shared" si="31"/>
        <v>1.2054465618809984</v>
      </c>
      <c r="BV25" s="30">
        <f t="shared" si="32"/>
        <v>2.0289979846696378</v>
      </c>
      <c r="BW25" s="30">
        <f t="shared" si="33"/>
        <v>0.41177571139431957</v>
      </c>
      <c r="BX25" s="56">
        <f t="shared" si="34"/>
        <v>0.25461911958481814</v>
      </c>
      <c r="BY25" s="30">
        <f t="shared" si="35"/>
        <v>1.162786369822574</v>
      </c>
      <c r="BZ25" s="30">
        <f t="shared" si="36"/>
        <v>1.8748804869691202</v>
      </c>
      <c r="CA25" s="30">
        <f t="shared" si="37"/>
        <v>0.35604705857327312</v>
      </c>
      <c r="CB25" s="56">
        <f t="shared" si="38"/>
        <v>0.2344213999485914</v>
      </c>
      <c r="CC25" s="30">
        <f t="shared" si="39"/>
        <v>0.64053899727518582</v>
      </c>
      <c r="CD25" s="30">
        <f t="shared" si="40"/>
        <v>4.8145643536261638</v>
      </c>
      <c r="CE25" s="30">
        <f t="shared" si="41"/>
        <v>2.0870126781754892</v>
      </c>
      <c r="CF25" s="56">
        <f t="shared" si="42"/>
        <v>0.76515972069737248</v>
      </c>
      <c r="CG25" s="66"/>
      <c r="CH25" s="60"/>
    </row>
    <row r="26" spans="1:87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INPUTS!D12</f>
        <v>13</v>
      </c>
      <c r="I26" s="79"/>
      <c r="K26" s="79"/>
      <c r="L26" s="146" t="s">
        <v>18</v>
      </c>
      <c r="M26" s="30">
        <f>SUM(AX16:AX28)</f>
        <v>5930.1967659414404</v>
      </c>
      <c r="N26" s="90"/>
      <c r="O26" s="90"/>
      <c r="P26" s="99"/>
      <c r="Q26" s="21"/>
      <c r="R26" s="45"/>
      <c r="S26" s="91"/>
      <c r="T26" s="24"/>
      <c r="U26" s="129">
        <f>'RAW DATA'!E21</f>
        <v>257.39</v>
      </c>
      <c r="V26" s="129">
        <f>'RAW DATA'!F21</f>
        <v>67.625979399263045</v>
      </c>
      <c r="W26" s="129">
        <f>'RAW DATA'!G21</f>
        <v>1.76</v>
      </c>
      <c r="X26" s="131"/>
      <c r="Y26" s="83"/>
      <c r="Z26" s="84"/>
      <c r="AA26" s="30">
        <f t="shared" si="43"/>
        <v>1.3098566599149886</v>
      </c>
      <c r="AB26" s="30">
        <f t="shared" si="0"/>
        <v>1.7721590104732199</v>
      </c>
      <c r="AC26" s="85">
        <f t="shared" si="1"/>
        <v>1.3103409082427124</v>
      </c>
      <c r="AD26" s="85">
        <f t="shared" si="2"/>
        <v>1.7728141699754345</v>
      </c>
      <c r="AE26" s="30">
        <f t="shared" si="3"/>
        <v>1.2757848574171353</v>
      </c>
      <c r="AF26" s="30">
        <f t="shared" si="4"/>
        <v>1.7260618659173008</v>
      </c>
      <c r="AG26" s="84"/>
      <c r="AH26" s="77"/>
      <c r="AI26" s="45"/>
      <c r="AJ26" s="30">
        <f t="shared" si="5"/>
        <v>1.5410078351941043</v>
      </c>
      <c r="AK26" s="30">
        <f t="shared" si="6"/>
        <v>1.5415775391090736</v>
      </c>
      <c r="AL26" s="30">
        <f t="shared" si="7"/>
        <v>1.5009233616672182</v>
      </c>
      <c r="AM26" s="85">
        <f t="shared" si="8"/>
        <v>2.5553975261830502</v>
      </c>
      <c r="AN26" s="30">
        <f t="shared" si="48"/>
        <v>4.7957568246372574E-2</v>
      </c>
      <c r="AO26" s="30">
        <f t="shared" si="44"/>
        <v>4.7708371421648285E-2</v>
      </c>
      <c r="AP26" s="30">
        <f t="shared" si="45"/>
        <v>6.7120704529815042E-2</v>
      </c>
      <c r="AQ26" s="85">
        <f t="shared" si="46"/>
        <v>0.63265722465811591</v>
      </c>
      <c r="AR26" s="94"/>
      <c r="AS26" s="95"/>
      <c r="AT26" s="60"/>
      <c r="AU26" s="30">
        <f t="shared" si="9"/>
        <v>4573.2730897095498</v>
      </c>
      <c r="AV26" s="30">
        <f t="shared" si="9"/>
        <v>3.0975999999999999</v>
      </c>
      <c r="AW26" s="30">
        <f t="shared" si="10"/>
        <v>119.02172374270296</v>
      </c>
      <c r="AX26" s="85">
        <f t="shared" si="11"/>
        <v>267.18451671712705</v>
      </c>
      <c r="AY26" s="92"/>
      <c r="AZ26" s="30">
        <f t="shared" si="12"/>
        <v>1.4134469666328968</v>
      </c>
      <c r="BA26" s="30">
        <f t="shared" si="13"/>
        <v>1.6685687037553119</v>
      </c>
      <c r="BB26" s="30">
        <f t="shared" si="14"/>
        <v>0.12756086856120749</v>
      </c>
      <c r="BC26" s="56">
        <f t="shared" si="47"/>
        <v>8.277756001489768E-2</v>
      </c>
      <c r="BD26" s="30">
        <f t="shared" si="15"/>
        <v>1.4087738180806992</v>
      </c>
      <c r="BE26" s="30">
        <f t="shared" si="16"/>
        <v>1.6743812601374479</v>
      </c>
      <c r="BF26" s="30">
        <f t="shared" si="17"/>
        <v>0.13280372102837446</v>
      </c>
      <c r="BG26" s="56">
        <f t="shared" si="18"/>
        <v>8.6147934605434004E-2</v>
      </c>
      <c r="BH26" s="30">
        <f t="shared" si="19"/>
        <v>1.3860929505202664</v>
      </c>
      <c r="BI26" s="30">
        <f t="shared" si="20"/>
        <v>1.61575377281417</v>
      </c>
      <c r="BJ26" s="30">
        <f t="shared" si="21"/>
        <v>0.11483041114695176</v>
      </c>
      <c r="BK26" s="56">
        <f t="shared" si="22"/>
        <v>7.6506511977666045E-2</v>
      </c>
      <c r="BL26" s="30">
        <f t="shared" si="23"/>
        <v>1.8823052533129663</v>
      </c>
      <c r="BM26" s="30">
        <f t="shared" si="24"/>
        <v>3.228489799053134</v>
      </c>
      <c r="BN26" s="30">
        <f t="shared" si="25"/>
        <v>0.67309227287008389</v>
      </c>
      <c r="BO26" s="56">
        <f t="shared" si="26"/>
        <v>0.26340022089458204</v>
      </c>
      <c r="BP26" s="59"/>
      <c r="BQ26" s="30">
        <f t="shared" si="27"/>
        <v>1.1541344126481583</v>
      </c>
      <c r="BR26" s="30">
        <f t="shared" si="28"/>
        <v>1.9278812577400504</v>
      </c>
      <c r="BS26" s="30">
        <f t="shared" si="29"/>
        <v>0.38687342254594598</v>
      </c>
      <c r="BT26" s="56">
        <f t="shared" si="30"/>
        <v>0.25105220993066252</v>
      </c>
      <c r="BU26" s="30">
        <f t="shared" si="31"/>
        <v>1.1388033132779642</v>
      </c>
      <c r="BV26" s="30">
        <f t="shared" si="32"/>
        <v>1.9443517649401829</v>
      </c>
      <c r="BW26" s="30">
        <f t="shared" si="33"/>
        <v>0.40277422583110933</v>
      </c>
      <c r="BX26" s="56">
        <f t="shared" si="34"/>
        <v>0.2612740621946823</v>
      </c>
      <c r="BY26" s="30">
        <f t="shared" si="35"/>
        <v>1.1526595510342339</v>
      </c>
      <c r="BZ26" s="30">
        <f t="shared" si="36"/>
        <v>1.8491871723002025</v>
      </c>
      <c r="CA26" s="30">
        <f t="shared" si="37"/>
        <v>0.34826381063298434</v>
      </c>
      <c r="CB26" s="56">
        <f t="shared" si="38"/>
        <v>0.23203304014545725</v>
      </c>
      <c r="CC26" s="30">
        <f t="shared" si="39"/>
        <v>0.51400729239414478</v>
      </c>
      <c r="CD26" s="30">
        <f t="shared" si="40"/>
        <v>4.5967877599719555</v>
      </c>
      <c r="CE26" s="30">
        <f t="shared" si="41"/>
        <v>2.0413902337889054</v>
      </c>
      <c r="CF26" s="56">
        <f t="shared" si="42"/>
        <v>0.7988542733067806</v>
      </c>
      <c r="CG26" s="66"/>
      <c r="CH26" s="60"/>
    </row>
    <row r="27" spans="1:87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DATA'!E22</f>
        <v>280</v>
      </c>
      <c r="V27" s="129">
        <f>'RAW DATA'!F22</f>
        <v>73.535733381022609</v>
      </c>
      <c r="W27" s="129">
        <f>'RAW DATA'!G22</f>
        <v>1.77</v>
      </c>
      <c r="X27" s="131"/>
      <c r="Y27" s="83"/>
      <c r="Z27" s="84"/>
      <c r="AA27" s="30">
        <f t="shared" si="43"/>
        <v>1.3500429869909536</v>
      </c>
      <c r="AB27" s="30">
        <f t="shared" si="0"/>
        <v>1.8265287471054077</v>
      </c>
      <c r="AC27" s="85">
        <f t="shared" si="1"/>
        <v>1.3608503533093215</v>
      </c>
      <c r="AD27" s="85">
        <f t="shared" si="2"/>
        <v>1.8411504780067289</v>
      </c>
      <c r="AE27" s="30">
        <f t="shared" si="3"/>
        <v>1.2879201332460557</v>
      </c>
      <c r="AF27" s="30">
        <f t="shared" si="4"/>
        <v>1.7424801802740753</v>
      </c>
      <c r="AG27" s="84"/>
      <c r="AH27" s="77"/>
      <c r="AI27" s="45"/>
      <c r="AJ27" s="30">
        <f t="shared" si="5"/>
        <v>1.5882858670481808</v>
      </c>
      <c r="AK27" s="30">
        <f t="shared" si="6"/>
        <v>1.6010004156580253</v>
      </c>
      <c r="AL27" s="30">
        <f>$F$18*(V27^$G$18)</f>
        <v>1.5152001567600655</v>
      </c>
      <c r="AM27" s="85">
        <f t="shared" si="8"/>
        <v>2.69132186776352</v>
      </c>
      <c r="AN27" s="30">
        <f t="shared" si="48"/>
        <v>3.3020026114431444E-2</v>
      </c>
      <c r="AO27" s="30">
        <f t="shared" si="44"/>
        <v>2.8560859507760224E-2</v>
      </c>
      <c r="AP27" s="30">
        <f t="shared" si="45"/>
        <v>6.4922960115095213E-2</v>
      </c>
      <c r="AQ27" s="85">
        <f t="shared" si="46"/>
        <v>0.84883398401926102</v>
      </c>
      <c r="AR27" s="94"/>
      <c r="AS27" s="95"/>
      <c r="AT27" s="60"/>
      <c r="AU27" s="30">
        <f t="shared" si="9"/>
        <v>5407.5040838848427</v>
      </c>
      <c r="AV27" s="30">
        <f t="shared" si="9"/>
        <v>3.1329000000000002</v>
      </c>
      <c r="AW27" s="30">
        <f t="shared" si="10"/>
        <v>130.15824808441002</v>
      </c>
      <c r="AX27" s="85">
        <f t="shared" si="11"/>
        <v>495.30878315815926</v>
      </c>
      <c r="AY27" s="92"/>
      <c r="AZ27" s="30">
        <f t="shared" si="12"/>
        <v>1.4419868202888559</v>
      </c>
      <c r="BA27" s="30">
        <f t="shared" si="13"/>
        <v>1.7345849138075056</v>
      </c>
      <c r="BB27" s="30">
        <f t="shared" si="14"/>
        <v>0.14629904675932479</v>
      </c>
      <c r="BC27" s="56">
        <f t="shared" si="47"/>
        <v>9.211128159896094E-2</v>
      </c>
      <c r="BD27" s="30">
        <f t="shared" si="15"/>
        <v>1.4486883625049862</v>
      </c>
      <c r="BE27" s="30">
        <f t="shared" si="16"/>
        <v>1.7533124688110644</v>
      </c>
      <c r="BF27" s="30">
        <f t="shared" si="17"/>
        <v>0.15231205315303917</v>
      </c>
      <c r="BG27" s="56">
        <f t="shared" si="18"/>
        <v>9.5135548787748117E-2</v>
      </c>
      <c r="BH27" s="30">
        <f t="shared" si="19"/>
        <v>1.3835016203729489</v>
      </c>
      <c r="BI27" s="30">
        <f t="shared" si="20"/>
        <v>1.6468986931471821</v>
      </c>
      <c r="BJ27" s="30">
        <f t="shared" si="21"/>
        <v>0.13169853638711662</v>
      </c>
      <c r="BK27" s="56">
        <f t="shared" si="22"/>
        <v>8.6918243638996195E-2</v>
      </c>
      <c r="BL27" s="30">
        <f t="shared" si="23"/>
        <v>1.9193550489995785</v>
      </c>
      <c r="BM27" s="30">
        <f t="shared" si="24"/>
        <v>3.4632886865274615</v>
      </c>
      <c r="BN27" s="30">
        <f t="shared" si="25"/>
        <v>0.77196681876394135</v>
      </c>
      <c r="BO27" s="56">
        <f t="shared" si="26"/>
        <v>0.28683556136874977</v>
      </c>
      <c r="BP27" s="59"/>
      <c r="BQ27" s="30">
        <f t="shared" si="27"/>
        <v>1.1948361485745091</v>
      </c>
      <c r="BR27" s="30">
        <f t="shared" si="28"/>
        <v>1.9817355855218524</v>
      </c>
      <c r="BS27" s="30">
        <f t="shared" si="29"/>
        <v>0.39344971847367166</v>
      </c>
      <c r="BT27" s="56">
        <f t="shared" si="30"/>
        <v>0.24771971257598321</v>
      </c>
      <c r="BU27" s="30">
        <f t="shared" si="31"/>
        <v>1.191379602941482</v>
      </c>
      <c r="BV27" s="30">
        <f t="shared" si="32"/>
        <v>2.0106212283745686</v>
      </c>
      <c r="BW27" s="30">
        <f t="shared" si="33"/>
        <v>0.40962081271654327</v>
      </c>
      <c r="BX27" s="56">
        <f t="shared" si="34"/>
        <v>0.25585303333490111</v>
      </c>
      <c r="BY27" s="30">
        <f t="shared" si="35"/>
        <v>1.161016358487279</v>
      </c>
      <c r="BZ27" s="30">
        <f t="shared" si="36"/>
        <v>1.8693839550328519</v>
      </c>
      <c r="CA27" s="30">
        <f t="shared" si="37"/>
        <v>0.35418379827278645</v>
      </c>
      <c r="CB27" s="56">
        <f t="shared" si="38"/>
        <v>0.23375380255380482</v>
      </c>
      <c r="CC27" s="30">
        <f t="shared" si="39"/>
        <v>0.61523091405175512</v>
      </c>
      <c r="CD27" s="30">
        <f t="shared" si="40"/>
        <v>4.7674128214752844</v>
      </c>
      <c r="CE27" s="30">
        <f t="shared" si="41"/>
        <v>2.0760909537117649</v>
      </c>
      <c r="CF27" s="56">
        <f t="shared" si="42"/>
        <v>0.77140195625764729</v>
      </c>
      <c r="CG27" s="66"/>
      <c r="CH27" s="60"/>
    </row>
    <row r="28" spans="1:87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DATA'!E23</f>
        <v>105.22</v>
      </c>
      <c r="V28" s="129">
        <f>'RAW DATA'!F23</f>
        <v>24.27555919245161</v>
      </c>
      <c r="W28" s="129">
        <f>'RAW DATA'!G23</f>
        <v>1.53</v>
      </c>
      <c r="X28" s="131"/>
      <c r="Y28" s="83"/>
      <c r="Z28" s="84"/>
      <c r="AA28" s="30">
        <f t="shared" si="43"/>
        <v>1.015073802508671</v>
      </c>
      <c r="AB28" s="30">
        <f t="shared" si="0"/>
        <v>1.3733351445705548</v>
      </c>
      <c r="AC28" s="85">
        <f t="shared" si="1"/>
        <v>0.99287018790670789</v>
      </c>
      <c r="AD28" s="85">
        <f t="shared" si="2"/>
        <v>1.3432949601090753</v>
      </c>
      <c r="AE28" s="30">
        <f t="shared" si="3"/>
        <v>1.1363149861810962</v>
      </c>
      <c r="AF28" s="30">
        <f t="shared" si="4"/>
        <v>1.5373673342450123</v>
      </c>
      <c r="AG28" s="84"/>
      <c r="AH28" s="77"/>
      <c r="AI28" s="45"/>
      <c r="AJ28" s="30">
        <f t="shared" si="5"/>
        <v>1.1942044735396129</v>
      </c>
      <c r="AK28" s="30">
        <f t="shared" si="6"/>
        <v>1.1680825740078917</v>
      </c>
      <c r="AL28" s="30">
        <f>$F$18*(V28^$G$18)</f>
        <v>1.3368411602130543</v>
      </c>
      <c r="AM28" s="85">
        <f t="shared" si="8"/>
        <v>1.558337861426387</v>
      </c>
      <c r="AN28" s="30">
        <f t="shared" si="48"/>
        <v>0.11275863559080855</v>
      </c>
      <c r="AO28" s="30">
        <f t="shared" si="44"/>
        <v>0.13098422323675318</v>
      </c>
      <c r="AP28" s="30">
        <f t="shared" si="45"/>
        <v>3.7310337387838961E-2</v>
      </c>
      <c r="AQ28" s="85">
        <f t="shared" si="46"/>
        <v>8.0303439022110922E-4</v>
      </c>
      <c r="AR28" s="94"/>
      <c r="AS28" s="95"/>
      <c r="AT28" s="60"/>
      <c r="AU28" s="30">
        <f t="shared" si="9"/>
        <v>589.30277410622182</v>
      </c>
      <c r="AV28" s="30">
        <f t="shared" si="9"/>
        <v>2.3409</v>
      </c>
      <c r="AW28" s="30">
        <f t="shared" si="10"/>
        <v>37.141605564450963</v>
      </c>
      <c r="AX28" s="85">
        <f t="shared" si="11"/>
        <v>729.25060441473227</v>
      </c>
      <c r="AY28" s="92"/>
      <c r="AZ28" s="30">
        <f t="shared" si="12"/>
        <v>1.0309074669041181</v>
      </c>
      <c r="BA28" s="30">
        <f t="shared" si="13"/>
        <v>1.3575014801751077</v>
      </c>
      <c r="BB28" s="30">
        <f t="shared" si="14"/>
        <v>0.16329700663549482</v>
      </c>
      <c r="BC28" s="56">
        <f t="shared" si="47"/>
        <v>0.1367412451164948</v>
      </c>
      <c r="BD28" s="30">
        <f t="shared" si="15"/>
        <v>0.99807393139988798</v>
      </c>
      <c r="BE28" s="30">
        <f t="shared" si="16"/>
        <v>1.3380912166158954</v>
      </c>
      <c r="BF28" s="30">
        <f t="shared" si="17"/>
        <v>0.17000864260800372</v>
      </c>
      <c r="BG28" s="56">
        <f t="shared" si="18"/>
        <v>0.14554505511085133</v>
      </c>
      <c r="BH28" s="30">
        <f t="shared" si="19"/>
        <v>1.1898410447189922</v>
      </c>
      <c r="BI28" s="30">
        <f t="shared" si="20"/>
        <v>1.4838412757071164</v>
      </c>
      <c r="BJ28" s="30">
        <f t="shared" si="21"/>
        <v>0.14700011549406211</v>
      </c>
      <c r="BK28" s="56">
        <f t="shared" si="22"/>
        <v>0.10996079404873686</v>
      </c>
      <c r="BL28" s="30">
        <f t="shared" si="23"/>
        <v>0.69667899543625456</v>
      </c>
      <c r="BM28" s="30">
        <f t="shared" si="24"/>
        <v>2.4199967274165193</v>
      </c>
      <c r="BN28" s="30">
        <f t="shared" si="25"/>
        <v>0.86165886599013242</v>
      </c>
      <c r="BO28" s="56">
        <f t="shared" si="26"/>
        <v>0.55293456401132013</v>
      </c>
      <c r="BP28" s="59"/>
      <c r="BQ28" s="155">
        <f t="shared" si="27"/>
        <v>0.79412300401067148</v>
      </c>
      <c r="BR28" s="155">
        <f t="shared" si="28"/>
        <v>1.5942859430685543</v>
      </c>
      <c r="BS28" s="155">
        <f t="shared" si="29"/>
        <v>0.40008146952894136</v>
      </c>
      <c r="BT28" s="157">
        <f t="shared" si="30"/>
        <v>0.33501923530993233</v>
      </c>
      <c r="BU28" s="155">
        <f t="shared" si="31"/>
        <v>0.75155744002882063</v>
      </c>
      <c r="BV28" s="155">
        <f t="shared" si="32"/>
        <v>1.5846077079869629</v>
      </c>
      <c r="BW28" s="155">
        <f t="shared" si="33"/>
        <v>0.41652513397907109</v>
      </c>
      <c r="BX28" s="157">
        <f t="shared" si="34"/>
        <v>0.35658877484140694</v>
      </c>
      <c r="BY28" s="155">
        <f t="shared" si="35"/>
        <v>0.97668745354367015</v>
      </c>
      <c r="BZ28" s="155">
        <f t="shared" si="36"/>
        <v>1.6969948668824384</v>
      </c>
      <c r="CA28" s="155">
        <f t="shared" si="37"/>
        <v>0.36015370666938418</v>
      </c>
      <c r="CB28" s="157">
        <f t="shared" si="38"/>
        <v>0.26940650646333025</v>
      </c>
      <c r="CC28" s="155">
        <f t="shared" si="39"/>
        <v>-0.55274642873132862</v>
      </c>
      <c r="CD28" s="155">
        <f t="shared" si="40"/>
        <v>3.6694221515841026</v>
      </c>
      <c r="CE28" s="155">
        <f t="shared" si="41"/>
        <v>2.1110842901577156</v>
      </c>
      <c r="CF28" s="157">
        <f t="shared" si="42"/>
        <v>1.3547025599605118</v>
      </c>
      <c r="CG28" s="66"/>
      <c r="CH28" s="60"/>
    </row>
    <row r="29" spans="1:87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27"/>
      <c r="V29" s="102">
        <f>AVERAGE(V16:V28)</f>
        <v>51.280199616177534</v>
      </c>
      <c r="W29" s="27"/>
      <c r="X29" s="131"/>
      <c r="Y29" s="83"/>
      <c r="Z29" s="84"/>
      <c r="AA29" s="131"/>
      <c r="AB29" s="131"/>
      <c r="AC29" s="131"/>
      <c r="AD29" s="131"/>
      <c r="AE29" s="131"/>
      <c r="AF29" s="131"/>
      <c r="AG29" s="84"/>
      <c r="AH29" s="77"/>
      <c r="AI29" s="45"/>
      <c r="AJ29" s="131"/>
      <c r="AK29" s="131"/>
      <c r="AL29" s="131"/>
      <c r="AM29" s="131"/>
      <c r="AN29" s="131"/>
      <c r="AO29" s="131"/>
      <c r="AP29" s="131"/>
      <c r="AQ29" s="131"/>
      <c r="AR29" s="86"/>
      <c r="AS29" s="87"/>
      <c r="AT29" s="60"/>
      <c r="AU29" s="92"/>
      <c r="AV29" s="92"/>
      <c r="AW29" s="92"/>
      <c r="AX29" s="92"/>
      <c r="AY29" s="92"/>
      <c r="AZ29" s="92"/>
      <c r="BA29" s="92"/>
      <c r="BB29" s="92"/>
      <c r="BC29" s="59"/>
      <c r="BD29" s="92"/>
      <c r="BE29" s="92"/>
      <c r="BF29" s="92"/>
      <c r="BG29" s="59"/>
      <c r="BH29" s="92"/>
      <c r="BI29" s="92"/>
      <c r="BJ29" s="92"/>
      <c r="BK29" s="59"/>
      <c r="BL29" s="92"/>
      <c r="BM29" s="92"/>
      <c r="BN29" s="92"/>
      <c r="BO29" s="59"/>
      <c r="BP29" s="59"/>
      <c r="BQ29" s="132"/>
      <c r="BR29" s="132"/>
      <c r="BS29" s="132"/>
      <c r="BT29" s="165"/>
      <c r="BU29" s="132"/>
      <c r="BV29" s="132"/>
      <c r="BW29" s="132"/>
      <c r="BX29" s="165"/>
      <c r="BY29" s="132"/>
      <c r="BZ29" s="132"/>
      <c r="CA29" s="132"/>
      <c r="CB29" s="165"/>
      <c r="CC29" s="132"/>
      <c r="CD29" s="132">
        <f t="shared" si="40"/>
        <v>1.9999825442191754</v>
      </c>
      <c r="CE29" s="132">
        <f t="shared" si="41"/>
        <v>1.9999825442191754</v>
      </c>
      <c r="CF29" s="165" t="e">
        <f t="shared" si="42"/>
        <v>#DIV/0!</v>
      </c>
      <c r="CG29" s="66"/>
      <c r="CH29" s="60"/>
      <c r="CI29" s="11"/>
    </row>
    <row r="30" spans="1:87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31"/>
      <c r="V30" s="131"/>
      <c r="W30" s="131"/>
      <c r="X30" s="131"/>
      <c r="Y30" s="83"/>
      <c r="Z30" s="84"/>
      <c r="AA30" s="131"/>
      <c r="AB30" s="131"/>
      <c r="AC30" s="131"/>
      <c r="AD30" s="131"/>
      <c r="AE30" s="131"/>
      <c r="AF30" s="131"/>
      <c r="AG30" s="84"/>
      <c r="AH30" s="77"/>
      <c r="AI30" s="45"/>
      <c r="AJ30" s="131"/>
      <c r="AK30" s="131"/>
      <c r="AL30" s="131"/>
      <c r="AM30" s="131"/>
      <c r="AN30" s="131"/>
      <c r="AO30" s="131"/>
      <c r="AP30" s="131"/>
      <c r="AQ30" s="131"/>
      <c r="AR30" s="86"/>
      <c r="AS30" s="87"/>
      <c r="AT30" s="60"/>
      <c r="AU30" s="92"/>
      <c r="AV30" s="92"/>
      <c r="AW30" s="92"/>
      <c r="AX30" s="92"/>
      <c r="AY30" s="92"/>
      <c r="AZ30" s="92"/>
      <c r="BA30" s="92"/>
      <c r="BB30" s="92"/>
      <c r="BC30" s="59"/>
      <c r="BD30" s="92"/>
      <c r="BE30" s="92"/>
      <c r="BF30" s="92"/>
      <c r="BG30" s="59"/>
      <c r="BH30" s="92"/>
      <c r="BI30" s="92"/>
      <c r="BJ30" s="92"/>
      <c r="BK30" s="59"/>
      <c r="BL30" s="92"/>
      <c r="BM30" s="92"/>
      <c r="BN30" s="92"/>
      <c r="BO30" s="59"/>
      <c r="BP30" s="59"/>
      <c r="BQ30" s="132"/>
      <c r="BR30" s="132"/>
      <c r="BS30" s="132"/>
      <c r="BT30" s="165"/>
      <c r="BU30" s="132"/>
      <c r="BV30" s="132"/>
      <c r="BW30" s="132"/>
      <c r="BX30" s="165"/>
      <c r="BY30" s="132"/>
      <c r="BZ30" s="132"/>
      <c r="CA30" s="132"/>
      <c r="CB30" s="165"/>
      <c r="CC30" s="132"/>
      <c r="CD30" s="132">
        <f t="shared" si="40"/>
        <v>1.9999825442191754</v>
      </c>
      <c r="CE30" s="132">
        <f t="shared" si="41"/>
        <v>1.9999825442191754</v>
      </c>
      <c r="CF30" s="165" t="e">
        <f t="shared" si="42"/>
        <v>#DIV/0!</v>
      </c>
      <c r="CG30" s="66"/>
      <c r="CH30" s="60"/>
      <c r="CI30" s="11"/>
    </row>
    <row r="31" spans="1:87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34"/>
      <c r="U31" s="132"/>
      <c r="V31" s="132"/>
      <c r="W31" s="132"/>
      <c r="X31" s="132"/>
      <c r="Y31" s="83"/>
      <c r="Z31" s="77"/>
      <c r="AA31" s="132"/>
      <c r="AB31" s="132"/>
      <c r="AC31" s="132"/>
      <c r="AD31" s="132"/>
      <c r="AE31" s="132"/>
      <c r="AF31" s="132"/>
      <c r="AG31" s="77"/>
      <c r="AH31" s="77"/>
      <c r="AI31" s="91"/>
      <c r="AJ31" s="132"/>
      <c r="AK31" s="132"/>
      <c r="AL31" s="132"/>
      <c r="AM31" s="132"/>
      <c r="AN31" s="132"/>
      <c r="AO31" s="132"/>
      <c r="AP31" s="132"/>
      <c r="AQ31" s="132"/>
      <c r="AR31" s="87"/>
      <c r="AS31" s="87"/>
      <c r="AT31" s="91"/>
      <c r="AU31" s="132"/>
      <c r="AV31" s="132"/>
      <c r="AW31" s="132"/>
      <c r="AX31" s="132"/>
      <c r="AY31" s="132"/>
      <c r="AZ31" s="132"/>
      <c r="BA31" s="132"/>
      <c r="BB31" s="132"/>
      <c r="BC31" s="133"/>
      <c r="BD31" s="132"/>
      <c r="BE31" s="132"/>
      <c r="BF31" s="132"/>
      <c r="BG31" s="133"/>
      <c r="BH31" s="132"/>
      <c r="BI31" s="132"/>
      <c r="BJ31" s="132"/>
      <c r="BK31" s="133"/>
      <c r="BL31" s="132"/>
      <c r="BM31" s="132"/>
      <c r="BN31" s="132"/>
      <c r="BO31" s="133"/>
      <c r="BP31" s="133"/>
      <c r="BQ31" s="132"/>
      <c r="BR31" s="132"/>
      <c r="BS31" s="132"/>
      <c r="BT31" s="165"/>
      <c r="BU31" s="132"/>
      <c r="BV31" s="132"/>
      <c r="BW31" s="132"/>
      <c r="BX31" s="165"/>
      <c r="BY31" s="132"/>
      <c r="BZ31" s="132"/>
      <c r="CA31" s="132"/>
      <c r="CB31" s="165"/>
      <c r="CC31" s="132"/>
      <c r="CD31" s="132">
        <f t="shared" si="40"/>
        <v>1.9999825442191754</v>
      </c>
      <c r="CE31" s="132">
        <f t="shared" si="41"/>
        <v>1.9999825442191754</v>
      </c>
      <c r="CF31" s="165" t="e">
        <f t="shared" si="42"/>
        <v>#DIV/0!</v>
      </c>
      <c r="CG31" s="66"/>
      <c r="CH31" s="60"/>
      <c r="CI31" s="11"/>
    </row>
    <row r="32" spans="1:87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34"/>
      <c r="U32" s="132"/>
      <c r="V32" s="132"/>
      <c r="W32" s="132"/>
      <c r="X32" s="132"/>
      <c r="Y32" s="83"/>
      <c r="Z32" s="77"/>
      <c r="AA32" s="132"/>
      <c r="AB32" s="132"/>
      <c r="AC32" s="132"/>
      <c r="AD32" s="132"/>
      <c r="AE32" s="132"/>
      <c r="AF32" s="132"/>
      <c r="AG32" s="77"/>
      <c r="AH32" s="77"/>
      <c r="AI32" s="91"/>
      <c r="AJ32" s="132"/>
      <c r="AK32" s="132"/>
      <c r="AL32" s="132"/>
      <c r="AM32" s="132"/>
      <c r="AN32" s="132"/>
      <c r="AO32" s="132"/>
      <c r="AP32" s="132"/>
      <c r="AQ32" s="132"/>
      <c r="AR32" s="87"/>
      <c r="AS32" s="87"/>
      <c r="AT32" s="91"/>
      <c r="AU32" s="132"/>
      <c r="AV32" s="132"/>
      <c r="AW32" s="132"/>
      <c r="AX32" s="132"/>
      <c r="AY32" s="132"/>
      <c r="AZ32" s="132"/>
      <c r="BA32" s="132"/>
      <c r="BB32" s="132"/>
      <c r="BC32" s="133"/>
      <c r="BD32" s="132"/>
      <c r="BE32" s="132"/>
      <c r="BF32" s="132"/>
      <c r="BG32" s="133"/>
      <c r="BH32" s="132"/>
      <c r="BI32" s="132"/>
      <c r="BJ32" s="132"/>
      <c r="BK32" s="133"/>
      <c r="BL32" s="132"/>
      <c r="BM32" s="132"/>
      <c r="BN32" s="132"/>
      <c r="BO32" s="133"/>
      <c r="BP32" s="133"/>
      <c r="BQ32" s="132"/>
      <c r="BR32" s="132"/>
      <c r="BS32" s="132"/>
      <c r="BT32" s="165"/>
      <c r="BU32" s="132"/>
      <c r="BV32" s="132"/>
      <c r="BW32" s="132"/>
      <c r="BX32" s="165"/>
      <c r="BY32" s="132"/>
      <c r="BZ32" s="132"/>
      <c r="CA32" s="132"/>
      <c r="CB32" s="165"/>
      <c r="CC32" s="132"/>
      <c r="CD32" s="132">
        <f t="shared" si="40"/>
        <v>1.9999825442191754</v>
      </c>
      <c r="CE32" s="132">
        <f t="shared" si="41"/>
        <v>1.9999825442191754</v>
      </c>
      <c r="CF32" s="165" t="e">
        <f t="shared" si="42"/>
        <v>#DIV/0!</v>
      </c>
      <c r="CG32" s="66"/>
      <c r="CH32" s="60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U33" s="11"/>
      <c r="V33" s="11"/>
      <c r="W33" s="11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D3:O7"/>
    <mergeCell ref="C10:H14"/>
    <mergeCell ref="L10:Q14"/>
    <mergeCell ref="T10:X13"/>
    <mergeCell ref="Z10:AG13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7007B-F61B-4980-909F-DF638F3AB9CF}">
  <sheetPr>
    <tabColor theme="4" tint="-0.249977111117893"/>
  </sheetPr>
  <dimension ref="A2:CI294"/>
  <sheetViews>
    <sheetView zoomScale="40" zoomScaleNormal="40" workbookViewId="0">
      <selection activeCell="AG36" sqref="AG36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126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99"/>
      <c r="V14" s="99"/>
      <c r="W14" s="99"/>
      <c r="X14" s="99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46" t="s">
        <v>8</v>
      </c>
      <c r="O16" s="146" t="s">
        <v>9</v>
      </c>
      <c r="P16" s="146" t="s">
        <v>10</v>
      </c>
      <c r="Q16" s="146" t="s">
        <v>56</v>
      </c>
      <c r="R16" s="24"/>
      <c r="S16" s="34"/>
      <c r="T16" s="24"/>
      <c r="U16" s="129">
        <f>'RAW DATA'!H11</f>
        <v>36.520000000000003</v>
      </c>
      <c r="V16" s="129">
        <f>'RAW DATA'!I11</f>
        <v>0.59465068102686303</v>
      </c>
      <c r="W16" s="129">
        <f>'RAW DATA'!J11</f>
        <v>1.21</v>
      </c>
      <c r="X16" s="131"/>
      <c r="Y16" s="83"/>
      <c r="Z16" s="84"/>
      <c r="AA16" s="30">
        <f>(($D$18*V16)+1)*(1+$H$23)</f>
        <v>0.85924979134337287</v>
      </c>
      <c r="AB16" s="30">
        <f>(($D$18*V16)+1)*(1+$H$24)</f>
        <v>1.1625144235822102</v>
      </c>
      <c r="AC16" s="85">
        <f t="shared" ref="AC16:AC32" si="0">(EXP($E$18*V16))*(1+$H$23)</f>
        <v>0.85680012807154593</v>
      </c>
      <c r="AD16" s="85">
        <f t="shared" ref="AD16:AD32" si="1">(EXP($E$18*V16))*(1+$H$24)</f>
        <v>1.159200173273268</v>
      </c>
      <c r="AE16" s="30">
        <f t="shared" ref="AE16:AE32" si="2">($F$18*(V16^$G$18))*(1+$H$23)</f>
        <v>0.82009368287920814</v>
      </c>
      <c r="AF16" s="30">
        <f t="shared" ref="AF16:AF32" si="3">($F$18*(V16^$G$18))*(1+$H$24)</f>
        <v>1.1095385121306933</v>
      </c>
      <c r="AG16" s="84"/>
      <c r="AH16" s="77"/>
      <c r="AI16" s="45"/>
      <c r="AJ16" s="30">
        <f t="shared" ref="AJ16:AJ32" si="4">($D$18*V16)+1</f>
        <v>1.0108821074627916</v>
      </c>
      <c r="AK16" s="30">
        <f t="shared" ref="AK16:AK32" si="5">EXP($E$18*V16)</f>
        <v>1.008000150672407</v>
      </c>
      <c r="AL16" s="30">
        <f t="shared" ref="AL16:AL32" si="6">$F$18*(V16^$G$18)</f>
        <v>0.96481609750495079</v>
      </c>
      <c r="AM16" s="85">
        <f t="shared" ref="AM16:AM32" si="7">V16*$H$21+1</f>
        <v>1.0136769656636178</v>
      </c>
      <c r="AN16" s="30">
        <f>(W16-AJ16)^2</f>
        <v>3.9647935128459252E-2</v>
      </c>
      <c r="AO16" s="30">
        <f>(W16-AK16)^2</f>
        <v>4.0803939128370256E-2</v>
      </c>
      <c r="AP16" s="30">
        <f>(W16-AL16)^2</f>
        <v>6.0115146042701781E-2</v>
      </c>
      <c r="AQ16" s="85">
        <f>(W16-AM16)^2</f>
        <v>3.8542733811044304E-2</v>
      </c>
      <c r="AR16" s="86"/>
      <c r="AS16" s="87"/>
      <c r="AT16" s="60"/>
      <c r="AU16" s="30">
        <f t="shared" ref="AU16:AV32" si="8">V16^2</f>
        <v>0.35360943244571197</v>
      </c>
      <c r="AV16" s="30">
        <f t="shared" si="8"/>
        <v>1.4641</v>
      </c>
      <c r="AW16" s="30">
        <f t="shared" ref="AW16:AW32" si="9">V16*W16</f>
        <v>0.71952732404250419</v>
      </c>
      <c r="AX16" s="85">
        <f t="shared" ref="AX16:AX32" si="10">(V16-$M$25)^2</f>
        <v>756.37855433611219</v>
      </c>
      <c r="AY16" s="62"/>
      <c r="AZ16" s="30">
        <f t="shared" ref="AZ16:AZ32" si="11">AJ16-BB16</f>
        <v>0.79579548900826935</v>
      </c>
      <c r="BA16" s="30">
        <f t="shared" ref="BA16:BA32" si="12">AJ16+BB16</f>
        <v>1.225968725917314</v>
      </c>
      <c r="BB16" s="30">
        <f t="shared" ref="BB16:BB32" si="13">$N$22*($N$20*SQRT((1/$H$26)+(AX16/$M$26)))</f>
        <v>0.21508661845452229</v>
      </c>
      <c r="BC16" s="56">
        <f>(BA16-AZ16)/(2*AJ16)</f>
        <v>0.21277121918239036</v>
      </c>
      <c r="BD16" s="30">
        <f t="shared" ref="BD16:BD32" si="14">AK16-BF16</f>
        <v>0.77993677599617417</v>
      </c>
      <c r="BE16" s="30">
        <f t="shared" ref="BE16:BE32" si="15">AK16+BF16</f>
        <v>1.2360635253486398</v>
      </c>
      <c r="BF16" s="30">
        <f t="shared" ref="BF16:BF32" si="16">$O$22*($O$20*SQRT((1/$H$26)+(AX16/$M$26)))</f>
        <v>0.22806337467623289</v>
      </c>
      <c r="BG16" s="56">
        <f t="shared" ref="BG16:BG32" si="17">(BE16-BD16)/(2*AK16)</f>
        <v>0.22625331407351329</v>
      </c>
      <c r="BH16" s="30">
        <f t="shared" ref="BH16:BH32" si="18">AL16-BJ16</f>
        <v>0.72351357004268024</v>
      </c>
      <c r="BI16" s="30">
        <f t="shared" ref="BI16:BI32" si="19">AL16+BJ16</f>
        <v>1.2061186249672213</v>
      </c>
      <c r="BJ16" s="30">
        <f t="shared" ref="BJ16:BJ32" si="20">$P$22*($P$20*SQRT((1/$H$26)+(AX16/$M$26)))</f>
        <v>0.24130252746227049</v>
      </c>
      <c r="BK16" s="56">
        <f t="shared" ref="BK16:BK32" si="21">(BI16-BH16)/(2*AL16)</f>
        <v>0.2501020951933613</v>
      </c>
      <c r="BL16" s="30">
        <f t="shared" ref="BL16:BL32" si="22">AM16-BN16</f>
        <v>0.74933211469094141</v>
      </c>
      <c r="BM16" s="30">
        <f t="shared" ref="BM16:BM32" si="23">AM16+BN16</f>
        <v>1.278021816636294</v>
      </c>
      <c r="BN16" s="30">
        <f t="shared" ref="BN16:BN32" si="24">$Q$22*($Q$20*SQRT((1/$H$26)+(AX16/$M$26)))</f>
        <v>0.26434485097267635</v>
      </c>
      <c r="BO16" s="56">
        <f t="shared" ref="BO16:BO32" si="25">(BM16-BL16)/(2*AM16)</f>
        <v>0.26077819653287598</v>
      </c>
      <c r="BP16" s="59"/>
      <c r="BQ16" s="30">
        <f t="shared" ref="BQ16:BQ32" si="26">AJ16-BS16</f>
        <v>0.48867618635455867</v>
      </c>
      <c r="BR16" s="30">
        <f t="shared" ref="BR16:BR32" si="27">AJ16+BS16</f>
        <v>1.5330880285710244</v>
      </c>
      <c r="BS16" s="30">
        <f t="shared" ref="BS16:BS32" si="28">$N$22*SQRT(($N$20^2)+((($N$20*SQRT((1/$H$26)+(AX16/$M$26))))^2))</f>
        <v>0.52220592110823294</v>
      </c>
      <c r="BT16" s="56">
        <f t="shared" ref="BT16:BT32" si="29">(BR16-BQ16)/(2*AJ16)</f>
        <v>0.51658439421676494</v>
      </c>
      <c r="BU16" s="30">
        <f t="shared" ref="BU16:BU32" si="30">AK16-BW16</f>
        <v>0.45428813688185221</v>
      </c>
      <c r="BV16" s="30">
        <f t="shared" ref="BV16:BV32" si="31">AK16+BW16</f>
        <v>1.5617121644629619</v>
      </c>
      <c r="BW16" s="30">
        <f t="shared" ref="BW16:BW32" si="32">$O$22*SQRT(($O$20^2)+((($O$20*SQRT((1/$H$26)+(AX16/$M$26))))^2))</f>
        <v>0.55371201379055479</v>
      </c>
      <c r="BX16" s="56">
        <f t="shared" ref="BX16:BX32" si="33">(BV16-BU16)/(2*AK16)</f>
        <v>0.54931739188847351</v>
      </c>
      <c r="BY16" s="30">
        <f t="shared" ref="BY16:BY32" si="34">AL16-CA16</f>
        <v>0.37896092192682451</v>
      </c>
      <c r="BZ16" s="30">
        <f t="shared" ref="BZ16:BZ32" si="35">AL16+CA16</f>
        <v>1.550671273083077</v>
      </c>
      <c r="CA16" s="30">
        <f t="shared" ref="CA16:CA32" si="36">$P$22*SQRT(($P$20^2)+((($P$20*SQRT((1/$H$26)+(AX16/$M$26))))^2))</f>
        <v>0.58585517557812627</v>
      </c>
      <c r="CB16" s="56">
        <f t="shared" ref="CB16:CB32" si="37">(BZ16-BY16)/(2*AL16)</f>
        <v>0.60721952825327941</v>
      </c>
      <c r="CC16" s="30">
        <f t="shared" ref="CC16:CC32" si="38">AM16-CE16</f>
        <v>0.37187764135282819</v>
      </c>
      <c r="CD16" s="30">
        <f t="shared" ref="CD16:CD32" si="39">AM16+CE16</f>
        <v>1.6554762899744073</v>
      </c>
      <c r="CE16" s="30">
        <f t="shared" ref="CE16:CE32" si="40">$Q$22*SQRT(($Q$20^2)+((($Q$20*SQRT((1/$H$26)+(AX16/$M$26))))^2))</f>
        <v>0.64179932431078957</v>
      </c>
      <c r="CF16" s="56">
        <f t="shared" ref="CF16:CF32" si="41">(CD16-CC16)/(2*AM16)</f>
        <v>0.6331398917510439</v>
      </c>
      <c r="CG16" s="66"/>
      <c r="CH16" s="60"/>
    </row>
    <row r="17" spans="1:86" s="12" customFormat="1" ht="21.95" customHeight="1" x14ac:dyDescent="0.25">
      <c r="A17" s="11"/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INPUTS!J13</f>
        <v>0.61919999999999997</v>
      </c>
      <c r="O17" s="128">
        <f>INPUTS!K13</f>
        <v>0.9123</v>
      </c>
      <c r="P17" s="128">
        <f>INPUTS!L13</f>
        <v>0.54149999999999998</v>
      </c>
      <c r="Q17" s="129" t="s">
        <v>7</v>
      </c>
      <c r="R17" s="24"/>
      <c r="S17" s="34"/>
      <c r="T17" s="24"/>
      <c r="U17" s="129">
        <f>'RAW DATA'!H12</f>
        <v>45.22</v>
      </c>
      <c r="V17" s="129">
        <f>'RAW DATA'!I12</f>
        <v>3.9099737172392111</v>
      </c>
      <c r="W17" s="129">
        <f>'RAW DATA'!J12</f>
        <v>1.1200000000000001</v>
      </c>
      <c r="X17" s="131"/>
      <c r="Y17" s="83"/>
      <c r="Z17" s="84"/>
      <c r="AA17" s="30">
        <f t="shared" ref="AA17:AA32" si="42">(($D$18*V17)+1)*(1+$H$23)</f>
        <v>0.91081964117165592</v>
      </c>
      <c r="AB17" s="30">
        <f t="shared" ref="AB17:AB32" si="43">(($D$18*V17)+1)*(1+$H$24)</f>
        <v>1.2322853968792991</v>
      </c>
      <c r="AC17" s="85">
        <f t="shared" si="0"/>
        <v>0.89572191071498186</v>
      </c>
      <c r="AD17" s="85">
        <f t="shared" si="1"/>
        <v>1.2118590556732107</v>
      </c>
      <c r="AE17" s="30">
        <f t="shared" si="2"/>
        <v>1.0495664209595519</v>
      </c>
      <c r="AF17" s="30">
        <f t="shared" si="3"/>
        <v>1.4200016283570407</v>
      </c>
      <c r="AG17" s="84"/>
      <c r="AH17" s="77"/>
      <c r="AI17" s="45"/>
      <c r="AJ17" s="30">
        <f t="shared" si="4"/>
        <v>1.0715525190254775</v>
      </c>
      <c r="AK17" s="30">
        <f t="shared" si="5"/>
        <v>1.0537904831940963</v>
      </c>
      <c r="AL17" s="30">
        <f t="shared" si="6"/>
        <v>1.2347840246582964</v>
      </c>
      <c r="AM17" s="85">
        <f t="shared" si="7"/>
        <v>1.0899293954965019</v>
      </c>
      <c r="AN17" s="30">
        <f>(W17-AJ17)^2</f>
        <v>2.3471584127767254E-3</v>
      </c>
      <c r="AO17" s="30">
        <f t="shared" ref="AO17:AO32" si="44">(W17-AK17)^2</f>
        <v>4.383700115671259E-3</v>
      </c>
      <c r="AP17" s="30">
        <f t="shared" ref="AP17:AP32" si="45">(W17-AL17)^2</f>
        <v>1.3175372316756371E-2</v>
      </c>
      <c r="AQ17" s="85">
        <f t="shared" ref="AQ17:AQ32" si="46">(W17-AM17)^2</f>
        <v>9.0424125520580556E-4</v>
      </c>
      <c r="AR17" s="86"/>
      <c r="AS17" s="87"/>
      <c r="AT17" s="60"/>
      <c r="AU17" s="30">
        <f t="shared" si="8"/>
        <v>15.287894469501413</v>
      </c>
      <c r="AV17" s="30">
        <f t="shared" si="8"/>
        <v>1.2544000000000002</v>
      </c>
      <c r="AW17" s="30">
        <f t="shared" si="9"/>
        <v>4.379170563307917</v>
      </c>
      <c r="AX17" s="85">
        <f t="shared" si="10"/>
        <v>585.01165668646809</v>
      </c>
      <c r="AY17" s="63"/>
      <c r="AZ17" s="30">
        <f t="shared" si="11"/>
        <v>0.87457857082750534</v>
      </c>
      <c r="BA17" s="30">
        <f t="shared" si="12"/>
        <v>1.2685264672234497</v>
      </c>
      <c r="BB17" s="30">
        <f t="shared" si="13"/>
        <v>0.19697394819797226</v>
      </c>
      <c r="BC17" s="56">
        <f t="shared" ref="BC17:BC32" si="47">(BA17-AZ17)/(2*AJ17)</f>
        <v>0.18382108641498038</v>
      </c>
      <c r="BD17" s="30">
        <f t="shared" si="14"/>
        <v>0.84493256505806213</v>
      </c>
      <c r="BE17" s="30">
        <f t="shared" si="15"/>
        <v>1.2626484013301305</v>
      </c>
      <c r="BF17" s="30">
        <f t="shared" si="16"/>
        <v>0.20885791813603416</v>
      </c>
      <c r="BG17" s="56">
        <f t="shared" si="17"/>
        <v>0.19819681565445008</v>
      </c>
      <c r="BH17" s="30">
        <f t="shared" si="18"/>
        <v>1.0138018367104078</v>
      </c>
      <c r="BI17" s="30">
        <f t="shared" si="19"/>
        <v>1.455766212606185</v>
      </c>
      <c r="BJ17" s="30">
        <f t="shared" si="20"/>
        <v>0.22098218794788857</v>
      </c>
      <c r="BK17" s="56">
        <f t="shared" si="21"/>
        <v>0.17896424276224446</v>
      </c>
      <c r="BL17" s="30">
        <f t="shared" si="22"/>
        <v>0.84784530232497779</v>
      </c>
      <c r="BM17" s="30">
        <f t="shared" si="23"/>
        <v>1.3320134886680262</v>
      </c>
      <c r="BN17" s="30">
        <f t="shared" si="24"/>
        <v>0.24208409317152416</v>
      </c>
      <c r="BO17" s="56">
        <f t="shared" si="25"/>
        <v>0.2221098854400988</v>
      </c>
      <c r="BP17" s="59"/>
      <c r="BQ17" s="30">
        <f t="shared" si="26"/>
        <v>0.55654231828087664</v>
      </c>
      <c r="BR17" s="30">
        <f t="shared" si="27"/>
        <v>1.5865627197700785</v>
      </c>
      <c r="BS17" s="30">
        <f t="shared" si="28"/>
        <v>0.51501020074460091</v>
      </c>
      <c r="BT17" s="56">
        <f t="shared" si="29"/>
        <v>0.48062058704595878</v>
      </c>
      <c r="BU17" s="30">
        <f t="shared" si="30"/>
        <v>0.50770832699834767</v>
      </c>
      <c r="BV17" s="30">
        <f t="shared" si="31"/>
        <v>1.599872639389845</v>
      </c>
      <c r="BW17" s="30">
        <f t="shared" si="32"/>
        <v>0.54608215619574862</v>
      </c>
      <c r="BX17" s="56">
        <f t="shared" si="33"/>
        <v>0.51820752313167984</v>
      </c>
      <c r="BY17" s="30">
        <f t="shared" si="34"/>
        <v>0.65700162238021276</v>
      </c>
      <c r="BZ17" s="30">
        <f t="shared" si="35"/>
        <v>1.8125664269363799</v>
      </c>
      <c r="CA17" s="30">
        <f t="shared" si="36"/>
        <v>0.57778240227808364</v>
      </c>
      <c r="CB17" s="56">
        <f t="shared" si="37"/>
        <v>0.46792183146196281</v>
      </c>
      <c r="CC17" s="30">
        <f t="shared" si="38"/>
        <v>0.45697372515560142</v>
      </c>
      <c r="CD17" s="30">
        <f t="shared" si="39"/>
        <v>1.7228850658374024</v>
      </c>
      <c r="CE17" s="30">
        <f t="shared" si="40"/>
        <v>0.6329556703409005</v>
      </c>
      <c r="CF17" s="56">
        <f t="shared" si="41"/>
        <v>0.58073089225432484</v>
      </c>
      <c r="CG17" s="66"/>
      <c r="CH17" s="60"/>
    </row>
    <row r="18" spans="1:86" s="12" customFormat="1" ht="21.95" customHeight="1" x14ac:dyDescent="0.25">
      <c r="A18" s="11"/>
      <c r="B18" s="79"/>
      <c r="C18" s="80"/>
      <c r="D18" s="88">
        <f>INPUTS!E13</f>
        <v>1.83E-2</v>
      </c>
      <c r="E18" s="88">
        <f>INPUTS!F13</f>
        <v>1.34E-2</v>
      </c>
      <c r="F18" s="88">
        <f>INPUTS!G13</f>
        <v>1.0327999999999999</v>
      </c>
      <c r="G18" s="88">
        <f>INPUTS!H13</f>
        <v>0.13100000000000001</v>
      </c>
      <c r="H18" s="80"/>
      <c r="I18" s="80"/>
      <c r="K18" s="79"/>
      <c r="L18" s="31" t="s">
        <v>72</v>
      </c>
      <c r="M18" s="9" t="s">
        <v>71</v>
      </c>
      <c r="N18" s="30">
        <f>SUM(AN16:AN32)</f>
        <v>0.80618370202877565</v>
      </c>
      <c r="O18" s="30">
        <f>SUM(AO16:AO32)</f>
        <v>0.9063967159311721</v>
      </c>
      <c r="P18" s="30">
        <f>SUM(AP16:AP32)</f>
        <v>0.94099010414425754</v>
      </c>
      <c r="Q18" s="30">
        <f>SUM(AQ16:AQ32)</f>
        <v>1.217724212946784</v>
      </c>
      <c r="R18" s="24"/>
      <c r="S18" s="34"/>
      <c r="T18" s="24"/>
      <c r="U18" s="129">
        <f>'RAW DATA'!H13</f>
        <v>47.83</v>
      </c>
      <c r="V18" s="129">
        <f>'RAW DATA'!I13</f>
        <v>4.8787129514707743</v>
      </c>
      <c r="W18" s="129">
        <f>'RAW DATA'!J13</f>
        <v>1.17</v>
      </c>
      <c r="X18" s="131"/>
      <c r="Y18" s="83"/>
      <c r="Z18" s="84"/>
      <c r="AA18" s="30">
        <f t="shared" si="42"/>
        <v>0.92588837996012774</v>
      </c>
      <c r="AB18" s="30">
        <f t="shared" si="43"/>
        <v>1.2526725140637023</v>
      </c>
      <c r="AC18" s="85">
        <f t="shared" si="0"/>
        <v>0.90742516781776061</v>
      </c>
      <c r="AD18" s="85">
        <f t="shared" si="1"/>
        <v>1.2276928741063819</v>
      </c>
      <c r="AE18" s="30">
        <f t="shared" si="2"/>
        <v>1.0804461961834049</v>
      </c>
      <c r="AF18" s="30">
        <f t="shared" si="3"/>
        <v>1.4617801477775478</v>
      </c>
      <c r="AG18" s="84"/>
      <c r="AH18" s="77"/>
      <c r="AI18" s="45"/>
      <c r="AJ18" s="30">
        <f t="shared" si="4"/>
        <v>1.0892804470119151</v>
      </c>
      <c r="AK18" s="30">
        <f t="shared" si="5"/>
        <v>1.0675590209620713</v>
      </c>
      <c r="AL18" s="30">
        <f t="shared" si="6"/>
        <v>1.2711131719804765</v>
      </c>
      <c r="AM18" s="85">
        <f t="shared" si="7"/>
        <v>1.1122103978838278</v>
      </c>
      <c r="AN18" s="30">
        <f t="shared" ref="AN18:AN32" si="48">(W18-AJ18)^2</f>
        <v>6.5156462345962399E-3</v>
      </c>
      <c r="AO18" s="30">
        <f t="shared" si="44"/>
        <v>1.0494154186249325E-2</v>
      </c>
      <c r="AP18" s="30">
        <f t="shared" si="45"/>
        <v>1.0223873547953425E-2</v>
      </c>
      <c r="AQ18" s="85">
        <f t="shared" si="46"/>
        <v>3.3396381127454855E-3</v>
      </c>
      <c r="AR18" s="86"/>
      <c r="AS18" s="87"/>
      <c r="AT18" s="60"/>
      <c r="AU18" s="30">
        <f t="shared" si="8"/>
        <v>23.801840062848672</v>
      </c>
      <c r="AV18" s="30">
        <f t="shared" si="8"/>
        <v>1.3688999999999998</v>
      </c>
      <c r="AW18" s="30">
        <f t="shared" si="9"/>
        <v>5.7080941532208058</v>
      </c>
      <c r="AX18" s="85">
        <f t="shared" si="10"/>
        <v>539.0882931304368</v>
      </c>
      <c r="AY18" s="89"/>
      <c r="AZ18" s="30">
        <f t="shared" si="11"/>
        <v>0.89745072355360889</v>
      </c>
      <c r="BA18" s="30">
        <f t="shared" si="12"/>
        <v>1.2811101704702212</v>
      </c>
      <c r="BB18" s="30">
        <f t="shared" si="13"/>
        <v>0.19182972345830621</v>
      </c>
      <c r="BC18" s="56">
        <f t="shared" si="47"/>
        <v>0.17610682720370896</v>
      </c>
      <c r="BD18" s="30">
        <f t="shared" si="14"/>
        <v>0.86415569252878643</v>
      </c>
      <c r="BE18" s="30">
        <f t="shared" si="15"/>
        <v>1.2709623493953561</v>
      </c>
      <c r="BF18" s="30">
        <f t="shared" si="16"/>
        <v>0.20340332843328487</v>
      </c>
      <c r="BG18" s="56">
        <f t="shared" si="17"/>
        <v>0.19053122538366096</v>
      </c>
      <c r="BH18" s="30">
        <f t="shared" si="18"/>
        <v>1.0559022144347145</v>
      </c>
      <c r="BI18" s="30">
        <f t="shared" si="19"/>
        <v>1.4863241295262384</v>
      </c>
      <c r="BJ18" s="30">
        <f t="shared" si="20"/>
        <v>0.21521095754576192</v>
      </c>
      <c r="BK18" s="56">
        <f t="shared" si="21"/>
        <v>0.16930904524453108</v>
      </c>
      <c r="BL18" s="30">
        <f t="shared" si="22"/>
        <v>0.87644863816079055</v>
      </c>
      <c r="BM18" s="30">
        <f t="shared" si="23"/>
        <v>1.3479721576068651</v>
      </c>
      <c r="BN18" s="30">
        <f t="shared" si="24"/>
        <v>0.23576175972303723</v>
      </c>
      <c r="BO18" s="56">
        <f t="shared" si="25"/>
        <v>0.21197586371392921</v>
      </c>
      <c r="BP18" s="59"/>
      <c r="BQ18" s="30">
        <f t="shared" si="26"/>
        <v>0.57621572068161375</v>
      </c>
      <c r="BR18" s="30">
        <f t="shared" si="27"/>
        <v>1.6023451733422163</v>
      </c>
      <c r="BS18" s="30">
        <f t="shared" si="28"/>
        <v>0.51306472633030131</v>
      </c>
      <c r="BT18" s="56">
        <f t="shared" si="29"/>
        <v>0.47101251816070566</v>
      </c>
      <c r="BU18" s="30">
        <f t="shared" si="30"/>
        <v>0.52353971490297713</v>
      </c>
      <c r="BV18" s="30">
        <f t="shared" si="31"/>
        <v>1.6115783270211654</v>
      </c>
      <c r="BW18" s="30">
        <f t="shared" si="32"/>
        <v>0.54401930605909421</v>
      </c>
      <c r="BX18" s="56">
        <f t="shared" si="33"/>
        <v>0.50959178403909744</v>
      </c>
      <c r="BY18" s="30">
        <f t="shared" si="34"/>
        <v>0.69551336895778504</v>
      </c>
      <c r="BZ18" s="30">
        <f t="shared" si="35"/>
        <v>1.8467129750031679</v>
      </c>
      <c r="CA18" s="30">
        <f t="shared" si="36"/>
        <v>0.57559980302269143</v>
      </c>
      <c r="CB18" s="56">
        <f t="shared" si="37"/>
        <v>0.45283127868612183</v>
      </c>
      <c r="CC18" s="30">
        <f t="shared" si="38"/>
        <v>0.4816457463232422</v>
      </c>
      <c r="CD18" s="30">
        <f t="shared" si="39"/>
        <v>1.7427750494444134</v>
      </c>
      <c r="CE18" s="30">
        <f t="shared" si="40"/>
        <v>0.63056465156058561</v>
      </c>
      <c r="CF18" s="56">
        <f t="shared" si="41"/>
        <v>0.56694727253075827</v>
      </c>
      <c r="CG18" s="66"/>
      <c r="CH18" s="60"/>
    </row>
    <row r="19" spans="1:86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5.0386481376798478E-2</v>
      </c>
      <c r="O19" s="30">
        <f>O18/(H26-1)</f>
        <v>5.6649794745698256E-2</v>
      </c>
      <c r="P19" s="30">
        <f>P18/(H26-2)</f>
        <v>6.2732673609617165E-2</v>
      </c>
      <c r="Q19" s="30">
        <f>Q18/(H26-1)</f>
        <v>7.6107763309174001E-2</v>
      </c>
      <c r="R19" s="24"/>
      <c r="S19" s="34"/>
      <c r="T19" s="24"/>
      <c r="U19" s="129">
        <f>'RAW DATA'!H14</f>
        <v>56.52</v>
      </c>
      <c r="V19" s="129">
        <f>'RAW DATA'!I14</f>
        <v>8.0318149937218983</v>
      </c>
      <c r="W19" s="129">
        <f>'RAW DATA'!J14</f>
        <v>1.24</v>
      </c>
      <c r="X19" s="131"/>
      <c r="Y19" s="83"/>
      <c r="Z19" s="84"/>
      <c r="AA19" s="30">
        <f t="shared" si="42"/>
        <v>0.97493488222734404</v>
      </c>
      <c r="AB19" s="30">
        <f t="shared" si="43"/>
        <v>1.3190295465428772</v>
      </c>
      <c r="AC19" s="85">
        <f t="shared" si="0"/>
        <v>0.9465867977937944</v>
      </c>
      <c r="AD19" s="85">
        <f t="shared" si="1"/>
        <v>1.2806762558386628</v>
      </c>
      <c r="AE19" s="30">
        <f t="shared" si="2"/>
        <v>1.1533622938443875</v>
      </c>
      <c r="AF19" s="30">
        <f t="shared" si="3"/>
        <v>1.5604313387306419</v>
      </c>
      <c r="AG19" s="84"/>
      <c r="AH19" s="77"/>
      <c r="AI19" s="45"/>
      <c r="AJ19" s="30">
        <f t="shared" si="4"/>
        <v>1.1469822143851107</v>
      </c>
      <c r="AK19" s="30">
        <f t="shared" si="5"/>
        <v>1.1136315268162287</v>
      </c>
      <c r="AL19" s="30">
        <f t="shared" si="6"/>
        <v>1.3568968162875148</v>
      </c>
      <c r="AM19" s="85">
        <f t="shared" si="7"/>
        <v>1.1847317448556036</v>
      </c>
      <c r="AN19" s="30">
        <f t="shared" si="48"/>
        <v>8.652308440697502E-3</v>
      </c>
      <c r="AO19" s="30">
        <f t="shared" si="44"/>
        <v>1.596899101479753E-2</v>
      </c>
      <c r="AP19" s="30">
        <f t="shared" si="45"/>
        <v>1.3664865658156987E-2</v>
      </c>
      <c r="AQ19" s="85">
        <f t="shared" si="46"/>
        <v>3.054580026706096E-3</v>
      </c>
      <c r="AR19" s="86"/>
      <c r="AS19" s="87"/>
      <c r="AT19" s="60"/>
      <c r="AU19" s="30">
        <f t="shared" si="8"/>
        <v>64.510052093375904</v>
      </c>
      <c r="AV19" s="30">
        <f t="shared" si="8"/>
        <v>1.5376000000000001</v>
      </c>
      <c r="AW19" s="30">
        <f t="shared" si="9"/>
        <v>9.9594505922151537</v>
      </c>
      <c r="AX19" s="85">
        <f t="shared" si="10"/>
        <v>402.61116509396732</v>
      </c>
      <c r="AY19" s="89"/>
      <c r="AZ19" s="30">
        <f t="shared" si="11"/>
        <v>0.97132722694468698</v>
      </c>
      <c r="BA19" s="30">
        <f t="shared" si="12"/>
        <v>1.3226372018255346</v>
      </c>
      <c r="BB19" s="30">
        <f t="shared" si="13"/>
        <v>0.17565498744042377</v>
      </c>
      <c r="BC19" s="56">
        <f t="shared" si="47"/>
        <v>0.15314534544425454</v>
      </c>
      <c r="BD19" s="30">
        <f t="shared" si="14"/>
        <v>0.92737879988126737</v>
      </c>
      <c r="BE19" s="30">
        <f t="shared" si="15"/>
        <v>1.2998842537511899</v>
      </c>
      <c r="BF19" s="30">
        <f t="shared" si="16"/>
        <v>0.18625272693496131</v>
      </c>
      <c r="BG19" s="56">
        <f t="shared" si="17"/>
        <v>0.16724807303852188</v>
      </c>
      <c r="BH19" s="30">
        <f t="shared" si="18"/>
        <v>1.1598320582133639</v>
      </c>
      <c r="BI19" s="30">
        <f t="shared" si="19"/>
        <v>1.5539615743616657</v>
      </c>
      <c r="BJ19" s="30">
        <f t="shared" si="20"/>
        <v>0.19706475807415091</v>
      </c>
      <c r="BK19" s="56">
        <f t="shared" si="21"/>
        <v>0.1452319407847992</v>
      </c>
      <c r="BL19" s="30">
        <f t="shared" si="22"/>
        <v>0.96884899114833845</v>
      </c>
      <c r="BM19" s="30">
        <f t="shared" si="23"/>
        <v>1.4006144985628688</v>
      </c>
      <c r="BN19" s="30">
        <f t="shared" si="24"/>
        <v>0.2158827537072652</v>
      </c>
      <c r="BO19" s="56">
        <f t="shared" si="25"/>
        <v>0.18222078934297248</v>
      </c>
      <c r="BP19" s="59"/>
      <c r="BQ19" s="30">
        <f t="shared" si="26"/>
        <v>0.63974317289185956</v>
      </c>
      <c r="BR19" s="30">
        <f t="shared" si="27"/>
        <v>1.6542212558783618</v>
      </c>
      <c r="BS19" s="30">
        <f t="shared" si="28"/>
        <v>0.50723904149325116</v>
      </c>
      <c r="BT19" s="56">
        <f t="shared" si="29"/>
        <v>0.44223793109571313</v>
      </c>
      <c r="BU19" s="30">
        <f t="shared" si="30"/>
        <v>0.57578938488424058</v>
      </c>
      <c r="BV19" s="30">
        <f t="shared" si="31"/>
        <v>1.6514736687482168</v>
      </c>
      <c r="BW19" s="30">
        <f t="shared" si="32"/>
        <v>0.53784214193198809</v>
      </c>
      <c r="BX19" s="56">
        <f t="shared" si="33"/>
        <v>0.48296238834907079</v>
      </c>
      <c r="BY19" s="30">
        <f t="shared" si="34"/>
        <v>0.78783276377073441</v>
      </c>
      <c r="BZ19" s="30">
        <f t="shared" si="35"/>
        <v>1.9259608688042951</v>
      </c>
      <c r="CA19" s="30">
        <f t="shared" si="36"/>
        <v>0.56906405251678038</v>
      </c>
      <c r="CB19" s="56">
        <f t="shared" si="37"/>
        <v>0.41938638641200887</v>
      </c>
      <c r="CC19" s="30">
        <f t="shared" si="38"/>
        <v>0.56132695196558169</v>
      </c>
      <c r="CD19" s="30">
        <f t="shared" si="39"/>
        <v>1.8081365377456255</v>
      </c>
      <c r="CE19" s="30">
        <f t="shared" si="40"/>
        <v>0.62340479289002193</v>
      </c>
      <c r="CF19" s="56">
        <f t="shared" si="41"/>
        <v>0.52619911266579855</v>
      </c>
      <c r="CG19" s="66"/>
      <c r="CH19" s="60"/>
    </row>
    <row r="20" spans="1:86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0.22446933282031753</v>
      </c>
      <c r="O20" s="30">
        <f>SQRT(O18/(H26-G31))</f>
        <v>0.23801217352416715</v>
      </c>
      <c r="P20" s="30">
        <f>SQRT(P18/(H26-G32))</f>
        <v>0.25046491492745476</v>
      </c>
      <c r="Q20" s="30">
        <f>SQRT(Q18/(H26-G33))</f>
        <v>0.27587635511071623</v>
      </c>
      <c r="R20" s="24"/>
      <c r="S20" s="34"/>
      <c r="T20" s="24"/>
      <c r="U20" s="129">
        <f>'RAW DATA'!H15</f>
        <v>66.959999999999994</v>
      </c>
      <c r="V20" s="129">
        <f>'RAW DATA'!I15</f>
        <v>11.694517423315318</v>
      </c>
      <c r="W20" s="129">
        <f>'RAW DATA'!J15</f>
        <v>1.23</v>
      </c>
      <c r="X20" s="131"/>
      <c r="Y20" s="83"/>
      <c r="Z20" s="84"/>
      <c r="AA20" s="30">
        <f t="shared" si="42"/>
        <v>1.0319082185196697</v>
      </c>
      <c r="AB20" s="30">
        <f t="shared" si="43"/>
        <v>1.3961111191736708</v>
      </c>
      <c r="AC20" s="85">
        <f t="shared" si="0"/>
        <v>0.99420446326831557</v>
      </c>
      <c r="AD20" s="85">
        <f t="shared" si="1"/>
        <v>1.3451001561865445</v>
      </c>
      <c r="AE20" s="30">
        <f t="shared" si="2"/>
        <v>1.2115485912739212</v>
      </c>
      <c r="AF20" s="30">
        <f t="shared" si="3"/>
        <v>1.6391539764294227</v>
      </c>
      <c r="AG20" s="84"/>
      <c r="AH20" s="77"/>
      <c r="AI20" s="45"/>
      <c r="AJ20" s="30">
        <f t="shared" si="4"/>
        <v>1.2140096688466704</v>
      </c>
      <c r="AK20" s="30">
        <f t="shared" si="5"/>
        <v>1.1696523097274301</v>
      </c>
      <c r="AL20" s="30">
        <f t="shared" si="6"/>
        <v>1.425351283851672</v>
      </c>
      <c r="AM20" s="85">
        <f t="shared" si="7"/>
        <v>1.2689739007362524</v>
      </c>
      <c r="AN20" s="30">
        <f t="shared" si="48"/>
        <v>2.5569069039314298E-4</v>
      </c>
      <c r="AO20" s="30">
        <f t="shared" si="44"/>
        <v>3.64184372123403E-3</v>
      </c>
      <c r="AP20" s="30">
        <f t="shared" si="45"/>
        <v>3.8162124102496524E-2</v>
      </c>
      <c r="AQ20" s="85">
        <f t="shared" si="46"/>
        <v>1.5189649385992552E-3</v>
      </c>
      <c r="AR20" s="86"/>
      <c r="AS20" s="87"/>
      <c r="AT20" s="60"/>
      <c r="AU20" s="30">
        <f t="shared" si="8"/>
        <v>136.76173776422556</v>
      </c>
      <c r="AV20" s="30">
        <f t="shared" si="8"/>
        <v>1.5128999999999999</v>
      </c>
      <c r="AW20" s="30">
        <f t="shared" si="9"/>
        <v>14.384256430677841</v>
      </c>
      <c r="AX20" s="85">
        <f t="shared" si="10"/>
        <v>269.04103882992803</v>
      </c>
      <c r="AY20" s="63"/>
      <c r="AZ20" s="30">
        <f t="shared" si="11"/>
        <v>1.0557778305779084</v>
      </c>
      <c r="BA20" s="30">
        <f t="shared" si="12"/>
        <v>1.3722415071154324</v>
      </c>
      <c r="BB20" s="30">
        <f t="shared" si="13"/>
        <v>0.15823183826876189</v>
      </c>
      <c r="BC20" s="56">
        <f t="shared" si="47"/>
        <v>0.13033820267600082</v>
      </c>
      <c r="BD20" s="30">
        <f t="shared" si="14"/>
        <v>1.0018739175796736</v>
      </c>
      <c r="BE20" s="30">
        <f t="shared" si="15"/>
        <v>1.3374307018751865</v>
      </c>
      <c r="BF20" s="30">
        <f t="shared" si="16"/>
        <v>0.16777839214775653</v>
      </c>
      <c r="BG20" s="56">
        <f t="shared" si="17"/>
        <v>0.1434429622824023</v>
      </c>
      <c r="BH20" s="30">
        <f t="shared" si="18"/>
        <v>1.2478333016842851</v>
      </c>
      <c r="BI20" s="30">
        <f t="shared" si="19"/>
        <v>1.6028692660190589</v>
      </c>
      <c r="BJ20" s="30">
        <f t="shared" si="20"/>
        <v>0.17751798216738698</v>
      </c>
      <c r="BK20" s="56">
        <f t="shared" si="21"/>
        <v>0.12454332077892187</v>
      </c>
      <c r="BL20" s="30">
        <f t="shared" si="22"/>
        <v>1.074504472527112</v>
      </c>
      <c r="BM20" s="30">
        <f t="shared" si="23"/>
        <v>1.4634433289453928</v>
      </c>
      <c r="BN20" s="30">
        <f t="shared" si="24"/>
        <v>0.19446942820914037</v>
      </c>
      <c r="BO20" s="56">
        <f t="shared" si="25"/>
        <v>0.1532493521705294</v>
      </c>
      <c r="BP20" s="59"/>
      <c r="BQ20" s="30">
        <f t="shared" si="26"/>
        <v>0.71253775014712017</v>
      </c>
      <c r="BR20" s="30">
        <f t="shared" si="27"/>
        <v>1.7154815875462206</v>
      </c>
      <c r="BS20" s="30">
        <f t="shared" si="28"/>
        <v>0.50147191869955021</v>
      </c>
      <c r="BT20" s="56">
        <f t="shared" si="29"/>
        <v>0.41307077823849375</v>
      </c>
      <c r="BU20" s="30">
        <f t="shared" si="30"/>
        <v>0.63792523667306134</v>
      </c>
      <c r="BV20" s="30">
        <f t="shared" si="31"/>
        <v>1.7013793827817989</v>
      </c>
      <c r="BW20" s="30">
        <f t="shared" si="32"/>
        <v>0.53172707305436873</v>
      </c>
      <c r="BX20" s="56">
        <f t="shared" si="33"/>
        <v>0.45460267861846898</v>
      </c>
      <c r="BY20" s="30">
        <f t="shared" si="34"/>
        <v>0.8627572819419661</v>
      </c>
      <c r="BZ20" s="30">
        <f t="shared" si="35"/>
        <v>1.987945285761378</v>
      </c>
      <c r="CA20" s="30">
        <f t="shared" si="36"/>
        <v>0.56259400190970588</v>
      </c>
      <c r="CB20" s="56">
        <f t="shared" si="37"/>
        <v>0.39470550753595973</v>
      </c>
      <c r="CC20" s="30">
        <f t="shared" si="38"/>
        <v>0.65265699284063938</v>
      </c>
      <c r="CD20" s="30">
        <f t="shared" si="39"/>
        <v>1.8852908086318654</v>
      </c>
      <c r="CE20" s="30">
        <f t="shared" si="40"/>
        <v>0.616316907895613</v>
      </c>
      <c r="CF20" s="56">
        <f t="shared" si="41"/>
        <v>0.48568131112706808</v>
      </c>
      <c r="CG20" s="66"/>
      <c r="CH20" s="60"/>
    </row>
    <row r="21" spans="1:86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AVERAGE(BC16:BC32)</f>
        <v>0.11353471785820206</v>
      </c>
      <c r="O21" s="33">
        <f>AVERAGE(BG16:BG32)</f>
        <v>0.12223375194639841</v>
      </c>
      <c r="P21" s="33">
        <f>AVERAGE(BK16:BK32)</f>
        <v>0.12292420360459937</v>
      </c>
      <c r="Q21" s="33">
        <f>AVERAGE(BO16:BO32)</f>
        <v>0.13124026489246426</v>
      </c>
      <c r="R21" s="24"/>
      <c r="S21" s="34"/>
      <c r="T21" s="24"/>
      <c r="U21" s="129">
        <f>'RAW DATA'!H16</f>
        <v>73.91</v>
      </c>
      <c r="V21" s="129">
        <f>'RAW DATA'!I16</f>
        <v>14.068947616373837</v>
      </c>
      <c r="W21" s="129">
        <f>'RAW DATA'!J16</f>
        <v>1.29</v>
      </c>
      <c r="X21" s="131"/>
      <c r="Y21" s="83"/>
      <c r="Z21" s="84"/>
      <c r="AA21" s="30">
        <f t="shared" si="42"/>
        <v>1.068842480172695</v>
      </c>
      <c r="AB21" s="30">
        <f t="shared" si="43"/>
        <v>1.4460810025865873</v>
      </c>
      <c r="AC21" s="85">
        <f t="shared" si="0"/>
        <v>1.0263460479243709</v>
      </c>
      <c r="AD21" s="85">
        <f t="shared" si="1"/>
        <v>1.3885858295447371</v>
      </c>
      <c r="AE21" s="30">
        <f>($F$18*(V21^$G$18))*(1+$H$23)</f>
        <v>1.2412447546300793</v>
      </c>
      <c r="AF21" s="30">
        <f t="shared" si="3"/>
        <v>1.6793311386171661</v>
      </c>
      <c r="AG21" s="84"/>
      <c r="AH21" s="77"/>
      <c r="AI21" s="45"/>
      <c r="AJ21" s="30">
        <f t="shared" si="4"/>
        <v>1.2574617413796412</v>
      </c>
      <c r="AK21" s="30">
        <f t="shared" si="5"/>
        <v>1.2074659387345541</v>
      </c>
      <c r="AL21" s="30">
        <f t="shared" si="6"/>
        <v>1.4602879466236227</v>
      </c>
      <c r="AM21" s="85">
        <f t="shared" si="7"/>
        <v>1.3235857951765984</v>
      </c>
      <c r="AN21" s="30">
        <f t="shared" si="48"/>
        <v>1.0587382740453578E-3</v>
      </c>
      <c r="AO21" s="30">
        <f t="shared" si="44"/>
        <v>6.8118712689683829E-3</v>
      </c>
      <c r="AP21" s="30">
        <f t="shared" si="45"/>
        <v>2.8997984765289767E-2</v>
      </c>
      <c r="AQ21" s="85">
        <f t="shared" si="46"/>
        <v>1.128005637644415E-3</v>
      </c>
      <c r="AR21" s="86"/>
      <c r="AS21" s="87"/>
      <c r="AT21" s="60"/>
      <c r="AU21" s="30">
        <f t="shared" si="8"/>
        <v>197.93528703227108</v>
      </c>
      <c r="AV21" s="30">
        <f t="shared" si="8"/>
        <v>1.6641000000000001</v>
      </c>
      <c r="AW21" s="30">
        <f t="shared" si="9"/>
        <v>18.14894242512225</v>
      </c>
      <c r="AX21" s="85">
        <f t="shared" si="10"/>
        <v>196.78591513245993</v>
      </c>
      <c r="AY21" s="63"/>
      <c r="AZ21" s="30">
        <f t="shared" si="11"/>
        <v>1.1095077014988264</v>
      </c>
      <c r="BA21" s="30">
        <f t="shared" si="12"/>
        <v>1.405415781260456</v>
      </c>
      <c r="BB21" s="30">
        <f t="shared" si="13"/>
        <v>0.14795403988081482</v>
      </c>
      <c r="BC21" s="56">
        <f t="shared" si="47"/>
        <v>0.11766086793104737</v>
      </c>
      <c r="BD21" s="30">
        <f t="shared" si="14"/>
        <v>1.05058543229182</v>
      </c>
      <c r="BE21" s="30">
        <f t="shared" si="15"/>
        <v>1.3643464451772882</v>
      </c>
      <c r="BF21" s="30">
        <f t="shared" si="16"/>
        <v>0.1568805064427341</v>
      </c>
      <c r="BG21" s="56">
        <f t="shared" si="17"/>
        <v>0.12992540941332695</v>
      </c>
      <c r="BH21" s="30">
        <f t="shared" si="18"/>
        <v>1.2943004759570413</v>
      </c>
      <c r="BI21" s="30">
        <f t="shared" si="19"/>
        <v>1.6262754172902041</v>
      </c>
      <c r="BJ21" s="30">
        <f t="shared" si="20"/>
        <v>0.16598747066658129</v>
      </c>
      <c r="BK21" s="56">
        <f t="shared" si="21"/>
        <v>0.11366763044943716</v>
      </c>
      <c r="BL21" s="30">
        <f t="shared" si="22"/>
        <v>1.1417479435049056</v>
      </c>
      <c r="BM21" s="30">
        <f t="shared" si="23"/>
        <v>1.5054236468482911</v>
      </c>
      <c r="BN21" s="30">
        <f t="shared" si="24"/>
        <v>0.18183785167169281</v>
      </c>
      <c r="BO21" s="56">
        <f t="shared" si="25"/>
        <v>0.13738274642591733</v>
      </c>
      <c r="BP21" s="59"/>
      <c r="BQ21" s="30">
        <f t="shared" si="26"/>
        <v>0.75913738062717862</v>
      </c>
      <c r="BR21" s="30">
        <f t="shared" si="27"/>
        <v>1.7557861021321037</v>
      </c>
      <c r="BS21" s="30">
        <f t="shared" si="28"/>
        <v>0.49832436075246256</v>
      </c>
      <c r="BT21" s="56">
        <f t="shared" si="29"/>
        <v>0.39629385479809448</v>
      </c>
      <c r="BU21" s="30">
        <f t="shared" si="30"/>
        <v>0.67907632429364895</v>
      </c>
      <c r="BV21" s="30">
        <f t="shared" si="31"/>
        <v>1.7358555531754591</v>
      </c>
      <c r="BW21" s="30">
        <f t="shared" si="32"/>
        <v>0.52838961444090515</v>
      </c>
      <c r="BX21" s="56">
        <f t="shared" si="33"/>
        <v>0.43760208672607925</v>
      </c>
      <c r="BY21" s="30">
        <f t="shared" si="34"/>
        <v>0.90122514388113417</v>
      </c>
      <c r="BZ21" s="30">
        <f t="shared" si="35"/>
        <v>2.0193507493661111</v>
      </c>
      <c r="CA21" s="30">
        <f t="shared" si="36"/>
        <v>0.55906280274248854</v>
      </c>
      <c r="CB21" s="56">
        <f t="shared" si="37"/>
        <v>0.38284422194616818</v>
      </c>
      <c r="CC21" s="30">
        <f t="shared" si="38"/>
        <v>0.71113728570776458</v>
      </c>
      <c r="CD21" s="30">
        <f t="shared" si="39"/>
        <v>1.9360343046454322</v>
      </c>
      <c r="CE21" s="30">
        <f t="shared" si="40"/>
        <v>0.61244850946883378</v>
      </c>
      <c r="CF21" s="56">
        <f t="shared" si="41"/>
        <v>0.46271916161439197</v>
      </c>
      <c r="CG21" s="66"/>
      <c r="CH21" s="60"/>
    </row>
    <row r="22" spans="1:86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2.119905299221255</v>
      </c>
      <c r="O22" s="4">
        <f>TINV((1-H25),(H26-G31))</f>
        <v>2.119905299221255</v>
      </c>
      <c r="P22" s="4">
        <f>TINV((1-H25),(H26-G32))</f>
        <v>2.1314495455597742</v>
      </c>
      <c r="Q22" s="4">
        <f>TINV((1-H25),(H26-G33))</f>
        <v>2.119905299221255</v>
      </c>
      <c r="R22" s="79"/>
      <c r="S22" s="11"/>
      <c r="T22" s="24"/>
      <c r="U22" s="129">
        <f>'RAW DATA'!H17</f>
        <v>79.13</v>
      </c>
      <c r="V22" s="129">
        <f>'RAW DATA'!I17</f>
        <v>15.82293197412961</v>
      </c>
      <c r="W22" s="129">
        <f>'RAW DATA'!J17</f>
        <v>1.35</v>
      </c>
      <c r="X22" s="131"/>
      <c r="Y22" s="83"/>
      <c r="Z22" s="84"/>
      <c r="AA22" s="30">
        <f t="shared" si="42"/>
        <v>1.096125706857586</v>
      </c>
      <c r="AB22" s="30">
        <f t="shared" si="43"/>
        <v>1.4829936033955575</v>
      </c>
      <c r="AC22" s="85">
        <f t="shared" si="0"/>
        <v>1.0507543753872455</v>
      </c>
      <c r="AD22" s="85">
        <f t="shared" si="1"/>
        <v>1.4216088608180379</v>
      </c>
      <c r="AE22" s="30">
        <f t="shared" si="2"/>
        <v>1.2604967982040745</v>
      </c>
      <c r="AF22" s="30">
        <f t="shared" si="3"/>
        <v>1.7053780210996301</v>
      </c>
      <c r="AG22" s="84"/>
      <c r="AH22" s="77"/>
      <c r="AI22" s="45"/>
      <c r="AJ22" s="30">
        <f t="shared" si="4"/>
        <v>1.2895596551265718</v>
      </c>
      <c r="AK22" s="30">
        <f t="shared" si="5"/>
        <v>1.2361816181026417</v>
      </c>
      <c r="AL22" s="30">
        <f t="shared" si="6"/>
        <v>1.4829374096518524</v>
      </c>
      <c r="AM22" s="85">
        <f t="shared" si="7"/>
        <v>1.3639274354049811</v>
      </c>
      <c r="AN22" s="30">
        <f t="shared" si="48"/>
        <v>3.6530352884189517E-3</v>
      </c>
      <c r="AO22" s="30">
        <f t="shared" si="44"/>
        <v>1.2954624057732917E-2</v>
      </c>
      <c r="AP22" s="30">
        <f t="shared" si="45"/>
        <v>1.7672354884944393E-2</v>
      </c>
      <c r="AQ22" s="85">
        <f t="shared" si="46"/>
        <v>1.9397345695991775E-4</v>
      </c>
      <c r="AR22" s="86"/>
      <c r="AS22" s="87"/>
      <c r="AT22" s="60"/>
      <c r="AU22" s="30">
        <f t="shared" si="8"/>
        <v>250.36517625793314</v>
      </c>
      <c r="AV22" s="30">
        <f t="shared" si="8"/>
        <v>1.8225000000000002</v>
      </c>
      <c r="AW22" s="30">
        <f t="shared" si="9"/>
        <v>21.360958165074972</v>
      </c>
      <c r="AX22" s="85">
        <f t="shared" si="10"/>
        <v>150.652449688106</v>
      </c>
      <c r="AY22" s="63"/>
      <c r="AZ22" s="30">
        <f t="shared" si="11"/>
        <v>1.1485591093334711</v>
      </c>
      <c r="BA22" s="30">
        <f t="shared" si="12"/>
        <v>1.4305602009196725</v>
      </c>
      <c r="BB22" s="30">
        <f t="shared" si="13"/>
        <v>0.14100054579310076</v>
      </c>
      <c r="BC22" s="56">
        <f t="shared" si="47"/>
        <v>0.10934007219639742</v>
      </c>
      <c r="BD22" s="30">
        <f t="shared" si="14"/>
        <v>1.086674128813788</v>
      </c>
      <c r="BE22" s="30">
        <f t="shared" si="15"/>
        <v>1.3856891073914954</v>
      </c>
      <c r="BF22" s="30">
        <f t="shared" si="16"/>
        <v>0.14950748928885377</v>
      </c>
      <c r="BG22" s="56">
        <f t="shared" si="17"/>
        <v>0.12094298046457436</v>
      </c>
      <c r="BH22" s="30">
        <f t="shared" si="18"/>
        <v>1.3247509621735831</v>
      </c>
      <c r="BI22" s="30">
        <f t="shared" si="19"/>
        <v>1.6411238571301217</v>
      </c>
      <c r="BJ22" s="30">
        <f t="shared" si="20"/>
        <v>0.15818644747826924</v>
      </c>
      <c r="BK22" s="56">
        <f t="shared" si="21"/>
        <v>0.10667102094039595</v>
      </c>
      <c r="BL22" s="30">
        <f t="shared" si="22"/>
        <v>1.1906355377845619</v>
      </c>
      <c r="BM22" s="30">
        <f t="shared" si="23"/>
        <v>1.5372193330254003</v>
      </c>
      <c r="BN22" s="30">
        <f t="shared" si="24"/>
        <v>0.17329189762041922</v>
      </c>
      <c r="BO22" s="56">
        <f t="shared" si="25"/>
        <v>0.12705360499546289</v>
      </c>
      <c r="BP22" s="59"/>
      <c r="BQ22" s="30">
        <f t="shared" si="26"/>
        <v>0.79325538905962667</v>
      </c>
      <c r="BR22" s="30">
        <f t="shared" si="27"/>
        <v>1.785863921193517</v>
      </c>
      <c r="BS22" s="30">
        <f t="shared" si="28"/>
        <v>0.49630426606694511</v>
      </c>
      <c r="BT22" s="56">
        <f t="shared" si="29"/>
        <v>0.38486336331469079</v>
      </c>
      <c r="BU22" s="30">
        <f t="shared" si="30"/>
        <v>0.70993397611197551</v>
      </c>
      <c r="BV22" s="30">
        <f t="shared" si="31"/>
        <v>1.7624292600933078</v>
      </c>
      <c r="BW22" s="30">
        <f t="shared" si="32"/>
        <v>0.5262476419906662</v>
      </c>
      <c r="BX22" s="56">
        <f t="shared" si="33"/>
        <v>0.42570414758179254</v>
      </c>
      <c r="BY22" s="30">
        <f t="shared" si="34"/>
        <v>0.92614092155427763</v>
      </c>
      <c r="BZ22" s="30">
        <f t="shared" si="35"/>
        <v>2.0397338977494273</v>
      </c>
      <c r="CA22" s="30">
        <f t="shared" si="36"/>
        <v>0.55679648809757476</v>
      </c>
      <c r="CB22" s="56">
        <f t="shared" si="37"/>
        <v>0.37546863709392386</v>
      </c>
      <c r="CC22" s="30">
        <f t="shared" si="38"/>
        <v>0.75396165420827699</v>
      </c>
      <c r="CD22" s="30">
        <f t="shared" si="39"/>
        <v>1.9738932166016852</v>
      </c>
      <c r="CE22" s="30">
        <f t="shared" si="40"/>
        <v>0.60996578119670408</v>
      </c>
      <c r="CF22" s="56">
        <f t="shared" si="41"/>
        <v>0.44721278079987548</v>
      </c>
      <c r="CG22" s="66"/>
      <c r="CH22" s="60"/>
    </row>
    <row r="23" spans="1:86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0.33795871556345014</v>
      </c>
      <c r="O23" s="6">
        <f>(Q18-O18)/Q18</f>
        <v>0.25566338724778015</v>
      </c>
      <c r="P23" s="6">
        <f>(Q18-P18)/Q18</f>
        <v>0.22725515831934934</v>
      </c>
      <c r="Q23" s="6" t="s">
        <v>7</v>
      </c>
      <c r="R23" s="45"/>
      <c r="S23" s="91"/>
      <c r="T23" s="24"/>
      <c r="U23" s="129">
        <f>'RAW DATA'!H18</f>
        <v>146.09</v>
      </c>
      <c r="V23" s="129">
        <f>'RAW DATA'!I18</f>
        <v>36.724207709096149</v>
      </c>
      <c r="W23" s="129">
        <f>'RAW DATA'!J18</f>
        <v>1.46</v>
      </c>
      <c r="X23" s="131"/>
      <c r="Y23" s="83"/>
      <c r="Z23" s="84"/>
      <c r="AA23" s="30">
        <f t="shared" si="42"/>
        <v>1.4212450509149905</v>
      </c>
      <c r="AB23" s="30">
        <f t="shared" si="43"/>
        <v>1.9228609512379282</v>
      </c>
      <c r="AC23" s="85">
        <f t="shared" si="0"/>
        <v>1.3903916274189396</v>
      </c>
      <c r="AD23" s="85">
        <f t="shared" si="1"/>
        <v>1.8811180841550359</v>
      </c>
      <c r="AE23" s="30">
        <f t="shared" si="2"/>
        <v>1.4074854823274434</v>
      </c>
      <c r="AF23" s="30">
        <f t="shared" si="3"/>
        <v>1.9042450643253646</v>
      </c>
      <c r="AG23" s="84"/>
      <c r="AH23" s="77"/>
      <c r="AI23" s="45"/>
      <c r="AJ23" s="30">
        <f t="shared" si="4"/>
        <v>1.6720530010764594</v>
      </c>
      <c r="AK23" s="30">
        <f t="shared" si="5"/>
        <v>1.6357548557869879</v>
      </c>
      <c r="AL23" s="30">
        <f t="shared" si="6"/>
        <v>1.6558652733264041</v>
      </c>
      <c r="AM23" s="85">
        <f t="shared" si="7"/>
        <v>1.8446567773092113</v>
      </c>
      <c r="AN23" s="30">
        <f t="shared" si="48"/>
        <v>4.49664752655329E-2</v>
      </c>
      <c r="AO23" s="30">
        <f t="shared" si="44"/>
        <v>3.0889769332704917E-2</v>
      </c>
      <c r="AP23" s="30">
        <f t="shared" si="45"/>
        <v>3.8363205295227E-2</v>
      </c>
      <c r="AQ23" s="85">
        <f t="shared" si="46"/>
        <v>0.1479608363299082</v>
      </c>
      <c r="AR23" s="86"/>
      <c r="AS23" s="87"/>
      <c r="AT23" s="60"/>
      <c r="AU23" s="30">
        <f t="shared" si="8"/>
        <v>1348.667431860837</v>
      </c>
      <c r="AV23" s="30">
        <f t="shared" si="8"/>
        <v>2.1315999999999997</v>
      </c>
      <c r="AW23" s="30">
        <f t="shared" si="9"/>
        <v>53.617343255280375</v>
      </c>
      <c r="AX23" s="85">
        <f t="shared" si="10"/>
        <v>74.428921060408413</v>
      </c>
      <c r="AY23" s="92"/>
      <c r="AZ23" s="30">
        <f t="shared" si="11"/>
        <v>1.5433618909110667</v>
      </c>
      <c r="BA23" s="30">
        <f t="shared" si="12"/>
        <v>1.8007441112418521</v>
      </c>
      <c r="BB23" s="30">
        <f t="shared" si="13"/>
        <v>0.12869111016539261</v>
      </c>
      <c r="BC23" s="56">
        <f t="shared" si="47"/>
        <v>7.6965927564821207E-2</v>
      </c>
      <c r="BD23" s="30">
        <f t="shared" si="14"/>
        <v>1.4992994636010906</v>
      </c>
      <c r="BE23" s="30">
        <f t="shared" si="15"/>
        <v>1.7722102479728852</v>
      </c>
      <c r="BF23" s="30">
        <f t="shared" si="16"/>
        <v>0.13645539218589731</v>
      </c>
      <c r="BG23" s="56">
        <f t="shared" si="17"/>
        <v>8.342044145743735E-2</v>
      </c>
      <c r="BH23" s="30">
        <f t="shared" si="18"/>
        <v>1.5114886014164282</v>
      </c>
      <c r="BI23" s="30">
        <f t="shared" si="19"/>
        <v>1.80024194523638</v>
      </c>
      <c r="BJ23" s="30">
        <f t="shared" si="20"/>
        <v>0.14437667190997586</v>
      </c>
      <c r="BK23" s="56">
        <f t="shared" si="21"/>
        <v>8.7191074198894936E-2</v>
      </c>
      <c r="BL23" s="30">
        <f t="shared" si="22"/>
        <v>1.6864933704798277</v>
      </c>
      <c r="BM23" s="30">
        <f t="shared" si="23"/>
        <v>2.0028201841385949</v>
      </c>
      <c r="BN23" s="30">
        <f t="shared" si="24"/>
        <v>0.15816340682938346</v>
      </c>
      <c r="BO23" s="56">
        <f t="shared" si="25"/>
        <v>8.5741374100007636E-2</v>
      </c>
      <c r="BP23" s="59"/>
      <c r="BQ23" s="30">
        <f t="shared" si="26"/>
        <v>1.1791045530234221</v>
      </c>
      <c r="BR23" s="30">
        <f t="shared" si="27"/>
        <v>2.1650014491294964</v>
      </c>
      <c r="BS23" s="30">
        <f t="shared" si="28"/>
        <v>0.49294844805303722</v>
      </c>
      <c r="BT23" s="56">
        <f t="shared" si="29"/>
        <v>0.29481628138323329</v>
      </c>
      <c r="BU23" s="30">
        <f t="shared" si="30"/>
        <v>1.1130654973685419</v>
      </c>
      <c r="BV23" s="30">
        <f t="shared" si="31"/>
        <v>2.1584442142054341</v>
      </c>
      <c r="BW23" s="30">
        <f t="shared" si="32"/>
        <v>0.52268935841844599</v>
      </c>
      <c r="BX23" s="56">
        <f t="shared" si="33"/>
        <v>0.3195401539352129</v>
      </c>
      <c r="BY23" s="30">
        <f t="shared" si="34"/>
        <v>1.1028336283152003</v>
      </c>
      <c r="BZ23" s="30">
        <f t="shared" si="35"/>
        <v>2.2088969183376079</v>
      </c>
      <c r="CA23" s="30">
        <f t="shared" si="36"/>
        <v>0.55303164501120383</v>
      </c>
      <c r="CB23" s="56">
        <f t="shared" si="37"/>
        <v>0.33398347916327747</v>
      </c>
      <c r="CC23" s="30">
        <f t="shared" si="38"/>
        <v>1.2388153494504881</v>
      </c>
      <c r="CD23" s="30">
        <f t="shared" si="39"/>
        <v>2.4504982051679347</v>
      </c>
      <c r="CE23" s="30">
        <f t="shared" si="40"/>
        <v>0.60584142785872319</v>
      </c>
      <c r="CF23" s="56">
        <f t="shared" si="41"/>
        <v>0.32843043503326413</v>
      </c>
      <c r="CG23" s="66"/>
      <c r="CH23" s="93"/>
    </row>
    <row r="24" spans="1:86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S24" s="91"/>
      <c r="T24" s="24"/>
      <c r="U24" s="129">
        <f>'RAW DATA'!H19</f>
        <v>150.43</v>
      </c>
      <c r="V24" s="129">
        <f>'RAW DATA'!I19</f>
        <v>38.001759864727234</v>
      </c>
      <c r="W24" s="129">
        <f>'RAW DATA'!J19</f>
        <v>1.51</v>
      </c>
      <c r="X24" s="131"/>
      <c r="Y24" s="83"/>
      <c r="Z24" s="84"/>
      <c r="AA24" s="30">
        <f t="shared" si="42"/>
        <v>1.4411173746958321</v>
      </c>
      <c r="AB24" s="30">
        <f t="shared" si="43"/>
        <v>1.9497470363531844</v>
      </c>
      <c r="AC24" s="85">
        <f t="shared" si="0"/>
        <v>1.4143989247570199</v>
      </c>
      <c r="AD24" s="85">
        <f t="shared" si="1"/>
        <v>1.9135985452594975</v>
      </c>
      <c r="AE24" s="30">
        <f t="shared" si="2"/>
        <v>1.4138047644907923</v>
      </c>
      <c r="AF24" s="30">
        <f t="shared" si="3"/>
        <v>1.9127946813698953</v>
      </c>
      <c r="AG24" s="84"/>
      <c r="AH24" s="77"/>
      <c r="AI24" s="45"/>
      <c r="AJ24" s="30">
        <f t="shared" si="4"/>
        <v>1.6954322055245084</v>
      </c>
      <c r="AK24" s="30">
        <f t="shared" si="5"/>
        <v>1.6639987350082588</v>
      </c>
      <c r="AL24" s="30">
        <f t="shared" si="6"/>
        <v>1.6632997229303439</v>
      </c>
      <c r="AM24" s="85">
        <f t="shared" si="7"/>
        <v>1.8740404768887262</v>
      </c>
      <c r="AN24" s="30">
        <f t="shared" si="48"/>
        <v>3.4385102845683503E-2</v>
      </c>
      <c r="AO24" s="30">
        <f t="shared" si="44"/>
        <v>2.3715610384143909E-2</v>
      </c>
      <c r="AP24" s="30">
        <f t="shared" si="45"/>
        <v>2.3500805050520202E-2</v>
      </c>
      <c r="AQ24" s="85">
        <f t="shared" si="46"/>
        <v>0.13252546881337121</v>
      </c>
      <c r="AR24" s="86"/>
      <c r="AS24" s="87"/>
      <c r="AT24" s="60"/>
      <c r="AU24" s="30">
        <f t="shared" si="8"/>
        <v>1444.1337528163936</v>
      </c>
      <c r="AV24" s="30">
        <f t="shared" si="8"/>
        <v>2.2801</v>
      </c>
      <c r="AW24" s="30">
        <f t="shared" si="9"/>
        <v>57.382657395738121</v>
      </c>
      <c r="AX24" s="85">
        <f t="shared" si="10"/>
        <v>98.104507014186083</v>
      </c>
      <c r="AY24" s="92"/>
      <c r="AZ24" s="30">
        <f t="shared" si="11"/>
        <v>1.5627953285559433</v>
      </c>
      <c r="BA24" s="30">
        <f t="shared" si="12"/>
        <v>1.8280690824930734</v>
      </c>
      <c r="BB24" s="30">
        <f t="shared" si="13"/>
        <v>0.13263687696856497</v>
      </c>
      <c r="BC24" s="56">
        <f t="shared" si="47"/>
        <v>7.8231896584465194E-2</v>
      </c>
      <c r="BD24" s="30">
        <f t="shared" si="14"/>
        <v>1.5233595172581169</v>
      </c>
      <c r="BE24" s="30">
        <f t="shared" si="15"/>
        <v>1.8046379527584007</v>
      </c>
      <c r="BF24" s="30">
        <f t="shared" si="16"/>
        <v>0.14063921775014182</v>
      </c>
      <c r="BG24" s="56">
        <f t="shared" si="17"/>
        <v>8.4518824919325344E-2</v>
      </c>
      <c r="BH24" s="30">
        <f t="shared" si="18"/>
        <v>1.514496353026678</v>
      </c>
      <c r="BI24" s="30">
        <f t="shared" si="19"/>
        <v>1.8121030928340098</v>
      </c>
      <c r="BJ24" s="30">
        <f t="shared" si="20"/>
        <v>0.14880336990366594</v>
      </c>
      <c r="BK24" s="56">
        <f t="shared" si="21"/>
        <v>8.9462751572824961E-2</v>
      </c>
      <c r="BL24" s="30">
        <f t="shared" si="22"/>
        <v>1.711027660342215</v>
      </c>
      <c r="BM24" s="30">
        <f t="shared" si="23"/>
        <v>2.0370532934352377</v>
      </c>
      <c r="BN24" s="30">
        <f t="shared" si="24"/>
        <v>0.16301281654651129</v>
      </c>
      <c r="BO24" s="56">
        <f t="shared" si="25"/>
        <v>8.6984682858688572E-2</v>
      </c>
      <c r="BP24" s="59"/>
      <c r="BQ24" s="30">
        <f t="shared" si="26"/>
        <v>1.2014389750706176</v>
      </c>
      <c r="BR24" s="30">
        <f t="shared" si="27"/>
        <v>2.1894254359783991</v>
      </c>
      <c r="BS24" s="30">
        <f t="shared" si="28"/>
        <v>0.49399323045389087</v>
      </c>
      <c r="BT24" s="56">
        <f t="shared" si="29"/>
        <v>0.29136713862355013</v>
      </c>
      <c r="BU24" s="30">
        <f t="shared" si="30"/>
        <v>1.1402015596467918</v>
      </c>
      <c r="BV24" s="30">
        <f t="shared" si="31"/>
        <v>2.1877959103697258</v>
      </c>
      <c r="BW24" s="30">
        <f t="shared" si="32"/>
        <v>0.52379717536146697</v>
      </c>
      <c r="BX24" s="56">
        <f t="shared" si="33"/>
        <v>0.31478219564804372</v>
      </c>
      <c r="BY24" s="30">
        <f t="shared" si="34"/>
        <v>1.1090959518436752</v>
      </c>
      <c r="BZ24" s="30">
        <f t="shared" si="35"/>
        <v>2.2175034940170129</v>
      </c>
      <c r="CA24" s="30">
        <f t="shared" si="36"/>
        <v>0.55420377108666874</v>
      </c>
      <c r="CB24" s="56">
        <f t="shared" si="37"/>
        <v>0.33319537269584332</v>
      </c>
      <c r="CC24" s="30">
        <f t="shared" si="38"/>
        <v>1.266914994958964</v>
      </c>
      <c r="CD24" s="30">
        <f t="shared" si="39"/>
        <v>2.4811659588184884</v>
      </c>
      <c r="CE24" s="30">
        <f t="shared" si="40"/>
        <v>0.60712548192976235</v>
      </c>
      <c r="CF24" s="56">
        <f t="shared" si="41"/>
        <v>0.32396604524663697</v>
      </c>
      <c r="CG24" s="66"/>
      <c r="CH24" s="60"/>
    </row>
    <row r="25" spans="1:86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V33</f>
        <v>28.096987933269848</v>
      </c>
      <c r="N25" s="90"/>
      <c r="O25" s="90"/>
      <c r="P25" s="19"/>
      <c r="Q25" s="20"/>
      <c r="R25" s="45"/>
      <c r="S25" s="91"/>
      <c r="T25" s="24"/>
      <c r="U25" s="129">
        <f>'RAW DATA'!H20</f>
        <v>172.17</v>
      </c>
      <c r="V25" s="129">
        <f>'RAW DATA'!I20</f>
        <v>44.295396494203814</v>
      </c>
      <c r="W25" s="129">
        <f>'RAW DATA'!J20</f>
        <v>1.48</v>
      </c>
      <c r="X25" s="131"/>
      <c r="Y25" s="83"/>
      <c r="Z25" s="84"/>
      <c r="AA25" s="30">
        <f t="shared" si="42"/>
        <v>1.5390148924673404</v>
      </c>
      <c r="AB25" s="30">
        <f t="shared" si="43"/>
        <v>2.082196619220519</v>
      </c>
      <c r="AC25" s="85">
        <f t="shared" si="0"/>
        <v>1.5388561543425932</v>
      </c>
      <c r="AD25" s="85">
        <f t="shared" si="1"/>
        <v>2.0819818558752727</v>
      </c>
      <c r="AE25" s="30">
        <f t="shared" si="2"/>
        <v>1.4424744543631889</v>
      </c>
      <c r="AF25" s="30">
        <f t="shared" si="3"/>
        <v>1.9515830853149025</v>
      </c>
      <c r="AG25" s="84"/>
      <c r="AH25" s="77"/>
      <c r="AI25" s="45"/>
      <c r="AJ25" s="30">
        <f t="shared" si="4"/>
        <v>1.8106057558439299</v>
      </c>
      <c r="AK25" s="30">
        <f t="shared" si="5"/>
        <v>1.8104190051089331</v>
      </c>
      <c r="AL25" s="30">
        <f t="shared" si="6"/>
        <v>1.6970287698390458</v>
      </c>
      <c r="AM25" s="85">
        <f t="shared" si="7"/>
        <v>2.0187941193666878</v>
      </c>
      <c r="AN25" s="30">
        <f t="shared" si="48"/>
        <v>0.10930016579713621</v>
      </c>
      <c r="AO25" s="30">
        <f t="shared" si="44"/>
        <v>0.10917671893717713</v>
      </c>
      <c r="AP25" s="30">
        <f t="shared" si="45"/>
        <v>4.7101486937849532E-2</v>
      </c>
      <c r="AQ25" s="85">
        <f t="shared" si="46"/>
        <v>0.29029910306412471</v>
      </c>
      <c r="AR25" s="94"/>
      <c r="AS25" s="95"/>
      <c r="AT25" s="60"/>
      <c r="AU25" s="30">
        <f t="shared" si="8"/>
        <v>1962.0821505787235</v>
      </c>
      <c r="AV25" s="30">
        <f t="shared" si="8"/>
        <v>2.1903999999999999</v>
      </c>
      <c r="AW25" s="30">
        <f t="shared" si="9"/>
        <v>65.557186811421644</v>
      </c>
      <c r="AX25" s="85">
        <f t="shared" si="10"/>
        <v>262.3884399069388</v>
      </c>
      <c r="AY25" s="92"/>
      <c r="AZ25" s="30">
        <f t="shared" si="11"/>
        <v>1.6532921360136372</v>
      </c>
      <c r="BA25" s="30">
        <f t="shared" si="12"/>
        <v>1.9679193756742226</v>
      </c>
      <c r="BB25" s="30">
        <f t="shared" si="13"/>
        <v>0.15731361983029279</v>
      </c>
      <c r="BC25" s="56">
        <f t="shared" si="47"/>
        <v>8.6884524321512627E-2</v>
      </c>
      <c r="BD25" s="30">
        <f t="shared" si="14"/>
        <v>1.6436142299963594</v>
      </c>
      <c r="BE25" s="30">
        <f t="shared" si="15"/>
        <v>1.9772237802215067</v>
      </c>
      <c r="BF25" s="30">
        <f t="shared" si="16"/>
        <v>0.16680477511257363</v>
      </c>
      <c r="BG25" s="56">
        <f t="shared" si="17"/>
        <v>9.2136005334597648E-2</v>
      </c>
      <c r="BH25" s="30">
        <f t="shared" si="18"/>
        <v>1.5205409234911584</v>
      </c>
      <c r="BI25" s="30">
        <f t="shared" si="19"/>
        <v>1.8735166161869332</v>
      </c>
      <c r="BJ25" s="30">
        <f t="shared" si="20"/>
        <v>0.17648784634788736</v>
      </c>
      <c r="BK25" s="56">
        <f t="shared" si="21"/>
        <v>0.10399814633939666</v>
      </c>
      <c r="BL25" s="30">
        <f t="shared" si="22"/>
        <v>1.825453196119974</v>
      </c>
      <c r="BM25" s="30">
        <f t="shared" si="23"/>
        <v>2.2121350426134017</v>
      </c>
      <c r="BN25" s="30">
        <f t="shared" si="24"/>
        <v>0.19334092324671379</v>
      </c>
      <c r="BO25" s="56">
        <f t="shared" si="25"/>
        <v>9.5770500514121989E-2</v>
      </c>
      <c r="BP25" s="59"/>
      <c r="BQ25" s="30">
        <f t="shared" si="26"/>
        <v>1.3094228096192937</v>
      </c>
      <c r="BR25" s="30">
        <f t="shared" si="27"/>
        <v>2.3117887020685659</v>
      </c>
      <c r="BS25" s="30">
        <f t="shared" si="28"/>
        <v>0.50118294622463622</v>
      </c>
      <c r="BT25" s="56">
        <f t="shared" si="29"/>
        <v>0.27680401689159156</v>
      </c>
      <c r="BU25" s="30">
        <f t="shared" si="30"/>
        <v>1.2789983390188422</v>
      </c>
      <c r="BV25" s="30">
        <f t="shared" si="31"/>
        <v>2.3418396711990237</v>
      </c>
      <c r="BW25" s="30">
        <f t="shared" si="32"/>
        <v>0.53142066609009087</v>
      </c>
      <c r="BX25" s="56">
        <f t="shared" si="33"/>
        <v>0.29353462628841281</v>
      </c>
      <c r="BY25" s="30">
        <f t="shared" si="34"/>
        <v>1.1347589619171612</v>
      </c>
      <c r="BZ25" s="30">
        <f t="shared" si="35"/>
        <v>2.2592985777609305</v>
      </c>
      <c r="CA25" s="30">
        <f t="shared" si="36"/>
        <v>0.56226980792188452</v>
      </c>
      <c r="CB25" s="56">
        <f t="shared" si="37"/>
        <v>0.33132603165897589</v>
      </c>
      <c r="CC25" s="30">
        <f t="shared" si="38"/>
        <v>1.4028323632065256</v>
      </c>
      <c r="CD25" s="30">
        <f t="shared" si="39"/>
        <v>2.6347558755268503</v>
      </c>
      <c r="CE25" s="30">
        <f t="shared" si="40"/>
        <v>0.61596175616016224</v>
      </c>
      <c r="CF25" s="56">
        <f t="shared" si="41"/>
        <v>0.30511370637110563</v>
      </c>
      <c r="CG25" s="66"/>
      <c r="CH25" s="60"/>
    </row>
    <row r="26" spans="1:86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INPUTS!D13</f>
        <v>17</v>
      </c>
      <c r="I26" s="79"/>
      <c r="K26" s="79"/>
      <c r="L26" s="146" t="s">
        <v>18</v>
      </c>
      <c r="M26" s="30">
        <f>SUM(AX16:AX32)</f>
        <v>5199.12609707302</v>
      </c>
      <c r="N26" s="90"/>
      <c r="O26" s="90"/>
      <c r="P26" s="99"/>
      <c r="Q26" s="21"/>
      <c r="R26" s="45"/>
      <c r="S26" s="91"/>
      <c r="T26" s="24"/>
      <c r="U26" s="129">
        <f>'RAW DATA'!H21</f>
        <v>184.35</v>
      </c>
      <c r="V26" s="129">
        <f>'RAW DATA'!I21</f>
        <v>47.751181995228052</v>
      </c>
      <c r="W26" s="129">
        <f>'RAW DATA'!J21</f>
        <v>1.71</v>
      </c>
      <c r="X26" s="131"/>
      <c r="Y26" s="83"/>
      <c r="Z26" s="84"/>
      <c r="AA26" s="30">
        <f t="shared" si="42"/>
        <v>1.5927696359357724</v>
      </c>
      <c r="AB26" s="30">
        <f t="shared" si="43"/>
        <v>2.1549236250895745</v>
      </c>
      <c r="AC26" s="85">
        <f t="shared" si="0"/>
        <v>1.6117924927849887</v>
      </c>
      <c r="AD26" s="85">
        <f t="shared" si="1"/>
        <v>2.1806604314149847</v>
      </c>
      <c r="AE26" s="30">
        <f t="shared" si="2"/>
        <v>1.456740100674514</v>
      </c>
      <c r="AF26" s="30">
        <f t="shared" si="3"/>
        <v>1.9708836656184598</v>
      </c>
      <c r="AG26" s="84"/>
      <c r="AH26" s="77"/>
      <c r="AI26" s="45"/>
      <c r="AJ26" s="30">
        <f t="shared" si="4"/>
        <v>1.8738466305126735</v>
      </c>
      <c r="AK26" s="30">
        <f t="shared" si="5"/>
        <v>1.8962264620999867</v>
      </c>
      <c r="AL26" s="30">
        <f t="shared" si="6"/>
        <v>1.713811883146487</v>
      </c>
      <c r="AM26" s="85">
        <f t="shared" si="7"/>
        <v>2.0982771858902449</v>
      </c>
      <c r="AN26" s="30">
        <f t="shared" si="48"/>
        <v>2.6845718330356573E-2</v>
      </c>
      <c r="AO26" s="30">
        <f t="shared" si="44"/>
        <v>3.4680295186277792E-2</v>
      </c>
      <c r="AP26" s="30">
        <f t="shared" si="45"/>
        <v>1.4530453122472093E-5</v>
      </c>
      <c r="AQ26" s="85">
        <f t="shared" si="46"/>
        <v>0.15075917308284784</v>
      </c>
      <c r="AR26" s="94"/>
      <c r="AS26" s="95"/>
      <c r="AT26" s="60"/>
      <c r="AU26" s="30">
        <f t="shared" si="8"/>
        <v>2280.1753819413916</v>
      </c>
      <c r="AV26" s="30">
        <f t="shared" si="8"/>
        <v>2.9240999999999997</v>
      </c>
      <c r="AW26" s="30">
        <f t="shared" si="9"/>
        <v>81.654521211839963</v>
      </c>
      <c r="AX26" s="85">
        <f t="shared" si="10"/>
        <v>386.28734422511315</v>
      </c>
      <c r="AY26" s="92"/>
      <c r="AZ26" s="30">
        <f t="shared" si="11"/>
        <v>1.7002271452736739</v>
      </c>
      <c r="BA26" s="30">
        <f t="shared" si="12"/>
        <v>2.0474661157516731</v>
      </c>
      <c r="BB26" s="30">
        <f t="shared" si="13"/>
        <v>0.17361948523899967</v>
      </c>
      <c r="BC26" s="56">
        <f t="shared" si="47"/>
        <v>9.2654053118263122E-2</v>
      </c>
      <c r="BD26" s="30">
        <f t="shared" si="14"/>
        <v>1.7121320447081914</v>
      </c>
      <c r="BE26" s="30">
        <f t="shared" si="15"/>
        <v>2.080320879491782</v>
      </c>
      <c r="BF26" s="30">
        <f t="shared" si="16"/>
        <v>0.18409441739179538</v>
      </c>
      <c r="BG26" s="56">
        <f t="shared" si="17"/>
        <v>9.7084615720381268E-2</v>
      </c>
      <c r="BH26" s="30">
        <f t="shared" si="18"/>
        <v>1.5190307251837141</v>
      </c>
      <c r="BI26" s="30">
        <f t="shared" si="19"/>
        <v>1.90859304110926</v>
      </c>
      <c r="BJ26" s="30">
        <f t="shared" si="20"/>
        <v>0.19478115796277298</v>
      </c>
      <c r="BK26" s="56">
        <f t="shared" si="21"/>
        <v>0.11365375621340826</v>
      </c>
      <c r="BL26" s="30">
        <f t="shared" si="22"/>
        <v>1.8848960965354915</v>
      </c>
      <c r="BM26" s="30">
        <f t="shared" si="23"/>
        <v>2.3116582752449983</v>
      </c>
      <c r="BN26" s="30">
        <f t="shared" si="24"/>
        <v>0.21338108935475331</v>
      </c>
      <c r="BO26" s="56">
        <f t="shared" si="25"/>
        <v>0.10169347061943168</v>
      </c>
      <c r="BP26" s="59"/>
      <c r="BQ26" s="30">
        <f t="shared" si="26"/>
        <v>1.367308876483468</v>
      </c>
      <c r="BR26" s="30">
        <f t="shared" si="27"/>
        <v>2.3803843845418791</v>
      </c>
      <c r="BS26" s="30">
        <f t="shared" si="28"/>
        <v>0.50653775402920553</v>
      </c>
      <c r="BT26" s="56">
        <f t="shared" si="29"/>
        <v>0.27031975071013137</v>
      </c>
      <c r="BU26" s="30">
        <f t="shared" si="30"/>
        <v>1.3591279181975624</v>
      </c>
      <c r="BV26" s="30">
        <f t="shared" si="31"/>
        <v>2.433325006002411</v>
      </c>
      <c r="BW26" s="30">
        <f t="shared" si="32"/>
        <v>0.53709854390242417</v>
      </c>
      <c r="BX26" s="56">
        <f t="shared" si="33"/>
        <v>0.28324599125550198</v>
      </c>
      <c r="BY26" s="30">
        <f t="shared" si="34"/>
        <v>1.1455345947657916</v>
      </c>
      <c r="BZ26" s="30">
        <f t="shared" si="35"/>
        <v>2.2820891715271827</v>
      </c>
      <c r="CA26" s="30">
        <f t="shared" si="36"/>
        <v>0.56827728838069547</v>
      </c>
      <c r="CB26" s="56">
        <f t="shared" si="37"/>
        <v>0.33158673595923621</v>
      </c>
      <c r="CC26" s="30">
        <f t="shared" si="38"/>
        <v>1.4757342863690628</v>
      </c>
      <c r="CD26" s="30">
        <f t="shared" si="39"/>
        <v>2.7208200854114271</v>
      </c>
      <c r="CE26" s="30">
        <f t="shared" si="40"/>
        <v>0.62254289952118214</v>
      </c>
      <c r="CF26" s="56">
        <f t="shared" si="41"/>
        <v>0.29669240256122464</v>
      </c>
      <c r="CG26" s="66"/>
      <c r="CH26" s="60"/>
    </row>
    <row r="27" spans="1:86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24"/>
      <c r="U27" s="129">
        <f>'RAW DATA'!H22</f>
        <v>202.61</v>
      </c>
      <c r="V27" s="129">
        <f>'RAW DATA'!I22</f>
        <v>52.848036724656694</v>
      </c>
      <c r="W27" s="129">
        <f>'RAW DATA'!J22</f>
        <v>1.64</v>
      </c>
      <c r="X27" s="131"/>
      <c r="Y27" s="83"/>
      <c r="Z27" s="84"/>
      <c r="AA27" s="30">
        <f t="shared" si="42"/>
        <v>1.6720512112520349</v>
      </c>
      <c r="AB27" s="30">
        <f t="shared" si="43"/>
        <v>2.2621869328703998</v>
      </c>
      <c r="AC27" s="85">
        <f t="shared" si="0"/>
        <v>1.7257207039359539</v>
      </c>
      <c r="AD27" s="85">
        <f t="shared" si="1"/>
        <v>2.3347985994427609</v>
      </c>
      <c r="AE27" s="30">
        <f t="shared" si="2"/>
        <v>1.4762228909096253</v>
      </c>
      <c r="AF27" s="30">
        <f t="shared" si="3"/>
        <v>1.9972427347600812</v>
      </c>
      <c r="AG27" s="84"/>
      <c r="AH27" s="77"/>
      <c r="AI27" s="45"/>
      <c r="AJ27" s="30">
        <f t="shared" si="4"/>
        <v>1.9671190720612175</v>
      </c>
      <c r="AK27" s="30">
        <f t="shared" si="5"/>
        <v>2.0302596516893576</v>
      </c>
      <c r="AL27" s="30">
        <f>$F$18*(V27^$G$18)</f>
        <v>1.7367328128348534</v>
      </c>
      <c r="AM27" s="85">
        <f t="shared" si="7"/>
        <v>2.215504844667104</v>
      </c>
      <c r="AN27" s="30">
        <f t="shared" si="48"/>
        <v>0.10700688730619207</v>
      </c>
      <c r="AO27" s="30">
        <f t="shared" si="44"/>
        <v>0.1523025957366988</v>
      </c>
      <c r="AP27" s="30">
        <f t="shared" si="45"/>
        <v>9.3572370789427907E-3</v>
      </c>
      <c r="AQ27" s="85">
        <f t="shared" si="46"/>
        <v>0.33120582623530759</v>
      </c>
      <c r="AR27" s="94"/>
      <c r="AS27" s="95"/>
      <c r="AT27" s="60"/>
      <c r="AU27" s="30">
        <f t="shared" si="8"/>
        <v>2792.9149856506629</v>
      </c>
      <c r="AV27" s="30">
        <f t="shared" si="8"/>
        <v>2.6895999999999995</v>
      </c>
      <c r="AW27" s="30">
        <f t="shared" si="9"/>
        <v>86.670780228436968</v>
      </c>
      <c r="AX27" s="85">
        <f t="shared" si="10"/>
        <v>612.61441627361228</v>
      </c>
      <c r="AY27" s="92"/>
      <c r="AZ27" s="30">
        <f t="shared" si="11"/>
        <v>1.7671167841293431</v>
      </c>
      <c r="BA27" s="30">
        <f t="shared" si="12"/>
        <v>2.1671213599930921</v>
      </c>
      <c r="BB27" s="30">
        <f t="shared" si="13"/>
        <v>0.20000228793187444</v>
      </c>
      <c r="BC27" s="56">
        <f t="shared" si="47"/>
        <v>0.10167269016527045</v>
      </c>
      <c r="BD27" s="30">
        <f t="shared" si="14"/>
        <v>1.8181906859096233</v>
      </c>
      <c r="BE27" s="30">
        <f t="shared" si="15"/>
        <v>2.242328617469092</v>
      </c>
      <c r="BF27" s="30">
        <f t="shared" si="16"/>
        <v>0.21206896577973444</v>
      </c>
      <c r="BG27" s="56">
        <f t="shared" si="17"/>
        <v>0.10445411039089211</v>
      </c>
      <c r="BH27" s="30">
        <f t="shared" si="18"/>
        <v>1.5123531748872592</v>
      </c>
      <c r="BI27" s="30">
        <f t="shared" si="19"/>
        <v>1.9611124507824476</v>
      </c>
      <c r="BJ27" s="30">
        <f t="shared" si="20"/>
        <v>0.22437963794759427</v>
      </c>
      <c r="BK27" s="56">
        <f t="shared" si="21"/>
        <v>0.12919640619983527</v>
      </c>
      <c r="BL27" s="30">
        <f t="shared" si="22"/>
        <v>1.9696988741356347</v>
      </c>
      <c r="BM27" s="30">
        <f t="shared" si="23"/>
        <v>2.4613108151985732</v>
      </c>
      <c r="BN27" s="30">
        <f t="shared" si="24"/>
        <v>0.24580597053146913</v>
      </c>
      <c r="BO27" s="56">
        <f t="shared" si="25"/>
        <v>0.11094806275108977</v>
      </c>
      <c r="BP27" s="59"/>
      <c r="BQ27" s="30">
        <f t="shared" si="26"/>
        <v>1.4509430499715807</v>
      </c>
      <c r="BR27" s="30">
        <f t="shared" si="27"/>
        <v>2.4832950941508543</v>
      </c>
      <c r="BS27" s="30">
        <f t="shared" si="28"/>
        <v>0.51617602208963664</v>
      </c>
      <c r="BT27" s="56">
        <f t="shared" si="29"/>
        <v>0.26240202203355645</v>
      </c>
      <c r="BU27" s="30">
        <f t="shared" si="30"/>
        <v>1.4829413370002127</v>
      </c>
      <c r="BV27" s="30">
        <f t="shared" si="31"/>
        <v>2.5775779663785023</v>
      </c>
      <c r="BW27" s="30">
        <f t="shared" si="32"/>
        <v>0.54731831468914494</v>
      </c>
      <c r="BX27" s="56">
        <f t="shared" si="33"/>
        <v>0.2695804520538676</v>
      </c>
      <c r="BY27" s="30">
        <f t="shared" si="34"/>
        <v>1.1576424926623514</v>
      </c>
      <c r="BZ27" s="30">
        <f t="shared" si="35"/>
        <v>2.3158231330073553</v>
      </c>
      <c r="CA27" s="30">
        <f t="shared" si="36"/>
        <v>0.57909032017250195</v>
      </c>
      <c r="CB27" s="56">
        <f t="shared" si="37"/>
        <v>0.33343662070117625</v>
      </c>
      <c r="CC27" s="30">
        <f t="shared" si="38"/>
        <v>1.5811163614811803</v>
      </c>
      <c r="CD27" s="30">
        <f t="shared" si="39"/>
        <v>2.8498933278530276</v>
      </c>
      <c r="CE27" s="30">
        <f t="shared" si="40"/>
        <v>0.63438848318592378</v>
      </c>
      <c r="CF27" s="56">
        <f t="shared" si="41"/>
        <v>0.28634037281071495</v>
      </c>
      <c r="CG27" s="66"/>
      <c r="CH27" s="60"/>
    </row>
    <row r="28" spans="1:86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24"/>
      <c r="U28" s="129">
        <f>'RAW DATA'!H23</f>
        <v>161.74</v>
      </c>
      <c r="V28" s="129">
        <f>'RAW DATA'!I23</f>
        <v>41.297122179425259</v>
      </c>
      <c r="W28" s="129">
        <f>'RAW DATA'!J23</f>
        <v>1.85</v>
      </c>
      <c r="X28" s="131"/>
      <c r="Y28" s="83"/>
      <c r="Z28" s="84"/>
      <c r="AA28" s="30">
        <f t="shared" si="42"/>
        <v>1.4923767355009598</v>
      </c>
      <c r="AB28" s="30">
        <f t="shared" si="43"/>
        <v>2.0190979362660042</v>
      </c>
      <c r="AC28" s="85">
        <f t="shared" si="0"/>
        <v>1.4782552507351743</v>
      </c>
      <c r="AD28" s="85">
        <f t="shared" si="1"/>
        <v>1.9999923980534711</v>
      </c>
      <c r="AE28" s="30">
        <f t="shared" si="2"/>
        <v>1.4292909612800344</v>
      </c>
      <c r="AF28" s="30">
        <f t="shared" si="3"/>
        <v>1.9337465946729875</v>
      </c>
      <c r="AG28" s="84"/>
      <c r="AH28" s="77"/>
      <c r="AI28" s="45"/>
      <c r="AJ28" s="30">
        <f t="shared" si="4"/>
        <v>1.7557373358834822</v>
      </c>
      <c r="AK28" s="30">
        <f t="shared" si="5"/>
        <v>1.7391238243943228</v>
      </c>
      <c r="AL28" s="30">
        <f>$F$18*(V28^$G$18)</f>
        <v>1.6815187779765111</v>
      </c>
      <c r="AM28" s="85">
        <f t="shared" si="7"/>
        <v>1.9498338101267809</v>
      </c>
      <c r="AN28" s="30">
        <f t="shared" si="48"/>
        <v>8.8854498463434607E-3</v>
      </c>
      <c r="AO28" s="30">
        <f t="shared" si="44"/>
        <v>1.2293526316940992E-2</v>
      </c>
      <c r="AP28" s="30">
        <f t="shared" si="45"/>
        <v>2.8385922174528205E-2</v>
      </c>
      <c r="AQ28" s="85">
        <f t="shared" si="46"/>
        <v>9.9667896444301275E-3</v>
      </c>
      <c r="AR28" s="94"/>
      <c r="AS28" s="95"/>
      <c r="AT28" s="60"/>
      <c r="AU28" s="30">
        <f t="shared" si="8"/>
        <v>1705.4523003023776</v>
      </c>
      <c r="AV28" s="30">
        <f t="shared" si="8"/>
        <v>3.4225000000000003</v>
      </c>
      <c r="AW28" s="30">
        <f t="shared" si="9"/>
        <v>76.399676031936735</v>
      </c>
      <c r="AX28" s="85">
        <f t="shared" si="10"/>
        <v>174.24354411652487</v>
      </c>
      <c r="AY28" s="92"/>
      <c r="AZ28" s="30">
        <f t="shared" si="11"/>
        <v>1.6111392260638613</v>
      </c>
      <c r="BA28" s="30">
        <f t="shared" si="12"/>
        <v>1.9003354457031032</v>
      </c>
      <c r="BB28" s="30">
        <f t="shared" si="13"/>
        <v>0.14459810981962096</v>
      </c>
      <c r="BC28" s="56">
        <f t="shared" si="47"/>
        <v>8.2357484154575764E-2</v>
      </c>
      <c r="BD28" s="30">
        <f t="shared" si="14"/>
        <v>1.58580172033121</v>
      </c>
      <c r="BE28" s="30">
        <f t="shared" si="15"/>
        <v>1.8924459284574355</v>
      </c>
      <c r="BF28" s="30">
        <f t="shared" si="16"/>
        <v>0.1533221040631127</v>
      </c>
      <c r="BG28" s="56">
        <f t="shared" si="17"/>
        <v>8.8160544932164089E-2</v>
      </c>
      <c r="BH28" s="30">
        <f t="shared" si="18"/>
        <v>1.5192962761005098</v>
      </c>
      <c r="BI28" s="30">
        <f t="shared" si="19"/>
        <v>1.8437412798525123</v>
      </c>
      <c r="BJ28" s="30">
        <f t="shared" si="20"/>
        <v>0.16222250187600118</v>
      </c>
      <c r="BK28" s="56">
        <f t="shared" si="21"/>
        <v>9.6473797379304296E-2</v>
      </c>
      <c r="BL28" s="30">
        <f t="shared" si="22"/>
        <v>1.772120449500953</v>
      </c>
      <c r="BM28" s="30">
        <f t="shared" si="23"/>
        <v>2.1275471707526088</v>
      </c>
      <c r="BN28" s="30">
        <f t="shared" si="24"/>
        <v>0.17771336062582799</v>
      </c>
      <c r="BO28" s="56">
        <f t="shared" si="25"/>
        <v>9.1142824430905059E-2</v>
      </c>
      <c r="BP28" s="59"/>
      <c r="BQ28" s="30">
        <f t="shared" si="26"/>
        <v>1.258399036568314</v>
      </c>
      <c r="BR28" s="30">
        <f t="shared" si="27"/>
        <v>2.2530756351986505</v>
      </c>
      <c r="BS28" s="30">
        <f t="shared" si="28"/>
        <v>0.49733829931516821</v>
      </c>
      <c r="BT28" s="56">
        <f t="shared" si="29"/>
        <v>0.28326463711322114</v>
      </c>
      <c r="BU28" s="30">
        <f t="shared" si="30"/>
        <v>1.2117797631386567</v>
      </c>
      <c r="BV28" s="30">
        <f t="shared" si="31"/>
        <v>2.2664678856499889</v>
      </c>
      <c r="BW28" s="30">
        <f t="shared" si="32"/>
        <v>0.52734406125566602</v>
      </c>
      <c r="BX28" s="56">
        <f t="shared" si="33"/>
        <v>0.30322398776827864</v>
      </c>
      <c r="BY28" s="30">
        <f t="shared" si="34"/>
        <v>1.1235622231203946</v>
      </c>
      <c r="BZ28" s="30">
        <f t="shared" si="35"/>
        <v>2.2394753328326278</v>
      </c>
      <c r="CA28" s="30">
        <f t="shared" si="36"/>
        <v>0.5579565548561165</v>
      </c>
      <c r="CB28" s="56">
        <f t="shared" si="37"/>
        <v>0.331817022898516</v>
      </c>
      <c r="CC28" s="30">
        <f t="shared" si="38"/>
        <v>1.3385971857373837</v>
      </c>
      <c r="CD28" s="30">
        <f t="shared" si="39"/>
        <v>2.5610704345161781</v>
      </c>
      <c r="CE28" s="30">
        <f t="shared" si="40"/>
        <v>0.6112366243893973</v>
      </c>
      <c r="CF28" s="56">
        <f t="shared" si="41"/>
        <v>0.3134813958065758</v>
      </c>
      <c r="CG28" s="66"/>
      <c r="CH28" s="60"/>
    </row>
    <row r="29" spans="1:86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24"/>
      <c r="U29" s="129">
        <f>'RAW DATA'!H24</f>
        <v>129.57</v>
      </c>
      <c r="V29" s="129">
        <f>'RAW DATA'!I24</f>
        <v>31.789132863956688</v>
      </c>
      <c r="W29" s="129">
        <f>'RAW DATA'!J24</f>
        <v>1.92</v>
      </c>
      <c r="X29" s="131"/>
      <c r="Y29" s="83"/>
      <c r="Z29" s="84"/>
      <c r="AA29" s="30">
        <f t="shared" si="42"/>
        <v>1.3444799616988463</v>
      </c>
      <c r="AB29" s="30">
        <f t="shared" si="43"/>
        <v>1.8190023011219685</v>
      </c>
      <c r="AC29" s="85">
        <f t="shared" si="0"/>
        <v>1.3014193165639238</v>
      </c>
      <c r="AD29" s="85">
        <f t="shared" si="1"/>
        <v>1.7607437812335438</v>
      </c>
      <c r="AE29" s="30">
        <f t="shared" si="2"/>
        <v>1.3811271487277434</v>
      </c>
      <c r="AF29" s="30">
        <f t="shared" si="3"/>
        <v>1.8685837894551822</v>
      </c>
      <c r="AG29" s="84"/>
      <c r="AH29" s="77"/>
      <c r="AI29" s="45"/>
      <c r="AJ29" s="30">
        <f t="shared" si="4"/>
        <v>1.5817411314104075</v>
      </c>
      <c r="AK29" s="30">
        <f t="shared" si="5"/>
        <v>1.5310815488987339</v>
      </c>
      <c r="AL29" s="30">
        <f t="shared" si="6"/>
        <v>1.6248554690914629</v>
      </c>
      <c r="AM29" s="85">
        <f t="shared" si="7"/>
        <v>1.7311500558710038</v>
      </c>
      <c r="AN29" s="30">
        <f t="shared" si="48"/>
        <v>0.11441906217951116</v>
      </c>
      <c r="AO29" s="30">
        <f t="shared" si="44"/>
        <v>0.15125756160700782</v>
      </c>
      <c r="AP29" s="30">
        <f t="shared" si="45"/>
        <v>8.7110294125220339E-2</v>
      </c>
      <c r="AQ29" s="85">
        <f t="shared" si="46"/>
        <v>3.566430139752496E-2</v>
      </c>
      <c r="AR29" s="94"/>
      <c r="AS29" s="95"/>
      <c r="AT29" s="60"/>
      <c r="AU29" s="30">
        <f t="shared" si="8"/>
        <v>1010.5489682422912</v>
      </c>
      <c r="AV29" s="30">
        <f t="shared" si="8"/>
        <v>3.6863999999999999</v>
      </c>
      <c r="AW29" s="30">
        <f t="shared" si="9"/>
        <v>61.035135098796836</v>
      </c>
      <c r="AX29" s="85">
        <f t="shared" si="10"/>
        <v>13.631934189196533</v>
      </c>
      <c r="AY29" s="92"/>
      <c r="AZ29" s="30">
        <f t="shared" si="11"/>
        <v>1.463785548029606</v>
      </c>
      <c r="BA29" s="30">
        <f t="shared" si="12"/>
        <v>1.699696714791209</v>
      </c>
      <c r="BB29" s="30">
        <f t="shared" si="13"/>
        <v>0.11795558338080157</v>
      </c>
      <c r="BC29" s="56">
        <f t="shared" si="47"/>
        <v>7.4573254142808312E-2</v>
      </c>
      <c r="BD29" s="30">
        <f t="shared" si="14"/>
        <v>1.4060093868041061</v>
      </c>
      <c r="BE29" s="30">
        <f t="shared" si="15"/>
        <v>1.6561537109933617</v>
      </c>
      <c r="BF29" s="30">
        <f t="shared" si="16"/>
        <v>0.12507216209462779</v>
      </c>
      <c r="BG29" s="56">
        <f t="shared" si="17"/>
        <v>8.1688765816940873E-2</v>
      </c>
      <c r="BH29" s="30">
        <f t="shared" si="18"/>
        <v>1.4925228274673994</v>
      </c>
      <c r="BI29" s="30">
        <f t="shared" si="19"/>
        <v>1.7571881107155265</v>
      </c>
      <c r="BJ29" s="30">
        <f t="shared" si="20"/>
        <v>0.13233264162406361</v>
      </c>
      <c r="BK29" s="56">
        <f t="shared" si="21"/>
        <v>8.1442715454598108E-2</v>
      </c>
      <c r="BL29" s="30">
        <f t="shared" si="22"/>
        <v>1.5861807810075099</v>
      </c>
      <c r="BM29" s="30">
        <f t="shared" si="23"/>
        <v>1.8761193307344977</v>
      </c>
      <c r="BN29" s="30">
        <f t="shared" si="24"/>
        <v>0.14496927486349392</v>
      </c>
      <c r="BO29" s="56">
        <f t="shared" si="25"/>
        <v>8.3741599621503987E-2</v>
      </c>
      <c r="BP29" s="59"/>
      <c r="BQ29" s="30">
        <f t="shared" si="26"/>
        <v>1.0914857997178271</v>
      </c>
      <c r="BR29" s="30">
        <f t="shared" si="27"/>
        <v>2.0719964631029879</v>
      </c>
      <c r="BS29" s="30">
        <f t="shared" si="28"/>
        <v>0.49025533169258034</v>
      </c>
      <c r="BT29" s="56">
        <f t="shared" si="29"/>
        <v>0.30994662903874121</v>
      </c>
      <c r="BU29" s="30">
        <f t="shared" si="30"/>
        <v>1.0112477898196373</v>
      </c>
      <c r="BV29" s="30">
        <f t="shared" si="31"/>
        <v>2.0509153079778306</v>
      </c>
      <c r="BW29" s="30">
        <f t="shared" si="32"/>
        <v>0.51983375907909679</v>
      </c>
      <c r="BX29" s="56">
        <f t="shared" si="33"/>
        <v>0.33952062151947376</v>
      </c>
      <c r="BY29" s="30">
        <f t="shared" si="34"/>
        <v>1.0748451918863908</v>
      </c>
      <c r="BZ29" s="30">
        <f t="shared" si="35"/>
        <v>2.1748657462965353</v>
      </c>
      <c r="CA29" s="30">
        <f t="shared" si="36"/>
        <v>0.55001027720507212</v>
      </c>
      <c r="CB29" s="56">
        <f t="shared" si="37"/>
        <v>0.33849796961486683</v>
      </c>
      <c r="CC29" s="30">
        <f t="shared" si="38"/>
        <v>1.128618510552033</v>
      </c>
      <c r="CD29" s="30">
        <f t="shared" si="39"/>
        <v>2.3336816011899746</v>
      </c>
      <c r="CE29" s="30">
        <f t="shared" si="40"/>
        <v>0.60253154531897068</v>
      </c>
      <c r="CF29" s="56">
        <f t="shared" si="41"/>
        <v>0.34805275445392603</v>
      </c>
      <c r="CG29" s="66"/>
      <c r="CH29" s="60"/>
    </row>
    <row r="30" spans="1:86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24"/>
      <c r="U30" s="129">
        <f>'RAW DATA'!H25</f>
        <v>160.87</v>
      </c>
      <c r="V30" s="129">
        <f>'RAW DATA'!I25</f>
        <v>41.045308220992318</v>
      </c>
      <c r="W30" s="129">
        <f>'RAW DATA'!J25</f>
        <v>2.16</v>
      </c>
      <c r="X30" s="131"/>
      <c r="Y30" s="83"/>
      <c r="Z30" s="84"/>
      <c r="AA30" s="30">
        <f t="shared" si="42"/>
        <v>1.4884597693775357</v>
      </c>
      <c r="AB30" s="30">
        <f t="shared" si="43"/>
        <v>2.0137985115107835</v>
      </c>
      <c r="AC30" s="85">
        <f t="shared" si="0"/>
        <v>1.4732755698422839</v>
      </c>
      <c r="AD30" s="85">
        <f t="shared" si="1"/>
        <v>1.993255182727796</v>
      </c>
      <c r="AE30" s="30">
        <f t="shared" si="2"/>
        <v>1.4281462250260017</v>
      </c>
      <c r="AF30" s="30">
        <f t="shared" si="3"/>
        <v>1.932197833858708</v>
      </c>
      <c r="AG30" s="84"/>
      <c r="AH30" s="77"/>
      <c r="AI30" s="45"/>
      <c r="AJ30" s="30">
        <f t="shared" si="4"/>
        <v>1.7511291404441596</v>
      </c>
      <c r="AK30" s="30">
        <f t="shared" si="5"/>
        <v>1.7332653762850401</v>
      </c>
      <c r="AL30" s="30">
        <f t="shared" si="6"/>
        <v>1.680172029442355</v>
      </c>
      <c r="AM30" s="85">
        <f t="shared" si="7"/>
        <v>1.9440420890828234</v>
      </c>
      <c r="AN30" s="30">
        <f t="shared" si="48"/>
        <v>0.16717537979393191</v>
      </c>
      <c r="AO30" s="30">
        <f t="shared" si="44"/>
        <v>0.18210243907714857</v>
      </c>
      <c r="AP30" s="30">
        <f t="shared" si="45"/>
        <v>0.23023488132946837</v>
      </c>
      <c r="AQ30" s="85">
        <f t="shared" si="46"/>
        <v>4.6637819287711248E-2</v>
      </c>
      <c r="AR30" s="94"/>
      <c r="AS30" s="95"/>
      <c r="AT30" s="60"/>
      <c r="AU30" s="30">
        <f t="shared" si="8"/>
        <v>1684.7173269562595</v>
      </c>
      <c r="AV30" s="30">
        <f t="shared" si="8"/>
        <v>4.6656000000000004</v>
      </c>
      <c r="AW30" s="30">
        <f t="shared" si="9"/>
        <v>88.657865757343416</v>
      </c>
      <c r="AX30" s="85">
        <f t="shared" si="10"/>
        <v>167.65899827344532</v>
      </c>
      <c r="AY30" s="92"/>
      <c r="AZ30" s="30">
        <f t="shared" si="11"/>
        <v>1.6075260847268869</v>
      </c>
      <c r="BA30" s="30">
        <f t="shared" si="12"/>
        <v>1.8947321961614323</v>
      </c>
      <c r="BB30" s="30">
        <f t="shared" si="13"/>
        <v>0.1436030557172728</v>
      </c>
      <c r="BC30" s="56">
        <f t="shared" si="47"/>
        <v>8.2005976829812213E-2</v>
      </c>
      <c r="BD30" s="30">
        <f t="shared" si="14"/>
        <v>1.5809983606239748</v>
      </c>
      <c r="BE30" s="30">
        <f t="shared" si="15"/>
        <v>1.8855323919461053</v>
      </c>
      <c r="BF30" s="30">
        <f t="shared" si="16"/>
        <v>0.15226701566106535</v>
      </c>
      <c r="BG30" s="56">
        <f t="shared" si="17"/>
        <v>8.7849799427381248E-2</v>
      </c>
      <c r="BH30" s="30">
        <f t="shared" si="18"/>
        <v>1.5190658641919588</v>
      </c>
      <c r="BI30" s="30">
        <f t="shared" si="19"/>
        <v>1.8412781946927512</v>
      </c>
      <c r="BJ30" s="30">
        <f t="shared" si="20"/>
        <v>0.16110616525039617</v>
      </c>
      <c r="BK30" s="56">
        <f t="shared" si="21"/>
        <v>9.5886708281810271E-2</v>
      </c>
      <c r="BL30" s="30">
        <f t="shared" si="22"/>
        <v>1.7675516656638053</v>
      </c>
      <c r="BM30" s="30">
        <f t="shared" si="23"/>
        <v>2.1205325125018413</v>
      </c>
      <c r="BN30" s="30">
        <f t="shared" si="24"/>
        <v>0.17649042341901802</v>
      </c>
      <c r="BO30" s="56">
        <f t="shared" si="25"/>
        <v>9.0785289274412845E-2</v>
      </c>
      <c r="BP30" s="59"/>
      <c r="BQ30" s="30">
        <f t="shared" si="26"/>
        <v>1.2540792352901249</v>
      </c>
      <c r="BR30" s="30">
        <f t="shared" si="27"/>
        <v>2.248179045598194</v>
      </c>
      <c r="BS30" s="30">
        <f t="shared" si="28"/>
        <v>0.49704990515403463</v>
      </c>
      <c r="BT30" s="56">
        <f t="shared" si="29"/>
        <v>0.28384537363587126</v>
      </c>
      <c r="BU30" s="30">
        <f t="shared" si="30"/>
        <v>1.2062271087886403</v>
      </c>
      <c r="BV30" s="30">
        <f t="shared" si="31"/>
        <v>2.2603036437814401</v>
      </c>
      <c r="BW30" s="30">
        <f t="shared" si="32"/>
        <v>0.52703826749639981</v>
      </c>
      <c r="BX30" s="56">
        <f t="shared" si="33"/>
        <v>0.30407246040189007</v>
      </c>
      <c r="BY30" s="30">
        <f t="shared" si="34"/>
        <v>1.1225390197722984</v>
      </c>
      <c r="BZ30" s="30">
        <f t="shared" si="35"/>
        <v>2.2378050391124118</v>
      </c>
      <c r="CA30" s="30">
        <f t="shared" si="36"/>
        <v>0.55763300967005658</v>
      </c>
      <c r="CB30" s="56">
        <f t="shared" si="37"/>
        <v>0.33189042544359804</v>
      </c>
      <c r="CC30" s="30">
        <f t="shared" si="38"/>
        <v>1.3331599056721073</v>
      </c>
      <c r="CD30" s="30">
        <f t="shared" si="39"/>
        <v>2.5549242724935395</v>
      </c>
      <c r="CE30" s="30">
        <f t="shared" si="40"/>
        <v>0.6108821834107161</v>
      </c>
      <c r="CF30" s="56">
        <f t="shared" si="41"/>
        <v>0.3142330028970326</v>
      </c>
      <c r="CG30" s="66"/>
      <c r="CH30" s="60"/>
    </row>
    <row r="31" spans="1:86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24"/>
      <c r="U31" s="129">
        <f>'RAW DATA'!H26</f>
        <v>190.43</v>
      </c>
      <c r="V31" s="129">
        <f>'RAW DATA'!I26</f>
        <v>49.45902858295743</v>
      </c>
      <c r="W31" s="129">
        <f>'RAW DATA'!J26</f>
        <v>2.2599999999999998</v>
      </c>
      <c r="X31" s="131"/>
      <c r="Y31" s="83"/>
      <c r="Z31" s="84"/>
      <c r="AA31" s="155">
        <f t="shared" si="42"/>
        <v>1.6193351896079027</v>
      </c>
      <c r="AB31" s="155">
        <f t="shared" si="43"/>
        <v>2.1908652565283386</v>
      </c>
      <c r="AC31" s="156">
        <f t="shared" si="0"/>
        <v>1.6491039066586535</v>
      </c>
      <c r="AD31" s="156">
        <f t="shared" si="1"/>
        <v>2.2311405795970014</v>
      </c>
      <c r="AE31" s="155">
        <f t="shared" si="2"/>
        <v>1.4634615826219131</v>
      </c>
      <c r="AF31" s="155">
        <f t="shared" si="3"/>
        <v>1.9799774353119999</v>
      </c>
      <c r="AG31" s="84"/>
      <c r="AH31" s="77"/>
      <c r="AI31" s="45"/>
      <c r="AJ31" s="30">
        <f t="shared" si="4"/>
        <v>1.9051002230681209</v>
      </c>
      <c r="AK31" s="30">
        <f t="shared" si="5"/>
        <v>1.9401222431278276</v>
      </c>
      <c r="AL31" s="30">
        <f t="shared" si="6"/>
        <v>1.7217195089669566</v>
      </c>
      <c r="AM31" s="85">
        <f t="shared" si="7"/>
        <v>2.1375576574080206</v>
      </c>
      <c r="AN31" s="30">
        <f t="shared" si="48"/>
        <v>0.12595385166629741</v>
      </c>
      <c r="AO31" s="30">
        <f t="shared" si="44"/>
        <v>0.10232177934157254</v>
      </c>
      <c r="AP31" s="30">
        <f t="shared" si="45"/>
        <v>0.28974588702677412</v>
      </c>
      <c r="AQ31" s="85">
        <f t="shared" si="46"/>
        <v>1.4992127259411596E-2</v>
      </c>
      <c r="AR31" s="94"/>
      <c r="AS31" s="95"/>
      <c r="AT31" s="60"/>
      <c r="AU31" s="30">
        <f t="shared" si="8"/>
        <v>2446.1955083697999</v>
      </c>
      <c r="AV31" s="30">
        <f t="shared" si="8"/>
        <v>5.1075999999999988</v>
      </c>
      <c r="AW31" s="30">
        <f t="shared" si="9"/>
        <v>111.77740459748378</v>
      </c>
      <c r="AX31" s="85">
        <f t="shared" si="10"/>
        <v>456.33678071890466</v>
      </c>
      <c r="AY31" s="92"/>
      <c r="AZ31" s="30">
        <f t="shared" si="11"/>
        <v>1.722906429511156</v>
      </c>
      <c r="BA31" s="30">
        <f t="shared" si="12"/>
        <v>2.0872940166250857</v>
      </c>
      <c r="BB31" s="30">
        <f t="shared" si="13"/>
        <v>0.18219379355696491</v>
      </c>
      <c r="BC31" s="56">
        <f t="shared" si="47"/>
        <v>9.5634755248490744E-2</v>
      </c>
      <c r="BD31" s="30">
        <f t="shared" si="14"/>
        <v>1.7469362062547249</v>
      </c>
      <c r="BE31" s="30">
        <f t="shared" si="15"/>
        <v>2.1333082800009304</v>
      </c>
      <c r="BF31" s="30">
        <f t="shared" si="16"/>
        <v>0.19318603687310268</v>
      </c>
      <c r="BG31" s="56">
        <f t="shared" si="17"/>
        <v>9.957415701891649E-2</v>
      </c>
      <c r="BH31" s="30">
        <f t="shared" si="18"/>
        <v>1.5173189600665589</v>
      </c>
      <c r="BI31" s="30">
        <f t="shared" si="19"/>
        <v>1.9261200578673543</v>
      </c>
      <c r="BJ31" s="30">
        <f t="shared" si="20"/>
        <v>0.20440054890039769</v>
      </c>
      <c r="BK31" s="56">
        <f t="shared" si="21"/>
        <v>0.11871884347935363</v>
      </c>
      <c r="BL31" s="30">
        <f t="shared" si="22"/>
        <v>1.9136386077152765</v>
      </c>
      <c r="BM31" s="30">
        <f t="shared" si="23"/>
        <v>2.3614767071007647</v>
      </c>
      <c r="BN31" s="30">
        <f t="shared" si="24"/>
        <v>0.22391904969274401</v>
      </c>
      <c r="BO31" s="56">
        <f t="shared" si="25"/>
        <v>0.10475462447373979</v>
      </c>
      <c r="BP31" s="59"/>
      <c r="BQ31" s="30">
        <f t="shared" si="26"/>
        <v>1.3955598919725591</v>
      </c>
      <c r="BR31" s="30">
        <f t="shared" si="27"/>
        <v>2.4146405541636824</v>
      </c>
      <c r="BS31" s="30">
        <f t="shared" si="28"/>
        <v>0.50954033109556174</v>
      </c>
      <c r="BT31" s="56">
        <f t="shared" si="29"/>
        <v>0.26746116814524246</v>
      </c>
      <c r="BU31" s="30">
        <f t="shared" si="30"/>
        <v>1.399839968580517</v>
      </c>
      <c r="BV31" s="30">
        <f t="shared" si="31"/>
        <v>2.4804045176751384</v>
      </c>
      <c r="BW31" s="30">
        <f t="shared" si="32"/>
        <v>0.54028227454731059</v>
      </c>
      <c r="BX31" s="56">
        <f t="shared" si="33"/>
        <v>0.27847847034436246</v>
      </c>
      <c r="BY31" s="30">
        <f t="shared" si="34"/>
        <v>1.1500736733460004</v>
      </c>
      <c r="BZ31" s="30">
        <f t="shared" si="35"/>
        <v>2.2933653445879125</v>
      </c>
      <c r="CA31" s="30">
        <f t="shared" si="36"/>
        <v>0.57164583562095617</v>
      </c>
      <c r="CB31" s="56">
        <f t="shared" si="37"/>
        <v>0.33202030449428283</v>
      </c>
      <c r="CC31" s="30">
        <f t="shared" si="38"/>
        <v>1.5113245432521807</v>
      </c>
      <c r="CD31" s="30">
        <f t="shared" si="39"/>
        <v>2.7637907715638605</v>
      </c>
      <c r="CE31" s="30">
        <f t="shared" si="40"/>
        <v>0.62623311415583982</v>
      </c>
      <c r="CF31" s="56">
        <f t="shared" si="41"/>
        <v>0.29296665378149539</v>
      </c>
      <c r="CG31" s="66"/>
      <c r="CH31" s="60"/>
    </row>
    <row r="32" spans="1:86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24"/>
      <c r="U32" s="129">
        <f>'RAW DATA'!H27</f>
        <v>141.74</v>
      </c>
      <c r="V32" s="129">
        <f>'RAW DATA'!I27</f>
        <v>35.436070873066278</v>
      </c>
      <c r="W32" s="129">
        <f>'RAW DATA'!J27</f>
        <v>1.72</v>
      </c>
      <c r="X32" s="131"/>
      <c r="Y32" s="83"/>
      <c r="Z32" s="84"/>
      <c r="AA32" s="30">
        <f t="shared" si="42"/>
        <v>1.4012080824305457</v>
      </c>
      <c r="AB32" s="30">
        <f t="shared" si="43"/>
        <v>1.8957521115236795</v>
      </c>
      <c r="AC32" s="85">
        <f t="shared" si="0"/>
        <v>1.3665979731106361</v>
      </c>
      <c r="AD32" s="85">
        <f t="shared" si="1"/>
        <v>1.8489266695026252</v>
      </c>
      <c r="AE32" s="30">
        <f t="shared" si="2"/>
        <v>1.4009173809624578</v>
      </c>
      <c r="AF32" s="30">
        <f t="shared" si="3"/>
        <v>1.895358809537443</v>
      </c>
      <c r="AG32" s="84"/>
      <c r="AH32" s="77"/>
      <c r="AI32" s="45"/>
      <c r="AJ32" s="30">
        <f t="shared" si="4"/>
        <v>1.6484800969771127</v>
      </c>
      <c r="AK32" s="30">
        <f t="shared" si="5"/>
        <v>1.6077623213066308</v>
      </c>
      <c r="AL32" s="30">
        <f t="shared" si="6"/>
        <v>1.6481380952499505</v>
      </c>
      <c r="AM32" s="85">
        <f t="shared" si="7"/>
        <v>1.8150296300805244</v>
      </c>
      <c r="AN32" s="30">
        <f t="shared" si="48"/>
        <v>5.1150965284031957E-3</v>
      </c>
      <c r="AO32" s="30">
        <f t="shared" si="44"/>
        <v>1.2597296518475984E-2</v>
      </c>
      <c r="AP32" s="30">
        <f t="shared" si="45"/>
        <v>5.1641333543051863E-3</v>
      </c>
      <c r="AQ32" s="85">
        <f t="shared" si="46"/>
        <v>9.0306305932413185E-3</v>
      </c>
      <c r="AR32" s="94"/>
      <c r="AS32" s="95"/>
      <c r="AT32" s="60"/>
      <c r="AU32" s="30">
        <f t="shared" si="8"/>
        <v>1255.7151189209762</v>
      </c>
      <c r="AV32" s="30">
        <f t="shared" si="8"/>
        <v>2.9583999999999997</v>
      </c>
      <c r="AW32" s="30">
        <f t="shared" si="9"/>
        <v>60.950041901673998</v>
      </c>
      <c r="AX32" s="85">
        <f t="shared" si="10"/>
        <v>53.862138397211012</v>
      </c>
      <c r="AY32" s="92"/>
      <c r="AZ32" s="30">
        <f t="shared" si="11"/>
        <v>1.5233175634875025</v>
      </c>
      <c r="BA32" s="30">
        <f t="shared" si="12"/>
        <v>1.773642630466723</v>
      </c>
      <c r="BB32" s="30">
        <f t="shared" si="13"/>
        <v>0.12516253348961037</v>
      </c>
      <c r="BC32" s="56">
        <f t="shared" si="47"/>
        <v>7.5926020410635259E-2</v>
      </c>
      <c r="BD32" s="30">
        <f t="shared" si="14"/>
        <v>1.4750483943511838</v>
      </c>
      <c r="BE32" s="30">
        <f t="shared" si="15"/>
        <v>1.7404762482620777</v>
      </c>
      <c r="BF32" s="30">
        <f t="shared" si="16"/>
        <v>0.13271392695544693</v>
      </c>
      <c r="BG32" s="56">
        <f t="shared" si="17"/>
        <v>8.2545737760286689E-2</v>
      </c>
      <c r="BH32" s="30">
        <f t="shared" si="18"/>
        <v>1.5077200818391816</v>
      </c>
      <c r="BI32" s="30">
        <f t="shared" si="19"/>
        <v>1.7885561086607193</v>
      </c>
      <c r="BJ32" s="30">
        <f t="shared" si="20"/>
        <v>0.14041801341076893</v>
      </c>
      <c r="BK32" s="56">
        <f t="shared" si="21"/>
        <v>8.5197966005071679E-2</v>
      </c>
      <c r="BL32" s="30">
        <f t="shared" si="22"/>
        <v>1.6612028997129662</v>
      </c>
      <c r="BM32" s="30">
        <f t="shared" si="23"/>
        <v>1.9688563604480827</v>
      </c>
      <c r="BN32" s="30">
        <f t="shared" si="24"/>
        <v>0.15382673036755817</v>
      </c>
      <c r="BO32" s="56">
        <f t="shared" si="25"/>
        <v>8.4751635906204825E-2</v>
      </c>
      <c r="BP32" s="59"/>
      <c r="BQ32" s="155">
        <f t="shared" si="26"/>
        <v>1.1564410432508516</v>
      </c>
      <c r="BR32" s="155">
        <f t="shared" si="27"/>
        <v>2.1405191507033741</v>
      </c>
      <c r="BS32" s="155">
        <f t="shared" si="28"/>
        <v>0.49203905372626117</v>
      </c>
      <c r="BT32" s="157">
        <f t="shared" si="29"/>
        <v>0.29848043335708691</v>
      </c>
      <c r="BU32" s="155">
        <f t="shared" si="30"/>
        <v>1.0860372234291993</v>
      </c>
      <c r="BV32" s="155">
        <f t="shared" si="31"/>
        <v>2.1294874191840623</v>
      </c>
      <c r="BW32" s="155">
        <f t="shared" si="32"/>
        <v>0.52172509787743138</v>
      </c>
      <c r="BX32" s="157">
        <f t="shared" si="33"/>
        <v>0.32450387160051414</v>
      </c>
      <c r="BY32" s="155">
        <f t="shared" si="34"/>
        <v>1.0961266864165602</v>
      </c>
      <c r="BZ32" s="155">
        <f t="shared" si="35"/>
        <v>2.200149504083341</v>
      </c>
      <c r="CA32" s="155">
        <f t="shared" si="36"/>
        <v>0.55201140883339028</v>
      </c>
      <c r="CB32" s="157">
        <f t="shared" si="37"/>
        <v>0.33493031343934465</v>
      </c>
      <c r="CC32" s="155">
        <f t="shared" si="38"/>
        <v>1.2103058622115965</v>
      </c>
      <c r="CD32" s="155">
        <f t="shared" si="39"/>
        <v>2.4197533979494521</v>
      </c>
      <c r="CE32" s="155">
        <f t="shared" si="40"/>
        <v>0.6047237678689279</v>
      </c>
      <c r="CF32" s="157">
        <f t="shared" si="41"/>
        <v>0.33317570019068998</v>
      </c>
      <c r="CG32" s="66"/>
      <c r="CH32" s="60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24"/>
      <c r="U33" s="27"/>
      <c r="V33" s="102">
        <f>AVERAGE(V16:V32)</f>
        <v>28.096987933269848</v>
      </c>
      <c r="W33" s="27"/>
      <c r="X33" s="131"/>
      <c r="Y33" s="83"/>
      <c r="Z33" s="84"/>
      <c r="AA33" s="131"/>
      <c r="AB33" s="131"/>
      <c r="AC33" s="131"/>
      <c r="AD33" s="131"/>
      <c r="AE33" s="131"/>
      <c r="AF33" s="131"/>
      <c r="AG33" s="84"/>
      <c r="AH33" s="77"/>
      <c r="AI33" s="45"/>
      <c r="AJ33" s="131"/>
      <c r="AK33" s="131"/>
      <c r="AL33" s="131"/>
      <c r="AM33" s="131"/>
      <c r="AN33" s="131"/>
      <c r="AO33" s="131"/>
      <c r="AP33" s="131"/>
      <c r="AQ33" s="131"/>
      <c r="AR33" s="106"/>
      <c r="AS33" s="107"/>
      <c r="AT33" s="68"/>
      <c r="AU33" s="92"/>
      <c r="AV33" s="92"/>
      <c r="AW33" s="92"/>
      <c r="AX33" s="92"/>
      <c r="AY33" s="63"/>
      <c r="AZ33" s="92"/>
      <c r="BA33" s="92"/>
      <c r="BB33" s="92"/>
      <c r="BC33" s="158"/>
      <c r="BD33" s="92"/>
      <c r="BE33" s="92"/>
      <c r="BF33" s="92"/>
      <c r="BG33" s="59"/>
      <c r="BH33" s="92"/>
      <c r="BI33" s="92"/>
      <c r="BJ33" s="92"/>
      <c r="BK33" s="59"/>
      <c r="BL33" s="92"/>
      <c r="BM33" s="92"/>
      <c r="BN33" s="92"/>
      <c r="BO33" s="59"/>
      <c r="BP33" s="59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24"/>
      <c r="U34" s="131"/>
      <c r="V34" s="131"/>
      <c r="W34" s="131"/>
      <c r="X34" s="131"/>
      <c r="Y34" s="83"/>
      <c r="Z34" s="84"/>
      <c r="AA34" s="131"/>
      <c r="AB34" s="131"/>
      <c r="AC34" s="131"/>
      <c r="AD34" s="131"/>
      <c r="AE34" s="131"/>
      <c r="AF34" s="131"/>
      <c r="AG34" s="84"/>
      <c r="AH34" s="77"/>
      <c r="AI34" s="45"/>
      <c r="AJ34" s="131"/>
      <c r="AK34" s="131"/>
      <c r="AL34" s="131"/>
      <c r="AM34" s="131"/>
      <c r="AN34" s="131"/>
      <c r="AO34" s="131"/>
      <c r="AP34" s="131"/>
      <c r="AQ34" s="131"/>
      <c r="AR34" s="106"/>
      <c r="AS34" s="107"/>
      <c r="AT34" s="68"/>
      <c r="AU34" s="92"/>
      <c r="AV34" s="92"/>
      <c r="AW34" s="92"/>
      <c r="AX34" s="92"/>
      <c r="AY34" s="63"/>
      <c r="AZ34" s="92"/>
      <c r="BA34" s="92"/>
      <c r="BB34" s="92"/>
      <c r="BC34" s="59"/>
      <c r="BD34" s="92"/>
      <c r="BE34" s="92"/>
      <c r="BF34" s="92"/>
      <c r="BG34" s="59"/>
      <c r="BH34" s="92"/>
      <c r="BI34" s="92"/>
      <c r="BJ34" s="92"/>
      <c r="BK34" s="59"/>
      <c r="BL34" s="92"/>
      <c r="BM34" s="92"/>
      <c r="BN34" s="92"/>
      <c r="BO34" s="59"/>
      <c r="BP34" s="59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D3:O7"/>
    <mergeCell ref="C10:H14"/>
    <mergeCell ref="L10:Q14"/>
    <mergeCell ref="T10:X13"/>
    <mergeCell ref="Z10:AG13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2208A-DBAE-4E7D-80F3-9DC4B5A7064E}">
  <sheetPr>
    <tabColor theme="4" tint="-0.249977111117893"/>
  </sheetPr>
  <dimension ref="A2:CI294"/>
  <sheetViews>
    <sheetView zoomScale="40" zoomScaleNormal="40" workbookViewId="0">
      <selection activeCell="AB58" sqref="AB58"/>
    </sheetView>
  </sheetViews>
  <sheetFormatPr defaultRowHeight="18.75" x14ac:dyDescent="0.3"/>
  <cols>
    <col min="1" max="2" width="9.140625" style="1"/>
    <col min="3" max="8" width="13" style="1" customWidth="1"/>
    <col min="9" max="9" width="9.140625" style="1"/>
    <col min="10" max="10" width="4.7109375" style="1" customWidth="1"/>
    <col min="11" max="11" width="9.140625" style="1"/>
    <col min="12" max="12" width="45.28515625" style="1" customWidth="1"/>
    <col min="13" max="13" width="14.85546875" style="1" customWidth="1"/>
    <col min="14" max="16" width="17.7109375" style="1" customWidth="1"/>
    <col min="17" max="17" width="17.7109375" style="1" bestFit="1" customWidth="1"/>
    <col min="18" max="18" width="9.140625" style="1"/>
    <col min="19" max="19" width="6.7109375" style="1" customWidth="1"/>
    <col min="20" max="20" width="9.140625" style="35"/>
    <col min="21" max="23" width="17.85546875" style="28" customWidth="1"/>
    <col min="24" max="24" width="9.140625" style="28"/>
    <col min="25" max="25" width="6.7109375" style="1" customWidth="1"/>
    <col min="26" max="26" width="9.140625" style="1"/>
    <col min="27" max="32" width="17.85546875" style="2" customWidth="1"/>
    <col min="33" max="33" width="9.140625" style="1"/>
    <col min="34" max="34" width="6.7109375" style="7" customWidth="1"/>
    <col min="35" max="35" width="9.140625" style="7"/>
    <col min="36" max="43" width="17.85546875" style="35" customWidth="1"/>
    <col min="44" max="44" width="9.140625" style="1"/>
    <col min="45" max="45" width="6.7109375" style="1" customWidth="1"/>
    <col min="46" max="46" width="9.140625" style="7"/>
    <col min="47" max="50" width="17.85546875" style="35" customWidth="1"/>
    <col min="51" max="51" width="4.85546875" style="35" customWidth="1"/>
    <col min="52" max="67" width="17.85546875" style="35" customWidth="1"/>
    <col min="68" max="68" width="9.140625" style="35"/>
    <col min="69" max="84" width="17.85546875" style="35" hidden="1" customWidth="1"/>
    <col min="85" max="85" width="12.5703125" style="7" hidden="1" customWidth="1"/>
    <col min="86" max="86" width="9.140625" style="7" hidden="1" customWidth="1"/>
    <col min="87" max="16384" width="9.140625" style="1"/>
  </cols>
  <sheetData>
    <row r="2" spans="1:86" x14ac:dyDescent="0.3">
      <c r="AK2" s="10"/>
      <c r="AL2" s="10"/>
      <c r="AM2" s="10"/>
      <c r="AN2" s="10"/>
      <c r="AO2" s="10"/>
      <c r="AP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32"/>
    </row>
    <row r="3" spans="1:86" ht="15.75" customHeight="1" x14ac:dyDescent="0.3">
      <c r="D3" s="196" t="s">
        <v>127</v>
      </c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AK3" s="10"/>
      <c r="AP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32"/>
    </row>
    <row r="4" spans="1:86" ht="15" customHeight="1" x14ac:dyDescent="0.3"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AK4" s="10"/>
      <c r="AP4" s="10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2"/>
    </row>
    <row r="5" spans="1:86" ht="15" customHeight="1" x14ac:dyDescent="0.3"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AK5" s="10"/>
      <c r="AP5" s="10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2"/>
    </row>
    <row r="6" spans="1:86" ht="15" customHeight="1" x14ac:dyDescent="0.3"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AK6" s="10"/>
      <c r="AP6" s="10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2"/>
    </row>
    <row r="7" spans="1:86" ht="15" customHeight="1" x14ac:dyDescent="0.3"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AK7" s="10"/>
      <c r="AP7" s="10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2"/>
    </row>
    <row r="8" spans="1:86" ht="18" customHeight="1" x14ac:dyDescent="0.3">
      <c r="AK8" s="10"/>
      <c r="AL8" s="10"/>
      <c r="AM8" s="10"/>
      <c r="AN8" s="10"/>
      <c r="AO8" s="10"/>
      <c r="AP8" s="10"/>
    </row>
    <row r="9" spans="1:86" ht="15" customHeight="1" x14ac:dyDescent="0.3">
      <c r="U9" s="35"/>
      <c r="V9" s="35"/>
      <c r="W9" s="35"/>
      <c r="X9" s="35"/>
      <c r="Y9" s="7"/>
    </row>
    <row r="10" spans="1:86" s="37" customFormat="1" ht="21.95" customHeight="1" x14ac:dyDescent="0.25">
      <c r="B10" s="13"/>
      <c r="C10" s="234" t="s">
        <v>65</v>
      </c>
      <c r="D10" s="234"/>
      <c r="E10" s="234"/>
      <c r="F10" s="234"/>
      <c r="G10" s="234"/>
      <c r="H10" s="234"/>
      <c r="I10" s="13"/>
      <c r="J10" s="16"/>
      <c r="K10" s="13"/>
      <c r="L10" s="234" t="s">
        <v>67</v>
      </c>
      <c r="M10" s="234"/>
      <c r="N10" s="234"/>
      <c r="O10" s="234"/>
      <c r="P10" s="234"/>
      <c r="Q10" s="234"/>
      <c r="R10" s="13"/>
      <c r="S10" s="16"/>
      <c r="T10" s="225" t="s">
        <v>78</v>
      </c>
      <c r="U10" s="225"/>
      <c r="V10" s="225"/>
      <c r="W10" s="225"/>
      <c r="X10" s="225"/>
      <c r="Y10" s="39"/>
      <c r="Z10" s="225" t="s">
        <v>79</v>
      </c>
      <c r="AA10" s="225"/>
      <c r="AB10" s="225"/>
      <c r="AC10" s="225"/>
      <c r="AD10" s="225"/>
      <c r="AE10" s="225"/>
      <c r="AF10" s="225"/>
      <c r="AG10" s="225"/>
      <c r="AH10" s="77"/>
      <c r="AI10" s="225" t="s">
        <v>80</v>
      </c>
      <c r="AJ10" s="225"/>
      <c r="AK10" s="225"/>
      <c r="AL10" s="225"/>
      <c r="AM10" s="225"/>
      <c r="AN10" s="225"/>
      <c r="AO10" s="225"/>
      <c r="AP10" s="225"/>
      <c r="AQ10" s="225"/>
      <c r="AR10" s="225"/>
      <c r="AS10" s="49"/>
      <c r="AT10" s="246" t="s">
        <v>90</v>
      </c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60"/>
      <c r="CH10" s="60"/>
    </row>
    <row r="11" spans="1:86" s="37" customFormat="1" ht="21.95" customHeight="1" x14ac:dyDescent="0.25">
      <c r="A11" s="36"/>
      <c r="B11" s="13"/>
      <c r="C11" s="234"/>
      <c r="D11" s="234"/>
      <c r="E11" s="234"/>
      <c r="F11" s="234"/>
      <c r="G11" s="234"/>
      <c r="H11" s="234"/>
      <c r="I11" s="13"/>
      <c r="J11" s="16"/>
      <c r="K11" s="13"/>
      <c r="L11" s="234"/>
      <c r="M11" s="234"/>
      <c r="N11" s="234"/>
      <c r="O11" s="234"/>
      <c r="P11" s="234"/>
      <c r="Q11" s="234"/>
      <c r="R11" s="13"/>
      <c r="S11" s="16"/>
      <c r="T11" s="225"/>
      <c r="U11" s="225"/>
      <c r="V11" s="225"/>
      <c r="W11" s="225"/>
      <c r="X11" s="225"/>
      <c r="Y11" s="39"/>
      <c r="Z11" s="225"/>
      <c r="AA11" s="225"/>
      <c r="AB11" s="225"/>
      <c r="AC11" s="225"/>
      <c r="AD11" s="225"/>
      <c r="AE11" s="225"/>
      <c r="AF11" s="225"/>
      <c r="AG11" s="225"/>
      <c r="AH11" s="77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49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0"/>
    </row>
    <row r="12" spans="1:86" s="37" customFormat="1" ht="21.95" customHeight="1" x14ac:dyDescent="0.25">
      <c r="A12" s="36"/>
      <c r="B12" s="13"/>
      <c r="C12" s="234"/>
      <c r="D12" s="234"/>
      <c r="E12" s="234"/>
      <c r="F12" s="234"/>
      <c r="G12" s="234"/>
      <c r="H12" s="234"/>
      <c r="I12" s="13"/>
      <c r="J12" s="16"/>
      <c r="K12" s="13"/>
      <c r="L12" s="234"/>
      <c r="M12" s="234"/>
      <c r="N12" s="234"/>
      <c r="O12" s="234"/>
      <c r="P12" s="234"/>
      <c r="Q12" s="234"/>
      <c r="R12" s="13"/>
      <c r="S12" s="16"/>
      <c r="T12" s="225"/>
      <c r="U12" s="225"/>
      <c r="V12" s="225"/>
      <c r="W12" s="225"/>
      <c r="X12" s="225"/>
      <c r="Y12" s="39"/>
      <c r="Z12" s="225"/>
      <c r="AA12" s="225"/>
      <c r="AB12" s="225"/>
      <c r="AC12" s="225"/>
      <c r="AD12" s="225"/>
      <c r="AE12" s="225"/>
      <c r="AF12" s="225"/>
      <c r="AG12" s="225"/>
      <c r="AH12" s="51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49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0"/>
    </row>
    <row r="13" spans="1:86" s="37" customFormat="1" ht="21.95" customHeight="1" x14ac:dyDescent="0.25">
      <c r="A13" s="36"/>
      <c r="B13" s="13"/>
      <c r="C13" s="234"/>
      <c r="D13" s="234"/>
      <c r="E13" s="234"/>
      <c r="F13" s="234"/>
      <c r="G13" s="234"/>
      <c r="H13" s="234"/>
      <c r="I13" s="13"/>
      <c r="J13" s="16"/>
      <c r="K13" s="13"/>
      <c r="L13" s="234"/>
      <c r="M13" s="234"/>
      <c r="N13" s="234"/>
      <c r="O13" s="234"/>
      <c r="P13" s="234"/>
      <c r="Q13" s="234"/>
      <c r="R13" s="13"/>
      <c r="S13" s="16"/>
      <c r="T13" s="225"/>
      <c r="U13" s="225"/>
      <c r="V13" s="225"/>
      <c r="W13" s="225"/>
      <c r="X13" s="225"/>
      <c r="Y13" s="39"/>
      <c r="Z13" s="225"/>
      <c r="AA13" s="225"/>
      <c r="AB13" s="225"/>
      <c r="AC13" s="225"/>
      <c r="AD13" s="225"/>
      <c r="AE13" s="225"/>
      <c r="AF13" s="225"/>
      <c r="AG13" s="225"/>
      <c r="AH13" s="43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49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65"/>
      <c r="CH13" s="60"/>
    </row>
    <row r="14" spans="1:86" s="37" customFormat="1" ht="21.95" customHeight="1" x14ac:dyDescent="0.25">
      <c r="A14" s="36"/>
      <c r="B14" s="13"/>
      <c r="C14" s="234"/>
      <c r="D14" s="234"/>
      <c r="E14" s="234"/>
      <c r="F14" s="234"/>
      <c r="G14" s="234"/>
      <c r="H14" s="234"/>
      <c r="I14" s="13"/>
      <c r="J14" s="16"/>
      <c r="K14" s="13"/>
      <c r="L14" s="234"/>
      <c r="M14" s="234"/>
      <c r="N14" s="234"/>
      <c r="O14" s="234"/>
      <c r="P14" s="234"/>
      <c r="Q14" s="234"/>
      <c r="R14" s="13"/>
      <c r="S14" s="16"/>
      <c r="T14" s="24"/>
      <c r="U14" s="99"/>
      <c r="V14" s="99"/>
      <c r="W14" s="99"/>
      <c r="X14" s="99"/>
      <c r="Y14" s="40"/>
      <c r="Z14" s="41"/>
      <c r="AA14" s="250" t="s">
        <v>8</v>
      </c>
      <c r="AB14" s="250"/>
      <c r="AC14" s="251" t="s">
        <v>9</v>
      </c>
      <c r="AD14" s="251"/>
      <c r="AE14" s="250" t="s">
        <v>10</v>
      </c>
      <c r="AF14" s="250"/>
      <c r="AG14" s="42"/>
      <c r="AH14" s="44"/>
      <c r="AI14" s="45"/>
      <c r="AJ14" s="252" t="s">
        <v>82</v>
      </c>
      <c r="AK14" s="252"/>
      <c r="AL14" s="252"/>
      <c r="AM14" s="252"/>
      <c r="AN14" s="252" t="s">
        <v>81</v>
      </c>
      <c r="AO14" s="252"/>
      <c r="AP14" s="252"/>
      <c r="AQ14" s="252"/>
      <c r="AR14" s="25"/>
      <c r="AS14" s="50"/>
      <c r="AT14" s="59"/>
      <c r="AU14" s="253" t="s">
        <v>85</v>
      </c>
      <c r="AV14" s="253"/>
      <c r="AW14" s="253"/>
      <c r="AX14" s="253"/>
      <c r="AY14" s="59"/>
      <c r="AZ14" s="253" t="s">
        <v>86</v>
      </c>
      <c r="BA14" s="253"/>
      <c r="BB14" s="253"/>
      <c r="BC14" s="253"/>
      <c r="BD14" s="253" t="s">
        <v>87</v>
      </c>
      <c r="BE14" s="253"/>
      <c r="BF14" s="253"/>
      <c r="BG14" s="253"/>
      <c r="BH14" s="253" t="s">
        <v>88</v>
      </c>
      <c r="BI14" s="253"/>
      <c r="BJ14" s="253"/>
      <c r="BK14" s="253"/>
      <c r="BL14" s="253" t="s">
        <v>89</v>
      </c>
      <c r="BM14" s="253"/>
      <c r="BN14" s="253"/>
      <c r="BO14" s="253"/>
      <c r="BP14" s="59"/>
      <c r="BQ14" s="245" t="s">
        <v>91</v>
      </c>
      <c r="BR14" s="245"/>
      <c r="BS14" s="245"/>
      <c r="BT14" s="245"/>
      <c r="BU14" s="245" t="s">
        <v>92</v>
      </c>
      <c r="BV14" s="245"/>
      <c r="BW14" s="245"/>
      <c r="BX14" s="245"/>
      <c r="BY14" s="245" t="s">
        <v>93</v>
      </c>
      <c r="BZ14" s="245"/>
      <c r="CA14" s="245"/>
      <c r="CB14" s="245"/>
      <c r="CC14" s="245" t="s">
        <v>94</v>
      </c>
      <c r="CD14" s="245"/>
      <c r="CE14" s="245"/>
      <c r="CF14" s="245"/>
      <c r="CG14" s="66"/>
      <c r="CH14" s="67"/>
    </row>
    <row r="15" spans="1:86" s="12" customFormat="1" ht="21.95" customHeight="1" x14ac:dyDescent="0.25">
      <c r="A15" s="11"/>
      <c r="B15" s="13"/>
      <c r="C15" s="13"/>
      <c r="D15" s="13"/>
      <c r="E15" s="13"/>
      <c r="F15" s="13"/>
      <c r="G15" s="13"/>
      <c r="H15" s="13"/>
      <c r="I15" s="13"/>
      <c r="J15" s="16"/>
      <c r="K15" s="13"/>
      <c r="L15" s="27"/>
      <c r="M15" s="27"/>
      <c r="N15" s="27"/>
      <c r="O15" s="27"/>
      <c r="P15" s="27"/>
      <c r="Q15" s="27"/>
      <c r="R15" s="13"/>
      <c r="S15" s="16"/>
      <c r="T15" s="24"/>
      <c r="U15" s="38" t="s">
        <v>11</v>
      </c>
      <c r="V15" s="153" t="s">
        <v>12</v>
      </c>
      <c r="W15" s="153" t="s">
        <v>60</v>
      </c>
      <c r="X15" s="57"/>
      <c r="Y15" s="51"/>
      <c r="Z15" s="26"/>
      <c r="AA15" s="153" t="s">
        <v>61</v>
      </c>
      <c r="AB15" s="153" t="s">
        <v>62</v>
      </c>
      <c r="AC15" s="153" t="s">
        <v>61</v>
      </c>
      <c r="AD15" s="153" t="s">
        <v>62</v>
      </c>
      <c r="AE15" s="153" t="s">
        <v>61</v>
      </c>
      <c r="AF15" s="153" t="s">
        <v>62</v>
      </c>
      <c r="AG15" s="26"/>
      <c r="AH15" s="43"/>
      <c r="AI15" s="45"/>
      <c r="AJ15" s="47" t="s">
        <v>8</v>
      </c>
      <c r="AK15" s="47" t="s">
        <v>9</v>
      </c>
      <c r="AL15" s="47" t="s">
        <v>10</v>
      </c>
      <c r="AM15" s="3" t="s">
        <v>56</v>
      </c>
      <c r="AN15" s="47" t="s">
        <v>8</v>
      </c>
      <c r="AO15" s="47" t="s">
        <v>9</v>
      </c>
      <c r="AP15" s="47" t="s">
        <v>10</v>
      </c>
      <c r="AQ15" s="3" t="s">
        <v>56</v>
      </c>
      <c r="AR15" s="48"/>
      <c r="AS15" s="51"/>
      <c r="AT15" s="60"/>
      <c r="AU15" s="47" t="s">
        <v>63</v>
      </c>
      <c r="AV15" s="47" t="s">
        <v>83</v>
      </c>
      <c r="AW15" s="47" t="s">
        <v>84</v>
      </c>
      <c r="AX15" s="3" t="s">
        <v>64</v>
      </c>
      <c r="AY15" s="61"/>
      <c r="AZ15" s="54" t="s">
        <v>13</v>
      </c>
      <c r="BA15" s="54" t="s">
        <v>14</v>
      </c>
      <c r="BB15" s="54" t="s">
        <v>59</v>
      </c>
      <c r="BC15" s="55" t="s">
        <v>15</v>
      </c>
      <c r="BD15" s="54" t="s">
        <v>13</v>
      </c>
      <c r="BE15" s="54" t="s">
        <v>14</v>
      </c>
      <c r="BF15" s="54" t="s">
        <v>59</v>
      </c>
      <c r="BG15" s="55" t="s">
        <v>15</v>
      </c>
      <c r="BH15" s="54" t="s">
        <v>13</v>
      </c>
      <c r="BI15" s="54" t="s">
        <v>14</v>
      </c>
      <c r="BJ15" s="54" t="s">
        <v>59</v>
      </c>
      <c r="BK15" s="55" t="s">
        <v>15</v>
      </c>
      <c r="BL15" s="54" t="s">
        <v>13</v>
      </c>
      <c r="BM15" s="54" t="s">
        <v>14</v>
      </c>
      <c r="BN15" s="54" t="s">
        <v>59</v>
      </c>
      <c r="BO15" s="55" t="s">
        <v>15</v>
      </c>
      <c r="BP15" s="63"/>
      <c r="BQ15" s="54" t="s">
        <v>13</v>
      </c>
      <c r="BR15" s="54" t="s">
        <v>14</v>
      </c>
      <c r="BS15" s="54" t="s">
        <v>59</v>
      </c>
      <c r="BT15" s="55" t="s">
        <v>15</v>
      </c>
      <c r="BU15" s="54" t="s">
        <v>13</v>
      </c>
      <c r="BV15" s="54" t="s">
        <v>14</v>
      </c>
      <c r="BW15" s="54" t="s">
        <v>59</v>
      </c>
      <c r="BX15" s="55" t="s">
        <v>15</v>
      </c>
      <c r="BY15" s="54" t="s">
        <v>13</v>
      </c>
      <c r="BZ15" s="54" t="s">
        <v>14</v>
      </c>
      <c r="CA15" s="54" t="s">
        <v>59</v>
      </c>
      <c r="CB15" s="55" t="s">
        <v>15</v>
      </c>
      <c r="CC15" s="54" t="s">
        <v>13</v>
      </c>
      <c r="CD15" s="54" t="s">
        <v>14</v>
      </c>
      <c r="CE15" s="54" t="s">
        <v>59</v>
      </c>
      <c r="CF15" s="55" t="s">
        <v>15</v>
      </c>
      <c r="CG15" s="68"/>
      <c r="CH15" s="60"/>
    </row>
    <row r="16" spans="1:86" s="12" customFormat="1" ht="21.95" customHeight="1" x14ac:dyDescent="0.25">
      <c r="A16" s="11"/>
      <c r="B16" s="79"/>
      <c r="C16" s="80"/>
      <c r="D16" s="240" t="s">
        <v>53</v>
      </c>
      <c r="E16" s="241"/>
      <c r="F16" s="241"/>
      <c r="G16" s="242"/>
      <c r="H16" s="79"/>
      <c r="I16" s="79"/>
      <c r="J16" s="11"/>
      <c r="K16" s="79"/>
      <c r="L16" s="27"/>
      <c r="M16" s="24"/>
      <c r="N16" s="146" t="s">
        <v>8</v>
      </c>
      <c r="O16" s="146" t="s">
        <v>9</v>
      </c>
      <c r="P16" s="146" t="s">
        <v>10</v>
      </c>
      <c r="Q16" s="146" t="s">
        <v>56</v>
      </c>
      <c r="R16" s="24"/>
      <c r="S16" s="34"/>
      <c r="T16" s="24"/>
      <c r="U16" s="129">
        <f>'RAW DATA'!K11</f>
        <v>202.45</v>
      </c>
      <c r="V16" s="129">
        <f>'RAW DATA'!L11</f>
        <v>52.803786844398687</v>
      </c>
      <c r="W16" s="129">
        <f>'RAW DATA'!M11</f>
        <v>1.35</v>
      </c>
      <c r="X16" s="131"/>
      <c r="Y16" s="83"/>
      <c r="Z16" s="84"/>
      <c r="AA16" s="30">
        <f>(($D$18*V16)+1)*(1+$H$23)</f>
        <v>1.6489212949557521</v>
      </c>
      <c r="AB16" s="30">
        <f t="shared" ref="AB16:AB22" si="0">(($D$18*V16)+1)*(1+$H$24)</f>
        <v>2.2308935167048412</v>
      </c>
      <c r="AC16" s="85">
        <f t="shared" ref="AC16:AC22" si="1">(EXP($E$18*V16))*(1+$H$23)</f>
        <v>1.4642747592298209</v>
      </c>
      <c r="AD16" s="85">
        <f t="shared" ref="AD16:AD22" si="2">(EXP($E$18*V16))*(1+$H$24)</f>
        <v>1.9810776154285812</v>
      </c>
      <c r="AE16" s="30">
        <f t="shared" ref="AE16:AE22" si="3">($F$18*(V16^$G$18))*(1+$H$23)</f>
        <v>1.1385325311088417</v>
      </c>
      <c r="AF16" s="30">
        <f t="shared" ref="AF16:AF22" si="4">($F$18*(V16^$G$18))*(1+$H$24)</f>
        <v>1.5403675420884326</v>
      </c>
      <c r="AG16" s="84"/>
      <c r="AH16" s="77"/>
      <c r="AI16" s="45"/>
      <c r="AJ16" s="30">
        <f t="shared" ref="AJ16:AJ22" si="5">($D$18*V16)+1</f>
        <v>1.9399074058302967</v>
      </c>
      <c r="AK16" s="30">
        <f t="shared" ref="AK16:AK22" si="6">EXP($E$18*V16)</f>
        <v>1.7226761873292011</v>
      </c>
      <c r="AL16" s="30">
        <f>$F$18*(V16^$G$18)</f>
        <v>1.3394500365986373</v>
      </c>
      <c r="AM16" s="85">
        <f t="shared" ref="AM16:AM22" si="7">V16*$H$21+1</f>
        <v>2.2144870974211699</v>
      </c>
      <c r="AN16" s="30">
        <f>(W16-AJ16)^2</f>
        <v>0.34799074745343034</v>
      </c>
      <c r="AO16" s="30">
        <f>(W16-AK16)^2</f>
        <v>0.13888754060222974</v>
      </c>
      <c r="AP16" s="30">
        <f>(W16-AL16)^2</f>
        <v>1.1130172777009512E-4</v>
      </c>
      <c r="AQ16" s="85">
        <f>(W16-AM16)^2</f>
        <v>0.74733794160767908</v>
      </c>
      <c r="AR16" s="86"/>
      <c r="AS16" s="87"/>
      <c r="AT16" s="60"/>
      <c r="AU16" s="30">
        <f t="shared" ref="AU16:AV22" si="8">V16^2</f>
        <v>2788.2399051086918</v>
      </c>
      <c r="AV16" s="30">
        <f t="shared" si="8"/>
        <v>1.8225000000000002</v>
      </c>
      <c r="AW16" s="30">
        <f t="shared" ref="AW16:AW22" si="9">V16*W16</f>
        <v>71.285112239938229</v>
      </c>
      <c r="AX16" s="85">
        <f t="shared" ref="AX16:AX22" si="10">(V16-$M$25)^2</f>
        <v>628.16565698835791</v>
      </c>
      <c r="AY16" s="62"/>
      <c r="AZ16" s="30">
        <f t="shared" ref="AZ16:AZ22" si="11">AJ16-BB16</f>
        <v>1.2532738799389644</v>
      </c>
      <c r="BA16" s="30">
        <f t="shared" ref="BA16:BA22" si="12">AJ16+BB16</f>
        <v>2.6265409317216291</v>
      </c>
      <c r="BB16" s="30">
        <f t="shared" ref="BB16:BB22" si="13">$N$22*($N$20*SQRT((1/$H$26)+(AX16/$M$26)))</f>
        <v>0.6866335258913322</v>
      </c>
      <c r="BC16" s="56">
        <f>(BA16-AZ16)/(2*AJ16)</f>
        <v>0.35395170090473849</v>
      </c>
      <c r="BD16" s="30">
        <f t="shared" ref="BD16:BD22" si="14">AK16-BF16</f>
        <v>1.2383345274098934</v>
      </c>
      <c r="BE16" s="30">
        <f t="shared" ref="BE16:BE22" si="15">AK16+BF16</f>
        <v>2.2070178472485091</v>
      </c>
      <c r="BF16" s="30">
        <f t="shared" ref="BF16:BF22" si="16">$O$22*($O$20*SQRT((1/$H$26)+(AX16/$M$26)))</f>
        <v>0.48434165991930778</v>
      </c>
      <c r="BG16" s="56">
        <f t="shared" ref="BG16:BG22" si="17">(BE16-BD16)/(2*AK16)</f>
        <v>0.28115653045057787</v>
      </c>
      <c r="BH16" s="30">
        <f t="shared" ref="BH16:BH22" si="18">AL16-BJ16</f>
        <v>1.1774929868222175</v>
      </c>
      <c r="BI16" s="30">
        <f t="shared" ref="BI16:BI22" si="19">AL16+BJ16</f>
        <v>1.501407086375057</v>
      </c>
      <c r="BJ16" s="30">
        <f t="shared" ref="BJ16:BJ22" si="20">$P$22*($P$20*SQRT((1/$H$26)+(AX16/$M$26)))</f>
        <v>0.16195704977641981</v>
      </c>
      <c r="BK16" s="56">
        <f t="shared" ref="BK16:BK22" si="21">(BI16-BH16)/(2*AL16)</f>
        <v>0.12091309518919353</v>
      </c>
      <c r="BL16" s="30">
        <f t="shared" ref="BL16:BL22" si="22">AM16-BN16</f>
        <v>1.2545756963851264</v>
      </c>
      <c r="BM16" s="30">
        <f t="shared" ref="BM16:BM22" si="23">AM16+BN16</f>
        <v>3.1743984984572133</v>
      </c>
      <c r="BN16" s="30">
        <f t="shared" ref="BN16:BN22" si="24">$Q$22*($Q$20*SQRT((1/$H$26)+(AX16/$M$26)))</f>
        <v>0.95991140103604355</v>
      </c>
      <c r="BO16" s="56">
        <f t="shared" ref="BO16:BO22" si="25">(BM16-BL16)/(2*AM16)</f>
        <v>0.43346895186424261</v>
      </c>
      <c r="BP16" s="59"/>
      <c r="BQ16" s="30">
        <f t="shared" ref="BQ16:BQ28" si="26">AJ16-BS16</f>
        <v>0.62514577953138106</v>
      </c>
      <c r="BR16" s="30">
        <f t="shared" ref="BR16:BR28" si="27">AJ16+BS16</f>
        <v>3.2546690321292124</v>
      </c>
      <c r="BS16" s="30">
        <f t="shared" ref="BS16:BS28" si="28">$N$22*SQRT(($N$20^2)+((($N$20*SQRT((1/$H$26)+(AX16/$M$26))))^2))</f>
        <v>1.3147616262989157</v>
      </c>
      <c r="BT16" s="56">
        <f t="shared" ref="BT16:BT28" si="29">(BR16-BQ16)/(2*AJ16)</f>
        <v>0.67774452654155759</v>
      </c>
      <c r="BU16" s="30">
        <f t="shared" ref="BU16:BU28" si="30">AK16-BW16</f>
        <v>0.79526177415560728</v>
      </c>
      <c r="BV16" s="30">
        <f t="shared" ref="BV16:BV28" si="31">AK16+BW16</f>
        <v>2.6500906005027951</v>
      </c>
      <c r="BW16" s="30">
        <f t="shared" ref="BW16:BW28" si="32">$O$22*SQRT(($O$20^2)+((($O$20*SQRT((1/$H$26)+(AX16/$M$26))))^2))</f>
        <v>0.92741441317359385</v>
      </c>
      <c r="BX16" s="56">
        <f t="shared" ref="BX16:BX28" si="33">(BV16-BU16)/(2*AK16)</f>
        <v>0.53835678463254122</v>
      </c>
      <c r="BY16" s="30">
        <f t="shared" ref="BY16:BY28" si="34">AL16-CA16</f>
        <v>1.0293356799216817</v>
      </c>
      <c r="BZ16" s="30">
        <f t="shared" ref="BZ16:BZ28" si="35">AL16+CA16</f>
        <v>1.6495643932755928</v>
      </c>
      <c r="CA16" s="30">
        <f t="shared" ref="CA16:CA28" si="36">$P$22*SQRT(($P$20^2)+((($P$20*SQRT((1/$H$26)+(AX16/$M$26))))^2))</f>
        <v>0.31011435667695547</v>
      </c>
      <c r="CB16" s="56">
        <f t="shared" ref="CB16:CB28" si="37">(BZ16-BY16)/(2*AL16)</f>
        <v>0.23152364642465606</v>
      </c>
      <c r="CC16" s="30">
        <f t="shared" ref="CC16:CC28" si="38">AM16-CE16</f>
        <v>0.37645468691409256</v>
      </c>
      <c r="CD16" s="30">
        <f t="shared" ref="CD16:CD32" si="39">AM16+CE16</f>
        <v>4.0525195079282472</v>
      </c>
      <c r="CE16" s="30">
        <f t="shared" ref="CE16:CE32" si="40">$Q$22*SQRT(($Q$20^2)+((($Q$20*SQRT((1/$H$26)+(AX16/$M$26))))^2))</f>
        <v>1.8380324105070773</v>
      </c>
      <c r="CF16" s="56">
        <f t="shared" ref="CF16:CF32" si="41">(CD16-CC16)/(2*AM16)</f>
        <v>0.83000366660411606</v>
      </c>
      <c r="CG16" s="66"/>
      <c r="CH16" s="60"/>
    </row>
    <row r="17" spans="1:87" s="12" customFormat="1" ht="21.95" customHeight="1" x14ac:dyDescent="0.25">
      <c r="A17" s="11"/>
      <c r="B17" s="79"/>
      <c r="C17" s="80"/>
      <c r="D17" s="146" t="s">
        <v>2</v>
      </c>
      <c r="E17" s="146" t="s">
        <v>3</v>
      </c>
      <c r="F17" s="146" t="s">
        <v>5</v>
      </c>
      <c r="G17" s="146" t="s">
        <v>6</v>
      </c>
      <c r="H17" s="80"/>
      <c r="I17" s="80"/>
      <c r="K17" s="79"/>
      <c r="L17" s="31" t="s">
        <v>102</v>
      </c>
      <c r="M17" s="9" t="s">
        <v>103</v>
      </c>
      <c r="N17" s="128">
        <f>INPUTS!J14</f>
        <v>0.98870000000000002</v>
      </c>
      <c r="O17" s="128">
        <f>INPUTS!K14</f>
        <v>0.96950000000000003</v>
      </c>
      <c r="P17" s="128">
        <f>INPUTS!L14</f>
        <v>0.98750000000000004</v>
      </c>
      <c r="Q17" s="128" t="s">
        <v>7</v>
      </c>
      <c r="R17" s="24"/>
      <c r="S17" s="34"/>
      <c r="T17" s="24"/>
      <c r="U17" s="129">
        <f>'RAW DATA'!K12</f>
        <v>224.51</v>
      </c>
      <c r="V17" s="129">
        <f>'RAW DATA'!L12</f>
        <v>58.841472136051635</v>
      </c>
      <c r="W17" s="129">
        <f>'RAW DATA'!M12</f>
        <v>1.47</v>
      </c>
      <c r="X17" s="131"/>
      <c r="Y17" s="83"/>
      <c r="Z17" s="84"/>
      <c r="AA17" s="30">
        <f t="shared" ref="AA17:AA22" si="42">(($D$18*V17)+1)*(1+$H$23)</f>
        <v>1.740271473418461</v>
      </c>
      <c r="AB17" s="30">
        <f t="shared" si="0"/>
        <v>2.3544849346249763</v>
      </c>
      <c r="AC17" s="85">
        <f t="shared" si="1"/>
        <v>1.5582263721176484</v>
      </c>
      <c r="AD17" s="85">
        <f t="shared" si="2"/>
        <v>2.1081886211003478</v>
      </c>
      <c r="AE17" s="30">
        <f t="shared" si="3"/>
        <v>1.3151319587152548</v>
      </c>
      <c r="AF17" s="30">
        <f t="shared" si="4"/>
        <v>1.7792961794382858</v>
      </c>
      <c r="AG17" s="84"/>
      <c r="AH17" s="77"/>
      <c r="AI17" s="45"/>
      <c r="AJ17" s="30">
        <f t="shared" si="5"/>
        <v>2.0473782040217188</v>
      </c>
      <c r="AK17" s="30">
        <f t="shared" si="6"/>
        <v>1.8332074966089982</v>
      </c>
      <c r="AL17" s="30">
        <f t="shared" ref="AL17:AL22" si="43">$F$18*(V17^$G$18)</f>
        <v>1.5472140690767704</v>
      </c>
      <c r="AM17" s="85">
        <f t="shared" si="7"/>
        <v>2.3533538591291876</v>
      </c>
      <c r="AN17" s="30">
        <f>(W17-AJ17)^2</f>
        <v>0.33336559047934555</v>
      </c>
      <c r="AO17" s="30">
        <f t="shared" ref="AO17:AO22" si="44">(W17-AK17)^2</f>
        <v>0.13191968559297546</v>
      </c>
      <c r="AP17" s="30">
        <f>(W17-AL17)^2</f>
        <v>5.9620124633922742E-3</v>
      </c>
      <c r="AQ17" s="85">
        <f t="shared" ref="AQ17:AQ22" si="45">(W17-AM17)^2</f>
        <v>0.78031404043842867</v>
      </c>
      <c r="AR17" s="86"/>
      <c r="AS17" s="87"/>
      <c r="AT17" s="60"/>
      <c r="AU17" s="30">
        <f t="shared" si="8"/>
        <v>3462.3188431377412</v>
      </c>
      <c r="AV17" s="30">
        <f t="shared" si="8"/>
        <v>2.1608999999999998</v>
      </c>
      <c r="AW17" s="30">
        <f t="shared" si="9"/>
        <v>86.496964039995902</v>
      </c>
      <c r="AX17" s="85">
        <f t="shared" si="10"/>
        <v>361.97147211269993</v>
      </c>
      <c r="AY17" s="63"/>
      <c r="AZ17" s="30">
        <f t="shared" si="11"/>
        <v>1.4576500537706445</v>
      </c>
      <c r="BA17" s="30">
        <f t="shared" si="12"/>
        <v>2.6371063542727931</v>
      </c>
      <c r="BB17" s="30">
        <f t="shared" si="13"/>
        <v>0.58972815025107428</v>
      </c>
      <c r="BC17" s="56">
        <f t="shared" ref="BC17:BC22" si="46">(BA17-AZ17)/(2*AJ17)</f>
        <v>0.28804065076626084</v>
      </c>
      <c r="BD17" s="30">
        <f>AK17-BF17</f>
        <v>1.4172215296800361</v>
      </c>
      <c r="BE17" s="30">
        <f t="shared" si="15"/>
        <v>2.24919346353796</v>
      </c>
      <c r="BF17" s="30">
        <f t="shared" si="16"/>
        <v>0.415985966928962</v>
      </c>
      <c r="BG17" s="56">
        <f t="shared" si="17"/>
        <v>0.22691701168494999</v>
      </c>
      <c r="BH17" s="30">
        <f t="shared" si="18"/>
        <v>1.4081142031609821</v>
      </c>
      <c r="BI17" s="30">
        <f t="shared" si="19"/>
        <v>1.6863139349925587</v>
      </c>
      <c r="BJ17" s="30">
        <f t="shared" si="20"/>
        <v>0.13909986591578824</v>
      </c>
      <c r="BK17" s="56">
        <f t="shared" si="21"/>
        <v>8.9903439152921996E-2</v>
      </c>
      <c r="BL17" s="30">
        <f t="shared" si="22"/>
        <v>1.5289158531302016</v>
      </c>
      <c r="BM17" s="30">
        <f t="shared" si="23"/>
        <v>3.1777918651281736</v>
      </c>
      <c r="BN17" s="30">
        <f t="shared" si="24"/>
        <v>0.82443800599898598</v>
      </c>
      <c r="BO17" s="56">
        <f t="shared" si="25"/>
        <v>0.35032470905333934</v>
      </c>
      <c r="BP17" s="59"/>
      <c r="BQ17" s="30">
        <f t="shared" si="26"/>
        <v>0.78052705794781629</v>
      </c>
      <c r="BR17" s="30">
        <f t="shared" si="27"/>
        <v>3.314229350095621</v>
      </c>
      <c r="BS17" s="30">
        <f t="shared" si="28"/>
        <v>1.2668511460739025</v>
      </c>
      <c r="BT17" s="56">
        <f t="shared" si="29"/>
        <v>0.6187675259927029</v>
      </c>
      <c r="BU17" s="30">
        <f t="shared" si="30"/>
        <v>0.93958846429681964</v>
      </c>
      <c r="BV17" s="30">
        <f t="shared" si="31"/>
        <v>2.7268265289211766</v>
      </c>
      <c r="BW17" s="30">
        <f t="shared" si="32"/>
        <v>0.89361903231217854</v>
      </c>
      <c r="BX17" s="56">
        <f t="shared" si="33"/>
        <v>0.48746202160157159</v>
      </c>
      <c r="BY17" s="30">
        <f t="shared" si="34"/>
        <v>1.2484004131929227</v>
      </c>
      <c r="BZ17" s="30">
        <f t="shared" si="35"/>
        <v>1.8460277249606181</v>
      </c>
      <c r="CA17" s="30">
        <f t="shared" si="36"/>
        <v>0.29881365588384762</v>
      </c>
      <c r="CB17" s="56">
        <f t="shared" si="37"/>
        <v>0.19313013102456542</v>
      </c>
      <c r="CC17" s="30">
        <f t="shared" si="38"/>
        <v>0.58230014171374389</v>
      </c>
      <c r="CD17" s="30">
        <f t="shared" si="39"/>
        <v>4.1244075765446313</v>
      </c>
      <c r="CE17" s="30">
        <f t="shared" si="40"/>
        <v>1.7710537174154437</v>
      </c>
      <c r="CF17" s="56">
        <f t="shared" si="41"/>
        <v>0.75256583728160087</v>
      </c>
      <c r="CG17" s="66"/>
      <c r="CH17" s="60"/>
    </row>
    <row r="18" spans="1:87" s="12" customFormat="1" ht="21.95" customHeight="1" x14ac:dyDescent="0.25">
      <c r="A18" s="11"/>
      <c r="B18" s="79"/>
      <c r="C18" s="80"/>
      <c r="D18" s="88">
        <f>INPUTS!E14</f>
        <v>1.78E-2</v>
      </c>
      <c r="E18" s="88">
        <f>INPUTS!F14</f>
        <v>1.03E-2</v>
      </c>
      <c r="F18" s="88">
        <f>INPUTS!G14</f>
        <v>6.7999999999999996E-3</v>
      </c>
      <c r="G18" s="88">
        <f>INPUTS!H14</f>
        <v>1.3319000000000001</v>
      </c>
      <c r="H18" s="80"/>
      <c r="I18" s="80"/>
      <c r="K18" s="79"/>
      <c r="L18" s="31" t="s">
        <v>72</v>
      </c>
      <c r="M18" s="9" t="s">
        <v>71</v>
      </c>
      <c r="N18" s="30">
        <f>SUM(AN16:AN22)</f>
        <v>1.2597827806113249</v>
      </c>
      <c r="O18" s="30">
        <f>SUM(AO16:AO22)</f>
        <v>0.62682933122725004</v>
      </c>
      <c r="P18" s="30">
        <f>SUM(AP16:AP22)</f>
        <v>5.2922202048441308E-2</v>
      </c>
      <c r="Q18" s="30">
        <f>SUM(AQ16:AQ22)</f>
        <v>2.4621128701660977</v>
      </c>
      <c r="R18" s="24"/>
      <c r="S18" s="34"/>
      <c r="T18" s="24"/>
      <c r="U18" s="129">
        <f>'RAW DATA'!K13</f>
        <v>241.63</v>
      </c>
      <c r="V18" s="129">
        <f>'RAW DATA'!L13</f>
        <v>63.445308883752105</v>
      </c>
      <c r="W18" s="129">
        <f>'RAW DATA'!M13</f>
        <v>1.77</v>
      </c>
      <c r="X18" s="131"/>
      <c r="Y18" s="83"/>
      <c r="Z18" s="84"/>
      <c r="AA18" s="30">
        <f t="shared" si="42"/>
        <v>1.8099275234111694</v>
      </c>
      <c r="AB18" s="30">
        <f t="shared" si="0"/>
        <v>2.4487254728504055</v>
      </c>
      <c r="AC18" s="85">
        <f t="shared" si="1"/>
        <v>1.6338966618643924</v>
      </c>
      <c r="AD18" s="85">
        <f t="shared" si="2"/>
        <v>2.2105660719341778</v>
      </c>
      <c r="AE18" s="30">
        <f t="shared" si="3"/>
        <v>1.4539308575103054</v>
      </c>
      <c r="AF18" s="30">
        <f t="shared" si="4"/>
        <v>1.9670829248668835</v>
      </c>
      <c r="AG18" s="84"/>
      <c r="AH18" s="77"/>
      <c r="AI18" s="45"/>
      <c r="AJ18" s="30">
        <f t="shared" si="5"/>
        <v>2.1293264981307876</v>
      </c>
      <c r="AK18" s="30">
        <f t="shared" si="6"/>
        <v>1.9222313668992852</v>
      </c>
      <c r="AL18" s="30">
        <f t="shared" si="43"/>
        <v>1.7105068911885946</v>
      </c>
      <c r="AM18" s="85">
        <f t="shared" si="7"/>
        <v>2.4592421043262984</v>
      </c>
      <c r="AN18" s="30">
        <f t="shared" ref="AN18:AN22" si="47">(W18-AJ18)^2</f>
        <v>0.12911553225893485</v>
      </c>
      <c r="AO18" s="30">
        <f t="shared" si="44"/>
        <v>2.317438906802478E-2</v>
      </c>
      <c r="AP18" s="30">
        <f t="shared" ref="AP18:AP22" si="48">(W18-AL18)^2</f>
        <v>3.53942999604573E-3</v>
      </c>
      <c r="AQ18" s="85">
        <f t="shared" si="45"/>
        <v>0.47505467837614401</v>
      </c>
      <c r="AR18" s="86"/>
      <c r="AS18" s="87"/>
      <c r="AT18" s="60"/>
      <c r="AU18" s="30">
        <f t="shared" si="8"/>
        <v>4025.3072193547137</v>
      </c>
      <c r="AV18" s="30">
        <f t="shared" si="8"/>
        <v>3.1329000000000002</v>
      </c>
      <c r="AW18" s="30">
        <f t="shared" si="9"/>
        <v>112.29819672424122</v>
      </c>
      <c r="AX18" s="85">
        <f t="shared" si="10"/>
        <v>207.98575196721561</v>
      </c>
      <c r="AY18" s="89"/>
      <c r="AZ18" s="30">
        <f t="shared" si="11"/>
        <v>1.6037503372688453</v>
      </c>
      <c r="BA18" s="30">
        <f t="shared" si="12"/>
        <v>2.6549026589927296</v>
      </c>
      <c r="BB18" s="30">
        <f t="shared" si="13"/>
        <v>0.52557616086194225</v>
      </c>
      <c r="BC18" s="56">
        <f t="shared" si="46"/>
        <v>0.24682741764746507</v>
      </c>
      <c r="BD18" s="30">
        <f t="shared" si="14"/>
        <v>1.5514973136276464</v>
      </c>
      <c r="BE18" s="30">
        <f t="shared" si="15"/>
        <v>2.292965420170924</v>
      </c>
      <c r="BF18" s="30">
        <f t="shared" si="16"/>
        <v>0.37073405327163866</v>
      </c>
      <c r="BG18" s="56">
        <f t="shared" si="17"/>
        <v>0.19286650902469812</v>
      </c>
      <c r="BH18" s="30">
        <f t="shared" si="18"/>
        <v>1.5865386297560926</v>
      </c>
      <c r="BI18" s="30">
        <f t="shared" si="19"/>
        <v>1.8344751526210965</v>
      </c>
      <c r="BJ18" s="30">
        <f t="shared" si="20"/>
        <v>0.12396826143250188</v>
      </c>
      <c r="BK18" s="56">
        <f t="shared" si="21"/>
        <v>7.2474575852985348E-2</v>
      </c>
      <c r="BL18" s="30">
        <f t="shared" si="22"/>
        <v>1.7244883675797242</v>
      </c>
      <c r="BM18" s="30">
        <f t="shared" si="23"/>
        <v>3.1939958410728728</v>
      </c>
      <c r="BN18" s="30">
        <f t="shared" si="24"/>
        <v>0.73475373674657418</v>
      </c>
      <c r="BO18" s="56">
        <f t="shared" si="25"/>
        <v>0.29877242889343658</v>
      </c>
      <c r="BP18" s="59"/>
      <c r="BQ18" s="30">
        <f t="shared" si="26"/>
        <v>0.89103621068741723</v>
      </c>
      <c r="BR18" s="30">
        <f t="shared" si="27"/>
        <v>3.3676167855741577</v>
      </c>
      <c r="BS18" s="30">
        <f t="shared" si="28"/>
        <v>1.2382902874433703</v>
      </c>
      <c r="BT18" s="56">
        <f t="shared" si="29"/>
        <v>0.58154082454259293</v>
      </c>
      <c r="BU18" s="30">
        <f t="shared" si="30"/>
        <v>1.048758763731934</v>
      </c>
      <c r="BV18" s="30">
        <f t="shared" si="31"/>
        <v>2.7957039700666364</v>
      </c>
      <c r="BW18" s="30">
        <f t="shared" si="32"/>
        <v>0.87347260316735131</v>
      </c>
      <c r="BX18" s="56">
        <f t="shared" si="33"/>
        <v>0.45440555086578011</v>
      </c>
      <c r="BY18" s="30">
        <f t="shared" si="34"/>
        <v>1.4184299183073397</v>
      </c>
      <c r="BZ18" s="30">
        <f t="shared" si="35"/>
        <v>2.0025838640698495</v>
      </c>
      <c r="CA18" s="30">
        <f t="shared" si="36"/>
        <v>0.292076972881255</v>
      </c>
      <c r="CB18" s="56">
        <f t="shared" si="37"/>
        <v>0.17075463091428814</v>
      </c>
      <c r="CC18" s="30">
        <f t="shared" si="38"/>
        <v>0.7281163729311082</v>
      </c>
      <c r="CD18" s="30">
        <f t="shared" si="39"/>
        <v>4.1903678357214886</v>
      </c>
      <c r="CE18" s="30">
        <f t="shared" si="40"/>
        <v>1.7311257313951902</v>
      </c>
      <c r="CF18" s="56">
        <f t="shared" si="41"/>
        <v>0.70392651799096728</v>
      </c>
      <c r="CG18" s="66"/>
      <c r="CH18" s="60"/>
    </row>
    <row r="19" spans="1:87" s="12" customFormat="1" ht="21.95" customHeight="1" x14ac:dyDescent="0.25">
      <c r="A19" s="11"/>
      <c r="B19" s="79"/>
      <c r="C19" s="80"/>
      <c r="D19" s="80"/>
      <c r="E19" s="80"/>
      <c r="F19" s="80"/>
      <c r="G19" s="80"/>
      <c r="H19" s="80"/>
      <c r="I19" s="80"/>
      <c r="K19" s="79"/>
      <c r="L19" s="31" t="s">
        <v>73</v>
      </c>
      <c r="M19" s="29" t="s">
        <v>68</v>
      </c>
      <c r="N19" s="30">
        <f>N18/(H26-1)</f>
        <v>0.20996379676855415</v>
      </c>
      <c r="O19" s="30">
        <f>O18/(H26-1)</f>
        <v>0.10447155520454167</v>
      </c>
      <c r="P19" s="30">
        <f>P18/(H26-2)</f>
        <v>1.0584440409688261E-2</v>
      </c>
      <c r="Q19" s="30">
        <f>Q18/(H26-1)</f>
        <v>0.41035214502768297</v>
      </c>
      <c r="R19" s="24"/>
      <c r="S19" s="34"/>
      <c r="T19" s="24"/>
      <c r="U19" s="129">
        <f>'RAW DATA'!K14</f>
        <v>286.52999999999997</v>
      </c>
      <c r="V19" s="129">
        <f>'RAW DATA'!L14</f>
        <v>75.224489334040584</v>
      </c>
      <c r="W19" s="129">
        <f>'RAW DATA'!M14</f>
        <v>2.27</v>
      </c>
      <c r="X19" s="131"/>
      <c r="Y19" s="83"/>
      <c r="Z19" s="84"/>
      <c r="AA19" s="30">
        <f t="shared" si="42"/>
        <v>1.9881465236240339</v>
      </c>
      <c r="AB19" s="30">
        <f t="shared" si="0"/>
        <v>2.6898452966678104</v>
      </c>
      <c r="AC19" s="85">
        <f t="shared" si="1"/>
        <v>1.8446569230638576</v>
      </c>
      <c r="AD19" s="85">
        <f t="shared" si="2"/>
        <v>2.4957123076746308</v>
      </c>
      <c r="AE19" s="30">
        <f t="shared" si="3"/>
        <v>1.8241087268221752</v>
      </c>
      <c r="AF19" s="30">
        <f t="shared" si="4"/>
        <v>2.4679118068770602</v>
      </c>
      <c r="AG19" s="84"/>
      <c r="AH19" s="77"/>
      <c r="AI19" s="45"/>
      <c r="AJ19" s="30">
        <f t="shared" si="5"/>
        <v>2.3389959101459223</v>
      </c>
      <c r="AK19" s="30">
        <f t="shared" si="6"/>
        <v>2.1701846153692443</v>
      </c>
      <c r="AL19" s="30">
        <f t="shared" si="43"/>
        <v>2.1460102668496179</v>
      </c>
      <c r="AM19" s="85">
        <f t="shared" si="7"/>
        <v>2.7301632546829335</v>
      </c>
      <c r="AN19" s="30">
        <f t="shared" si="47"/>
        <v>4.7604356168641868E-3</v>
      </c>
      <c r="AO19" s="30">
        <f t="shared" si="44"/>
        <v>9.9631110089856961E-3</v>
      </c>
      <c r="AP19" s="30">
        <f t="shared" si="48"/>
        <v>1.5373453926702958E-2</v>
      </c>
      <c r="AQ19" s="85">
        <f t="shared" si="45"/>
        <v>0.21175022096039034</v>
      </c>
      <c r="AR19" s="86"/>
      <c r="AS19" s="87"/>
      <c r="AT19" s="60"/>
      <c r="AU19" s="30">
        <f t="shared" si="8"/>
        <v>5658.7237955671853</v>
      </c>
      <c r="AV19" s="30">
        <f t="shared" si="8"/>
        <v>5.1528999999999998</v>
      </c>
      <c r="AW19" s="30">
        <f t="shared" si="9"/>
        <v>170.75959078827213</v>
      </c>
      <c r="AX19" s="85">
        <f t="shared" si="10"/>
        <v>6.9829684023873897</v>
      </c>
      <c r="AY19" s="89"/>
      <c r="AZ19" s="30">
        <f t="shared" si="11"/>
        <v>1.9114038418056003</v>
      </c>
      <c r="BA19" s="30">
        <f t="shared" si="12"/>
        <v>2.7665879784862444</v>
      </c>
      <c r="BB19" s="30">
        <f t="shared" si="13"/>
        <v>0.4275920683403221</v>
      </c>
      <c r="BC19" s="56">
        <f t="shared" si="46"/>
        <v>0.18281009662545583</v>
      </c>
      <c r="BD19" s="30">
        <f t="shared" si="14"/>
        <v>1.8685671668483024</v>
      </c>
      <c r="BE19" s="30">
        <f t="shared" si="15"/>
        <v>2.4718020638901863</v>
      </c>
      <c r="BF19" s="30">
        <f t="shared" si="16"/>
        <v>0.30161744852094186</v>
      </c>
      <c r="BG19" s="56">
        <f t="shared" si="17"/>
        <v>0.13898239181352942</v>
      </c>
      <c r="BH19" s="30">
        <f t="shared" si="18"/>
        <v>2.0451536274854112</v>
      </c>
      <c r="BI19" s="30">
        <f t="shared" si="19"/>
        <v>2.2468669062138247</v>
      </c>
      <c r="BJ19" s="30">
        <f t="shared" si="20"/>
        <v>0.1008566393642068</v>
      </c>
      <c r="BK19" s="56">
        <f t="shared" si="21"/>
        <v>4.6997277190228046E-2</v>
      </c>
      <c r="BL19" s="30">
        <f t="shared" si="22"/>
        <v>2.1323909556102301</v>
      </c>
      <c r="BM19" s="30">
        <f t="shared" si="23"/>
        <v>3.327935553755637</v>
      </c>
      <c r="BN19" s="30">
        <f t="shared" si="24"/>
        <v>0.59777229907270335</v>
      </c>
      <c r="BO19" s="56">
        <f t="shared" si="25"/>
        <v>0.21895111878286763</v>
      </c>
      <c r="BP19" s="59"/>
      <c r="BQ19" s="30">
        <f t="shared" si="26"/>
        <v>1.1390094468815399</v>
      </c>
      <c r="BR19" s="30">
        <f t="shared" si="27"/>
        <v>3.5389823734103047</v>
      </c>
      <c r="BS19" s="30">
        <f t="shared" si="28"/>
        <v>1.1999864632643824</v>
      </c>
      <c r="BT19" s="56">
        <f t="shared" si="29"/>
        <v>0.51303487024460814</v>
      </c>
      <c r="BU19" s="30">
        <f t="shared" si="30"/>
        <v>1.3237309926107297</v>
      </c>
      <c r="BV19" s="30">
        <f t="shared" si="31"/>
        <v>3.0166382381277588</v>
      </c>
      <c r="BW19" s="30">
        <f t="shared" si="32"/>
        <v>0.84645362275851466</v>
      </c>
      <c r="BX19" s="56">
        <f t="shared" si="33"/>
        <v>0.39003761097739392</v>
      </c>
      <c r="BY19" s="30">
        <f t="shared" si="34"/>
        <v>1.8629680616067921</v>
      </c>
      <c r="BZ19" s="30">
        <f t="shared" si="35"/>
        <v>2.4290524720924438</v>
      </c>
      <c r="CA19" s="30">
        <f t="shared" si="36"/>
        <v>0.28304220524282575</v>
      </c>
      <c r="CB19" s="56">
        <f t="shared" si="37"/>
        <v>0.1318922885016468</v>
      </c>
      <c r="CC19" s="30">
        <f t="shared" si="38"/>
        <v>1.0525861429607499</v>
      </c>
      <c r="CD19" s="30">
        <f t="shared" si="39"/>
        <v>4.4077403664051173</v>
      </c>
      <c r="CE19" s="30">
        <f t="shared" si="40"/>
        <v>1.6775771117221836</v>
      </c>
      <c r="CF19" s="56">
        <f t="shared" si="41"/>
        <v>0.61446036563736872</v>
      </c>
      <c r="CG19" s="66"/>
      <c r="CH19" s="60"/>
    </row>
    <row r="20" spans="1:87" s="12" customFormat="1" ht="21.95" customHeight="1" x14ac:dyDescent="0.25">
      <c r="A20" s="11"/>
      <c r="B20" s="79"/>
      <c r="C20" s="80"/>
      <c r="D20" s="80"/>
      <c r="E20" s="80"/>
      <c r="F20" s="80"/>
      <c r="G20" s="80"/>
      <c r="H20" s="80"/>
      <c r="I20" s="80"/>
      <c r="K20" s="79"/>
      <c r="L20" s="31" t="s">
        <v>74</v>
      </c>
      <c r="M20" s="29" t="s">
        <v>69</v>
      </c>
      <c r="N20" s="30">
        <f>SQRT(N18/(H26-G30))</f>
        <v>0.45821806682905264</v>
      </c>
      <c r="O20" s="30">
        <f>SQRT(O18/(H26-G31))</f>
        <v>0.32322059836053407</v>
      </c>
      <c r="P20" s="30">
        <f>SQRT(P18/(H26-G32))</f>
        <v>0.10288070960917922</v>
      </c>
      <c r="Q20" s="30">
        <f>SQRT(Q18/(H26-G33))</f>
        <v>0.64058734379293114</v>
      </c>
      <c r="R20" s="24"/>
      <c r="S20" s="34"/>
      <c r="T20" s="24"/>
      <c r="U20" s="129">
        <f>'RAW DATA'!K15</f>
        <v>332.24</v>
      </c>
      <c r="V20" s="129">
        <f>'RAW DATA'!L15</f>
        <v>86.841551937052941</v>
      </c>
      <c r="W20" s="129">
        <f>'RAW DATA'!M15</f>
        <v>2.5099999999999998</v>
      </c>
      <c r="X20" s="131"/>
      <c r="Y20" s="83"/>
      <c r="Z20" s="84"/>
      <c r="AA20" s="30">
        <f t="shared" si="42"/>
        <v>2.163912680807611</v>
      </c>
      <c r="AB20" s="30">
        <f t="shared" si="0"/>
        <v>2.9276465681514736</v>
      </c>
      <c r="AC20" s="85">
        <f t="shared" si="1"/>
        <v>2.0791289988375774</v>
      </c>
      <c r="AD20" s="85">
        <f t="shared" si="2"/>
        <v>2.8129392337214281</v>
      </c>
      <c r="AE20" s="30">
        <f t="shared" si="3"/>
        <v>2.2086103193987392</v>
      </c>
      <c r="AF20" s="30">
        <f t="shared" si="4"/>
        <v>2.9881198438924117</v>
      </c>
      <c r="AG20" s="84"/>
      <c r="AH20" s="77"/>
      <c r="AI20" s="45"/>
      <c r="AJ20" s="30">
        <f t="shared" si="5"/>
        <v>2.5457796244795423</v>
      </c>
      <c r="AK20" s="30">
        <f>EXP($E$18*V20)</f>
        <v>2.446034116279503</v>
      </c>
      <c r="AL20" s="30">
        <f t="shared" si="43"/>
        <v>2.5983650816455754</v>
      </c>
      <c r="AM20" s="85">
        <f t="shared" si="7"/>
        <v>2.9973556945522173</v>
      </c>
      <c r="AN20" s="30">
        <f t="shared" si="47"/>
        <v>1.2801815278970787E-3</v>
      </c>
      <c r="AO20" s="30">
        <f t="shared" si="44"/>
        <v>4.0916342801441217E-3</v>
      </c>
      <c r="AP20" s="30">
        <f t="shared" si="48"/>
        <v>7.8083876542292523E-3</v>
      </c>
      <c r="AQ20" s="85">
        <f t="shared" si="45"/>
        <v>0.23751557301247433</v>
      </c>
      <c r="AR20" s="86"/>
      <c r="AS20" s="87"/>
      <c r="AT20" s="60"/>
      <c r="AU20" s="30">
        <f t="shared" si="8"/>
        <v>7541.4551428358636</v>
      </c>
      <c r="AV20" s="30">
        <f t="shared" si="8"/>
        <v>6.3000999999999987</v>
      </c>
      <c r="AW20" s="30">
        <f t="shared" si="9"/>
        <v>217.97229536200285</v>
      </c>
      <c r="AX20" s="85">
        <f>(V20-$M$25)^2</f>
        <v>80.542223211200195</v>
      </c>
      <c r="AY20" s="63"/>
      <c r="AZ20" s="30">
        <f t="shared" si="11"/>
        <v>2.0799319476913012</v>
      </c>
      <c r="BA20" s="30">
        <f t="shared" si="12"/>
        <v>3.0116273012677834</v>
      </c>
      <c r="BB20" s="30">
        <f t="shared" si="13"/>
        <v>0.46584767678824107</v>
      </c>
      <c r="BC20" s="56">
        <f t="shared" si="46"/>
        <v>0.18298821795444245</v>
      </c>
      <c r="BD20" s="30">
        <f t="shared" si="14"/>
        <v>2.1174316980502503</v>
      </c>
      <c r="BE20" s="30">
        <f t="shared" si="15"/>
        <v>2.7746365345087556</v>
      </c>
      <c r="BF20" s="30">
        <f t="shared" si="16"/>
        <v>0.32860241822925257</v>
      </c>
      <c r="BG20" s="56">
        <f t="shared" si="17"/>
        <v>0.13434089739069852</v>
      </c>
      <c r="BH20" s="30">
        <f t="shared" si="18"/>
        <v>2.4884850473436049</v>
      </c>
      <c r="BI20" s="30">
        <f t="shared" si="19"/>
        <v>2.708245115947546</v>
      </c>
      <c r="BJ20" s="30">
        <f t="shared" si="20"/>
        <v>0.10988003430197073</v>
      </c>
      <c r="BK20" s="56">
        <f t="shared" si="21"/>
        <v>4.2288143062784021E-2</v>
      </c>
      <c r="BL20" s="30">
        <f t="shared" si="22"/>
        <v>2.3461021812392704</v>
      </c>
      <c r="BM20" s="30">
        <f t="shared" si="23"/>
        <v>3.6486092078651642</v>
      </c>
      <c r="BN20" s="30">
        <f t="shared" si="24"/>
        <v>0.6512535133129469</v>
      </c>
      <c r="BO20" s="56">
        <f t="shared" si="25"/>
        <v>0.21727601915802633</v>
      </c>
      <c r="BP20" s="59"/>
      <c r="BQ20" s="30">
        <f t="shared" si="26"/>
        <v>1.3316352372342657</v>
      </c>
      <c r="BR20" s="30">
        <f t="shared" si="27"/>
        <v>3.7599240117248192</v>
      </c>
      <c r="BS20" s="30">
        <f t="shared" si="28"/>
        <v>1.2141443872452766</v>
      </c>
      <c r="BT20" s="56">
        <f t="shared" si="29"/>
        <v>0.47692438715841157</v>
      </c>
      <c r="BU20" s="30">
        <f t="shared" si="30"/>
        <v>1.5895936924934446</v>
      </c>
      <c r="BV20" s="30">
        <f t="shared" si="31"/>
        <v>3.3024745400655613</v>
      </c>
      <c r="BW20" s="30">
        <f t="shared" si="32"/>
        <v>0.85644042378605845</v>
      </c>
      <c r="BX20" s="56">
        <f t="shared" si="33"/>
        <v>0.35013429211229968</v>
      </c>
      <c r="BY20" s="30">
        <f t="shared" si="34"/>
        <v>2.3119834303774076</v>
      </c>
      <c r="BZ20" s="30">
        <f t="shared" si="35"/>
        <v>2.8847467329137433</v>
      </c>
      <c r="CA20" s="30">
        <f t="shared" si="36"/>
        <v>0.28638165126816784</v>
      </c>
      <c r="CB20" s="56">
        <f t="shared" si="37"/>
        <v>0.1102160944553638</v>
      </c>
      <c r="CC20" s="30">
        <f t="shared" si="38"/>
        <v>1.2999858518726868</v>
      </c>
      <c r="CD20" s="30">
        <f t="shared" si="39"/>
        <v>4.694725537231748</v>
      </c>
      <c r="CE20" s="30">
        <f t="shared" si="40"/>
        <v>1.6973698426795305</v>
      </c>
      <c r="CF20" s="56">
        <f t="shared" si="41"/>
        <v>0.56628909467253108</v>
      </c>
      <c r="CG20" s="66"/>
      <c r="CH20" s="60"/>
    </row>
    <row r="21" spans="1:87" s="12" customFormat="1" ht="21.95" customHeight="1" x14ac:dyDescent="0.25">
      <c r="A21" s="11"/>
      <c r="B21" s="79"/>
      <c r="C21" s="236" t="s">
        <v>66</v>
      </c>
      <c r="D21" s="237"/>
      <c r="E21" s="237"/>
      <c r="F21" s="238"/>
      <c r="G21" s="9" t="s">
        <v>50</v>
      </c>
      <c r="H21" s="4">
        <f>INPUTS!F39</f>
        <v>2.3E-2</v>
      </c>
      <c r="I21" s="80"/>
      <c r="K21" s="79"/>
      <c r="L21" s="31" t="s">
        <v>108</v>
      </c>
      <c r="M21" s="9" t="s">
        <v>109</v>
      </c>
      <c r="N21" s="33">
        <f>AVERAGE(BC16:BC22)</f>
        <v>0.24993686433913748</v>
      </c>
      <c r="O21" s="33">
        <f>AVERAGE(BG16:BG22)</f>
        <v>0.1877870019120905</v>
      </c>
      <c r="P21" s="33">
        <f>AVERAGE(BK16:BK22)</f>
        <v>6.7599510349529338E-2</v>
      </c>
      <c r="Q21" s="33">
        <f>AVERAGE(BO16:BO22)</f>
        <v>0.3000445331669927</v>
      </c>
      <c r="R21" s="24"/>
      <c r="S21" s="34"/>
      <c r="T21" s="24"/>
      <c r="U21" s="129">
        <f>'RAW DATA'!K16</f>
        <v>379.59</v>
      </c>
      <c r="V21" s="129">
        <f>'RAW DATA'!L16</f>
        <v>98.542409448542344</v>
      </c>
      <c r="W21" s="129">
        <f>'RAW DATA'!M16</f>
        <v>3.19</v>
      </c>
      <c r="X21" s="131"/>
      <c r="Y21" s="83"/>
      <c r="Z21" s="84"/>
      <c r="AA21" s="30">
        <f t="shared" si="42"/>
        <v>2.3409466549564453</v>
      </c>
      <c r="AB21" s="30">
        <f t="shared" si="0"/>
        <v>3.1671631214116611</v>
      </c>
      <c r="AC21" s="85">
        <f t="shared" si="1"/>
        <v>2.3454279685396355</v>
      </c>
      <c r="AD21" s="85">
        <f t="shared" si="2"/>
        <v>3.1732260750830363</v>
      </c>
      <c r="AE21" s="30">
        <f t="shared" si="3"/>
        <v>2.6135724756543395</v>
      </c>
      <c r="AF21" s="30">
        <f t="shared" si="4"/>
        <v>3.53600982000293</v>
      </c>
      <c r="AG21" s="84"/>
      <c r="AH21" s="77"/>
      <c r="AI21" s="45"/>
      <c r="AJ21" s="30">
        <f t="shared" si="5"/>
        <v>2.7540548881840534</v>
      </c>
      <c r="AK21" s="30">
        <f t="shared" si="6"/>
        <v>2.7593270218113362</v>
      </c>
      <c r="AL21" s="30">
        <f t="shared" si="43"/>
        <v>3.0747911478286349</v>
      </c>
      <c r="AM21" s="85">
        <f t="shared" si="7"/>
        <v>3.2664754173164741</v>
      </c>
      <c r="AN21" s="30">
        <f t="shared" si="47"/>
        <v>0.19004814051621813</v>
      </c>
      <c r="AO21" s="30">
        <f t="shared" si="44"/>
        <v>0.18547921414189328</v>
      </c>
      <c r="AP21" s="30">
        <f t="shared" si="48"/>
        <v>1.3273079618643435E-2</v>
      </c>
      <c r="AQ21" s="85">
        <f t="shared" si="45"/>
        <v>5.8484894537288688E-3</v>
      </c>
      <c r="AR21" s="86"/>
      <c r="AS21" s="87"/>
      <c r="AT21" s="60"/>
      <c r="AU21" s="30">
        <f t="shared" si="8"/>
        <v>9710.6064599241672</v>
      </c>
      <c r="AV21" s="30">
        <f t="shared" si="8"/>
        <v>10.1761</v>
      </c>
      <c r="AW21" s="30">
        <f t="shared" si="9"/>
        <v>314.35028614085007</v>
      </c>
      <c r="AX21" s="85">
        <f t="shared" si="10"/>
        <v>427.47172820848306</v>
      </c>
      <c r="AY21" s="63"/>
      <c r="AZ21" s="30">
        <f t="shared" si="11"/>
        <v>2.1390640074848521</v>
      </c>
      <c r="BA21" s="30">
        <f t="shared" si="12"/>
        <v>3.3690457688832547</v>
      </c>
      <c r="BB21" s="30">
        <f t="shared" si="13"/>
        <v>0.61499088069920105</v>
      </c>
      <c r="BC21" s="56">
        <f t="shared" si="46"/>
        <v>0.22330378502539905</v>
      </c>
      <c r="BD21" s="30">
        <f t="shared" si="14"/>
        <v>2.3255210791049663</v>
      </c>
      <c r="BE21" s="30">
        <f t="shared" si="15"/>
        <v>3.193132964517706</v>
      </c>
      <c r="BF21" s="30">
        <f t="shared" si="16"/>
        <v>0.43380594270636996</v>
      </c>
      <c r="BG21" s="56">
        <f t="shared" si="17"/>
        <v>0.15721440020603347</v>
      </c>
      <c r="BH21" s="30">
        <f t="shared" si="18"/>
        <v>2.9297325322474204</v>
      </c>
      <c r="BI21" s="30">
        <f t="shared" si="19"/>
        <v>3.2198497634098495</v>
      </c>
      <c r="BJ21" s="30">
        <f t="shared" si="20"/>
        <v>0.14505861558121466</v>
      </c>
      <c r="BK21" s="56">
        <f t="shared" si="21"/>
        <v>4.7176737738318424E-2</v>
      </c>
      <c r="BL21" s="30">
        <f t="shared" si="22"/>
        <v>2.4067201976015138</v>
      </c>
      <c r="BM21" s="30">
        <f t="shared" si="23"/>
        <v>4.1262306370314343</v>
      </c>
      <c r="BN21" s="30">
        <f t="shared" si="24"/>
        <v>0.85975521971496049</v>
      </c>
      <c r="BO21" s="56">
        <f t="shared" si="25"/>
        <v>0.26320578295405628</v>
      </c>
      <c r="BP21" s="59"/>
      <c r="BQ21" s="30">
        <f t="shared" si="26"/>
        <v>1.4752482888683534</v>
      </c>
      <c r="BR21" s="30">
        <f t="shared" si="27"/>
        <v>4.032861487499753</v>
      </c>
      <c r="BS21" s="30">
        <f t="shared" si="28"/>
        <v>1.2788065993157001</v>
      </c>
      <c r="BT21" s="56">
        <f t="shared" si="29"/>
        <v>0.46433591603503194</v>
      </c>
      <c r="BU21" s="30">
        <f t="shared" si="30"/>
        <v>1.857274780443857</v>
      </c>
      <c r="BV21" s="30">
        <f t="shared" si="31"/>
        <v>3.6613792631788153</v>
      </c>
      <c r="BW21" s="30">
        <f t="shared" si="32"/>
        <v>0.9020522413674793</v>
      </c>
      <c r="BX21" s="56">
        <f t="shared" si="33"/>
        <v>0.32691023363201616</v>
      </c>
      <c r="BY21" s="30">
        <f t="shared" si="34"/>
        <v>2.7731575452588633</v>
      </c>
      <c r="BZ21" s="30">
        <f t="shared" si="35"/>
        <v>3.3764247503984066</v>
      </c>
      <c r="CA21" s="30">
        <f t="shared" si="36"/>
        <v>0.30163360256977145</v>
      </c>
      <c r="CB21" s="56">
        <f t="shared" si="37"/>
        <v>9.8098891296334118E-2</v>
      </c>
      <c r="CC21" s="30">
        <f t="shared" si="38"/>
        <v>1.4787080157615071</v>
      </c>
      <c r="CD21" s="30">
        <f t="shared" si="39"/>
        <v>5.0542428188714412</v>
      </c>
      <c r="CE21" s="30">
        <f t="shared" si="40"/>
        <v>1.7877674015549669</v>
      </c>
      <c r="CF21" s="56">
        <f t="shared" si="41"/>
        <v>0.54730777769749195</v>
      </c>
      <c r="CG21" s="66"/>
      <c r="CH21" s="60"/>
    </row>
    <row r="22" spans="1:87" s="12" customFormat="1" ht="21.95" customHeight="1" x14ac:dyDescent="0.25">
      <c r="A22" s="11"/>
      <c r="B22" s="79"/>
      <c r="C22" s="236" t="s">
        <v>25</v>
      </c>
      <c r="D22" s="237"/>
      <c r="E22" s="237"/>
      <c r="F22" s="238"/>
      <c r="G22" s="29" t="s">
        <v>21</v>
      </c>
      <c r="H22" s="5">
        <f>INPUTS!F40</f>
        <v>35</v>
      </c>
      <c r="I22" s="80"/>
      <c r="K22" s="79"/>
      <c r="L22" s="31" t="s">
        <v>75</v>
      </c>
      <c r="M22" s="29" t="s">
        <v>17</v>
      </c>
      <c r="N22" s="4">
        <f>TINV((1-H25),(H26-G30))</f>
        <v>2.4469118511449688</v>
      </c>
      <c r="O22" s="4">
        <f>TINV((1-H25),(H26-G31))</f>
        <v>2.4469118511449688</v>
      </c>
      <c r="P22" s="4">
        <f>TINV((1-H25),(H26-G32))</f>
        <v>2.570581835636315</v>
      </c>
      <c r="Q22" s="4">
        <f>TINV((1-H25),(H26-G33))</f>
        <v>2.4469118511449688</v>
      </c>
      <c r="R22" s="79"/>
      <c r="S22" s="11"/>
      <c r="T22" s="24"/>
      <c r="U22" s="129">
        <f>'RAW DATA'!K17</f>
        <v>424.49</v>
      </c>
      <c r="V22" s="129">
        <f>'RAW DATA'!L17</f>
        <v>109.37012152457291</v>
      </c>
      <c r="W22" s="129">
        <f>'RAW DATA'!M17</f>
        <v>3.45</v>
      </c>
      <c r="X22" s="131"/>
      <c r="Y22" s="83"/>
      <c r="Z22" s="84"/>
      <c r="AA22" s="30">
        <f t="shared" si="42"/>
        <v>2.5047699386667879</v>
      </c>
      <c r="AB22" s="30">
        <f t="shared" si="0"/>
        <v>3.3888063876080068</v>
      </c>
      <c r="AC22" s="85">
        <f t="shared" si="1"/>
        <v>2.6221466705590379</v>
      </c>
      <c r="AD22" s="85">
        <f t="shared" si="2"/>
        <v>3.5476102013445807</v>
      </c>
      <c r="AE22" s="30">
        <f t="shared" si="3"/>
        <v>3.0028733098414988</v>
      </c>
      <c r="AF22" s="30">
        <f t="shared" si="4"/>
        <v>4.0627109486090864</v>
      </c>
      <c r="AG22" s="84"/>
      <c r="AH22" s="77"/>
      <c r="AI22" s="45"/>
      <c r="AJ22" s="30">
        <f t="shared" si="5"/>
        <v>2.9467881631373976</v>
      </c>
      <c r="AK22" s="30">
        <f t="shared" si="6"/>
        <v>3.0848784359518095</v>
      </c>
      <c r="AL22" s="30">
        <f t="shared" si="43"/>
        <v>3.5327921292252928</v>
      </c>
      <c r="AM22" s="85">
        <f t="shared" si="7"/>
        <v>3.515512795065177</v>
      </c>
      <c r="AN22" s="30">
        <f t="shared" si="47"/>
        <v>0.25322215275863458</v>
      </c>
      <c r="AO22" s="30">
        <f t="shared" si="44"/>
        <v>0.13331375653299696</v>
      </c>
      <c r="AP22" s="30">
        <f t="shared" si="48"/>
        <v>6.85453666165756E-3</v>
      </c>
      <c r="AQ22" s="85">
        <f t="shared" si="45"/>
        <v>4.2919263172518565E-3</v>
      </c>
      <c r="AR22" s="86"/>
      <c r="AS22" s="87"/>
      <c r="AT22" s="60"/>
      <c r="AU22" s="30">
        <f t="shared" si="8"/>
        <v>11961.823482299846</v>
      </c>
      <c r="AV22" s="30">
        <f t="shared" si="8"/>
        <v>11.902500000000002</v>
      </c>
      <c r="AW22" s="30">
        <f t="shared" si="9"/>
        <v>377.32691925977656</v>
      </c>
      <c r="AX22" s="85">
        <f t="shared" si="10"/>
        <v>992.44540469175024</v>
      </c>
      <c r="AY22" s="63"/>
      <c r="AZ22" s="30">
        <f t="shared" si="11"/>
        <v>2.1463338789601041</v>
      </c>
      <c r="BA22" s="30">
        <f t="shared" si="12"/>
        <v>3.747242447314691</v>
      </c>
      <c r="BB22" s="30">
        <f t="shared" si="13"/>
        <v>0.80045428417729358</v>
      </c>
      <c r="BC22" s="56">
        <f t="shared" si="46"/>
        <v>0.27163618145020063</v>
      </c>
      <c r="BD22" s="30">
        <f t="shared" si="14"/>
        <v>2.5202492093426376</v>
      </c>
      <c r="BE22" s="30">
        <f t="shared" si="15"/>
        <v>3.6495076625609815</v>
      </c>
      <c r="BF22" s="30">
        <f t="shared" si="16"/>
        <v>0.56462922660917192</v>
      </c>
      <c r="BG22" s="56">
        <f t="shared" si="17"/>
        <v>0.18303127281414608</v>
      </c>
      <c r="BH22" s="30">
        <f t="shared" si="18"/>
        <v>3.3439880445748043</v>
      </c>
      <c r="BI22" s="30">
        <f t="shared" si="19"/>
        <v>3.7215962138757814</v>
      </c>
      <c r="BJ22" s="30">
        <f t="shared" si="20"/>
        <v>0.1888040846504884</v>
      </c>
      <c r="BK22" s="56">
        <f t="shared" si="21"/>
        <v>5.3443304260274015E-2</v>
      </c>
      <c r="BL22" s="30">
        <f t="shared" si="22"/>
        <v>2.3964803499300524</v>
      </c>
      <c r="BM22" s="30">
        <f t="shared" si="23"/>
        <v>4.6345452402003016</v>
      </c>
      <c r="BN22" s="30">
        <f t="shared" si="24"/>
        <v>1.1190324451351243</v>
      </c>
      <c r="BO22" s="56">
        <f t="shared" si="25"/>
        <v>0.31831272146298017</v>
      </c>
      <c r="BP22" s="59"/>
      <c r="BQ22" s="30">
        <f t="shared" si="26"/>
        <v>1.5691599127853695</v>
      </c>
      <c r="BR22" s="30">
        <f t="shared" si="27"/>
        <v>4.3244164134894252</v>
      </c>
      <c r="BS22" s="30">
        <f t="shared" si="28"/>
        <v>1.3776282503520281</v>
      </c>
      <c r="BT22" s="56">
        <f t="shared" si="29"/>
        <v>0.46750162349141833</v>
      </c>
      <c r="BU22" s="30">
        <f t="shared" si="30"/>
        <v>2.1131187878031521</v>
      </c>
      <c r="BV22" s="30">
        <f t="shared" si="31"/>
        <v>4.0566380841004666</v>
      </c>
      <c r="BW22" s="30">
        <f t="shared" si="32"/>
        <v>0.97175964814865745</v>
      </c>
      <c r="BX22" s="56">
        <f t="shared" si="33"/>
        <v>0.31500743654063312</v>
      </c>
      <c r="BY22" s="30">
        <f t="shared" si="34"/>
        <v>3.2078493486844888</v>
      </c>
      <c r="BZ22" s="30">
        <f t="shared" si="35"/>
        <v>3.8577349097660969</v>
      </c>
      <c r="CA22" s="30">
        <f t="shared" si="36"/>
        <v>0.32494278054080383</v>
      </c>
      <c r="CB22" s="56">
        <f t="shared" si="37"/>
        <v>9.1979026405966571E-2</v>
      </c>
      <c r="CC22" s="30">
        <f t="shared" si="38"/>
        <v>1.5895930517994892</v>
      </c>
      <c r="CD22" s="30">
        <f t="shared" si="39"/>
        <v>5.441432538330865</v>
      </c>
      <c r="CE22" s="30">
        <f t="shared" si="40"/>
        <v>1.9259197432656878</v>
      </c>
      <c r="CF22" s="56">
        <f t="shared" si="41"/>
        <v>0.54783465614722127</v>
      </c>
      <c r="CG22" s="66"/>
      <c r="CH22" s="60"/>
    </row>
    <row r="23" spans="1:87" s="12" customFormat="1" ht="21.95" customHeight="1" x14ac:dyDescent="0.25">
      <c r="A23" s="11"/>
      <c r="B23" s="79"/>
      <c r="C23" s="236" t="s">
        <v>26</v>
      </c>
      <c r="D23" s="237"/>
      <c r="E23" s="237"/>
      <c r="F23" s="238"/>
      <c r="G23" s="29" t="s">
        <v>22</v>
      </c>
      <c r="H23" s="6">
        <f>INPUTS!F41</f>
        <v>-0.15</v>
      </c>
      <c r="I23" s="79"/>
      <c r="J23" s="11"/>
      <c r="K23" s="79"/>
      <c r="L23" s="31" t="s">
        <v>4</v>
      </c>
      <c r="M23" s="29" t="s">
        <v>77</v>
      </c>
      <c r="N23" s="6">
        <f>(Q18-N18)/Q18</f>
        <v>0.48833264474737986</v>
      </c>
      <c r="O23" s="6">
        <f>(Q18-O18)/Q18</f>
        <v>0.74540999365924154</v>
      </c>
      <c r="P23" s="6">
        <f>(Q18-P18)/Q18</f>
        <v>0.97850537126477433</v>
      </c>
      <c r="Q23" s="6" t="s">
        <v>7</v>
      </c>
      <c r="R23" s="45"/>
      <c r="S23" s="91"/>
      <c r="T23" s="24"/>
      <c r="U23" s="27"/>
      <c r="V23" s="102">
        <f>AVERAGE(V16:V22)</f>
        <v>77.867020015487327</v>
      </c>
      <c r="W23" s="27"/>
      <c r="X23" s="131"/>
      <c r="Y23" s="83"/>
      <c r="Z23" s="84"/>
      <c r="AA23" s="131"/>
      <c r="AB23" s="131"/>
      <c r="AC23" s="131"/>
      <c r="AD23" s="131"/>
      <c r="AE23" s="131"/>
      <c r="AF23" s="131"/>
      <c r="AG23" s="84"/>
      <c r="AH23" s="77"/>
      <c r="AI23" s="45"/>
      <c r="AJ23" s="131"/>
      <c r="AK23" s="131"/>
      <c r="AL23" s="131"/>
      <c r="AM23" s="131"/>
      <c r="AN23" s="131"/>
      <c r="AO23" s="131"/>
      <c r="AP23" s="131"/>
      <c r="AQ23" s="131"/>
      <c r="AR23" s="86"/>
      <c r="AS23" s="87"/>
      <c r="AT23" s="60"/>
      <c r="AU23" s="92"/>
      <c r="AV23" s="92"/>
      <c r="AW23" s="92"/>
      <c r="AX23" s="92"/>
      <c r="AY23" s="92"/>
      <c r="AZ23" s="92"/>
      <c r="BA23" s="92"/>
      <c r="BB23" s="92"/>
      <c r="BC23" s="59"/>
      <c r="BD23" s="92"/>
      <c r="BE23" s="92"/>
      <c r="BF23" s="92"/>
      <c r="BG23" s="59"/>
      <c r="BH23" s="92"/>
      <c r="BI23" s="92"/>
      <c r="BJ23" s="92"/>
      <c r="BK23" s="59"/>
      <c r="BL23" s="92"/>
      <c r="BM23" s="92"/>
      <c r="BN23" s="92"/>
      <c r="BO23" s="59"/>
      <c r="BP23" s="59"/>
      <c r="BQ23" s="30">
        <f t="shared" si="26"/>
        <v>-1.198633762776941</v>
      </c>
      <c r="BR23" s="30">
        <f t="shared" si="27"/>
        <v>1.198633762776941</v>
      </c>
      <c r="BS23" s="30">
        <f t="shared" si="28"/>
        <v>1.198633762776941</v>
      </c>
      <c r="BT23" s="56" t="e">
        <f t="shared" si="29"/>
        <v>#DIV/0!</v>
      </c>
      <c r="BU23" s="30">
        <f t="shared" si="30"/>
        <v>-0.84549944680473976</v>
      </c>
      <c r="BV23" s="30">
        <f t="shared" si="31"/>
        <v>0.84549944680473976</v>
      </c>
      <c r="BW23" s="30">
        <f t="shared" si="32"/>
        <v>0.84549944680473976</v>
      </c>
      <c r="BX23" s="56" t="e">
        <f t="shared" si="33"/>
        <v>#DIV/0!</v>
      </c>
      <c r="BY23" s="30">
        <f t="shared" si="34"/>
        <v>-0.28272314220276695</v>
      </c>
      <c r="BZ23" s="30">
        <f t="shared" si="35"/>
        <v>0.28272314220276695</v>
      </c>
      <c r="CA23" s="30">
        <f t="shared" si="36"/>
        <v>0.28272314220276695</v>
      </c>
      <c r="CB23" s="56" t="e">
        <f t="shared" si="37"/>
        <v>#DIV/0!</v>
      </c>
      <c r="CC23" s="30">
        <f t="shared" si="38"/>
        <v>-1.6756860409091225</v>
      </c>
      <c r="CD23" s="30">
        <f t="shared" si="39"/>
        <v>1.6756860409091225</v>
      </c>
      <c r="CE23" s="30">
        <f t="shared" si="40"/>
        <v>1.6756860409091225</v>
      </c>
      <c r="CF23" s="56" t="e">
        <f t="shared" si="41"/>
        <v>#DIV/0!</v>
      </c>
      <c r="CG23" s="66"/>
      <c r="CH23" s="93"/>
    </row>
    <row r="24" spans="1:87" s="12" customFormat="1" ht="21.95" customHeight="1" x14ac:dyDescent="0.25">
      <c r="A24" s="11"/>
      <c r="B24" s="79"/>
      <c r="C24" s="236" t="s">
        <v>27</v>
      </c>
      <c r="D24" s="237"/>
      <c r="E24" s="237"/>
      <c r="F24" s="238"/>
      <c r="G24" s="29" t="s">
        <v>23</v>
      </c>
      <c r="H24" s="6">
        <f>INPUTS!F42</f>
        <v>0.15</v>
      </c>
      <c r="I24" s="79"/>
      <c r="J24" s="11"/>
      <c r="K24" s="79"/>
      <c r="L24" s="80"/>
      <c r="M24" s="80"/>
      <c r="N24" s="90"/>
      <c r="O24" s="90"/>
      <c r="P24" s="99"/>
      <c r="Q24" s="18"/>
      <c r="R24" s="45"/>
      <c r="S24" s="91"/>
      <c r="T24" s="24"/>
      <c r="U24" s="131"/>
      <c r="V24" s="131"/>
      <c r="W24" s="131"/>
      <c r="X24" s="131"/>
      <c r="Y24" s="83"/>
      <c r="Z24" s="84"/>
      <c r="AA24" s="131"/>
      <c r="AB24" s="131"/>
      <c r="AC24" s="131"/>
      <c r="AD24" s="131"/>
      <c r="AE24" s="131"/>
      <c r="AF24" s="131"/>
      <c r="AG24" s="84"/>
      <c r="AH24" s="77"/>
      <c r="AI24" s="45"/>
      <c r="AJ24" s="131"/>
      <c r="AK24" s="131"/>
      <c r="AL24" s="131"/>
      <c r="AM24" s="131"/>
      <c r="AN24" s="131"/>
      <c r="AO24" s="131"/>
      <c r="AP24" s="131"/>
      <c r="AQ24" s="131"/>
      <c r="AR24" s="86"/>
      <c r="AS24" s="87"/>
      <c r="AT24" s="60"/>
      <c r="AU24" s="92"/>
      <c r="AV24" s="92"/>
      <c r="AW24" s="92"/>
      <c r="AX24" s="92"/>
      <c r="AY24" s="92"/>
      <c r="AZ24" s="92"/>
      <c r="BA24" s="92"/>
      <c r="BB24" s="92"/>
      <c r="BC24" s="59"/>
      <c r="BD24" s="92"/>
      <c r="BE24" s="92"/>
      <c r="BF24" s="92"/>
      <c r="BG24" s="59"/>
      <c r="BH24" s="92"/>
      <c r="BI24" s="92"/>
      <c r="BJ24" s="92"/>
      <c r="BK24" s="59"/>
      <c r="BL24" s="92"/>
      <c r="BM24" s="92"/>
      <c r="BN24" s="92"/>
      <c r="BO24" s="59"/>
      <c r="BP24" s="59"/>
      <c r="BQ24" s="167">
        <f t="shared" si="26"/>
        <v>-1.198633762776941</v>
      </c>
      <c r="BR24" s="30">
        <f t="shared" si="27"/>
        <v>1.198633762776941</v>
      </c>
      <c r="BS24" s="30">
        <f t="shared" si="28"/>
        <v>1.198633762776941</v>
      </c>
      <c r="BT24" s="56" t="e">
        <f t="shared" si="29"/>
        <v>#DIV/0!</v>
      </c>
      <c r="BU24" s="30">
        <f t="shared" si="30"/>
        <v>-0.84549944680473976</v>
      </c>
      <c r="BV24" s="30">
        <f t="shared" si="31"/>
        <v>0.84549944680473976</v>
      </c>
      <c r="BW24" s="30">
        <f t="shared" si="32"/>
        <v>0.84549944680473976</v>
      </c>
      <c r="BX24" s="56" t="e">
        <f t="shared" si="33"/>
        <v>#DIV/0!</v>
      </c>
      <c r="BY24" s="30">
        <f t="shared" si="34"/>
        <v>-0.28272314220276695</v>
      </c>
      <c r="BZ24" s="30">
        <f t="shared" si="35"/>
        <v>0.28272314220276695</v>
      </c>
      <c r="CA24" s="30">
        <f t="shared" si="36"/>
        <v>0.28272314220276695</v>
      </c>
      <c r="CB24" s="56" t="e">
        <f t="shared" si="37"/>
        <v>#DIV/0!</v>
      </c>
      <c r="CC24" s="30">
        <f t="shared" si="38"/>
        <v>-1.6756860409091225</v>
      </c>
      <c r="CD24" s="30">
        <f t="shared" si="39"/>
        <v>1.6756860409091225</v>
      </c>
      <c r="CE24" s="30">
        <f t="shared" si="40"/>
        <v>1.6756860409091225</v>
      </c>
      <c r="CF24" s="56" t="e">
        <f t="shared" si="41"/>
        <v>#DIV/0!</v>
      </c>
      <c r="CG24" s="66"/>
      <c r="CH24" s="60"/>
    </row>
    <row r="25" spans="1:87" s="12" customFormat="1" ht="21.95" customHeight="1" x14ac:dyDescent="0.25">
      <c r="A25" s="11"/>
      <c r="B25" s="79"/>
      <c r="C25" s="236" t="s">
        <v>58</v>
      </c>
      <c r="D25" s="237"/>
      <c r="E25" s="237"/>
      <c r="F25" s="238"/>
      <c r="G25" s="14" t="s">
        <v>76</v>
      </c>
      <c r="H25" s="8">
        <f>INPUTS!F43</f>
        <v>0.95</v>
      </c>
      <c r="I25" s="79"/>
      <c r="K25" s="79"/>
      <c r="L25" s="146" t="s">
        <v>70</v>
      </c>
      <c r="M25" s="30">
        <f>V23</f>
        <v>77.867020015487327</v>
      </c>
      <c r="N25" s="90"/>
      <c r="O25" s="90"/>
      <c r="P25" s="19"/>
      <c r="Q25" s="20"/>
      <c r="R25" s="45"/>
      <c r="S25" s="91"/>
      <c r="T25" s="34"/>
      <c r="U25" s="132"/>
      <c r="V25" s="132"/>
      <c r="W25" s="132"/>
      <c r="X25" s="132"/>
      <c r="Y25" s="83"/>
      <c r="Z25" s="77"/>
      <c r="AA25" s="132"/>
      <c r="AB25" s="132"/>
      <c r="AC25" s="132"/>
      <c r="AD25" s="132"/>
      <c r="AE25" s="132"/>
      <c r="AF25" s="132"/>
      <c r="AG25" s="77"/>
      <c r="AH25" s="77"/>
      <c r="AI25" s="91"/>
      <c r="AJ25" s="132"/>
      <c r="AK25" s="132"/>
      <c r="AL25" s="132"/>
      <c r="AM25" s="132"/>
      <c r="AN25" s="132"/>
      <c r="AO25" s="132"/>
      <c r="AP25" s="132"/>
      <c r="AQ25" s="132"/>
      <c r="AR25" s="87"/>
      <c r="AS25" s="87"/>
      <c r="AT25" s="91"/>
      <c r="AU25" s="132"/>
      <c r="AV25" s="132"/>
      <c r="AW25" s="132"/>
      <c r="AX25" s="132"/>
      <c r="AY25" s="132"/>
      <c r="AZ25" s="132"/>
      <c r="BA25" s="132"/>
      <c r="BB25" s="132"/>
      <c r="BC25" s="133"/>
      <c r="BD25" s="132"/>
      <c r="BE25" s="132"/>
      <c r="BF25" s="132"/>
      <c r="BG25" s="133"/>
      <c r="BH25" s="132"/>
      <c r="BI25" s="132"/>
      <c r="BJ25" s="132"/>
      <c r="BK25" s="133"/>
      <c r="BL25" s="132"/>
      <c r="BM25" s="132"/>
      <c r="BN25" s="132"/>
      <c r="BO25" s="133"/>
      <c r="BP25" s="133"/>
      <c r="BQ25" s="167">
        <f t="shared" si="26"/>
        <v>-1.198633762776941</v>
      </c>
      <c r="BR25" s="30">
        <f t="shared" si="27"/>
        <v>1.198633762776941</v>
      </c>
      <c r="BS25" s="30">
        <f t="shared" si="28"/>
        <v>1.198633762776941</v>
      </c>
      <c r="BT25" s="56" t="e">
        <f t="shared" si="29"/>
        <v>#DIV/0!</v>
      </c>
      <c r="BU25" s="30">
        <f t="shared" si="30"/>
        <v>-0.84549944680473976</v>
      </c>
      <c r="BV25" s="30">
        <f t="shared" si="31"/>
        <v>0.84549944680473976</v>
      </c>
      <c r="BW25" s="30">
        <f t="shared" si="32"/>
        <v>0.84549944680473976</v>
      </c>
      <c r="BX25" s="56" t="e">
        <f t="shared" si="33"/>
        <v>#DIV/0!</v>
      </c>
      <c r="BY25" s="30">
        <f t="shared" si="34"/>
        <v>-0.28272314220276695</v>
      </c>
      <c r="BZ25" s="30">
        <f t="shared" si="35"/>
        <v>0.28272314220276695</v>
      </c>
      <c r="CA25" s="30">
        <f t="shared" si="36"/>
        <v>0.28272314220276695</v>
      </c>
      <c r="CB25" s="56" t="e">
        <f t="shared" si="37"/>
        <v>#DIV/0!</v>
      </c>
      <c r="CC25" s="30">
        <f t="shared" si="38"/>
        <v>-1.6756860409091225</v>
      </c>
      <c r="CD25" s="30">
        <f t="shared" si="39"/>
        <v>1.6756860409091225</v>
      </c>
      <c r="CE25" s="30">
        <f t="shared" si="40"/>
        <v>1.6756860409091225</v>
      </c>
      <c r="CF25" s="56" t="e">
        <f t="shared" si="41"/>
        <v>#DIV/0!</v>
      </c>
      <c r="CG25" s="66"/>
      <c r="CH25" s="60"/>
    </row>
    <row r="26" spans="1:87" s="12" customFormat="1" ht="21.95" customHeight="1" x14ac:dyDescent="0.25">
      <c r="A26" s="11"/>
      <c r="B26" s="79"/>
      <c r="C26" s="236" t="s">
        <v>55</v>
      </c>
      <c r="D26" s="237"/>
      <c r="E26" s="237"/>
      <c r="F26" s="238"/>
      <c r="G26" s="29" t="s">
        <v>16</v>
      </c>
      <c r="H26" s="130">
        <f>INPUTS!D14</f>
        <v>7</v>
      </c>
      <c r="I26" s="79"/>
      <c r="K26" s="79"/>
      <c r="L26" s="146" t="s">
        <v>18</v>
      </c>
      <c r="M26" s="30">
        <f>SUM(AX16:AX22)</f>
        <v>2705.5652055820942</v>
      </c>
      <c r="N26" s="90"/>
      <c r="O26" s="90"/>
      <c r="P26" s="99"/>
      <c r="Q26" s="21"/>
      <c r="R26" s="45"/>
      <c r="S26" s="91"/>
      <c r="T26" s="34"/>
      <c r="U26" s="132"/>
      <c r="V26" s="132"/>
      <c r="W26" s="132"/>
      <c r="X26" s="132"/>
      <c r="Y26" s="83"/>
      <c r="Z26" s="77"/>
      <c r="AA26" s="132"/>
      <c r="AB26" s="132"/>
      <c r="AC26" s="132"/>
      <c r="AD26" s="132"/>
      <c r="AE26" s="132"/>
      <c r="AF26" s="132"/>
      <c r="AG26" s="77"/>
      <c r="AH26" s="77"/>
      <c r="AI26" s="91"/>
      <c r="AJ26" s="132"/>
      <c r="AK26" s="132"/>
      <c r="AL26" s="132"/>
      <c r="AM26" s="132"/>
      <c r="AN26" s="132"/>
      <c r="AO26" s="132"/>
      <c r="AP26" s="132"/>
      <c r="AQ26" s="132"/>
      <c r="AR26" s="87"/>
      <c r="AS26" s="87"/>
      <c r="AT26" s="91"/>
      <c r="AU26" s="132"/>
      <c r="AV26" s="132"/>
      <c r="AW26" s="132"/>
      <c r="AX26" s="132"/>
      <c r="AY26" s="132"/>
      <c r="AZ26" s="132"/>
      <c r="BA26" s="132"/>
      <c r="BB26" s="132"/>
      <c r="BC26" s="133"/>
      <c r="BD26" s="132"/>
      <c r="BE26" s="132"/>
      <c r="BF26" s="132"/>
      <c r="BG26" s="133"/>
      <c r="BH26" s="132"/>
      <c r="BI26" s="132"/>
      <c r="BJ26" s="132"/>
      <c r="BK26" s="133"/>
      <c r="BL26" s="132"/>
      <c r="BM26" s="132"/>
      <c r="BN26" s="132"/>
      <c r="BO26" s="133"/>
      <c r="BP26" s="133"/>
      <c r="BQ26" s="167">
        <f t="shared" si="26"/>
        <v>-1.198633762776941</v>
      </c>
      <c r="BR26" s="30">
        <f t="shared" si="27"/>
        <v>1.198633762776941</v>
      </c>
      <c r="BS26" s="30">
        <f t="shared" si="28"/>
        <v>1.198633762776941</v>
      </c>
      <c r="BT26" s="56" t="e">
        <f t="shared" si="29"/>
        <v>#DIV/0!</v>
      </c>
      <c r="BU26" s="30">
        <f t="shared" si="30"/>
        <v>-0.84549944680473976</v>
      </c>
      <c r="BV26" s="30">
        <f t="shared" si="31"/>
        <v>0.84549944680473976</v>
      </c>
      <c r="BW26" s="30">
        <f t="shared" si="32"/>
        <v>0.84549944680473976</v>
      </c>
      <c r="BX26" s="56" t="e">
        <f t="shared" si="33"/>
        <v>#DIV/0!</v>
      </c>
      <c r="BY26" s="30">
        <f t="shared" si="34"/>
        <v>-0.28272314220276695</v>
      </c>
      <c r="BZ26" s="30">
        <f t="shared" si="35"/>
        <v>0.28272314220276695</v>
      </c>
      <c r="CA26" s="30">
        <f t="shared" si="36"/>
        <v>0.28272314220276695</v>
      </c>
      <c r="CB26" s="56" t="e">
        <f t="shared" si="37"/>
        <v>#DIV/0!</v>
      </c>
      <c r="CC26" s="30">
        <f t="shared" si="38"/>
        <v>-1.6756860409091225</v>
      </c>
      <c r="CD26" s="30">
        <f t="shared" si="39"/>
        <v>1.6756860409091225</v>
      </c>
      <c r="CE26" s="30">
        <f t="shared" si="40"/>
        <v>1.6756860409091225</v>
      </c>
      <c r="CF26" s="56" t="e">
        <f t="shared" si="41"/>
        <v>#DIV/0!</v>
      </c>
      <c r="CG26" s="66"/>
      <c r="CH26" s="60"/>
    </row>
    <row r="27" spans="1:87" s="12" customFormat="1" ht="21.95" customHeight="1" x14ac:dyDescent="0.25">
      <c r="A27" s="11"/>
      <c r="B27" s="79"/>
      <c r="C27" s="79"/>
      <c r="D27" s="79"/>
      <c r="E27" s="79"/>
      <c r="F27" s="79"/>
      <c r="G27" s="79"/>
      <c r="H27" s="79"/>
      <c r="I27" s="79"/>
      <c r="K27" s="79"/>
      <c r="L27" s="80"/>
      <c r="M27" s="80"/>
      <c r="N27" s="80"/>
      <c r="O27" s="80"/>
      <c r="P27" s="80"/>
      <c r="Q27" s="80"/>
      <c r="R27" s="80"/>
      <c r="T27" s="34"/>
      <c r="U27" s="132"/>
      <c r="V27" s="132"/>
      <c r="W27" s="132"/>
      <c r="X27" s="132"/>
      <c r="Y27" s="83"/>
      <c r="Z27" s="77"/>
      <c r="AA27" s="132"/>
      <c r="AB27" s="132"/>
      <c r="AC27" s="132"/>
      <c r="AD27" s="132"/>
      <c r="AE27" s="132"/>
      <c r="AF27" s="132"/>
      <c r="AG27" s="77"/>
      <c r="AH27" s="77"/>
      <c r="AI27" s="91"/>
      <c r="AJ27" s="132"/>
      <c r="AK27" s="132"/>
      <c r="AL27" s="132"/>
      <c r="AM27" s="132"/>
      <c r="AN27" s="132"/>
      <c r="AO27" s="132"/>
      <c r="AP27" s="132"/>
      <c r="AQ27" s="132"/>
      <c r="AR27" s="87"/>
      <c r="AS27" s="87"/>
      <c r="AT27" s="91"/>
      <c r="AU27" s="132"/>
      <c r="AV27" s="132"/>
      <c r="AW27" s="132"/>
      <c r="AX27" s="132"/>
      <c r="AY27" s="132"/>
      <c r="AZ27" s="132"/>
      <c r="BA27" s="132"/>
      <c r="BB27" s="132"/>
      <c r="BC27" s="133"/>
      <c r="BD27" s="132"/>
      <c r="BE27" s="132"/>
      <c r="BF27" s="132"/>
      <c r="BG27" s="133"/>
      <c r="BH27" s="132"/>
      <c r="BI27" s="132"/>
      <c r="BJ27" s="132"/>
      <c r="BK27" s="133"/>
      <c r="BL27" s="132"/>
      <c r="BM27" s="132"/>
      <c r="BN27" s="132"/>
      <c r="BO27" s="133"/>
      <c r="BP27" s="133"/>
      <c r="BQ27" s="167">
        <f t="shared" si="26"/>
        <v>-1.198633762776941</v>
      </c>
      <c r="BR27" s="30">
        <f t="shared" si="27"/>
        <v>1.198633762776941</v>
      </c>
      <c r="BS27" s="30">
        <f t="shared" si="28"/>
        <v>1.198633762776941</v>
      </c>
      <c r="BT27" s="56" t="e">
        <f t="shared" si="29"/>
        <v>#DIV/0!</v>
      </c>
      <c r="BU27" s="30">
        <f t="shared" si="30"/>
        <v>-0.84549944680473976</v>
      </c>
      <c r="BV27" s="30">
        <f t="shared" si="31"/>
        <v>0.84549944680473976</v>
      </c>
      <c r="BW27" s="30">
        <f t="shared" si="32"/>
        <v>0.84549944680473976</v>
      </c>
      <c r="BX27" s="56" t="e">
        <f t="shared" si="33"/>
        <v>#DIV/0!</v>
      </c>
      <c r="BY27" s="30">
        <f t="shared" si="34"/>
        <v>-0.28272314220276695</v>
      </c>
      <c r="BZ27" s="30">
        <f t="shared" si="35"/>
        <v>0.28272314220276695</v>
      </c>
      <c r="CA27" s="30">
        <f t="shared" si="36"/>
        <v>0.28272314220276695</v>
      </c>
      <c r="CB27" s="56" t="e">
        <f t="shared" si="37"/>
        <v>#DIV/0!</v>
      </c>
      <c r="CC27" s="30">
        <f t="shared" si="38"/>
        <v>-1.6756860409091225</v>
      </c>
      <c r="CD27" s="30">
        <f t="shared" si="39"/>
        <v>1.6756860409091225</v>
      </c>
      <c r="CE27" s="30">
        <f t="shared" si="40"/>
        <v>1.6756860409091225</v>
      </c>
      <c r="CF27" s="56" t="e">
        <f t="shared" si="41"/>
        <v>#DIV/0!</v>
      </c>
      <c r="CG27" s="66"/>
      <c r="CH27" s="60"/>
    </row>
    <row r="28" spans="1:87" s="12" customFormat="1" ht="21.95" customHeight="1" x14ac:dyDescent="0.25">
      <c r="A28" s="11"/>
      <c r="B28" s="79"/>
      <c r="C28" s="24"/>
      <c r="D28" s="24"/>
      <c r="E28" s="24"/>
      <c r="F28" s="24"/>
      <c r="G28" s="15"/>
      <c r="H28" s="15"/>
      <c r="I28" s="79"/>
      <c r="K28" s="79"/>
      <c r="L28" s="79"/>
      <c r="M28" s="79"/>
      <c r="N28" s="80"/>
      <c r="O28" s="80"/>
      <c r="P28" s="80"/>
      <c r="Q28" s="80"/>
      <c r="R28" s="80"/>
      <c r="T28" s="34"/>
      <c r="U28" s="132"/>
      <c r="V28" s="132"/>
      <c r="W28" s="132"/>
      <c r="X28" s="132"/>
      <c r="Y28" s="83"/>
      <c r="Z28" s="77"/>
      <c r="AA28" s="132"/>
      <c r="AB28" s="132"/>
      <c r="AC28" s="132"/>
      <c r="AD28" s="132"/>
      <c r="AE28" s="132"/>
      <c r="AF28" s="132"/>
      <c r="AG28" s="77"/>
      <c r="AH28" s="77"/>
      <c r="AI28" s="91"/>
      <c r="AJ28" s="132"/>
      <c r="AK28" s="132"/>
      <c r="AL28" s="132"/>
      <c r="AM28" s="132"/>
      <c r="AN28" s="132"/>
      <c r="AO28" s="132"/>
      <c r="AP28" s="132"/>
      <c r="AQ28" s="132"/>
      <c r="AR28" s="87"/>
      <c r="AS28" s="87"/>
      <c r="AT28" s="91"/>
      <c r="AU28" s="132"/>
      <c r="AV28" s="132"/>
      <c r="AW28" s="132"/>
      <c r="AX28" s="132"/>
      <c r="AY28" s="132"/>
      <c r="AZ28" s="132"/>
      <c r="BA28" s="132"/>
      <c r="BB28" s="132"/>
      <c r="BC28" s="133"/>
      <c r="BD28" s="132"/>
      <c r="BE28" s="132"/>
      <c r="BF28" s="132"/>
      <c r="BG28" s="133"/>
      <c r="BH28" s="132"/>
      <c r="BI28" s="132"/>
      <c r="BJ28" s="132"/>
      <c r="BK28" s="133"/>
      <c r="BL28" s="132"/>
      <c r="BM28" s="132"/>
      <c r="BN28" s="132"/>
      <c r="BO28" s="133"/>
      <c r="BP28" s="133"/>
      <c r="BQ28" s="168">
        <f t="shared" si="26"/>
        <v>-1.198633762776941</v>
      </c>
      <c r="BR28" s="155">
        <f t="shared" si="27"/>
        <v>1.198633762776941</v>
      </c>
      <c r="BS28" s="155">
        <f t="shared" si="28"/>
        <v>1.198633762776941</v>
      </c>
      <c r="BT28" s="157" t="e">
        <f t="shared" si="29"/>
        <v>#DIV/0!</v>
      </c>
      <c r="BU28" s="155">
        <f t="shared" si="30"/>
        <v>-0.84549944680473976</v>
      </c>
      <c r="BV28" s="155">
        <f t="shared" si="31"/>
        <v>0.84549944680473976</v>
      </c>
      <c r="BW28" s="155">
        <f t="shared" si="32"/>
        <v>0.84549944680473976</v>
      </c>
      <c r="BX28" s="157" t="e">
        <f t="shared" si="33"/>
        <v>#DIV/0!</v>
      </c>
      <c r="BY28" s="155">
        <f t="shared" si="34"/>
        <v>-0.28272314220276695</v>
      </c>
      <c r="BZ28" s="155">
        <f t="shared" si="35"/>
        <v>0.28272314220276695</v>
      </c>
      <c r="CA28" s="155">
        <f t="shared" si="36"/>
        <v>0.28272314220276695</v>
      </c>
      <c r="CB28" s="157" t="e">
        <f t="shared" si="37"/>
        <v>#DIV/0!</v>
      </c>
      <c r="CC28" s="155">
        <f t="shared" si="38"/>
        <v>-1.6756860409091225</v>
      </c>
      <c r="CD28" s="155">
        <f t="shared" si="39"/>
        <v>1.6756860409091225</v>
      </c>
      <c r="CE28" s="155">
        <f t="shared" si="40"/>
        <v>1.6756860409091225</v>
      </c>
      <c r="CF28" s="157" t="e">
        <f t="shared" si="41"/>
        <v>#DIV/0!</v>
      </c>
      <c r="CG28" s="66"/>
      <c r="CH28" s="60"/>
    </row>
    <row r="29" spans="1:87" s="12" customFormat="1" ht="21.95" customHeight="1" x14ac:dyDescent="0.25">
      <c r="A29" s="11"/>
      <c r="B29" s="79"/>
      <c r="C29" s="96" t="s">
        <v>57</v>
      </c>
      <c r="D29" s="97"/>
      <c r="E29" s="97"/>
      <c r="F29" s="97"/>
      <c r="G29" s="97"/>
      <c r="H29" s="98"/>
      <c r="I29" s="79"/>
      <c r="K29" s="79"/>
      <c r="L29" s="239"/>
      <c r="M29" s="235"/>
      <c r="N29" s="80"/>
      <c r="O29" s="80"/>
      <c r="P29" s="80"/>
      <c r="Q29" s="80"/>
      <c r="R29" s="80"/>
      <c r="T29" s="34"/>
      <c r="U29" s="11"/>
      <c r="V29" s="11"/>
      <c r="W29" s="11"/>
      <c r="X29" s="132"/>
      <c r="Y29" s="83"/>
      <c r="Z29" s="77"/>
      <c r="AA29" s="132"/>
      <c r="AB29" s="132"/>
      <c r="AC29" s="132"/>
      <c r="AD29" s="132"/>
      <c r="AE29" s="132"/>
      <c r="AF29" s="132"/>
      <c r="AG29" s="77"/>
      <c r="AH29" s="77"/>
      <c r="AI29" s="91"/>
      <c r="AJ29" s="132"/>
      <c r="AK29" s="132"/>
      <c r="AL29" s="132"/>
      <c r="AM29" s="132"/>
      <c r="AN29" s="132"/>
      <c r="AO29" s="132"/>
      <c r="AP29" s="132"/>
      <c r="AQ29" s="132"/>
      <c r="AR29" s="87"/>
      <c r="AS29" s="87"/>
      <c r="AT29" s="91"/>
      <c r="AU29" s="132"/>
      <c r="AV29" s="132"/>
      <c r="AW29" s="132"/>
      <c r="AX29" s="132"/>
      <c r="AY29" s="132"/>
      <c r="AZ29" s="132"/>
      <c r="BA29" s="132"/>
      <c r="BB29" s="132"/>
      <c r="BC29" s="133"/>
      <c r="BD29" s="132"/>
      <c r="BE29" s="132"/>
      <c r="BF29" s="132"/>
      <c r="BG29" s="133"/>
      <c r="BH29" s="132"/>
      <c r="BI29" s="132"/>
      <c r="BJ29" s="132"/>
      <c r="BK29" s="133"/>
      <c r="BL29" s="132"/>
      <c r="BM29" s="132"/>
      <c r="BN29" s="132"/>
      <c r="BO29" s="133"/>
      <c r="BP29" s="133"/>
      <c r="BQ29" s="132"/>
      <c r="BR29" s="132"/>
      <c r="BS29" s="132"/>
      <c r="BT29" s="165"/>
      <c r="BU29" s="132"/>
      <c r="BV29" s="132"/>
      <c r="BW29" s="132"/>
      <c r="BX29" s="165"/>
      <c r="BY29" s="132"/>
      <c r="BZ29" s="132"/>
      <c r="CA29" s="132"/>
      <c r="CB29" s="165"/>
      <c r="CC29" s="132"/>
      <c r="CD29" s="132">
        <f t="shared" si="39"/>
        <v>1.6756860409091225</v>
      </c>
      <c r="CE29" s="132">
        <f t="shared" si="40"/>
        <v>1.6756860409091225</v>
      </c>
      <c r="CF29" s="165" t="e">
        <f t="shared" si="41"/>
        <v>#DIV/0!</v>
      </c>
      <c r="CG29" s="66"/>
      <c r="CH29" s="60"/>
      <c r="CI29" s="11"/>
    </row>
    <row r="30" spans="1:87" s="12" customFormat="1" ht="21.95" customHeight="1" x14ac:dyDescent="0.25">
      <c r="A30" s="11"/>
      <c r="B30" s="79"/>
      <c r="C30" s="230" t="s">
        <v>8</v>
      </c>
      <c r="D30" s="231"/>
      <c r="E30" s="231"/>
      <c r="F30" s="232"/>
      <c r="G30" s="208">
        <f>INPUTS!E47</f>
        <v>1</v>
      </c>
      <c r="H30" s="209"/>
      <c r="I30" s="79"/>
      <c r="J30" s="11"/>
      <c r="K30" s="79"/>
      <c r="L30" s="239"/>
      <c r="M30" s="235"/>
      <c r="N30" s="80"/>
      <c r="O30" s="80"/>
      <c r="P30" s="80"/>
      <c r="Q30" s="80"/>
      <c r="R30" s="80"/>
      <c r="T30" s="34"/>
      <c r="U30" s="132"/>
      <c r="V30" s="132"/>
      <c r="W30" s="132"/>
      <c r="X30" s="132"/>
      <c r="Y30" s="83"/>
      <c r="Z30" s="77"/>
      <c r="AA30" s="132"/>
      <c r="AB30" s="132"/>
      <c r="AC30" s="132"/>
      <c r="AD30" s="132"/>
      <c r="AE30" s="132"/>
      <c r="AF30" s="132"/>
      <c r="AG30" s="77"/>
      <c r="AH30" s="77"/>
      <c r="AI30" s="91"/>
      <c r="AJ30" s="132"/>
      <c r="AK30" s="132"/>
      <c r="AL30" s="132"/>
      <c r="AM30" s="132"/>
      <c r="AN30" s="132"/>
      <c r="AO30" s="132"/>
      <c r="AP30" s="132"/>
      <c r="AQ30" s="132"/>
      <c r="AR30" s="87"/>
      <c r="AS30" s="87"/>
      <c r="AT30" s="91"/>
      <c r="AU30" s="132"/>
      <c r="AV30" s="132"/>
      <c r="AW30" s="132"/>
      <c r="AX30" s="132"/>
      <c r="AY30" s="132"/>
      <c r="AZ30" s="132"/>
      <c r="BA30" s="132"/>
      <c r="BB30" s="132"/>
      <c r="BC30" s="133"/>
      <c r="BD30" s="132"/>
      <c r="BE30" s="132"/>
      <c r="BF30" s="132"/>
      <c r="BG30" s="133"/>
      <c r="BH30" s="132"/>
      <c r="BI30" s="132"/>
      <c r="BJ30" s="132"/>
      <c r="BK30" s="133"/>
      <c r="BL30" s="132"/>
      <c r="BM30" s="132"/>
      <c r="BN30" s="132"/>
      <c r="BO30" s="133"/>
      <c r="BP30" s="133"/>
      <c r="BQ30" s="132"/>
      <c r="BR30" s="132"/>
      <c r="BS30" s="132"/>
      <c r="BT30" s="165"/>
      <c r="BU30" s="132"/>
      <c r="BV30" s="132"/>
      <c r="BW30" s="132"/>
      <c r="BX30" s="165"/>
      <c r="BY30" s="132"/>
      <c r="BZ30" s="132"/>
      <c r="CA30" s="132"/>
      <c r="CB30" s="165"/>
      <c r="CC30" s="132"/>
      <c r="CD30" s="132">
        <f t="shared" si="39"/>
        <v>1.6756860409091225</v>
      </c>
      <c r="CE30" s="132">
        <f t="shared" si="40"/>
        <v>1.6756860409091225</v>
      </c>
      <c r="CF30" s="165" t="e">
        <f t="shared" si="41"/>
        <v>#DIV/0!</v>
      </c>
      <c r="CG30" s="66"/>
      <c r="CH30" s="60"/>
      <c r="CI30" s="11"/>
    </row>
    <row r="31" spans="1:87" s="12" customFormat="1" ht="21.95" customHeight="1" x14ac:dyDescent="0.25">
      <c r="A31" s="11"/>
      <c r="B31" s="79"/>
      <c r="C31" s="230" t="s">
        <v>9</v>
      </c>
      <c r="D31" s="231"/>
      <c r="E31" s="231"/>
      <c r="F31" s="232"/>
      <c r="G31" s="208">
        <f>INPUTS!E48</f>
        <v>1</v>
      </c>
      <c r="H31" s="209"/>
      <c r="I31" s="79"/>
      <c r="J31" s="11"/>
      <c r="K31" s="79"/>
      <c r="L31" s="24"/>
      <c r="M31" s="79"/>
      <c r="N31" s="80"/>
      <c r="O31" s="80"/>
      <c r="P31" s="80"/>
      <c r="Q31" s="80"/>
      <c r="R31" s="80"/>
      <c r="T31" s="34"/>
      <c r="U31" s="132"/>
      <c r="V31" s="132"/>
      <c r="W31" s="132"/>
      <c r="X31" s="132"/>
      <c r="Y31" s="83"/>
      <c r="Z31" s="77"/>
      <c r="AA31" s="132"/>
      <c r="AB31" s="132"/>
      <c r="AC31" s="132"/>
      <c r="AD31" s="132"/>
      <c r="AE31" s="132"/>
      <c r="AF31" s="132"/>
      <c r="AG31" s="77"/>
      <c r="AH31" s="77"/>
      <c r="AI31" s="91"/>
      <c r="AJ31" s="132"/>
      <c r="AK31" s="132"/>
      <c r="AL31" s="132"/>
      <c r="AM31" s="132"/>
      <c r="AN31" s="132"/>
      <c r="AO31" s="132"/>
      <c r="AP31" s="132"/>
      <c r="AQ31" s="132"/>
      <c r="AR31" s="87"/>
      <c r="AS31" s="87"/>
      <c r="AT31" s="91"/>
      <c r="AU31" s="132"/>
      <c r="AV31" s="132"/>
      <c r="AW31" s="132"/>
      <c r="AX31" s="132"/>
      <c r="AY31" s="132"/>
      <c r="AZ31" s="132"/>
      <c r="BA31" s="132"/>
      <c r="BB31" s="132"/>
      <c r="BC31" s="133"/>
      <c r="BD31" s="132"/>
      <c r="BE31" s="132"/>
      <c r="BF31" s="132"/>
      <c r="BG31" s="133"/>
      <c r="BH31" s="132"/>
      <c r="BI31" s="132"/>
      <c r="BJ31" s="132"/>
      <c r="BK31" s="133"/>
      <c r="BL31" s="132"/>
      <c r="BM31" s="132"/>
      <c r="BN31" s="132"/>
      <c r="BO31" s="133"/>
      <c r="BP31" s="133"/>
      <c r="BQ31" s="132"/>
      <c r="BR31" s="132"/>
      <c r="BS31" s="132"/>
      <c r="BT31" s="165"/>
      <c r="BU31" s="132"/>
      <c r="BV31" s="132"/>
      <c r="BW31" s="132"/>
      <c r="BX31" s="165"/>
      <c r="BY31" s="132"/>
      <c r="BZ31" s="132"/>
      <c r="CA31" s="132"/>
      <c r="CB31" s="165"/>
      <c r="CC31" s="132"/>
      <c r="CD31" s="132">
        <f t="shared" si="39"/>
        <v>1.6756860409091225</v>
      </c>
      <c r="CE31" s="132">
        <f t="shared" si="40"/>
        <v>1.6756860409091225</v>
      </c>
      <c r="CF31" s="165" t="e">
        <f t="shared" si="41"/>
        <v>#DIV/0!</v>
      </c>
      <c r="CG31" s="66"/>
      <c r="CH31" s="60"/>
      <c r="CI31" s="11"/>
    </row>
    <row r="32" spans="1:87" s="12" customFormat="1" ht="21.95" customHeight="1" x14ac:dyDescent="0.25">
      <c r="A32" s="11"/>
      <c r="B32" s="79"/>
      <c r="C32" s="230" t="s">
        <v>10</v>
      </c>
      <c r="D32" s="231"/>
      <c r="E32" s="231"/>
      <c r="F32" s="232"/>
      <c r="G32" s="208">
        <f>INPUTS!E49</f>
        <v>2</v>
      </c>
      <c r="H32" s="209"/>
      <c r="I32" s="79"/>
      <c r="J32" s="11"/>
      <c r="K32" s="79"/>
      <c r="L32" s="24"/>
      <c r="M32" s="79"/>
      <c r="N32" s="24"/>
      <c r="O32" s="24"/>
      <c r="P32" s="233"/>
      <c r="Q32" s="233"/>
      <c r="R32" s="45"/>
      <c r="S32" s="91"/>
      <c r="T32" s="34"/>
      <c r="U32" s="132"/>
      <c r="V32" s="132"/>
      <c r="W32" s="132"/>
      <c r="X32" s="132"/>
      <c r="Y32" s="83"/>
      <c r="Z32" s="77"/>
      <c r="AA32" s="132"/>
      <c r="AB32" s="132"/>
      <c r="AC32" s="132"/>
      <c r="AD32" s="132"/>
      <c r="AE32" s="132"/>
      <c r="AF32" s="132"/>
      <c r="AG32" s="77"/>
      <c r="AH32" s="77"/>
      <c r="AI32" s="91"/>
      <c r="AJ32" s="132"/>
      <c r="AK32" s="132"/>
      <c r="AL32" s="132"/>
      <c r="AM32" s="132"/>
      <c r="AN32" s="132"/>
      <c r="AO32" s="132"/>
      <c r="AP32" s="132"/>
      <c r="AQ32" s="132"/>
      <c r="AR32" s="87"/>
      <c r="AS32" s="87"/>
      <c r="AT32" s="91"/>
      <c r="AU32" s="132"/>
      <c r="AV32" s="132"/>
      <c r="AW32" s="132"/>
      <c r="AX32" s="132"/>
      <c r="AY32" s="132"/>
      <c r="AZ32" s="132"/>
      <c r="BA32" s="132"/>
      <c r="BB32" s="132"/>
      <c r="BC32" s="133"/>
      <c r="BD32" s="132"/>
      <c r="BE32" s="132"/>
      <c r="BF32" s="132"/>
      <c r="BG32" s="133"/>
      <c r="BH32" s="132"/>
      <c r="BI32" s="132"/>
      <c r="BJ32" s="132"/>
      <c r="BK32" s="133"/>
      <c r="BL32" s="132"/>
      <c r="BM32" s="132"/>
      <c r="BN32" s="132"/>
      <c r="BO32" s="133"/>
      <c r="BP32" s="133"/>
      <c r="BQ32" s="132"/>
      <c r="BR32" s="132"/>
      <c r="BS32" s="132"/>
      <c r="BT32" s="165"/>
      <c r="BU32" s="132"/>
      <c r="BV32" s="132"/>
      <c r="BW32" s="132"/>
      <c r="BX32" s="165"/>
      <c r="BY32" s="132"/>
      <c r="BZ32" s="132"/>
      <c r="CA32" s="132"/>
      <c r="CB32" s="165"/>
      <c r="CC32" s="132"/>
      <c r="CD32" s="132">
        <f t="shared" si="39"/>
        <v>1.6756860409091225</v>
      </c>
      <c r="CE32" s="132">
        <f t="shared" si="40"/>
        <v>1.6756860409091225</v>
      </c>
      <c r="CF32" s="165" t="e">
        <f t="shared" si="41"/>
        <v>#DIV/0!</v>
      </c>
      <c r="CG32" s="66"/>
      <c r="CH32" s="60"/>
      <c r="CI32" s="11"/>
    </row>
    <row r="33" spans="1:87" s="12" customFormat="1" ht="21.95" customHeight="1" x14ac:dyDescent="0.25">
      <c r="A33" s="11"/>
      <c r="B33" s="79"/>
      <c r="C33" s="230" t="s">
        <v>56</v>
      </c>
      <c r="D33" s="231"/>
      <c r="E33" s="231"/>
      <c r="F33" s="232"/>
      <c r="G33" s="208">
        <f>INPUTS!E50</f>
        <v>1</v>
      </c>
      <c r="H33" s="209"/>
      <c r="I33" s="79"/>
      <c r="J33" s="11"/>
      <c r="K33" s="79"/>
      <c r="L33" s="24"/>
      <c r="M33" s="79"/>
      <c r="N33" s="80"/>
      <c r="O33" s="80"/>
      <c r="P33" s="233"/>
      <c r="Q33" s="233"/>
      <c r="R33" s="45"/>
      <c r="S33" s="91"/>
      <c r="T33" s="34"/>
      <c r="U33" s="11"/>
      <c r="V33" s="11"/>
      <c r="W33" s="11"/>
      <c r="X33" s="132"/>
      <c r="Y33" s="83"/>
      <c r="Z33" s="77"/>
      <c r="AA33" s="132"/>
      <c r="AB33" s="132"/>
      <c r="AC33" s="132"/>
      <c r="AD33" s="132"/>
      <c r="AE33" s="132"/>
      <c r="AF33" s="132"/>
      <c r="AG33" s="77"/>
      <c r="AH33" s="77"/>
      <c r="AI33" s="91"/>
      <c r="AJ33" s="132"/>
      <c r="AK33" s="132"/>
      <c r="AL33" s="132"/>
      <c r="AM33" s="132"/>
      <c r="AN33" s="132"/>
      <c r="AO33" s="132"/>
      <c r="AP33" s="132"/>
      <c r="AQ33" s="132"/>
      <c r="AR33" s="107"/>
      <c r="AS33" s="107"/>
      <c r="AT33" s="136"/>
      <c r="AU33" s="132"/>
      <c r="AV33" s="132"/>
      <c r="AW33" s="132"/>
      <c r="AX33" s="132"/>
      <c r="AY33" s="135"/>
      <c r="AZ33" s="132"/>
      <c r="BA33" s="132"/>
      <c r="BB33" s="132"/>
      <c r="BC33" s="166"/>
      <c r="BD33" s="132"/>
      <c r="BE33" s="132"/>
      <c r="BF33" s="132"/>
      <c r="BG33" s="133"/>
      <c r="BH33" s="132"/>
      <c r="BI33" s="132"/>
      <c r="BJ33" s="132"/>
      <c r="BK33" s="133"/>
      <c r="BL33" s="132"/>
      <c r="BM33" s="132"/>
      <c r="BN33" s="132"/>
      <c r="BO33" s="133"/>
      <c r="BP33" s="133"/>
      <c r="BQ33" s="132"/>
      <c r="BR33" s="132"/>
      <c r="BS33" s="132"/>
      <c r="BT33" s="133"/>
      <c r="BU33" s="132"/>
      <c r="BV33" s="132"/>
      <c r="BW33" s="132"/>
      <c r="BX33" s="133"/>
      <c r="BY33" s="132"/>
      <c r="BZ33" s="132"/>
      <c r="CA33" s="132"/>
      <c r="CB33" s="133"/>
      <c r="CC33" s="132"/>
      <c r="CD33" s="132"/>
      <c r="CE33" s="132"/>
      <c r="CF33" s="133"/>
      <c r="CG33" s="134"/>
      <c r="CH33" s="91"/>
      <c r="CI33" s="11"/>
    </row>
    <row r="34" spans="1:87" s="12" customFormat="1" ht="21.95" customHeight="1" x14ac:dyDescent="0.25">
      <c r="A34" s="11"/>
      <c r="B34" s="79"/>
      <c r="C34" s="79"/>
      <c r="D34" s="79"/>
      <c r="E34" s="79"/>
      <c r="F34" s="79"/>
      <c r="G34" s="79"/>
      <c r="H34" s="79"/>
      <c r="I34" s="79"/>
      <c r="J34" s="11"/>
      <c r="K34" s="79"/>
      <c r="L34" s="24"/>
      <c r="M34" s="79"/>
      <c r="N34" s="80"/>
      <c r="O34" s="80"/>
      <c r="P34" s="45"/>
      <c r="Q34" s="45"/>
      <c r="R34" s="45"/>
      <c r="S34" s="91"/>
      <c r="T34" s="34"/>
      <c r="U34" s="132"/>
      <c r="V34" s="132"/>
      <c r="W34" s="132"/>
      <c r="X34" s="132"/>
      <c r="Y34" s="83"/>
      <c r="Z34" s="77"/>
      <c r="AA34" s="132"/>
      <c r="AB34" s="132"/>
      <c r="AC34" s="132"/>
      <c r="AD34" s="132"/>
      <c r="AE34" s="132"/>
      <c r="AF34" s="132"/>
      <c r="AG34" s="77"/>
      <c r="AH34" s="77"/>
      <c r="AI34" s="91"/>
      <c r="AJ34" s="132"/>
      <c r="AK34" s="132"/>
      <c r="AL34" s="132"/>
      <c r="AM34" s="132"/>
      <c r="AN34" s="132"/>
      <c r="AO34" s="132"/>
      <c r="AP34" s="132"/>
      <c r="AQ34" s="132"/>
      <c r="AR34" s="107"/>
      <c r="AS34" s="107"/>
      <c r="AT34" s="136"/>
      <c r="AU34" s="132"/>
      <c r="AV34" s="132"/>
      <c r="AW34" s="132"/>
      <c r="AX34" s="132"/>
      <c r="AY34" s="135"/>
      <c r="AZ34" s="132"/>
      <c r="BA34" s="132"/>
      <c r="BB34" s="132"/>
      <c r="BC34" s="133"/>
      <c r="BD34" s="132"/>
      <c r="BE34" s="132"/>
      <c r="BF34" s="132"/>
      <c r="BG34" s="133"/>
      <c r="BH34" s="132"/>
      <c r="BI34" s="132"/>
      <c r="BJ34" s="132"/>
      <c r="BK34" s="133"/>
      <c r="BL34" s="132"/>
      <c r="BM34" s="132"/>
      <c r="BN34" s="132"/>
      <c r="BO34" s="133"/>
      <c r="BP34" s="133"/>
      <c r="BQ34" s="132"/>
      <c r="BR34" s="132"/>
      <c r="BS34" s="132"/>
      <c r="BT34" s="133"/>
      <c r="BU34" s="132"/>
      <c r="BV34" s="132"/>
      <c r="BW34" s="132"/>
      <c r="BX34" s="133"/>
      <c r="BY34" s="132"/>
      <c r="BZ34" s="132"/>
      <c r="CA34" s="132"/>
      <c r="CB34" s="133"/>
      <c r="CC34" s="132"/>
      <c r="CD34" s="132"/>
      <c r="CE34" s="132"/>
      <c r="CF34" s="133"/>
      <c r="CG34" s="134"/>
      <c r="CH34" s="91"/>
      <c r="CI34" s="11"/>
    </row>
    <row r="35" spans="1:87" s="12" customFormat="1" ht="21.95" customHeight="1" x14ac:dyDescent="0.25">
      <c r="A35" s="11"/>
      <c r="B35" s="79"/>
      <c r="C35" s="79"/>
      <c r="D35" s="79"/>
      <c r="E35" s="79"/>
      <c r="F35" s="79"/>
      <c r="G35" s="79"/>
      <c r="H35" s="79"/>
      <c r="I35" s="79"/>
      <c r="J35" s="11"/>
      <c r="K35" s="79"/>
      <c r="L35" s="79"/>
      <c r="M35" s="79"/>
      <c r="N35" s="45"/>
      <c r="O35" s="45"/>
      <c r="P35" s="45"/>
      <c r="Q35" s="45"/>
      <c r="R35" s="45"/>
      <c r="S35" s="91"/>
      <c r="T35" s="34"/>
      <c r="U35" s="132"/>
      <c r="V35" s="132"/>
      <c r="W35" s="132"/>
      <c r="X35" s="132"/>
      <c r="Y35" s="83"/>
      <c r="Z35" s="77"/>
      <c r="AA35" s="132"/>
      <c r="AB35" s="132"/>
      <c r="AC35" s="132"/>
      <c r="AD35" s="132"/>
      <c r="AE35" s="132"/>
      <c r="AF35" s="132"/>
      <c r="AG35" s="77"/>
      <c r="AH35" s="77"/>
      <c r="AI35" s="91"/>
      <c r="AJ35" s="132"/>
      <c r="AK35" s="132"/>
      <c r="AL35" s="132"/>
      <c r="AM35" s="132"/>
      <c r="AN35" s="132"/>
      <c r="AO35" s="132"/>
      <c r="AP35" s="132"/>
      <c r="AQ35" s="132"/>
      <c r="AR35" s="107"/>
      <c r="AS35" s="107"/>
      <c r="AT35" s="136"/>
      <c r="AU35" s="132"/>
      <c r="AV35" s="132"/>
      <c r="AW35" s="132"/>
      <c r="AX35" s="132"/>
      <c r="AY35" s="135"/>
      <c r="AZ35" s="132"/>
      <c r="BA35" s="132"/>
      <c r="BB35" s="132"/>
      <c r="BC35" s="133"/>
      <c r="BD35" s="132"/>
      <c r="BE35" s="132"/>
      <c r="BF35" s="132"/>
      <c r="BG35" s="133"/>
      <c r="BH35" s="132"/>
      <c r="BI35" s="132"/>
      <c r="BJ35" s="132"/>
      <c r="BK35" s="133"/>
      <c r="BL35" s="132"/>
      <c r="BM35" s="132"/>
      <c r="BN35" s="132"/>
      <c r="BO35" s="133"/>
      <c r="BP35" s="133"/>
      <c r="BQ35" s="132"/>
      <c r="BR35" s="132"/>
      <c r="BS35" s="132"/>
      <c r="BT35" s="133"/>
      <c r="BU35" s="132"/>
      <c r="BV35" s="132"/>
      <c r="BW35" s="132"/>
      <c r="BX35" s="133"/>
      <c r="BY35" s="132"/>
      <c r="BZ35" s="132"/>
      <c r="CA35" s="132"/>
      <c r="CB35" s="133"/>
      <c r="CC35" s="132"/>
      <c r="CD35" s="132"/>
      <c r="CE35" s="132"/>
      <c r="CF35" s="133"/>
      <c r="CG35" s="134"/>
      <c r="CH35" s="91"/>
      <c r="CI35" s="11"/>
    </row>
    <row r="36" spans="1:87" s="12" customFormat="1" ht="21.95" customHeight="1" x14ac:dyDescent="0.25">
      <c r="A36" s="11"/>
      <c r="B36" s="79"/>
      <c r="C36" s="79"/>
      <c r="D36" s="79"/>
      <c r="E36" s="79"/>
      <c r="F36" s="79"/>
      <c r="G36" s="79"/>
      <c r="H36" s="79"/>
      <c r="I36" s="79"/>
      <c r="J36" s="11"/>
      <c r="K36" s="79"/>
      <c r="L36" s="79"/>
      <c r="M36" s="79"/>
      <c r="N36" s="79"/>
      <c r="O36" s="79"/>
      <c r="P36" s="79"/>
      <c r="Q36" s="79"/>
      <c r="R36" s="79"/>
      <c r="S36" s="11"/>
      <c r="T36" s="34"/>
      <c r="U36" s="132"/>
      <c r="V36" s="132"/>
      <c r="W36" s="132"/>
      <c r="X36" s="132"/>
      <c r="Y36" s="83"/>
      <c r="Z36" s="77"/>
      <c r="AA36" s="132"/>
      <c r="AB36" s="132"/>
      <c r="AC36" s="132"/>
      <c r="AD36" s="132"/>
      <c r="AE36" s="132"/>
      <c r="AF36" s="132"/>
      <c r="AG36" s="77"/>
      <c r="AH36" s="77"/>
      <c r="AI36" s="91"/>
      <c r="AJ36" s="132"/>
      <c r="AK36" s="132"/>
      <c r="AL36" s="132"/>
      <c r="AM36" s="132"/>
      <c r="AN36" s="132"/>
      <c r="AO36" s="132"/>
      <c r="AP36" s="132"/>
      <c r="AQ36" s="132"/>
      <c r="AR36" s="87"/>
      <c r="AS36" s="87"/>
      <c r="AT36" s="83"/>
      <c r="AU36" s="132"/>
      <c r="AV36" s="132"/>
      <c r="AW36" s="132"/>
      <c r="AX36" s="132"/>
      <c r="AY36" s="132"/>
      <c r="AZ36" s="132"/>
      <c r="BA36" s="132"/>
      <c r="BB36" s="132"/>
      <c r="BC36" s="133"/>
      <c r="BD36" s="132"/>
      <c r="BE36" s="132"/>
      <c r="BF36" s="132"/>
      <c r="BG36" s="133"/>
      <c r="BH36" s="132"/>
      <c r="BI36" s="132"/>
      <c r="BJ36" s="132"/>
      <c r="BK36" s="133"/>
      <c r="BL36" s="132"/>
      <c r="BM36" s="132"/>
      <c r="BN36" s="132"/>
      <c r="BO36" s="133"/>
      <c r="BP36" s="133"/>
      <c r="BQ36" s="132"/>
      <c r="BR36" s="132"/>
      <c r="BS36" s="132"/>
      <c r="BT36" s="133"/>
      <c r="BU36" s="132"/>
      <c r="BV36" s="132"/>
      <c r="BW36" s="132"/>
      <c r="BX36" s="133"/>
      <c r="BY36" s="132"/>
      <c r="BZ36" s="132"/>
      <c r="CA36" s="132"/>
      <c r="CB36" s="133"/>
      <c r="CC36" s="132"/>
      <c r="CD36" s="132"/>
      <c r="CE36" s="132"/>
      <c r="CF36" s="133"/>
      <c r="CG36" s="134"/>
      <c r="CH36" s="91"/>
      <c r="CI36" s="11"/>
    </row>
    <row r="37" spans="1:87" s="12" customFormat="1" ht="21.95" customHeight="1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34"/>
      <c r="U37" s="132"/>
      <c r="V37" s="132"/>
      <c r="W37" s="132"/>
      <c r="X37" s="132"/>
      <c r="Y37" s="83"/>
      <c r="Z37" s="77"/>
      <c r="AA37" s="132"/>
      <c r="AB37" s="132"/>
      <c r="AC37" s="132"/>
      <c r="AD37" s="132"/>
      <c r="AE37" s="132"/>
      <c r="AF37" s="132"/>
      <c r="AG37" s="77"/>
      <c r="AH37" s="77"/>
      <c r="AI37" s="91"/>
      <c r="AJ37" s="132"/>
      <c r="AK37" s="132"/>
      <c r="AL37" s="132"/>
      <c r="AM37" s="132"/>
      <c r="AN37" s="132"/>
      <c r="AO37" s="132"/>
      <c r="AP37" s="132"/>
      <c r="AQ37" s="132"/>
      <c r="AR37" s="87"/>
      <c r="AS37" s="87"/>
      <c r="AT37" s="83"/>
      <c r="AU37" s="132"/>
      <c r="AV37" s="132"/>
      <c r="AW37" s="132"/>
      <c r="AX37" s="132"/>
      <c r="AY37" s="132"/>
      <c r="AZ37" s="132"/>
      <c r="BA37" s="132"/>
      <c r="BB37" s="132"/>
      <c r="BC37" s="133"/>
      <c r="BD37" s="132"/>
      <c r="BE37" s="132"/>
      <c r="BF37" s="132"/>
      <c r="BG37" s="133"/>
      <c r="BH37" s="132"/>
      <c r="BI37" s="132"/>
      <c r="BJ37" s="132"/>
      <c r="BK37" s="133"/>
      <c r="BL37" s="132"/>
      <c r="BM37" s="132"/>
      <c r="BN37" s="132"/>
      <c r="BO37" s="133"/>
      <c r="BP37" s="133"/>
      <c r="BQ37" s="132"/>
      <c r="BR37" s="132"/>
      <c r="BS37" s="132"/>
      <c r="BT37" s="133"/>
      <c r="BU37" s="132"/>
      <c r="BV37" s="132"/>
      <c r="BW37" s="132"/>
      <c r="BX37" s="133"/>
      <c r="BY37" s="132"/>
      <c r="BZ37" s="132"/>
      <c r="CA37" s="132"/>
      <c r="CB37" s="133"/>
      <c r="CC37" s="132"/>
      <c r="CD37" s="132"/>
      <c r="CE37" s="132"/>
      <c r="CF37" s="133"/>
      <c r="CG37" s="134"/>
      <c r="CH37" s="91"/>
      <c r="CI37" s="11"/>
    </row>
    <row r="38" spans="1:87" s="12" customFormat="1" ht="21.9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34"/>
      <c r="U38" s="132"/>
      <c r="V38" s="132"/>
      <c r="W38" s="132"/>
      <c r="X38" s="132"/>
      <c r="Y38" s="83"/>
      <c r="Z38" s="77"/>
      <c r="AA38" s="132"/>
      <c r="AB38" s="132"/>
      <c r="AC38" s="132"/>
      <c r="AD38" s="132"/>
      <c r="AE38" s="132"/>
      <c r="AF38" s="132"/>
      <c r="AG38" s="77"/>
      <c r="AH38" s="77"/>
      <c r="AI38" s="91"/>
      <c r="AJ38" s="132"/>
      <c r="AK38" s="132"/>
      <c r="AL38" s="132"/>
      <c r="AM38" s="132"/>
      <c r="AN38" s="132"/>
      <c r="AO38" s="132"/>
      <c r="AP38" s="132"/>
      <c r="AQ38" s="132"/>
      <c r="AR38" s="87"/>
      <c r="AS38" s="87"/>
      <c r="AT38" s="83"/>
      <c r="AU38" s="132"/>
      <c r="AV38" s="132"/>
      <c r="AW38" s="132"/>
      <c r="AX38" s="132"/>
      <c r="AY38" s="132"/>
      <c r="AZ38" s="132"/>
      <c r="BA38" s="132"/>
      <c r="BB38" s="132"/>
      <c r="BC38" s="133"/>
      <c r="BD38" s="132"/>
      <c r="BE38" s="132"/>
      <c r="BF38" s="132"/>
      <c r="BG38" s="133"/>
      <c r="BH38" s="132"/>
      <c r="BI38" s="132"/>
      <c r="BJ38" s="132"/>
      <c r="BK38" s="133"/>
      <c r="BL38" s="132"/>
      <c r="BM38" s="132"/>
      <c r="BN38" s="132"/>
      <c r="BO38" s="133"/>
      <c r="BP38" s="133"/>
      <c r="BQ38" s="132"/>
      <c r="BR38" s="132"/>
      <c r="BS38" s="132"/>
      <c r="BT38" s="133"/>
      <c r="BU38" s="132"/>
      <c r="BV38" s="132"/>
      <c r="BW38" s="132"/>
      <c r="BX38" s="133"/>
      <c r="BY38" s="132"/>
      <c r="BZ38" s="132"/>
      <c r="CA38" s="132"/>
      <c r="CB38" s="133"/>
      <c r="CC38" s="132"/>
      <c r="CD38" s="132"/>
      <c r="CE38" s="132"/>
      <c r="CF38" s="133"/>
      <c r="CG38" s="134"/>
      <c r="CH38" s="91"/>
      <c r="CI38" s="11"/>
    </row>
    <row r="39" spans="1:87" s="12" customFormat="1" ht="21.95" customHeight="1" x14ac:dyDescent="0.25">
      <c r="A39" s="11"/>
      <c r="B39" s="79"/>
      <c r="C39" s="234" t="s">
        <v>132</v>
      </c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79"/>
      <c r="S39" s="11"/>
      <c r="T39" s="34"/>
      <c r="U39" s="132"/>
      <c r="V39" s="132"/>
      <c r="W39" s="132"/>
      <c r="X39" s="132"/>
      <c r="Y39" s="83"/>
      <c r="Z39" s="77"/>
      <c r="AA39" s="132"/>
      <c r="AB39" s="132"/>
      <c r="AC39" s="132"/>
      <c r="AD39" s="132"/>
      <c r="AE39" s="132"/>
      <c r="AF39" s="132"/>
      <c r="AG39" s="77"/>
      <c r="AH39" s="77"/>
      <c r="AI39" s="91"/>
      <c r="AJ39" s="132"/>
      <c r="AK39" s="132"/>
      <c r="AL39" s="132"/>
      <c r="AM39" s="132"/>
      <c r="AN39" s="132"/>
      <c r="AO39" s="132"/>
      <c r="AP39" s="132"/>
      <c r="AQ39" s="132"/>
      <c r="AR39" s="87"/>
      <c r="AS39" s="87"/>
      <c r="AT39" s="83"/>
      <c r="AU39" s="132"/>
      <c r="AV39" s="132"/>
      <c r="AW39" s="132"/>
      <c r="AX39" s="132"/>
      <c r="AY39" s="132"/>
      <c r="AZ39" s="132"/>
      <c r="BA39" s="132"/>
      <c r="BB39" s="132"/>
      <c r="BC39" s="133"/>
      <c r="BD39" s="132"/>
      <c r="BE39" s="132"/>
      <c r="BF39" s="132"/>
      <c r="BG39" s="133"/>
      <c r="BH39" s="132"/>
      <c r="BI39" s="132"/>
      <c r="BJ39" s="132"/>
      <c r="BK39" s="133"/>
      <c r="BL39" s="132"/>
      <c r="BM39" s="132"/>
      <c r="BN39" s="132"/>
      <c r="BO39" s="133"/>
      <c r="BP39" s="133"/>
      <c r="BQ39" s="132"/>
      <c r="BR39" s="132"/>
      <c r="BS39" s="132"/>
      <c r="BT39" s="133"/>
      <c r="BU39" s="132"/>
      <c r="BV39" s="132"/>
      <c r="BW39" s="132"/>
      <c r="BX39" s="133"/>
      <c r="BY39" s="132"/>
      <c r="BZ39" s="132"/>
      <c r="CA39" s="132"/>
      <c r="CB39" s="133"/>
      <c r="CC39" s="132"/>
      <c r="CD39" s="132"/>
      <c r="CE39" s="132"/>
      <c r="CF39" s="133"/>
      <c r="CG39" s="134"/>
      <c r="CH39" s="91"/>
      <c r="CI39" s="11"/>
    </row>
    <row r="40" spans="1:87" s="12" customFormat="1" ht="21.95" customHeight="1" x14ac:dyDescent="0.25">
      <c r="A40" s="11"/>
      <c r="B40" s="7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79"/>
      <c r="S40" s="11"/>
      <c r="T40" s="34"/>
      <c r="U40" s="132"/>
      <c r="V40" s="132"/>
      <c r="W40" s="132"/>
      <c r="X40" s="132"/>
      <c r="Y40" s="83"/>
      <c r="Z40" s="77"/>
      <c r="AA40" s="132"/>
      <c r="AB40" s="132"/>
      <c r="AC40" s="132"/>
      <c r="AD40" s="132"/>
      <c r="AE40" s="132"/>
      <c r="AF40" s="132"/>
      <c r="AG40" s="77"/>
      <c r="AH40" s="77"/>
      <c r="AI40" s="91"/>
      <c r="AJ40" s="132"/>
      <c r="AK40" s="132"/>
      <c r="AL40" s="132"/>
      <c r="AM40" s="132"/>
      <c r="AN40" s="132"/>
      <c r="AO40" s="132"/>
      <c r="AP40" s="132"/>
      <c r="AQ40" s="132"/>
      <c r="AR40" s="87"/>
      <c r="AS40" s="87"/>
      <c r="AT40" s="83"/>
      <c r="AU40" s="132"/>
      <c r="AV40" s="132"/>
      <c r="AW40" s="132"/>
      <c r="AX40" s="132"/>
      <c r="AY40" s="132"/>
      <c r="AZ40" s="132"/>
      <c r="BA40" s="132"/>
      <c r="BB40" s="132"/>
      <c r="BC40" s="133"/>
      <c r="BD40" s="132"/>
      <c r="BE40" s="132"/>
      <c r="BF40" s="132"/>
      <c r="BG40" s="133"/>
      <c r="BH40" s="132"/>
      <c r="BI40" s="132"/>
      <c r="BJ40" s="132"/>
      <c r="BK40" s="133"/>
      <c r="BL40" s="132"/>
      <c r="BM40" s="132"/>
      <c r="BN40" s="132"/>
      <c r="BO40" s="133"/>
      <c r="BP40" s="133"/>
      <c r="BQ40" s="132"/>
      <c r="BR40" s="132"/>
      <c r="BS40" s="132"/>
      <c r="BT40" s="133"/>
      <c r="BU40" s="132"/>
      <c r="BV40" s="132"/>
      <c r="BW40" s="132"/>
      <c r="BX40" s="133"/>
      <c r="BY40" s="132"/>
      <c r="BZ40" s="132"/>
      <c r="CA40" s="132"/>
      <c r="CB40" s="133"/>
      <c r="CC40" s="132"/>
      <c r="CD40" s="132"/>
      <c r="CE40" s="132"/>
      <c r="CF40" s="133"/>
      <c r="CG40" s="134"/>
      <c r="CH40" s="91"/>
      <c r="CI40" s="11"/>
    </row>
    <row r="41" spans="1:87" s="12" customFormat="1" ht="21.95" customHeight="1" x14ac:dyDescent="0.25">
      <c r="A41" s="11"/>
      <c r="B41" s="79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79"/>
      <c r="S41" s="11"/>
      <c r="T41" s="34"/>
      <c r="U41" s="132"/>
      <c r="V41" s="132"/>
      <c r="W41" s="132"/>
      <c r="X41" s="132"/>
      <c r="Y41" s="83"/>
      <c r="Z41" s="77"/>
      <c r="AA41" s="132"/>
      <c r="AB41" s="132"/>
      <c r="AC41" s="132"/>
      <c r="AD41" s="132"/>
      <c r="AE41" s="132"/>
      <c r="AF41" s="132"/>
      <c r="AG41" s="77"/>
      <c r="AH41" s="77"/>
      <c r="AI41" s="91"/>
      <c r="AJ41" s="132"/>
      <c r="AK41" s="132"/>
      <c r="AL41" s="132"/>
      <c r="AM41" s="132"/>
      <c r="AN41" s="132"/>
      <c r="AO41" s="132"/>
      <c r="AP41" s="132"/>
      <c r="AQ41" s="132"/>
      <c r="AR41" s="87"/>
      <c r="AS41" s="87"/>
      <c r="AT41" s="83"/>
      <c r="AU41" s="132"/>
      <c r="AV41" s="132"/>
      <c r="AW41" s="132"/>
      <c r="AX41" s="132"/>
      <c r="AY41" s="132"/>
      <c r="AZ41" s="132"/>
      <c r="BA41" s="132"/>
      <c r="BB41" s="132"/>
      <c r="BC41" s="133"/>
      <c r="BD41" s="132"/>
      <c r="BE41" s="132"/>
      <c r="BF41" s="132"/>
      <c r="BG41" s="133"/>
      <c r="BH41" s="132"/>
      <c r="BI41" s="132"/>
      <c r="BJ41" s="132"/>
      <c r="BK41" s="133"/>
      <c r="BL41" s="132"/>
      <c r="BM41" s="132"/>
      <c r="BN41" s="132"/>
      <c r="BO41" s="133"/>
      <c r="BP41" s="133"/>
      <c r="BQ41" s="132"/>
      <c r="BR41" s="132"/>
      <c r="BS41" s="132"/>
      <c r="BT41" s="133"/>
      <c r="BU41" s="132"/>
      <c r="BV41" s="132"/>
      <c r="BW41" s="132"/>
      <c r="BX41" s="133"/>
      <c r="BY41" s="132"/>
      <c r="BZ41" s="132"/>
      <c r="CA41" s="132"/>
      <c r="CB41" s="133"/>
      <c r="CC41" s="132"/>
      <c r="CD41" s="132"/>
      <c r="CE41" s="132"/>
      <c r="CF41" s="133"/>
      <c r="CG41" s="134"/>
      <c r="CH41" s="91"/>
      <c r="CI41" s="11"/>
    </row>
    <row r="42" spans="1:87" s="12" customFormat="1" ht="21.95" customHeight="1" x14ac:dyDescent="0.25">
      <c r="A42" s="11"/>
      <c r="B42" s="79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79"/>
      <c r="S42" s="11"/>
      <c r="T42" s="34"/>
      <c r="U42" s="132"/>
      <c r="V42" s="132"/>
      <c r="W42" s="132"/>
      <c r="X42" s="132"/>
      <c r="Y42" s="83"/>
      <c r="Z42" s="77"/>
      <c r="AA42" s="132"/>
      <c r="AB42" s="132"/>
      <c r="AC42" s="132"/>
      <c r="AD42" s="132"/>
      <c r="AE42" s="132"/>
      <c r="AF42" s="132"/>
      <c r="AG42" s="77"/>
      <c r="AH42" s="77"/>
      <c r="AI42" s="91"/>
      <c r="AJ42" s="132"/>
      <c r="AK42" s="132"/>
      <c r="AL42" s="132"/>
      <c r="AM42" s="132"/>
      <c r="AN42" s="132"/>
      <c r="AO42" s="132"/>
      <c r="AP42" s="132"/>
      <c r="AQ42" s="132"/>
      <c r="AR42" s="87"/>
      <c r="AS42" s="87"/>
      <c r="AT42" s="83"/>
      <c r="AU42" s="132"/>
      <c r="AV42" s="132"/>
      <c r="AW42" s="132"/>
      <c r="AX42" s="132"/>
      <c r="AY42" s="132"/>
      <c r="AZ42" s="132"/>
      <c r="BA42" s="132"/>
      <c r="BB42" s="132"/>
      <c r="BC42" s="133"/>
      <c r="BD42" s="132"/>
      <c r="BE42" s="132"/>
      <c r="BF42" s="132"/>
      <c r="BG42" s="133"/>
      <c r="BH42" s="132"/>
      <c r="BI42" s="132"/>
      <c r="BJ42" s="132"/>
      <c r="BK42" s="133"/>
      <c r="BL42" s="132"/>
      <c r="BM42" s="132"/>
      <c r="BN42" s="132"/>
      <c r="BO42" s="133"/>
      <c r="BP42" s="133"/>
      <c r="BQ42" s="132"/>
      <c r="BR42" s="132"/>
      <c r="BS42" s="132"/>
      <c r="BT42" s="133"/>
      <c r="BU42" s="132"/>
      <c r="BV42" s="132"/>
      <c r="BW42" s="132"/>
      <c r="BX42" s="133"/>
      <c r="BY42" s="132"/>
      <c r="BZ42" s="132"/>
      <c r="CA42" s="132"/>
      <c r="CB42" s="133"/>
      <c r="CC42" s="132"/>
      <c r="CD42" s="132"/>
      <c r="CE42" s="132"/>
      <c r="CF42" s="133"/>
      <c r="CG42" s="134"/>
      <c r="CH42" s="91"/>
      <c r="CI42" s="11"/>
    </row>
    <row r="43" spans="1:87" s="12" customFormat="1" ht="21.95" customHeight="1" x14ac:dyDescent="0.25">
      <c r="A43" s="11"/>
      <c r="B43" s="79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79"/>
      <c r="S43" s="11"/>
      <c r="T43" s="34"/>
      <c r="U43" s="132"/>
      <c r="V43" s="132"/>
      <c r="W43" s="132"/>
      <c r="X43" s="132"/>
      <c r="Y43" s="83"/>
      <c r="Z43" s="77"/>
      <c r="AA43" s="132"/>
      <c r="AB43" s="132"/>
      <c r="AC43" s="132"/>
      <c r="AD43" s="132"/>
      <c r="AE43" s="132"/>
      <c r="AF43" s="132"/>
      <c r="AG43" s="77"/>
      <c r="AH43" s="77"/>
      <c r="AI43" s="91"/>
      <c r="AJ43" s="132"/>
      <c r="AK43" s="132"/>
      <c r="AL43" s="132"/>
      <c r="AM43" s="132"/>
      <c r="AN43" s="132"/>
      <c r="AO43" s="132"/>
      <c r="AP43" s="132"/>
      <c r="AQ43" s="132"/>
      <c r="AR43" s="87"/>
      <c r="AS43" s="87"/>
      <c r="AT43" s="83"/>
      <c r="AU43" s="132"/>
      <c r="AV43" s="132"/>
      <c r="AW43" s="132"/>
      <c r="AX43" s="132"/>
      <c r="AY43" s="132"/>
      <c r="AZ43" s="132"/>
      <c r="BA43" s="132"/>
      <c r="BB43" s="132"/>
      <c r="BC43" s="133"/>
      <c r="BD43" s="132"/>
      <c r="BE43" s="132"/>
      <c r="BF43" s="132"/>
      <c r="BG43" s="133"/>
      <c r="BH43" s="132"/>
      <c r="BI43" s="132"/>
      <c r="BJ43" s="132"/>
      <c r="BK43" s="133"/>
      <c r="BL43" s="132"/>
      <c r="BM43" s="132"/>
      <c r="BN43" s="132"/>
      <c r="BO43" s="133"/>
      <c r="BP43" s="133"/>
      <c r="BQ43" s="132"/>
      <c r="BR43" s="132"/>
      <c r="BS43" s="132"/>
      <c r="BT43" s="133"/>
      <c r="BU43" s="132"/>
      <c r="BV43" s="132"/>
      <c r="BW43" s="132"/>
      <c r="BX43" s="133"/>
      <c r="BY43" s="132"/>
      <c r="BZ43" s="132"/>
      <c r="CA43" s="132"/>
      <c r="CB43" s="133"/>
      <c r="CC43" s="132"/>
      <c r="CD43" s="132"/>
      <c r="CE43" s="132"/>
      <c r="CF43" s="133"/>
      <c r="CG43" s="134"/>
      <c r="CH43" s="91"/>
      <c r="CI43" s="11"/>
    </row>
    <row r="44" spans="1:87" s="12" customFormat="1" ht="21.95" customHeight="1" x14ac:dyDescent="0.25">
      <c r="A44" s="11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11"/>
      <c r="T44" s="34"/>
      <c r="U44" s="132"/>
      <c r="V44" s="132"/>
      <c r="W44" s="132"/>
      <c r="X44" s="132"/>
      <c r="Y44" s="83"/>
      <c r="Z44" s="77"/>
      <c r="AA44" s="132"/>
      <c r="AB44" s="132"/>
      <c r="AC44" s="132"/>
      <c r="AD44" s="132"/>
      <c r="AE44" s="132"/>
      <c r="AF44" s="132"/>
      <c r="AG44" s="77"/>
      <c r="AH44" s="77"/>
      <c r="AI44" s="91"/>
      <c r="AJ44" s="132"/>
      <c r="AK44" s="132"/>
      <c r="AL44" s="132"/>
      <c r="AM44" s="132"/>
      <c r="AN44" s="132"/>
      <c r="AO44" s="132"/>
      <c r="AP44" s="132"/>
      <c r="AQ44" s="132"/>
      <c r="AR44" s="87"/>
      <c r="AS44" s="87"/>
      <c r="AT44" s="83"/>
      <c r="AU44" s="132"/>
      <c r="AV44" s="132"/>
      <c r="AW44" s="132"/>
      <c r="AX44" s="132"/>
      <c r="AY44" s="132"/>
      <c r="AZ44" s="132"/>
      <c r="BA44" s="132"/>
      <c r="BB44" s="132"/>
      <c r="BC44" s="133"/>
      <c r="BD44" s="132"/>
      <c r="BE44" s="132"/>
      <c r="BF44" s="132"/>
      <c r="BG44" s="133"/>
      <c r="BH44" s="132"/>
      <c r="BI44" s="132"/>
      <c r="BJ44" s="132"/>
      <c r="BK44" s="133"/>
      <c r="BL44" s="132"/>
      <c r="BM44" s="132"/>
      <c r="BN44" s="132"/>
      <c r="BO44" s="133"/>
      <c r="BP44" s="133"/>
      <c r="BQ44" s="132"/>
      <c r="BR44" s="132"/>
      <c r="BS44" s="132"/>
      <c r="BT44" s="133"/>
      <c r="BU44" s="132"/>
      <c r="BV44" s="132"/>
      <c r="BW44" s="132"/>
      <c r="BX44" s="133"/>
      <c r="BY44" s="132"/>
      <c r="BZ44" s="132"/>
      <c r="CA44" s="132"/>
      <c r="CB44" s="133"/>
      <c r="CC44" s="132"/>
      <c r="CD44" s="132"/>
      <c r="CE44" s="132"/>
      <c r="CF44" s="133"/>
      <c r="CG44" s="134"/>
      <c r="CH44" s="91"/>
      <c r="CI44" s="11"/>
    </row>
    <row r="45" spans="1:87" s="12" customFormat="1" ht="21.95" customHeight="1" x14ac:dyDescent="0.25">
      <c r="A45" s="11"/>
      <c r="B45" s="79"/>
      <c r="C45" s="79"/>
      <c r="D45" s="79"/>
      <c r="E45" s="79"/>
      <c r="F45" s="224" t="s">
        <v>134</v>
      </c>
      <c r="G45" s="224"/>
      <c r="H45" s="224"/>
      <c r="I45" s="224"/>
      <c r="J45" s="224"/>
      <c r="K45" s="224"/>
      <c r="L45" s="79"/>
      <c r="M45" s="79"/>
      <c r="N45" s="79"/>
      <c r="O45" s="79"/>
      <c r="P45" s="79"/>
      <c r="Q45" s="79"/>
      <c r="R45" s="79"/>
      <c r="S45" s="11"/>
      <c r="T45" s="34"/>
      <c r="U45" s="132"/>
      <c r="V45" s="132"/>
      <c r="W45" s="132"/>
      <c r="X45" s="132"/>
      <c r="Y45" s="83"/>
      <c r="Z45" s="77"/>
      <c r="AA45" s="132"/>
      <c r="AB45" s="132"/>
      <c r="AC45" s="132"/>
      <c r="AD45" s="132"/>
      <c r="AE45" s="132"/>
      <c r="AF45" s="132"/>
      <c r="AG45" s="77"/>
      <c r="AH45" s="77"/>
      <c r="AI45" s="91"/>
      <c r="AJ45" s="132"/>
      <c r="AK45" s="132"/>
      <c r="AL45" s="132"/>
      <c r="AM45" s="132"/>
      <c r="AN45" s="132"/>
      <c r="AO45" s="132"/>
      <c r="AP45" s="132"/>
      <c r="AQ45" s="132"/>
      <c r="AR45" s="87"/>
      <c r="AS45" s="87"/>
      <c r="AT45" s="83"/>
      <c r="AU45" s="132"/>
      <c r="AV45" s="132"/>
      <c r="AW45" s="132"/>
      <c r="AX45" s="132"/>
      <c r="AY45" s="132"/>
      <c r="AZ45" s="132"/>
      <c r="BA45" s="132"/>
      <c r="BB45" s="132"/>
      <c r="BC45" s="133"/>
      <c r="BD45" s="132"/>
      <c r="BE45" s="132"/>
      <c r="BF45" s="132"/>
      <c r="BG45" s="133"/>
      <c r="BH45" s="132"/>
      <c r="BI45" s="132"/>
      <c r="BJ45" s="132"/>
      <c r="BK45" s="133"/>
      <c r="BL45" s="132"/>
      <c r="BM45" s="132"/>
      <c r="BN45" s="132"/>
      <c r="BO45" s="133"/>
      <c r="BP45" s="133"/>
      <c r="BQ45" s="132"/>
      <c r="BR45" s="132"/>
      <c r="BS45" s="132"/>
      <c r="BT45" s="133"/>
      <c r="BU45" s="132"/>
      <c r="BV45" s="132"/>
      <c r="BW45" s="132"/>
      <c r="BX45" s="133"/>
      <c r="BY45" s="132"/>
      <c r="BZ45" s="132"/>
      <c r="CA45" s="132"/>
      <c r="CB45" s="133"/>
      <c r="CC45" s="132"/>
      <c r="CD45" s="132"/>
      <c r="CE45" s="132"/>
      <c r="CF45" s="133"/>
      <c r="CG45" s="134"/>
      <c r="CH45" s="91"/>
      <c r="CI45" s="11"/>
    </row>
    <row r="46" spans="1:87" s="12" customFormat="1" ht="21.95" customHeight="1" x14ac:dyDescent="0.25">
      <c r="A46" s="11"/>
      <c r="B46" s="79"/>
      <c r="C46" s="79"/>
      <c r="D46" s="79"/>
      <c r="E46" s="79"/>
      <c r="F46" s="224"/>
      <c r="G46" s="224"/>
      <c r="H46" s="224"/>
      <c r="I46" s="224"/>
      <c r="J46" s="224"/>
      <c r="K46" s="224"/>
      <c r="L46" s="79"/>
      <c r="M46" s="79"/>
      <c r="N46" s="79"/>
      <c r="O46" s="79"/>
      <c r="P46" s="79"/>
      <c r="Q46" s="79"/>
      <c r="R46" s="79"/>
      <c r="S46" s="11"/>
      <c r="T46" s="34"/>
      <c r="U46" s="132"/>
      <c r="V46" s="132"/>
      <c r="W46" s="132"/>
      <c r="X46" s="132"/>
      <c r="Y46" s="83"/>
      <c r="Z46" s="77"/>
      <c r="AA46" s="132"/>
      <c r="AB46" s="132"/>
      <c r="AC46" s="132"/>
      <c r="AD46" s="132"/>
      <c r="AE46" s="132"/>
      <c r="AF46" s="132"/>
      <c r="AG46" s="77"/>
      <c r="AH46" s="77"/>
      <c r="AI46" s="91"/>
      <c r="AJ46" s="132"/>
      <c r="AK46" s="132"/>
      <c r="AL46" s="132"/>
      <c r="AM46" s="132"/>
      <c r="AN46" s="132"/>
      <c r="AO46" s="132"/>
      <c r="AP46" s="132"/>
      <c r="AQ46" s="132"/>
      <c r="AR46" s="87"/>
      <c r="AS46" s="87"/>
      <c r="AT46" s="83"/>
      <c r="AU46" s="132"/>
      <c r="AV46" s="132"/>
      <c r="AW46" s="132"/>
      <c r="AX46" s="132"/>
      <c r="AY46" s="132"/>
      <c r="AZ46" s="132"/>
      <c r="BA46" s="132"/>
      <c r="BB46" s="132"/>
      <c r="BC46" s="133"/>
      <c r="BD46" s="132"/>
      <c r="BE46" s="132"/>
      <c r="BF46" s="132"/>
      <c r="BG46" s="133"/>
      <c r="BH46" s="132"/>
      <c r="BI46" s="132"/>
      <c r="BJ46" s="132"/>
      <c r="BK46" s="133"/>
      <c r="BL46" s="132"/>
      <c r="BM46" s="132"/>
      <c r="BN46" s="132"/>
      <c r="BO46" s="133"/>
      <c r="BP46" s="133"/>
      <c r="BQ46" s="132"/>
      <c r="BR46" s="132"/>
      <c r="BS46" s="132"/>
      <c r="BT46" s="133"/>
      <c r="BU46" s="132"/>
      <c r="BV46" s="132"/>
      <c r="BW46" s="132"/>
      <c r="BX46" s="133"/>
      <c r="BY46" s="132"/>
      <c r="BZ46" s="132"/>
      <c r="CA46" s="132"/>
      <c r="CB46" s="133"/>
      <c r="CC46" s="132"/>
      <c r="CD46" s="132"/>
      <c r="CE46" s="132"/>
      <c r="CF46" s="133"/>
      <c r="CG46" s="134"/>
      <c r="CH46" s="91"/>
      <c r="CI46" s="11"/>
    </row>
    <row r="47" spans="1:87" s="12" customFormat="1" ht="21.95" customHeight="1" x14ac:dyDescent="0.25">
      <c r="A47" s="11"/>
      <c r="B47" s="79"/>
      <c r="C47" s="79"/>
      <c r="D47" s="79"/>
      <c r="E47" s="79"/>
      <c r="F47" s="224"/>
      <c r="G47" s="224"/>
      <c r="H47" s="224"/>
      <c r="I47" s="224"/>
      <c r="J47" s="224"/>
      <c r="K47" s="224"/>
      <c r="L47" s="79"/>
      <c r="M47" s="79"/>
      <c r="N47" s="79"/>
      <c r="O47" s="79"/>
      <c r="P47" s="79"/>
      <c r="Q47" s="79"/>
      <c r="R47" s="79"/>
      <c r="S47" s="11"/>
      <c r="T47" s="34"/>
      <c r="U47" s="132"/>
      <c r="V47" s="132"/>
      <c r="W47" s="132"/>
      <c r="X47" s="132"/>
      <c r="Y47" s="83"/>
      <c r="Z47" s="77"/>
      <c r="AA47" s="132"/>
      <c r="AB47" s="132"/>
      <c r="AC47" s="132"/>
      <c r="AD47" s="132"/>
      <c r="AE47" s="132"/>
      <c r="AF47" s="132"/>
      <c r="AG47" s="77"/>
      <c r="AH47" s="77"/>
      <c r="AI47" s="91"/>
      <c r="AJ47" s="132"/>
      <c r="AK47" s="132"/>
      <c r="AL47" s="132"/>
      <c r="AM47" s="132"/>
      <c r="AN47" s="132"/>
      <c r="AO47" s="132"/>
      <c r="AP47" s="132"/>
      <c r="AQ47" s="132"/>
      <c r="AR47" s="87"/>
      <c r="AS47" s="87"/>
      <c r="AT47" s="83"/>
      <c r="AU47" s="132"/>
      <c r="AV47" s="132"/>
      <c r="AW47" s="132"/>
      <c r="AX47" s="132"/>
      <c r="AY47" s="132"/>
      <c r="AZ47" s="132"/>
      <c r="BA47" s="132"/>
      <c r="BB47" s="132"/>
      <c r="BC47" s="133"/>
      <c r="BD47" s="132"/>
      <c r="BE47" s="132"/>
      <c r="BF47" s="132"/>
      <c r="BG47" s="133"/>
      <c r="BH47" s="132"/>
      <c r="BI47" s="132"/>
      <c r="BJ47" s="132"/>
      <c r="BK47" s="133"/>
      <c r="BL47" s="132"/>
      <c r="BM47" s="132"/>
      <c r="BN47" s="132"/>
      <c r="BO47" s="133"/>
      <c r="BP47" s="133"/>
      <c r="BQ47" s="132"/>
      <c r="BR47" s="132"/>
      <c r="BS47" s="132"/>
      <c r="BT47" s="133"/>
      <c r="BU47" s="132"/>
      <c r="BV47" s="132"/>
      <c r="BW47" s="132"/>
      <c r="BX47" s="133"/>
      <c r="BY47" s="132"/>
      <c r="BZ47" s="132"/>
      <c r="CA47" s="132"/>
      <c r="CB47" s="133"/>
      <c r="CC47" s="132"/>
      <c r="CD47" s="132"/>
      <c r="CE47" s="132"/>
      <c r="CF47" s="133"/>
      <c r="CG47" s="134"/>
      <c r="CH47" s="91"/>
      <c r="CI47" s="11"/>
    </row>
    <row r="48" spans="1:87" s="12" customFormat="1" ht="21.95" customHeight="1" x14ac:dyDescent="0.25">
      <c r="A48" s="11"/>
      <c r="B48" s="79"/>
      <c r="C48" s="79"/>
      <c r="D48" s="79"/>
      <c r="E48" s="79"/>
      <c r="F48" s="224"/>
      <c r="G48" s="224"/>
      <c r="H48" s="224"/>
      <c r="I48" s="224"/>
      <c r="J48" s="224"/>
      <c r="K48" s="224"/>
      <c r="L48" s="79"/>
      <c r="M48" s="79"/>
      <c r="N48" s="79"/>
      <c r="O48" s="79"/>
      <c r="P48" s="79"/>
      <c r="Q48" s="79"/>
      <c r="R48" s="79"/>
      <c r="S48" s="11"/>
      <c r="T48" s="34"/>
      <c r="U48" s="132"/>
      <c r="V48" s="132"/>
      <c r="W48" s="132"/>
      <c r="X48" s="132"/>
      <c r="Y48" s="83"/>
      <c r="Z48" s="77"/>
      <c r="AA48" s="132"/>
      <c r="AB48" s="132"/>
      <c r="AC48" s="132"/>
      <c r="AD48" s="132"/>
      <c r="AE48" s="132"/>
      <c r="AF48" s="132"/>
      <c r="AG48" s="77"/>
      <c r="AH48" s="77"/>
      <c r="AI48" s="91"/>
      <c r="AJ48" s="132"/>
      <c r="AK48" s="132"/>
      <c r="AL48" s="132"/>
      <c r="AM48" s="132"/>
      <c r="AN48" s="132"/>
      <c r="AO48" s="132"/>
      <c r="AP48" s="132"/>
      <c r="AQ48" s="132"/>
      <c r="AR48" s="87"/>
      <c r="AS48" s="87"/>
      <c r="AT48" s="83"/>
      <c r="AU48" s="132"/>
      <c r="AV48" s="132"/>
      <c r="AW48" s="132"/>
      <c r="AX48" s="132"/>
      <c r="AY48" s="132"/>
      <c r="AZ48" s="132"/>
      <c r="BA48" s="132"/>
      <c r="BB48" s="132"/>
      <c r="BC48" s="133"/>
      <c r="BD48" s="132"/>
      <c r="BE48" s="132"/>
      <c r="BF48" s="132"/>
      <c r="BG48" s="133"/>
      <c r="BH48" s="132"/>
      <c r="BI48" s="132"/>
      <c r="BJ48" s="132"/>
      <c r="BK48" s="133"/>
      <c r="BL48" s="132"/>
      <c r="BM48" s="132"/>
      <c r="BN48" s="132"/>
      <c r="BO48" s="133"/>
      <c r="BP48" s="133"/>
      <c r="BQ48" s="132"/>
      <c r="BR48" s="132"/>
      <c r="BS48" s="132"/>
      <c r="BT48" s="133"/>
      <c r="BU48" s="132"/>
      <c r="BV48" s="132"/>
      <c r="BW48" s="132"/>
      <c r="BX48" s="133"/>
      <c r="BY48" s="132"/>
      <c r="BZ48" s="132"/>
      <c r="CA48" s="132"/>
      <c r="CB48" s="133"/>
      <c r="CC48" s="132"/>
      <c r="CD48" s="132"/>
      <c r="CE48" s="132"/>
      <c r="CF48" s="133"/>
      <c r="CG48" s="134"/>
      <c r="CH48" s="91"/>
      <c r="CI48" s="11"/>
    </row>
    <row r="49" spans="1:87" s="12" customFormat="1" ht="21.95" customHeight="1" x14ac:dyDescent="0.25">
      <c r="A49" s="11"/>
      <c r="B49" s="79"/>
      <c r="C49" s="79"/>
      <c r="D49" s="79"/>
      <c r="E49" s="79"/>
      <c r="F49" s="224"/>
      <c r="G49" s="224"/>
      <c r="H49" s="224"/>
      <c r="I49" s="224"/>
      <c r="J49" s="224"/>
      <c r="K49" s="224"/>
      <c r="L49" s="79"/>
      <c r="M49" s="79"/>
      <c r="N49" s="79"/>
      <c r="O49" s="79"/>
      <c r="P49" s="79"/>
      <c r="Q49" s="79"/>
      <c r="R49" s="79"/>
      <c r="S49" s="11"/>
      <c r="T49" s="34"/>
      <c r="U49" s="132"/>
      <c r="V49" s="132"/>
      <c r="W49" s="132"/>
      <c r="X49" s="132"/>
      <c r="Y49" s="83"/>
      <c r="Z49" s="77"/>
      <c r="AA49" s="132"/>
      <c r="AB49" s="132"/>
      <c r="AC49" s="132"/>
      <c r="AD49" s="132"/>
      <c r="AE49" s="132"/>
      <c r="AF49" s="132"/>
      <c r="AG49" s="77"/>
      <c r="AH49" s="77"/>
      <c r="AI49" s="91"/>
      <c r="AJ49" s="132"/>
      <c r="AK49" s="132"/>
      <c r="AL49" s="132"/>
      <c r="AM49" s="132"/>
      <c r="AN49" s="132"/>
      <c r="AO49" s="132"/>
      <c r="AP49" s="132"/>
      <c r="AQ49" s="132"/>
      <c r="AR49" s="87"/>
      <c r="AS49" s="87"/>
      <c r="AT49" s="83"/>
      <c r="AU49" s="132"/>
      <c r="AV49" s="132"/>
      <c r="AW49" s="132"/>
      <c r="AX49" s="132"/>
      <c r="AY49" s="132"/>
      <c r="AZ49" s="132"/>
      <c r="BA49" s="132"/>
      <c r="BB49" s="132"/>
      <c r="BC49" s="133"/>
      <c r="BD49" s="132"/>
      <c r="BE49" s="132"/>
      <c r="BF49" s="132"/>
      <c r="BG49" s="133"/>
      <c r="BH49" s="132"/>
      <c r="BI49" s="132"/>
      <c r="BJ49" s="132"/>
      <c r="BK49" s="133"/>
      <c r="BL49" s="132"/>
      <c r="BM49" s="132"/>
      <c r="BN49" s="132"/>
      <c r="BO49" s="133"/>
      <c r="BP49" s="133"/>
      <c r="BQ49" s="132"/>
      <c r="BR49" s="132"/>
      <c r="BS49" s="132"/>
      <c r="BT49" s="133"/>
      <c r="BU49" s="132"/>
      <c r="BV49" s="132"/>
      <c r="BW49" s="132"/>
      <c r="BX49" s="133"/>
      <c r="BY49" s="132"/>
      <c r="BZ49" s="132"/>
      <c r="CA49" s="132"/>
      <c r="CB49" s="133"/>
      <c r="CC49" s="132"/>
      <c r="CD49" s="132"/>
      <c r="CE49" s="132"/>
      <c r="CF49" s="133"/>
      <c r="CG49" s="134"/>
      <c r="CH49" s="91"/>
      <c r="CI49" s="11"/>
    </row>
    <row r="50" spans="1:87" s="12" customFormat="1" ht="21.95" customHeight="1" x14ac:dyDescent="0.25">
      <c r="A50" s="11"/>
      <c r="B50" s="79"/>
      <c r="C50" s="79"/>
      <c r="D50" s="79"/>
      <c r="E50" s="79"/>
      <c r="F50" s="224"/>
      <c r="G50" s="224"/>
      <c r="H50" s="224"/>
      <c r="I50" s="224"/>
      <c r="J50" s="224"/>
      <c r="K50" s="224"/>
      <c r="L50" s="79"/>
      <c r="M50" s="79"/>
      <c r="N50" s="79"/>
      <c r="O50" s="79"/>
      <c r="P50" s="79"/>
      <c r="Q50" s="79"/>
      <c r="R50" s="79"/>
      <c r="S50" s="11"/>
      <c r="T50" s="34"/>
      <c r="U50" s="132"/>
      <c r="V50" s="132"/>
      <c r="W50" s="132"/>
      <c r="X50" s="132"/>
      <c r="Y50" s="83"/>
      <c r="Z50" s="77"/>
      <c r="AA50" s="132"/>
      <c r="AB50" s="132"/>
      <c r="AC50" s="132"/>
      <c r="AD50" s="132"/>
      <c r="AE50" s="132"/>
      <c r="AF50" s="132"/>
      <c r="AG50" s="77"/>
      <c r="AH50" s="77"/>
      <c r="AI50" s="91"/>
      <c r="AJ50" s="132"/>
      <c r="AK50" s="132"/>
      <c r="AL50" s="132"/>
      <c r="AM50" s="132"/>
      <c r="AN50" s="132"/>
      <c r="AO50" s="132"/>
      <c r="AP50" s="132"/>
      <c r="AQ50" s="132"/>
      <c r="AR50" s="87"/>
      <c r="AS50" s="87"/>
      <c r="AT50" s="83"/>
      <c r="AU50" s="132"/>
      <c r="AV50" s="132"/>
      <c r="AW50" s="132"/>
      <c r="AX50" s="132"/>
      <c r="AY50" s="132"/>
      <c r="AZ50" s="132"/>
      <c r="BA50" s="132"/>
      <c r="BB50" s="132"/>
      <c r="BC50" s="133"/>
      <c r="BD50" s="132"/>
      <c r="BE50" s="132"/>
      <c r="BF50" s="132"/>
      <c r="BG50" s="133"/>
      <c r="BH50" s="132"/>
      <c r="BI50" s="132"/>
      <c r="BJ50" s="132"/>
      <c r="BK50" s="133"/>
      <c r="BL50" s="132"/>
      <c r="BM50" s="132"/>
      <c r="BN50" s="132"/>
      <c r="BO50" s="133"/>
      <c r="BP50" s="133"/>
      <c r="BQ50" s="132"/>
      <c r="BR50" s="132"/>
      <c r="BS50" s="132"/>
      <c r="BT50" s="133"/>
      <c r="BU50" s="132"/>
      <c r="BV50" s="132"/>
      <c r="BW50" s="132"/>
      <c r="BX50" s="133"/>
      <c r="BY50" s="132"/>
      <c r="BZ50" s="132"/>
      <c r="CA50" s="132"/>
      <c r="CB50" s="133"/>
      <c r="CC50" s="132"/>
      <c r="CD50" s="132"/>
      <c r="CE50" s="132"/>
      <c r="CF50" s="133"/>
      <c r="CG50" s="134"/>
      <c r="CH50" s="91"/>
      <c r="CI50" s="11"/>
    </row>
    <row r="51" spans="1:87" s="12" customFormat="1" ht="21.95" customHeight="1" x14ac:dyDescent="0.25">
      <c r="A51" s="11"/>
      <c r="B51" s="79"/>
      <c r="C51" s="79"/>
      <c r="D51" s="79"/>
      <c r="E51" s="79"/>
      <c r="F51" s="224"/>
      <c r="G51" s="224"/>
      <c r="H51" s="224"/>
      <c r="I51" s="224"/>
      <c r="J51" s="224"/>
      <c r="K51" s="224"/>
      <c r="L51" s="79"/>
      <c r="M51" s="79"/>
      <c r="N51" s="79"/>
      <c r="O51" s="79"/>
      <c r="P51" s="79"/>
      <c r="Q51" s="79"/>
      <c r="R51" s="79"/>
      <c r="S51" s="11"/>
      <c r="T51" s="34"/>
      <c r="U51" s="132"/>
      <c r="V51" s="132"/>
      <c r="W51" s="132"/>
      <c r="X51" s="132"/>
      <c r="Y51" s="83"/>
      <c r="Z51" s="77"/>
      <c r="AA51" s="132"/>
      <c r="AB51" s="132"/>
      <c r="AC51" s="132"/>
      <c r="AD51" s="132"/>
      <c r="AE51" s="132"/>
      <c r="AF51" s="132"/>
      <c r="AG51" s="77"/>
      <c r="AH51" s="77"/>
      <c r="AI51" s="91"/>
      <c r="AJ51" s="132"/>
      <c r="AK51" s="132"/>
      <c r="AL51" s="132"/>
      <c r="AM51" s="132"/>
      <c r="AN51" s="132"/>
      <c r="AO51" s="132"/>
      <c r="AP51" s="132"/>
      <c r="AQ51" s="132"/>
      <c r="AR51" s="87"/>
      <c r="AS51" s="87"/>
      <c r="AT51" s="83"/>
      <c r="AU51" s="132"/>
      <c r="AV51" s="132"/>
      <c r="AW51" s="132"/>
      <c r="AX51" s="132"/>
      <c r="AY51" s="132"/>
      <c r="AZ51" s="132"/>
      <c r="BA51" s="132"/>
      <c r="BB51" s="132"/>
      <c r="BC51" s="133"/>
      <c r="BD51" s="132"/>
      <c r="BE51" s="132"/>
      <c r="BF51" s="132"/>
      <c r="BG51" s="133"/>
      <c r="BH51" s="132"/>
      <c r="BI51" s="132"/>
      <c r="BJ51" s="132"/>
      <c r="BK51" s="133"/>
      <c r="BL51" s="132"/>
      <c r="BM51" s="132"/>
      <c r="BN51" s="132"/>
      <c r="BO51" s="133"/>
      <c r="BP51" s="133"/>
      <c r="BQ51" s="132"/>
      <c r="BR51" s="132"/>
      <c r="BS51" s="132"/>
      <c r="BT51" s="133"/>
      <c r="BU51" s="132"/>
      <c r="BV51" s="132"/>
      <c r="BW51" s="132"/>
      <c r="BX51" s="133"/>
      <c r="BY51" s="132"/>
      <c r="BZ51" s="132"/>
      <c r="CA51" s="132"/>
      <c r="CB51" s="133"/>
      <c r="CC51" s="132"/>
      <c r="CD51" s="132"/>
      <c r="CE51" s="132"/>
      <c r="CF51" s="133"/>
      <c r="CG51" s="134"/>
      <c r="CH51" s="91"/>
      <c r="CI51" s="11"/>
    </row>
    <row r="52" spans="1:87" s="12" customFormat="1" ht="21.95" customHeight="1" x14ac:dyDescent="0.25">
      <c r="A52" s="11"/>
      <c r="B52" s="79"/>
      <c r="C52" s="79"/>
      <c r="D52" s="79"/>
      <c r="E52" s="79"/>
      <c r="F52" s="224"/>
      <c r="G52" s="224"/>
      <c r="H52" s="224"/>
      <c r="I52" s="224"/>
      <c r="J52" s="224"/>
      <c r="K52" s="224"/>
      <c r="L52" s="79"/>
      <c r="M52" s="79"/>
      <c r="N52" s="79"/>
      <c r="O52" s="79"/>
      <c r="P52" s="79"/>
      <c r="Q52" s="79"/>
      <c r="R52" s="79"/>
      <c r="S52" s="11"/>
      <c r="T52" s="34"/>
      <c r="U52" s="132"/>
      <c r="V52" s="132"/>
      <c r="W52" s="132"/>
      <c r="X52" s="132"/>
      <c r="Y52" s="83"/>
      <c r="Z52" s="77"/>
      <c r="AA52" s="132"/>
      <c r="AB52" s="132"/>
      <c r="AC52" s="132"/>
      <c r="AD52" s="132"/>
      <c r="AE52" s="132"/>
      <c r="AF52" s="132"/>
      <c r="AG52" s="77"/>
      <c r="AH52" s="77"/>
      <c r="AI52" s="91"/>
      <c r="AJ52" s="132"/>
      <c r="AK52" s="132"/>
      <c r="AL52" s="132"/>
      <c r="AM52" s="132"/>
      <c r="AN52" s="132"/>
      <c r="AO52" s="132"/>
      <c r="AP52" s="132"/>
      <c r="AQ52" s="132"/>
      <c r="AR52" s="87"/>
      <c r="AS52" s="87"/>
      <c r="AT52" s="83"/>
      <c r="AU52" s="132"/>
      <c r="AV52" s="132"/>
      <c r="AW52" s="132"/>
      <c r="AX52" s="132"/>
      <c r="AY52" s="132"/>
      <c r="AZ52" s="132"/>
      <c r="BA52" s="132"/>
      <c r="BB52" s="132"/>
      <c r="BC52" s="133"/>
      <c r="BD52" s="132"/>
      <c r="BE52" s="132"/>
      <c r="BF52" s="132"/>
      <c r="BG52" s="133"/>
      <c r="BH52" s="132"/>
      <c r="BI52" s="132"/>
      <c r="BJ52" s="132"/>
      <c r="BK52" s="133"/>
      <c r="BL52" s="132"/>
      <c r="BM52" s="132"/>
      <c r="BN52" s="132"/>
      <c r="BO52" s="133"/>
      <c r="BP52" s="133"/>
      <c r="BQ52" s="132"/>
      <c r="BR52" s="132"/>
      <c r="BS52" s="132"/>
      <c r="BT52" s="133"/>
      <c r="BU52" s="132"/>
      <c r="BV52" s="132"/>
      <c r="BW52" s="132"/>
      <c r="BX52" s="133"/>
      <c r="BY52" s="132"/>
      <c r="BZ52" s="132"/>
      <c r="CA52" s="132"/>
      <c r="CB52" s="133"/>
      <c r="CC52" s="132"/>
      <c r="CD52" s="132"/>
      <c r="CE52" s="132"/>
      <c r="CF52" s="133"/>
      <c r="CG52" s="134"/>
      <c r="CH52" s="91"/>
      <c r="CI52" s="11"/>
    </row>
    <row r="53" spans="1:87" s="12" customFormat="1" ht="21.95" customHeight="1" x14ac:dyDescent="0.25">
      <c r="A53" s="11"/>
      <c r="B53" s="79"/>
      <c r="C53" s="79"/>
      <c r="D53" s="79"/>
      <c r="E53" s="79"/>
      <c r="F53" s="224"/>
      <c r="G53" s="224"/>
      <c r="H53" s="224"/>
      <c r="I53" s="224"/>
      <c r="J53" s="224"/>
      <c r="K53" s="224"/>
      <c r="L53" s="79"/>
      <c r="M53" s="79"/>
      <c r="N53" s="79"/>
      <c r="O53" s="79"/>
      <c r="P53" s="79"/>
      <c r="Q53" s="79"/>
      <c r="R53" s="79"/>
      <c r="S53" s="11"/>
      <c r="T53" s="34"/>
      <c r="U53" s="132"/>
      <c r="V53" s="132"/>
      <c r="W53" s="132"/>
      <c r="X53" s="132"/>
      <c r="Y53" s="83"/>
      <c r="Z53" s="77"/>
      <c r="AA53" s="132"/>
      <c r="AB53" s="132"/>
      <c r="AC53" s="132"/>
      <c r="AD53" s="132"/>
      <c r="AE53" s="132"/>
      <c r="AF53" s="132"/>
      <c r="AG53" s="77"/>
      <c r="AH53" s="77"/>
      <c r="AI53" s="91"/>
      <c r="AJ53" s="132"/>
      <c r="AK53" s="132"/>
      <c r="AL53" s="132"/>
      <c r="AM53" s="132"/>
      <c r="AN53" s="132"/>
      <c r="AO53" s="132"/>
      <c r="AP53" s="132"/>
      <c r="AQ53" s="132"/>
      <c r="AR53" s="87"/>
      <c r="AS53" s="87"/>
      <c r="AT53" s="83"/>
      <c r="AU53" s="132"/>
      <c r="AV53" s="132"/>
      <c r="AW53" s="132"/>
      <c r="AX53" s="132"/>
      <c r="AY53" s="132"/>
      <c r="AZ53" s="132"/>
      <c r="BA53" s="132"/>
      <c r="BB53" s="132"/>
      <c r="BC53" s="133"/>
      <c r="BD53" s="132"/>
      <c r="BE53" s="132"/>
      <c r="BF53" s="132"/>
      <c r="BG53" s="133"/>
      <c r="BH53" s="132"/>
      <c r="BI53" s="132"/>
      <c r="BJ53" s="132"/>
      <c r="BK53" s="133"/>
      <c r="BL53" s="132"/>
      <c r="BM53" s="132"/>
      <c r="BN53" s="132"/>
      <c r="BO53" s="133"/>
      <c r="BP53" s="133"/>
      <c r="BQ53" s="132"/>
      <c r="BR53" s="132"/>
      <c r="BS53" s="132"/>
      <c r="BT53" s="133"/>
      <c r="BU53" s="132"/>
      <c r="BV53" s="132"/>
      <c r="BW53" s="132"/>
      <c r="BX53" s="133"/>
      <c r="BY53" s="132"/>
      <c r="BZ53" s="132"/>
      <c r="CA53" s="132"/>
      <c r="CB53" s="133"/>
      <c r="CC53" s="132"/>
      <c r="CD53" s="132"/>
      <c r="CE53" s="132"/>
      <c r="CF53" s="133"/>
      <c r="CG53" s="134"/>
      <c r="CH53" s="91"/>
      <c r="CI53" s="11"/>
    </row>
    <row r="54" spans="1:87" s="12" customFormat="1" ht="21.95" customHeight="1" x14ac:dyDescent="0.25">
      <c r="A54" s="11"/>
      <c r="B54" s="79"/>
      <c r="C54" s="79"/>
      <c r="D54" s="79"/>
      <c r="E54" s="79"/>
      <c r="F54" s="224"/>
      <c r="G54" s="224"/>
      <c r="H54" s="224"/>
      <c r="I54" s="224"/>
      <c r="J54" s="224"/>
      <c r="K54" s="224"/>
      <c r="L54" s="79"/>
      <c r="M54" s="79"/>
      <c r="N54" s="79"/>
      <c r="O54" s="79"/>
      <c r="P54" s="79"/>
      <c r="Q54" s="79"/>
      <c r="R54" s="79"/>
      <c r="S54" s="11"/>
      <c r="T54" s="34"/>
      <c r="U54" s="132"/>
      <c r="V54" s="132"/>
      <c r="W54" s="132"/>
      <c r="X54" s="132"/>
      <c r="Y54" s="83"/>
      <c r="Z54" s="77"/>
      <c r="AA54" s="132"/>
      <c r="AB54" s="132"/>
      <c r="AC54" s="132"/>
      <c r="AD54" s="132"/>
      <c r="AE54" s="132"/>
      <c r="AF54" s="132"/>
      <c r="AG54" s="77"/>
      <c r="AH54" s="77"/>
      <c r="AI54" s="91"/>
      <c r="AJ54" s="132"/>
      <c r="AK54" s="132"/>
      <c r="AL54" s="132"/>
      <c r="AM54" s="132"/>
      <c r="AN54" s="132"/>
      <c r="AO54" s="132"/>
      <c r="AP54" s="132"/>
      <c r="AQ54" s="132"/>
      <c r="AR54" s="87"/>
      <c r="AS54" s="87"/>
      <c r="AT54" s="83"/>
      <c r="AU54" s="132"/>
      <c r="AV54" s="132"/>
      <c r="AW54" s="132"/>
      <c r="AX54" s="132"/>
      <c r="AY54" s="132"/>
      <c r="AZ54" s="132"/>
      <c r="BA54" s="132"/>
      <c r="BB54" s="132"/>
      <c r="BC54" s="133"/>
      <c r="BD54" s="132"/>
      <c r="BE54" s="132"/>
      <c r="BF54" s="132"/>
      <c r="BG54" s="133"/>
      <c r="BH54" s="132"/>
      <c r="BI54" s="132"/>
      <c r="BJ54" s="132"/>
      <c r="BK54" s="133"/>
      <c r="BL54" s="132"/>
      <c r="BM54" s="132"/>
      <c r="BN54" s="132"/>
      <c r="BO54" s="133"/>
      <c r="BP54" s="133"/>
      <c r="BQ54" s="132"/>
      <c r="BR54" s="132"/>
      <c r="BS54" s="132"/>
      <c r="BT54" s="133"/>
      <c r="BU54" s="132"/>
      <c r="BV54" s="132"/>
      <c r="BW54" s="132"/>
      <c r="BX54" s="133"/>
      <c r="BY54" s="132"/>
      <c r="BZ54" s="132"/>
      <c r="CA54" s="132"/>
      <c r="CB54" s="133"/>
      <c r="CC54" s="132"/>
      <c r="CD54" s="132"/>
      <c r="CE54" s="132"/>
      <c r="CF54" s="133"/>
      <c r="CG54" s="134"/>
      <c r="CH54" s="91"/>
      <c r="CI54" s="11"/>
    </row>
    <row r="55" spans="1:87" s="12" customFormat="1" ht="21.95" customHeight="1" x14ac:dyDescent="0.25">
      <c r="A55" s="11"/>
      <c r="B55" s="79"/>
      <c r="C55" s="79"/>
      <c r="D55" s="79"/>
      <c r="E55" s="79"/>
      <c r="F55" s="224"/>
      <c r="G55" s="224"/>
      <c r="H55" s="224"/>
      <c r="I55" s="224"/>
      <c r="J55" s="224"/>
      <c r="K55" s="224"/>
      <c r="L55" s="79"/>
      <c r="M55" s="79"/>
      <c r="N55" s="79"/>
      <c r="O55" s="79"/>
      <c r="P55" s="79"/>
      <c r="Q55" s="79"/>
      <c r="R55" s="79"/>
      <c r="S55" s="11"/>
      <c r="T55" s="34"/>
      <c r="U55" s="132"/>
      <c r="V55" s="132"/>
      <c r="W55" s="132"/>
      <c r="X55" s="132"/>
      <c r="Y55" s="83"/>
      <c r="Z55" s="77"/>
      <c r="AA55" s="132"/>
      <c r="AB55" s="132"/>
      <c r="AC55" s="132"/>
      <c r="AD55" s="132"/>
      <c r="AE55" s="132"/>
      <c r="AF55" s="132"/>
      <c r="AG55" s="77"/>
      <c r="AH55" s="77"/>
      <c r="AI55" s="91"/>
      <c r="AJ55" s="132"/>
      <c r="AK55" s="132"/>
      <c r="AL55" s="132"/>
      <c r="AM55" s="132"/>
      <c r="AN55" s="132"/>
      <c r="AO55" s="132"/>
      <c r="AP55" s="132"/>
      <c r="AQ55" s="132"/>
      <c r="AR55" s="87"/>
      <c r="AS55" s="87"/>
      <c r="AT55" s="83"/>
      <c r="AU55" s="132"/>
      <c r="AV55" s="132"/>
      <c r="AW55" s="132"/>
      <c r="AX55" s="132"/>
      <c r="AY55" s="132"/>
      <c r="AZ55" s="132"/>
      <c r="BA55" s="132"/>
      <c r="BB55" s="132"/>
      <c r="BC55" s="133"/>
      <c r="BD55" s="132"/>
      <c r="BE55" s="132"/>
      <c r="BF55" s="132"/>
      <c r="BG55" s="133"/>
      <c r="BH55" s="132"/>
      <c r="BI55" s="132"/>
      <c r="BJ55" s="132"/>
      <c r="BK55" s="133"/>
      <c r="BL55" s="132"/>
      <c r="BM55" s="132"/>
      <c r="BN55" s="132"/>
      <c r="BO55" s="133"/>
      <c r="BP55" s="133"/>
      <c r="BQ55" s="132"/>
      <c r="BR55" s="132"/>
      <c r="BS55" s="132"/>
      <c r="BT55" s="133"/>
      <c r="BU55" s="132"/>
      <c r="BV55" s="132"/>
      <c r="BW55" s="132"/>
      <c r="BX55" s="133"/>
      <c r="BY55" s="132"/>
      <c r="BZ55" s="132"/>
      <c r="CA55" s="132"/>
      <c r="CB55" s="133"/>
      <c r="CC55" s="132"/>
      <c r="CD55" s="132"/>
      <c r="CE55" s="132"/>
      <c r="CF55" s="133"/>
      <c r="CG55" s="134"/>
      <c r="CH55" s="91"/>
      <c r="CI55" s="11"/>
    </row>
    <row r="56" spans="1:87" s="12" customFormat="1" ht="21.95" customHeight="1" x14ac:dyDescent="0.25">
      <c r="A56" s="11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11"/>
      <c r="T56" s="34"/>
      <c r="U56" s="132"/>
      <c r="V56" s="132"/>
      <c r="W56" s="132"/>
      <c r="X56" s="132"/>
      <c r="Y56" s="83"/>
      <c r="Z56" s="77"/>
      <c r="AA56" s="132"/>
      <c r="AB56" s="132"/>
      <c r="AC56" s="132"/>
      <c r="AD56" s="132"/>
      <c r="AE56" s="132"/>
      <c r="AF56" s="132"/>
      <c r="AG56" s="77"/>
      <c r="AH56" s="77"/>
      <c r="AI56" s="91"/>
      <c r="AJ56" s="132"/>
      <c r="AK56" s="132"/>
      <c r="AL56" s="132"/>
      <c r="AM56" s="132"/>
      <c r="AN56" s="132"/>
      <c r="AO56" s="132"/>
      <c r="AP56" s="132"/>
      <c r="AQ56" s="132"/>
      <c r="AR56" s="87"/>
      <c r="AS56" s="87"/>
      <c r="AT56" s="83"/>
      <c r="AU56" s="132"/>
      <c r="AV56" s="132"/>
      <c r="AW56" s="132"/>
      <c r="AX56" s="132"/>
      <c r="AY56" s="132"/>
      <c r="AZ56" s="132"/>
      <c r="BA56" s="132"/>
      <c r="BB56" s="132"/>
      <c r="BC56" s="133"/>
      <c r="BD56" s="132"/>
      <c r="BE56" s="132"/>
      <c r="BF56" s="132"/>
      <c r="BG56" s="133"/>
      <c r="BH56" s="132"/>
      <c r="BI56" s="132"/>
      <c r="BJ56" s="132"/>
      <c r="BK56" s="133"/>
      <c r="BL56" s="132"/>
      <c r="BM56" s="132"/>
      <c r="BN56" s="132"/>
      <c r="BO56" s="133"/>
      <c r="BP56" s="133"/>
      <c r="BQ56" s="132"/>
      <c r="BR56" s="132"/>
      <c r="BS56" s="132"/>
      <c r="BT56" s="133"/>
      <c r="BU56" s="132"/>
      <c r="BV56" s="132"/>
      <c r="BW56" s="132"/>
      <c r="BX56" s="133"/>
      <c r="BY56" s="132"/>
      <c r="BZ56" s="132"/>
      <c r="CA56" s="132"/>
      <c r="CB56" s="133"/>
      <c r="CC56" s="132"/>
      <c r="CD56" s="132"/>
      <c r="CE56" s="132"/>
      <c r="CF56" s="133"/>
      <c r="CG56" s="134"/>
      <c r="CH56" s="91"/>
      <c r="CI56" s="11"/>
    </row>
    <row r="57" spans="1:87" s="12" customFormat="1" ht="21.95" customHeight="1" x14ac:dyDescent="0.25">
      <c r="A57" s="11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11"/>
      <c r="T57" s="34"/>
      <c r="U57" s="132"/>
      <c r="V57" s="132"/>
      <c r="W57" s="132"/>
      <c r="X57" s="132"/>
      <c r="Y57" s="83"/>
      <c r="Z57" s="77"/>
      <c r="AA57" s="132"/>
      <c r="AB57" s="132"/>
      <c r="AC57" s="132"/>
      <c r="AD57" s="132"/>
      <c r="AE57" s="132"/>
      <c r="AF57" s="132"/>
      <c r="AG57" s="77"/>
      <c r="AH57" s="77"/>
      <c r="AI57" s="91"/>
      <c r="AJ57" s="132"/>
      <c r="AK57" s="132"/>
      <c r="AL57" s="132"/>
      <c r="AM57" s="132"/>
      <c r="AN57" s="132"/>
      <c r="AO57" s="132"/>
      <c r="AP57" s="132"/>
      <c r="AQ57" s="132"/>
      <c r="AR57" s="87"/>
      <c r="AS57" s="87"/>
      <c r="AT57" s="83"/>
      <c r="AU57" s="132"/>
      <c r="AV57" s="132"/>
      <c r="AW57" s="132"/>
      <c r="AX57" s="132"/>
      <c r="AY57" s="132"/>
      <c r="AZ57" s="132"/>
      <c r="BA57" s="132"/>
      <c r="BB57" s="132"/>
      <c r="BC57" s="133"/>
      <c r="BD57" s="132"/>
      <c r="BE57" s="132"/>
      <c r="BF57" s="132"/>
      <c r="BG57" s="133"/>
      <c r="BH57" s="132"/>
      <c r="BI57" s="132"/>
      <c r="BJ57" s="132"/>
      <c r="BK57" s="133"/>
      <c r="BL57" s="132"/>
      <c r="BM57" s="132"/>
      <c r="BN57" s="132"/>
      <c r="BO57" s="133"/>
      <c r="BP57" s="133"/>
      <c r="BQ57" s="132"/>
      <c r="BR57" s="132"/>
      <c r="BS57" s="132"/>
      <c r="BT57" s="133"/>
      <c r="BU57" s="132"/>
      <c r="BV57" s="132"/>
      <c r="BW57" s="132"/>
      <c r="BX57" s="133"/>
      <c r="BY57" s="132"/>
      <c r="BZ57" s="132"/>
      <c r="CA57" s="132"/>
      <c r="CB57" s="133"/>
      <c r="CC57" s="132"/>
      <c r="CD57" s="132"/>
      <c r="CE57" s="132"/>
      <c r="CF57" s="133"/>
      <c r="CG57" s="134"/>
      <c r="CH57" s="91"/>
      <c r="CI57" s="11"/>
    </row>
    <row r="58" spans="1:87" s="12" customFormat="1" ht="21.95" customHeight="1" x14ac:dyDescent="0.25">
      <c r="A58" s="11"/>
      <c r="B58" s="79"/>
      <c r="C58" s="79"/>
      <c r="D58" s="79"/>
      <c r="E58" s="79"/>
      <c r="F58" s="224" t="s">
        <v>133</v>
      </c>
      <c r="G58" s="224"/>
      <c r="H58" s="224"/>
      <c r="I58" s="224"/>
      <c r="J58" s="224"/>
      <c r="K58" s="224"/>
      <c r="L58" s="79"/>
      <c r="M58" s="79"/>
      <c r="N58" s="79"/>
      <c r="O58" s="79"/>
      <c r="P58" s="79"/>
      <c r="Q58" s="79"/>
      <c r="R58" s="79"/>
      <c r="S58" s="11"/>
      <c r="T58" s="34"/>
      <c r="U58" s="132"/>
      <c r="V58" s="132"/>
      <c r="W58" s="132"/>
      <c r="X58" s="132"/>
      <c r="Y58" s="83"/>
      <c r="Z58" s="77"/>
      <c r="AA58" s="132"/>
      <c r="AB58" s="132"/>
      <c r="AC58" s="132"/>
      <c r="AD58" s="132"/>
      <c r="AE58" s="132"/>
      <c r="AF58" s="132"/>
      <c r="AG58" s="77"/>
      <c r="AH58" s="77"/>
      <c r="AI58" s="91"/>
      <c r="AJ58" s="132"/>
      <c r="AK58" s="132"/>
      <c r="AL58" s="132"/>
      <c r="AM58" s="132"/>
      <c r="AN58" s="132"/>
      <c r="AO58" s="132"/>
      <c r="AP58" s="132"/>
      <c r="AQ58" s="132"/>
      <c r="AR58" s="87"/>
      <c r="AS58" s="87"/>
      <c r="AT58" s="83"/>
      <c r="AU58" s="132"/>
      <c r="AV58" s="132"/>
      <c r="AW58" s="132"/>
      <c r="AX58" s="132"/>
      <c r="AY58" s="132"/>
      <c r="AZ58" s="132"/>
      <c r="BA58" s="132"/>
      <c r="BB58" s="132"/>
      <c r="BC58" s="133"/>
      <c r="BD58" s="132"/>
      <c r="BE58" s="132"/>
      <c r="BF58" s="132"/>
      <c r="BG58" s="133"/>
      <c r="BH58" s="132"/>
      <c r="BI58" s="132"/>
      <c r="BJ58" s="132"/>
      <c r="BK58" s="133"/>
      <c r="BL58" s="132"/>
      <c r="BM58" s="132"/>
      <c r="BN58" s="132"/>
      <c r="BO58" s="133"/>
      <c r="BP58" s="133"/>
      <c r="BQ58" s="132"/>
      <c r="BR58" s="132"/>
      <c r="BS58" s="132"/>
      <c r="BT58" s="133"/>
      <c r="BU58" s="132"/>
      <c r="BV58" s="132"/>
      <c r="BW58" s="132"/>
      <c r="BX58" s="133"/>
      <c r="BY58" s="132"/>
      <c r="BZ58" s="132"/>
      <c r="CA58" s="132"/>
      <c r="CB58" s="133"/>
      <c r="CC58" s="132"/>
      <c r="CD58" s="132"/>
      <c r="CE58" s="132"/>
      <c r="CF58" s="133"/>
      <c r="CG58" s="134"/>
      <c r="CH58" s="91"/>
      <c r="CI58" s="11"/>
    </row>
    <row r="59" spans="1:87" s="12" customFormat="1" ht="21.95" customHeight="1" x14ac:dyDescent="0.25">
      <c r="A59" s="11"/>
      <c r="B59" s="79"/>
      <c r="C59" s="79"/>
      <c r="D59" s="79"/>
      <c r="E59" s="79"/>
      <c r="F59" s="224"/>
      <c r="G59" s="224"/>
      <c r="H59" s="224"/>
      <c r="I59" s="224"/>
      <c r="J59" s="224"/>
      <c r="K59" s="224"/>
      <c r="L59" s="79"/>
      <c r="M59" s="79"/>
      <c r="N59" s="79"/>
      <c r="O59" s="79"/>
      <c r="P59" s="79"/>
      <c r="Q59" s="79"/>
      <c r="R59" s="79"/>
      <c r="S59" s="11"/>
      <c r="T59" s="34"/>
      <c r="U59" s="132"/>
      <c r="V59" s="132"/>
      <c r="W59" s="132"/>
      <c r="X59" s="132"/>
      <c r="Y59" s="83"/>
      <c r="Z59" s="77"/>
      <c r="AA59" s="132"/>
      <c r="AB59" s="132"/>
      <c r="AC59" s="132"/>
      <c r="AD59" s="132"/>
      <c r="AE59" s="132"/>
      <c r="AF59" s="132"/>
      <c r="AG59" s="77"/>
      <c r="AH59" s="77"/>
      <c r="AI59" s="91"/>
      <c r="AJ59" s="132"/>
      <c r="AK59" s="132"/>
      <c r="AL59" s="132"/>
      <c r="AM59" s="132"/>
      <c r="AN59" s="132"/>
      <c r="AO59" s="132"/>
      <c r="AP59" s="132"/>
      <c r="AQ59" s="132"/>
      <c r="AR59" s="87"/>
      <c r="AS59" s="87"/>
      <c r="AT59" s="83"/>
      <c r="AU59" s="132"/>
      <c r="AV59" s="132"/>
      <c r="AW59" s="132"/>
      <c r="AX59" s="132"/>
      <c r="AY59" s="132"/>
      <c r="AZ59" s="132"/>
      <c r="BA59" s="132"/>
      <c r="BB59" s="132"/>
      <c r="BC59" s="133"/>
      <c r="BD59" s="132"/>
      <c r="BE59" s="132"/>
      <c r="BF59" s="132"/>
      <c r="BG59" s="133"/>
      <c r="BH59" s="132"/>
      <c r="BI59" s="132"/>
      <c r="BJ59" s="132"/>
      <c r="BK59" s="133"/>
      <c r="BL59" s="132"/>
      <c r="BM59" s="132"/>
      <c r="BN59" s="132"/>
      <c r="BO59" s="133"/>
      <c r="BP59" s="133"/>
      <c r="BQ59" s="132"/>
      <c r="BR59" s="132"/>
      <c r="BS59" s="132"/>
      <c r="BT59" s="133"/>
      <c r="BU59" s="132"/>
      <c r="BV59" s="132"/>
      <c r="BW59" s="132"/>
      <c r="BX59" s="133"/>
      <c r="BY59" s="132"/>
      <c r="BZ59" s="132"/>
      <c r="CA59" s="132"/>
      <c r="CB59" s="133"/>
      <c r="CC59" s="132"/>
      <c r="CD59" s="132"/>
      <c r="CE59" s="132"/>
      <c r="CF59" s="133"/>
      <c r="CG59" s="134"/>
      <c r="CH59" s="91"/>
      <c r="CI59" s="11"/>
    </row>
    <row r="60" spans="1:87" s="12" customFormat="1" ht="21.95" customHeight="1" x14ac:dyDescent="0.25">
      <c r="A60" s="11"/>
      <c r="B60" s="79"/>
      <c r="C60" s="79"/>
      <c r="D60" s="79"/>
      <c r="E60" s="79"/>
      <c r="F60" s="224"/>
      <c r="G60" s="224"/>
      <c r="H60" s="224"/>
      <c r="I60" s="224"/>
      <c r="J60" s="224"/>
      <c r="K60" s="224"/>
      <c r="L60" s="79"/>
      <c r="M60" s="79"/>
      <c r="N60" s="79"/>
      <c r="O60" s="79"/>
      <c r="P60" s="79"/>
      <c r="Q60" s="79"/>
      <c r="R60" s="79"/>
      <c r="S60" s="11"/>
      <c r="T60" s="34"/>
      <c r="U60" s="132"/>
      <c r="V60" s="132"/>
      <c r="W60" s="132"/>
      <c r="X60" s="132"/>
      <c r="Y60" s="83"/>
      <c r="Z60" s="77"/>
      <c r="AA60" s="132"/>
      <c r="AB60" s="132"/>
      <c r="AC60" s="132"/>
      <c r="AD60" s="132"/>
      <c r="AE60" s="132"/>
      <c r="AF60" s="132"/>
      <c r="AG60" s="77"/>
      <c r="AH60" s="77"/>
      <c r="AI60" s="91"/>
      <c r="AJ60" s="132"/>
      <c r="AK60" s="132"/>
      <c r="AL60" s="132"/>
      <c r="AM60" s="132"/>
      <c r="AN60" s="132"/>
      <c r="AO60" s="132"/>
      <c r="AP60" s="132"/>
      <c r="AQ60" s="132"/>
      <c r="AR60" s="87"/>
      <c r="AS60" s="87"/>
      <c r="AT60" s="83"/>
      <c r="AU60" s="132"/>
      <c r="AV60" s="132"/>
      <c r="AW60" s="132"/>
      <c r="AX60" s="132"/>
      <c r="AY60" s="132"/>
      <c r="AZ60" s="132"/>
      <c r="BA60" s="132"/>
      <c r="BB60" s="132"/>
      <c r="BC60" s="133"/>
      <c r="BD60" s="132"/>
      <c r="BE60" s="132"/>
      <c r="BF60" s="132"/>
      <c r="BG60" s="133"/>
      <c r="BH60" s="132"/>
      <c r="BI60" s="132"/>
      <c r="BJ60" s="132"/>
      <c r="BK60" s="133"/>
      <c r="BL60" s="132"/>
      <c r="BM60" s="132"/>
      <c r="BN60" s="132"/>
      <c r="BO60" s="133"/>
      <c r="BP60" s="133"/>
      <c r="BQ60" s="132"/>
      <c r="BR60" s="132"/>
      <c r="BS60" s="132"/>
      <c r="BT60" s="133"/>
      <c r="BU60" s="132"/>
      <c r="BV60" s="132"/>
      <c r="BW60" s="132"/>
      <c r="BX60" s="133"/>
      <c r="BY60" s="132"/>
      <c r="BZ60" s="132"/>
      <c r="CA60" s="132"/>
      <c r="CB60" s="133"/>
      <c r="CC60" s="132"/>
      <c r="CD60" s="132"/>
      <c r="CE60" s="132"/>
      <c r="CF60" s="133"/>
      <c r="CG60" s="134"/>
      <c r="CH60" s="91"/>
      <c r="CI60" s="11"/>
    </row>
    <row r="61" spans="1:87" s="12" customFormat="1" ht="21.95" customHeight="1" x14ac:dyDescent="0.25">
      <c r="A61" s="11"/>
      <c r="B61" s="79"/>
      <c r="C61" s="79"/>
      <c r="D61" s="79"/>
      <c r="E61" s="79"/>
      <c r="F61" s="224"/>
      <c r="G61" s="224"/>
      <c r="H61" s="224"/>
      <c r="I61" s="224"/>
      <c r="J61" s="224"/>
      <c r="K61" s="224"/>
      <c r="L61" s="79"/>
      <c r="M61" s="79"/>
      <c r="N61" s="79"/>
      <c r="O61" s="79"/>
      <c r="P61" s="79"/>
      <c r="Q61" s="79"/>
      <c r="R61" s="79"/>
      <c r="S61" s="11"/>
      <c r="T61" s="34"/>
      <c r="U61" s="132"/>
      <c r="V61" s="132"/>
      <c r="W61" s="132"/>
      <c r="X61" s="132"/>
      <c r="Y61" s="83"/>
      <c r="Z61" s="77"/>
      <c r="AA61" s="132"/>
      <c r="AB61" s="132"/>
      <c r="AC61" s="132"/>
      <c r="AD61" s="132"/>
      <c r="AE61" s="132"/>
      <c r="AF61" s="132"/>
      <c r="AG61" s="77"/>
      <c r="AH61" s="77"/>
      <c r="AI61" s="91"/>
      <c r="AJ61" s="132"/>
      <c r="AK61" s="132"/>
      <c r="AL61" s="132"/>
      <c r="AM61" s="132"/>
      <c r="AN61" s="132"/>
      <c r="AO61" s="132"/>
      <c r="AP61" s="132"/>
      <c r="AQ61" s="132"/>
      <c r="AR61" s="87"/>
      <c r="AS61" s="87"/>
      <c r="AT61" s="83"/>
      <c r="AU61" s="132"/>
      <c r="AV61" s="132"/>
      <c r="AW61" s="132"/>
      <c r="AX61" s="132"/>
      <c r="AY61" s="132"/>
      <c r="AZ61" s="132"/>
      <c r="BA61" s="132"/>
      <c r="BB61" s="132"/>
      <c r="BC61" s="133"/>
      <c r="BD61" s="132"/>
      <c r="BE61" s="132"/>
      <c r="BF61" s="132"/>
      <c r="BG61" s="133"/>
      <c r="BH61" s="132"/>
      <c r="BI61" s="132"/>
      <c r="BJ61" s="132"/>
      <c r="BK61" s="133"/>
      <c r="BL61" s="132"/>
      <c r="BM61" s="132"/>
      <c r="BN61" s="132"/>
      <c r="BO61" s="133"/>
      <c r="BP61" s="133"/>
      <c r="BQ61" s="132"/>
      <c r="BR61" s="132"/>
      <c r="BS61" s="132"/>
      <c r="BT61" s="133"/>
      <c r="BU61" s="132"/>
      <c r="BV61" s="132"/>
      <c r="BW61" s="132"/>
      <c r="BX61" s="133"/>
      <c r="BY61" s="132"/>
      <c r="BZ61" s="132"/>
      <c r="CA61" s="132"/>
      <c r="CB61" s="133"/>
      <c r="CC61" s="132"/>
      <c r="CD61" s="132"/>
      <c r="CE61" s="132"/>
      <c r="CF61" s="133"/>
      <c r="CG61" s="134"/>
      <c r="CH61" s="91"/>
      <c r="CI61" s="11"/>
    </row>
    <row r="62" spans="1:87" s="12" customFormat="1" ht="21.95" customHeight="1" x14ac:dyDescent="0.25">
      <c r="A62" s="11"/>
      <c r="B62" s="79"/>
      <c r="C62" s="79"/>
      <c r="D62" s="79"/>
      <c r="E62" s="79"/>
      <c r="F62" s="224"/>
      <c r="G62" s="224"/>
      <c r="H62" s="224"/>
      <c r="I62" s="224"/>
      <c r="J62" s="224"/>
      <c r="K62" s="224"/>
      <c r="L62" s="79"/>
      <c r="M62" s="79"/>
      <c r="N62" s="79"/>
      <c r="O62" s="79"/>
      <c r="P62" s="79"/>
      <c r="Q62" s="79"/>
      <c r="R62" s="79"/>
      <c r="S62" s="11"/>
      <c r="T62" s="34"/>
      <c r="U62" s="132"/>
      <c r="V62" s="132"/>
      <c r="W62" s="132"/>
      <c r="X62" s="132"/>
      <c r="Y62" s="83"/>
      <c r="Z62" s="77"/>
      <c r="AA62" s="132"/>
      <c r="AB62" s="132"/>
      <c r="AC62" s="132"/>
      <c r="AD62" s="132"/>
      <c r="AE62" s="132"/>
      <c r="AF62" s="132"/>
      <c r="AG62" s="77"/>
      <c r="AH62" s="77"/>
      <c r="AI62" s="91"/>
      <c r="AJ62" s="132"/>
      <c r="AK62" s="132"/>
      <c r="AL62" s="132"/>
      <c r="AM62" s="132"/>
      <c r="AN62" s="132"/>
      <c r="AO62" s="132"/>
      <c r="AP62" s="132"/>
      <c r="AQ62" s="132"/>
      <c r="AR62" s="87"/>
      <c r="AS62" s="87"/>
      <c r="AT62" s="83"/>
      <c r="AU62" s="132"/>
      <c r="AV62" s="132"/>
      <c r="AW62" s="132"/>
      <c r="AX62" s="132"/>
      <c r="AY62" s="132"/>
      <c r="AZ62" s="132"/>
      <c r="BA62" s="132"/>
      <c r="BB62" s="132"/>
      <c r="BC62" s="133"/>
      <c r="BD62" s="132"/>
      <c r="BE62" s="132"/>
      <c r="BF62" s="132"/>
      <c r="BG62" s="133"/>
      <c r="BH62" s="132"/>
      <c r="BI62" s="132"/>
      <c r="BJ62" s="132"/>
      <c r="BK62" s="133"/>
      <c r="BL62" s="132"/>
      <c r="BM62" s="132"/>
      <c r="BN62" s="132"/>
      <c r="BO62" s="133"/>
      <c r="BP62" s="133"/>
      <c r="BQ62" s="132"/>
      <c r="BR62" s="132"/>
      <c r="BS62" s="132"/>
      <c r="BT62" s="133"/>
      <c r="BU62" s="132"/>
      <c r="BV62" s="132"/>
      <c r="BW62" s="132"/>
      <c r="BX62" s="133"/>
      <c r="BY62" s="132"/>
      <c r="BZ62" s="132"/>
      <c r="CA62" s="132"/>
      <c r="CB62" s="133"/>
      <c r="CC62" s="132"/>
      <c r="CD62" s="132"/>
      <c r="CE62" s="132"/>
      <c r="CF62" s="133"/>
      <c r="CG62" s="134"/>
      <c r="CH62" s="91"/>
      <c r="CI62" s="11"/>
    </row>
    <row r="63" spans="1:87" s="12" customFormat="1" ht="21.95" customHeight="1" x14ac:dyDescent="0.25">
      <c r="A63" s="11"/>
      <c r="B63" s="79"/>
      <c r="C63" s="79"/>
      <c r="D63" s="79"/>
      <c r="E63" s="79"/>
      <c r="F63" s="224"/>
      <c r="G63" s="224"/>
      <c r="H63" s="224"/>
      <c r="I63" s="224"/>
      <c r="J63" s="224"/>
      <c r="K63" s="224"/>
      <c r="L63" s="79"/>
      <c r="M63" s="79"/>
      <c r="N63" s="79"/>
      <c r="O63" s="79"/>
      <c r="P63" s="79"/>
      <c r="Q63" s="79"/>
      <c r="R63" s="79"/>
      <c r="S63" s="11"/>
      <c r="T63" s="34"/>
      <c r="U63" s="132"/>
      <c r="V63" s="132"/>
      <c r="W63" s="132"/>
      <c r="X63" s="132"/>
      <c r="Y63" s="83"/>
      <c r="Z63" s="77"/>
      <c r="AA63" s="132"/>
      <c r="AB63" s="132"/>
      <c r="AC63" s="132"/>
      <c r="AD63" s="132"/>
      <c r="AE63" s="132"/>
      <c r="AF63" s="132"/>
      <c r="AG63" s="77"/>
      <c r="AH63" s="77"/>
      <c r="AI63" s="91"/>
      <c r="AJ63" s="132"/>
      <c r="AK63" s="132"/>
      <c r="AL63" s="132"/>
      <c r="AM63" s="132"/>
      <c r="AN63" s="132"/>
      <c r="AO63" s="132"/>
      <c r="AP63" s="132"/>
      <c r="AQ63" s="132"/>
      <c r="AR63" s="87"/>
      <c r="AS63" s="87"/>
      <c r="AT63" s="83"/>
      <c r="AU63" s="132"/>
      <c r="AV63" s="132"/>
      <c r="AW63" s="132"/>
      <c r="AX63" s="132"/>
      <c r="AY63" s="132"/>
      <c r="AZ63" s="132"/>
      <c r="BA63" s="132"/>
      <c r="BB63" s="132"/>
      <c r="BC63" s="133"/>
      <c r="BD63" s="132"/>
      <c r="BE63" s="132"/>
      <c r="BF63" s="132"/>
      <c r="BG63" s="133"/>
      <c r="BH63" s="132"/>
      <c r="BI63" s="132"/>
      <c r="BJ63" s="132"/>
      <c r="BK63" s="133"/>
      <c r="BL63" s="132"/>
      <c r="BM63" s="132"/>
      <c r="BN63" s="132"/>
      <c r="BO63" s="133"/>
      <c r="BP63" s="133"/>
      <c r="BQ63" s="132"/>
      <c r="BR63" s="132"/>
      <c r="BS63" s="132"/>
      <c r="BT63" s="133"/>
      <c r="BU63" s="132"/>
      <c r="BV63" s="132"/>
      <c r="BW63" s="132"/>
      <c r="BX63" s="133"/>
      <c r="BY63" s="132"/>
      <c r="BZ63" s="132"/>
      <c r="CA63" s="132"/>
      <c r="CB63" s="133"/>
      <c r="CC63" s="132"/>
      <c r="CD63" s="132"/>
      <c r="CE63" s="132"/>
      <c r="CF63" s="133"/>
      <c r="CG63" s="134"/>
      <c r="CH63" s="91"/>
      <c r="CI63" s="11"/>
    </row>
    <row r="64" spans="1:87" s="12" customFormat="1" ht="21.95" customHeight="1" x14ac:dyDescent="0.25">
      <c r="A64" s="11"/>
      <c r="B64" s="79"/>
      <c r="C64" s="79"/>
      <c r="D64" s="79"/>
      <c r="E64" s="79"/>
      <c r="F64" s="224"/>
      <c r="G64" s="224"/>
      <c r="H64" s="224"/>
      <c r="I64" s="224"/>
      <c r="J64" s="224"/>
      <c r="K64" s="224"/>
      <c r="L64" s="79"/>
      <c r="M64" s="79"/>
      <c r="N64" s="79"/>
      <c r="O64" s="79"/>
      <c r="P64" s="79"/>
      <c r="Q64" s="79"/>
      <c r="R64" s="79"/>
      <c r="S64" s="11"/>
      <c r="T64" s="34"/>
      <c r="U64" s="132"/>
      <c r="V64" s="132"/>
      <c r="W64" s="132"/>
      <c r="X64" s="132"/>
      <c r="Y64" s="83"/>
      <c r="Z64" s="77"/>
      <c r="AA64" s="132"/>
      <c r="AB64" s="132"/>
      <c r="AC64" s="132"/>
      <c r="AD64" s="132"/>
      <c r="AE64" s="132"/>
      <c r="AF64" s="132"/>
      <c r="AG64" s="77"/>
      <c r="AH64" s="77"/>
      <c r="AI64" s="91"/>
      <c r="AJ64" s="132"/>
      <c r="AK64" s="132"/>
      <c r="AL64" s="132"/>
      <c r="AM64" s="132"/>
      <c r="AN64" s="132"/>
      <c r="AO64" s="132"/>
      <c r="AP64" s="132"/>
      <c r="AQ64" s="132"/>
      <c r="AR64" s="87"/>
      <c r="AS64" s="87"/>
      <c r="AT64" s="83"/>
      <c r="AU64" s="132"/>
      <c r="AV64" s="132"/>
      <c r="AW64" s="132"/>
      <c r="AX64" s="132"/>
      <c r="AY64" s="132"/>
      <c r="AZ64" s="132"/>
      <c r="BA64" s="132"/>
      <c r="BB64" s="132"/>
      <c r="BC64" s="133"/>
      <c r="BD64" s="132"/>
      <c r="BE64" s="132"/>
      <c r="BF64" s="132"/>
      <c r="BG64" s="133"/>
      <c r="BH64" s="132"/>
      <c r="BI64" s="132"/>
      <c r="BJ64" s="132"/>
      <c r="BK64" s="133"/>
      <c r="BL64" s="132"/>
      <c r="BM64" s="132"/>
      <c r="BN64" s="132"/>
      <c r="BO64" s="133"/>
      <c r="BP64" s="133"/>
      <c r="BQ64" s="132"/>
      <c r="BR64" s="132"/>
      <c r="BS64" s="132"/>
      <c r="BT64" s="133"/>
      <c r="BU64" s="132"/>
      <c r="BV64" s="132"/>
      <c r="BW64" s="132"/>
      <c r="BX64" s="133"/>
      <c r="BY64" s="132"/>
      <c r="BZ64" s="132"/>
      <c r="CA64" s="132"/>
      <c r="CB64" s="133"/>
      <c r="CC64" s="132"/>
      <c r="CD64" s="132"/>
      <c r="CE64" s="132"/>
      <c r="CF64" s="133"/>
      <c r="CG64" s="134"/>
      <c r="CH64" s="91"/>
      <c r="CI64" s="11"/>
    </row>
    <row r="65" spans="1:87" s="12" customFormat="1" ht="21.95" customHeight="1" x14ac:dyDescent="0.25">
      <c r="A65" s="11"/>
      <c r="B65" s="79"/>
      <c r="C65" s="79"/>
      <c r="D65" s="79"/>
      <c r="E65" s="79"/>
      <c r="F65" s="224"/>
      <c r="G65" s="224"/>
      <c r="H65" s="224"/>
      <c r="I65" s="224"/>
      <c r="J65" s="224"/>
      <c r="K65" s="224"/>
      <c r="L65" s="79"/>
      <c r="M65" s="79"/>
      <c r="N65" s="79"/>
      <c r="O65" s="79"/>
      <c r="P65" s="79"/>
      <c r="Q65" s="79"/>
      <c r="R65" s="79"/>
      <c r="S65" s="11"/>
      <c r="T65" s="34"/>
      <c r="U65" s="132"/>
      <c r="V65" s="132"/>
      <c r="W65" s="132"/>
      <c r="X65" s="132"/>
      <c r="Y65" s="83"/>
      <c r="Z65" s="77"/>
      <c r="AA65" s="132"/>
      <c r="AB65" s="132"/>
      <c r="AC65" s="132"/>
      <c r="AD65" s="132"/>
      <c r="AE65" s="132"/>
      <c r="AF65" s="132"/>
      <c r="AG65" s="77"/>
      <c r="AH65" s="77"/>
      <c r="AI65" s="91"/>
      <c r="AJ65" s="132"/>
      <c r="AK65" s="132"/>
      <c r="AL65" s="132"/>
      <c r="AM65" s="132"/>
      <c r="AN65" s="132"/>
      <c r="AO65" s="132"/>
      <c r="AP65" s="132"/>
      <c r="AQ65" s="132"/>
      <c r="AR65" s="87"/>
      <c r="AS65" s="87"/>
      <c r="AT65" s="83"/>
      <c r="AU65" s="132"/>
      <c r="AV65" s="132"/>
      <c r="AW65" s="132"/>
      <c r="AX65" s="132"/>
      <c r="AY65" s="132"/>
      <c r="AZ65" s="132"/>
      <c r="BA65" s="132"/>
      <c r="BB65" s="132"/>
      <c r="BC65" s="133"/>
      <c r="BD65" s="132"/>
      <c r="BE65" s="132"/>
      <c r="BF65" s="132"/>
      <c r="BG65" s="133"/>
      <c r="BH65" s="132"/>
      <c r="BI65" s="132"/>
      <c r="BJ65" s="132"/>
      <c r="BK65" s="133"/>
      <c r="BL65" s="132"/>
      <c r="BM65" s="132"/>
      <c r="BN65" s="132"/>
      <c r="BO65" s="133"/>
      <c r="BP65" s="133"/>
      <c r="BQ65" s="132"/>
      <c r="BR65" s="132"/>
      <c r="BS65" s="132"/>
      <c r="BT65" s="133"/>
      <c r="BU65" s="132"/>
      <c r="BV65" s="132"/>
      <c r="BW65" s="132"/>
      <c r="BX65" s="133"/>
      <c r="BY65" s="132"/>
      <c r="BZ65" s="132"/>
      <c r="CA65" s="132"/>
      <c r="CB65" s="133"/>
      <c r="CC65" s="132"/>
      <c r="CD65" s="132"/>
      <c r="CE65" s="132"/>
      <c r="CF65" s="133"/>
      <c r="CG65" s="134"/>
      <c r="CH65" s="91"/>
      <c r="CI65" s="11"/>
    </row>
    <row r="66" spans="1:87" s="12" customFormat="1" ht="21.95" customHeight="1" x14ac:dyDescent="0.25">
      <c r="A66" s="11"/>
      <c r="B66" s="79"/>
      <c r="C66" s="79"/>
      <c r="D66" s="79"/>
      <c r="E66" s="79"/>
      <c r="F66" s="224"/>
      <c r="G66" s="224"/>
      <c r="H66" s="224"/>
      <c r="I66" s="224"/>
      <c r="J66" s="224"/>
      <c r="K66" s="224"/>
      <c r="L66" s="79"/>
      <c r="M66" s="79"/>
      <c r="N66" s="79"/>
      <c r="O66" s="79"/>
      <c r="P66" s="79"/>
      <c r="Q66" s="79"/>
      <c r="R66" s="79"/>
      <c r="S66" s="11"/>
      <c r="T66" s="34"/>
      <c r="U66" s="132"/>
      <c r="V66" s="132"/>
      <c r="W66" s="132"/>
      <c r="X66" s="132"/>
      <c r="Y66" s="83"/>
      <c r="Z66" s="77"/>
      <c r="AA66" s="132"/>
      <c r="AB66" s="132"/>
      <c r="AC66" s="132"/>
      <c r="AD66" s="132"/>
      <c r="AE66" s="132"/>
      <c r="AF66" s="132"/>
      <c r="AG66" s="77"/>
      <c r="AH66" s="77"/>
      <c r="AI66" s="91"/>
      <c r="AJ66" s="132"/>
      <c r="AK66" s="132"/>
      <c r="AL66" s="132"/>
      <c r="AM66" s="132"/>
      <c r="AN66" s="132"/>
      <c r="AO66" s="132"/>
      <c r="AP66" s="132"/>
      <c r="AQ66" s="132"/>
      <c r="AR66" s="87"/>
      <c r="AS66" s="87"/>
      <c r="AT66" s="83"/>
      <c r="AU66" s="132"/>
      <c r="AV66" s="132"/>
      <c r="AW66" s="132"/>
      <c r="AX66" s="132"/>
      <c r="AY66" s="132"/>
      <c r="AZ66" s="132"/>
      <c r="BA66" s="132"/>
      <c r="BB66" s="132"/>
      <c r="BC66" s="133"/>
      <c r="BD66" s="132"/>
      <c r="BE66" s="132"/>
      <c r="BF66" s="132"/>
      <c r="BG66" s="133"/>
      <c r="BH66" s="132"/>
      <c r="BI66" s="132"/>
      <c r="BJ66" s="132"/>
      <c r="BK66" s="133"/>
      <c r="BL66" s="132"/>
      <c r="BM66" s="132"/>
      <c r="BN66" s="132"/>
      <c r="BO66" s="133"/>
      <c r="BP66" s="133"/>
      <c r="BQ66" s="132"/>
      <c r="BR66" s="132"/>
      <c r="BS66" s="132"/>
      <c r="BT66" s="133"/>
      <c r="BU66" s="132"/>
      <c r="BV66" s="132"/>
      <c r="BW66" s="132"/>
      <c r="BX66" s="133"/>
      <c r="BY66" s="132"/>
      <c r="BZ66" s="132"/>
      <c r="CA66" s="132"/>
      <c r="CB66" s="133"/>
      <c r="CC66" s="132"/>
      <c r="CD66" s="132"/>
      <c r="CE66" s="132"/>
      <c r="CF66" s="133"/>
      <c r="CG66" s="134"/>
      <c r="CH66" s="91"/>
      <c r="CI66" s="11"/>
    </row>
    <row r="67" spans="1:87" s="12" customFormat="1" ht="21.95" customHeight="1" x14ac:dyDescent="0.25">
      <c r="A67" s="11"/>
      <c r="B67" s="79"/>
      <c r="C67" s="79"/>
      <c r="D67" s="79"/>
      <c r="E67" s="79"/>
      <c r="F67" s="224"/>
      <c r="G67" s="224"/>
      <c r="H67" s="224"/>
      <c r="I67" s="224"/>
      <c r="J67" s="224"/>
      <c r="K67" s="224"/>
      <c r="L67" s="79"/>
      <c r="M67" s="79"/>
      <c r="N67" s="79"/>
      <c r="O67" s="79"/>
      <c r="P67" s="79"/>
      <c r="Q67" s="79"/>
      <c r="R67" s="79"/>
      <c r="S67" s="11"/>
      <c r="T67" s="34"/>
      <c r="U67" s="132"/>
      <c r="V67" s="132"/>
      <c r="W67" s="132"/>
      <c r="X67" s="132"/>
      <c r="Y67" s="83"/>
      <c r="Z67" s="77"/>
      <c r="AA67" s="132"/>
      <c r="AB67" s="132"/>
      <c r="AC67" s="132"/>
      <c r="AD67" s="132"/>
      <c r="AE67" s="132"/>
      <c r="AF67" s="132"/>
      <c r="AG67" s="77"/>
      <c r="AH67" s="77"/>
      <c r="AI67" s="91"/>
      <c r="AJ67" s="132"/>
      <c r="AK67" s="132"/>
      <c r="AL67" s="132"/>
      <c r="AM67" s="132"/>
      <c r="AN67" s="132"/>
      <c r="AO67" s="132"/>
      <c r="AP67" s="132"/>
      <c r="AQ67" s="132"/>
      <c r="AR67" s="87"/>
      <c r="AS67" s="87"/>
      <c r="AT67" s="83"/>
      <c r="AU67" s="132"/>
      <c r="AV67" s="132"/>
      <c r="AW67" s="132"/>
      <c r="AX67" s="132"/>
      <c r="AY67" s="132"/>
      <c r="AZ67" s="132"/>
      <c r="BA67" s="132"/>
      <c r="BB67" s="132"/>
      <c r="BC67" s="133"/>
      <c r="BD67" s="132"/>
      <c r="BE67" s="132"/>
      <c r="BF67" s="132"/>
      <c r="BG67" s="133"/>
      <c r="BH67" s="132"/>
      <c r="BI67" s="132"/>
      <c r="BJ67" s="132"/>
      <c r="BK67" s="133"/>
      <c r="BL67" s="132"/>
      <c r="BM67" s="132"/>
      <c r="BN67" s="132"/>
      <c r="BO67" s="133"/>
      <c r="BP67" s="133"/>
      <c r="BQ67" s="132"/>
      <c r="BR67" s="132"/>
      <c r="BS67" s="132"/>
      <c r="BT67" s="133"/>
      <c r="BU67" s="132"/>
      <c r="BV67" s="132"/>
      <c r="BW67" s="132"/>
      <c r="BX67" s="133"/>
      <c r="BY67" s="132"/>
      <c r="BZ67" s="132"/>
      <c r="CA67" s="132"/>
      <c r="CB67" s="133"/>
      <c r="CC67" s="132"/>
      <c r="CD67" s="132"/>
      <c r="CE67" s="132"/>
      <c r="CF67" s="133"/>
      <c r="CG67" s="134"/>
      <c r="CH67" s="91"/>
      <c r="CI67" s="11"/>
    </row>
    <row r="68" spans="1:87" s="12" customFormat="1" ht="21.95" customHeight="1" x14ac:dyDescent="0.25">
      <c r="A68" s="11"/>
      <c r="B68" s="79"/>
      <c r="C68" s="79"/>
      <c r="D68" s="79"/>
      <c r="E68" s="79"/>
      <c r="F68" s="224"/>
      <c r="G68" s="224"/>
      <c r="H68" s="224"/>
      <c r="I68" s="224"/>
      <c r="J68" s="224"/>
      <c r="K68" s="224"/>
      <c r="L68" s="79"/>
      <c r="M68" s="79"/>
      <c r="N68" s="79"/>
      <c r="O68" s="79"/>
      <c r="P68" s="79"/>
      <c r="Q68" s="79"/>
      <c r="R68" s="79"/>
      <c r="S68" s="11"/>
      <c r="T68" s="34"/>
      <c r="U68" s="132"/>
      <c r="V68" s="132"/>
      <c r="W68" s="132"/>
      <c r="X68" s="132"/>
      <c r="Y68" s="83"/>
      <c r="Z68" s="77"/>
      <c r="AA68" s="132"/>
      <c r="AB68" s="132"/>
      <c r="AC68" s="132"/>
      <c r="AD68" s="132"/>
      <c r="AE68" s="132"/>
      <c r="AF68" s="132"/>
      <c r="AG68" s="77"/>
      <c r="AH68" s="77"/>
      <c r="AI68" s="91"/>
      <c r="AJ68" s="132"/>
      <c r="AK68" s="132"/>
      <c r="AL68" s="132"/>
      <c r="AM68" s="132"/>
      <c r="AN68" s="132"/>
      <c r="AO68" s="132"/>
      <c r="AP68" s="132"/>
      <c r="AQ68" s="132"/>
      <c r="AR68" s="87"/>
      <c r="AS68" s="87"/>
      <c r="AT68" s="83"/>
      <c r="AU68" s="132"/>
      <c r="AV68" s="132"/>
      <c r="AW68" s="132"/>
      <c r="AX68" s="132"/>
      <c r="AY68" s="132"/>
      <c r="AZ68" s="132"/>
      <c r="BA68" s="132"/>
      <c r="BB68" s="132"/>
      <c r="BC68" s="133"/>
      <c r="BD68" s="132"/>
      <c r="BE68" s="132"/>
      <c r="BF68" s="132"/>
      <c r="BG68" s="133"/>
      <c r="BH68" s="132"/>
      <c r="BI68" s="132"/>
      <c r="BJ68" s="132"/>
      <c r="BK68" s="133"/>
      <c r="BL68" s="132"/>
      <c r="BM68" s="132"/>
      <c r="BN68" s="132"/>
      <c r="BO68" s="133"/>
      <c r="BP68" s="133"/>
      <c r="BQ68" s="132"/>
      <c r="BR68" s="132"/>
      <c r="BS68" s="132"/>
      <c r="BT68" s="133"/>
      <c r="BU68" s="132"/>
      <c r="BV68" s="132"/>
      <c r="BW68" s="132"/>
      <c r="BX68" s="133"/>
      <c r="BY68" s="132"/>
      <c r="BZ68" s="132"/>
      <c r="CA68" s="132"/>
      <c r="CB68" s="133"/>
      <c r="CC68" s="132"/>
      <c r="CD68" s="132"/>
      <c r="CE68" s="132"/>
      <c r="CF68" s="133"/>
      <c r="CG68" s="134"/>
      <c r="CH68" s="91"/>
      <c r="CI68" s="11"/>
    </row>
    <row r="69" spans="1:87" s="12" customFormat="1" ht="21.95" customHeight="1" x14ac:dyDescent="0.25">
      <c r="A69" s="11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11"/>
      <c r="T69" s="34"/>
      <c r="U69" s="132"/>
      <c r="V69" s="132"/>
      <c r="W69" s="132"/>
      <c r="X69" s="132"/>
      <c r="Y69" s="83"/>
      <c r="Z69" s="77"/>
      <c r="AA69" s="132"/>
      <c r="AB69" s="132"/>
      <c r="AC69" s="132"/>
      <c r="AD69" s="132"/>
      <c r="AE69" s="132"/>
      <c r="AF69" s="132"/>
      <c r="AG69" s="77"/>
      <c r="AH69" s="77"/>
      <c r="AI69" s="91"/>
      <c r="AJ69" s="132"/>
      <c r="AK69" s="132"/>
      <c r="AL69" s="132"/>
      <c r="AM69" s="132"/>
      <c r="AN69" s="132"/>
      <c r="AO69" s="132"/>
      <c r="AP69" s="132"/>
      <c r="AQ69" s="132"/>
      <c r="AR69" s="87"/>
      <c r="AS69" s="87"/>
      <c r="AT69" s="83"/>
      <c r="AU69" s="132"/>
      <c r="AV69" s="132"/>
      <c r="AW69" s="132"/>
      <c r="AX69" s="132"/>
      <c r="AY69" s="132"/>
      <c r="AZ69" s="132"/>
      <c r="BA69" s="132"/>
      <c r="BB69" s="132"/>
      <c r="BC69" s="133"/>
      <c r="BD69" s="132"/>
      <c r="BE69" s="132"/>
      <c r="BF69" s="132"/>
      <c r="BG69" s="133"/>
      <c r="BH69" s="132"/>
      <c r="BI69" s="132"/>
      <c r="BJ69" s="132"/>
      <c r="BK69" s="133"/>
      <c r="BL69" s="132"/>
      <c r="BM69" s="132"/>
      <c r="BN69" s="132"/>
      <c r="BO69" s="133"/>
      <c r="BP69" s="133"/>
      <c r="BQ69" s="132"/>
      <c r="BR69" s="132"/>
      <c r="BS69" s="132"/>
      <c r="BT69" s="133"/>
      <c r="BU69" s="132"/>
      <c r="BV69" s="132"/>
      <c r="BW69" s="132"/>
      <c r="BX69" s="133"/>
      <c r="BY69" s="132"/>
      <c r="BZ69" s="132"/>
      <c r="CA69" s="132"/>
      <c r="CB69" s="133"/>
      <c r="CC69" s="132"/>
      <c r="CD69" s="132"/>
      <c r="CE69" s="132"/>
      <c r="CF69" s="133"/>
      <c r="CG69" s="134"/>
      <c r="CH69" s="91"/>
      <c r="CI69" s="11"/>
    </row>
    <row r="70" spans="1:87" s="12" customFormat="1" ht="21.95" customHeight="1" x14ac:dyDescent="0.25">
      <c r="A70" s="11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11"/>
      <c r="T70" s="34"/>
      <c r="U70" s="132"/>
      <c r="V70" s="132"/>
      <c r="W70" s="132"/>
      <c r="X70" s="132"/>
      <c r="Y70" s="83"/>
      <c r="Z70" s="77"/>
      <c r="AA70" s="132"/>
      <c r="AB70" s="132"/>
      <c r="AC70" s="132"/>
      <c r="AD70" s="132"/>
      <c r="AE70" s="132"/>
      <c r="AF70" s="132"/>
      <c r="AG70" s="77"/>
      <c r="AH70" s="77"/>
      <c r="AI70" s="91"/>
      <c r="AJ70" s="132"/>
      <c r="AK70" s="132"/>
      <c r="AL70" s="132"/>
      <c r="AM70" s="132"/>
      <c r="AN70" s="132"/>
      <c r="AO70" s="132"/>
      <c r="AP70" s="132"/>
      <c r="AQ70" s="132"/>
      <c r="AR70" s="107"/>
      <c r="AS70" s="107"/>
      <c r="AT70" s="136"/>
      <c r="AU70" s="132"/>
      <c r="AV70" s="132"/>
      <c r="AW70" s="132"/>
      <c r="AX70" s="132"/>
      <c r="AY70" s="135"/>
      <c r="AZ70" s="132"/>
      <c r="BA70" s="132"/>
      <c r="BB70" s="132"/>
      <c r="BC70" s="133"/>
      <c r="BD70" s="132"/>
      <c r="BE70" s="132"/>
      <c r="BF70" s="132"/>
      <c r="BG70" s="133"/>
      <c r="BH70" s="132"/>
      <c r="BI70" s="132"/>
      <c r="BJ70" s="132"/>
      <c r="BK70" s="133"/>
      <c r="BL70" s="132"/>
      <c r="BM70" s="132"/>
      <c r="BN70" s="132"/>
      <c r="BO70" s="133"/>
      <c r="BP70" s="133"/>
      <c r="BQ70" s="132"/>
      <c r="BR70" s="132"/>
      <c r="BS70" s="132"/>
      <c r="BT70" s="133"/>
      <c r="BU70" s="132"/>
      <c r="BV70" s="132"/>
      <c r="BW70" s="132"/>
      <c r="BX70" s="133"/>
      <c r="BY70" s="132"/>
      <c r="BZ70" s="132"/>
      <c r="CA70" s="132"/>
      <c r="CB70" s="133"/>
      <c r="CC70" s="132"/>
      <c r="CD70" s="132"/>
      <c r="CE70" s="132"/>
      <c r="CF70" s="133"/>
      <c r="CG70" s="134"/>
      <c r="CH70" s="91"/>
      <c r="CI70" s="11"/>
    </row>
    <row r="71" spans="1:87" s="12" customFormat="1" ht="21.95" customHeight="1" x14ac:dyDescent="0.25">
      <c r="A71" s="11"/>
      <c r="B71" s="79"/>
      <c r="C71" s="79"/>
      <c r="D71" s="79"/>
      <c r="E71" s="79"/>
      <c r="F71" s="224" t="s">
        <v>135</v>
      </c>
      <c r="G71" s="224"/>
      <c r="H71" s="224"/>
      <c r="I71" s="224"/>
      <c r="J71" s="224"/>
      <c r="K71" s="224"/>
      <c r="L71" s="79"/>
      <c r="M71" s="79"/>
      <c r="N71" s="79"/>
      <c r="O71" s="79"/>
      <c r="P71" s="79"/>
      <c r="Q71" s="79"/>
      <c r="R71" s="79"/>
      <c r="S71" s="11"/>
      <c r="T71" s="34"/>
      <c r="U71" s="132"/>
      <c r="V71" s="132"/>
      <c r="W71" s="132"/>
      <c r="X71" s="132"/>
      <c r="Y71" s="83"/>
      <c r="Z71" s="77"/>
      <c r="AA71" s="132"/>
      <c r="AB71" s="132"/>
      <c r="AC71" s="132"/>
      <c r="AD71" s="132"/>
      <c r="AE71" s="132"/>
      <c r="AF71" s="132"/>
      <c r="AG71" s="77"/>
      <c r="AH71" s="77"/>
      <c r="AI71" s="91"/>
      <c r="AJ71" s="132"/>
      <c r="AK71" s="132"/>
      <c r="AL71" s="132"/>
      <c r="AM71" s="132"/>
      <c r="AN71" s="132"/>
      <c r="AO71" s="132"/>
      <c r="AP71" s="132"/>
      <c r="AQ71" s="132"/>
      <c r="AR71" s="107"/>
      <c r="AS71" s="107"/>
      <c r="AT71" s="136"/>
      <c r="AU71" s="132"/>
      <c r="AV71" s="132"/>
      <c r="AW71" s="132"/>
      <c r="AX71" s="132"/>
      <c r="AY71" s="135"/>
      <c r="AZ71" s="132"/>
      <c r="BA71" s="132"/>
      <c r="BB71" s="132"/>
      <c r="BC71" s="133"/>
      <c r="BD71" s="132"/>
      <c r="BE71" s="132"/>
      <c r="BF71" s="132"/>
      <c r="BG71" s="133"/>
      <c r="BH71" s="132"/>
      <c r="BI71" s="132"/>
      <c r="BJ71" s="132"/>
      <c r="BK71" s="133"/>
      <c r="BL71" s="132"/>
      <c r="BM71" s="132"/>
      <c r="BN71" s="132"/>
      <c r="BO71" s="133"/>
      <c r="BP71" s="133"/>
      <c r="BQ71" s="132"/>
      <c r="BR71" s="132"/>
      <c r="BS71" s="132"/>
      <c r="BT71" s="133"/>
      <c r="BU71" s="132"/>
      <c r="BV71" s="132"/>
      <c r="BW71" s="132"/>
      <c r="BX71" s="133"/>
      <c r="BY71" s="132"/>
      <c r="BZ71" s="132"/>
      <c r="CA71" s="132"/>
      <c r="CB71" s="133"/>
      <c r="CC71" s="132"/>
      <c r="CD71" s="132"/>
      <c r="CE71" s="132"/>
      <c r="CF71" s="133"/>
      <c r="CG71" s="134"/>
      <c r="CH71" s="91"/>
      <c r="CI71" s="11"/>
    </row>
    <row r="72" spans="1:87" s="12" customFormat="1" ht="21.95" customHeight="1" x14ac:dyDescent="0.25">
      <c r="A72" s="11"/>
      <c r="B72" s="79"/>
      <c r="C72" s="79"/>
      <c r="D72" s="79"/>
      <c r="E72" s="79"/>
      <c r="F72" s="224"/>
      <c r="G72" s="224"/>
      <c r="H72" s="224"/>
      <c r="I72" s="224"/>
      <c r="J72" s="224"/>
      <c r="K72" s="224"/>
      <c r="L72" s="79"/>
      <c r="M72" s="79"/>
      <c r="N72" s="79"/>
      <c r="O72" s="79"/>
      <c r="P72" s="79"/>
      <c r="Q72" s="79"/>
      <c r="R72" s="79"/>
      <c r="S72" s="11"/>
      <c r="T72" s="34"/>
      <c r="U72" s="132"/>
      <c r="V72" s="132"/>
      <c r="W72" s="132"/>
      <c r="X72" s="132"/>
      <c r="Y72" s="83"/>
      <c r="Z72" s="77"/>
      <c r="AA72" s="132"/>
      <c r="AB72" s="132"/>
      <c r="AC72" s="132"/>
      <c r="AD72" s="132"/>
      <c r="AE72" s="132"/>
      <c r="AF72" s="132"/>
      <c r="AG72" s="77"/>
      <c r="AH72" s="77"/>
      <c r="AI72" s="91"/>
      <c r="AJ72" s="132"/>
      <c r="AK72" s="132"/>
      <c r="AL72" s="132"/>
      <c r="AM72" s="132"/>
      <c r="AN72" s="132"/>
      <c r="AO72" s="132"/>
      <c r="AP72" s="132"/>
      <c r="AQ72" s="132"/>
      <c r="AR72" s="87"/>
      <c r="AS72" s="87"/>
      <c r="AT72" s="83"/>
      <c r="AU72" s="132"/>
      <c r="AV72" s="132"/>
      <c r="AW72" s="132"/>
      <c r="AX72" s="132"/>
      <c r="AY72" s="132"/>
      <c r="AZ72" s="132"/>
      <c r="BA72" s="132"/>
      <c r="BB72" s="132"/>
      <c r="BC72" s="133"/>
      <c r="BD72" s="132"/>
      <c r="BE72" s="132"/>
      <c r="BF72" s="132"/>
      <c r="BG72" s="133"/>
      <c r="BH72" s="132"/>
      <c r="BI72" s="132"/>
      <c r="BJ72" s="132"/>
      <c r="BK72" s="133"/>
      <c r="BL72" s="132"/>
      <c r="BM72" s="132"/>
      <c r="BN72" s="132"/>
      <c r="BO72" s="133"/>
      <c r="BP72" s="133"/>
      <c r="BQ72" s="132"/>
      <c r="BR72" s="132"/>
      <c r="BS72" s="132"/>
      <c r="BT72" s="133"/>
      <c r="BU72" s="132"/>
      <c r="BV72" s="132"/>
      <c r="BW72" s="132"/>
      <c r="BX72" s="133"/>
      <c r="BY72" s="132"/>
      <c r="BZ72" s="132"/>
      <c r="CA72" s="132"/>
      <c r="CB72" s="133"/>
      <c r="CC72" s="132"/>
      <c r="CD72" s="132"/>
      <c r="CE72" s="132"/>
      <c r="CF72" s="133"/>
      <c r="CG72" s="134"/>
      <c r="CH72" s="91"/>
      <c r="CI72" s="11"/>
    </row>
    <row r="73" spans="1:87" s="12" customFormat="1" ht="21.95" customHeight="1" x14ac:dyDescent="0.25">
      <c r="A73" s="11"/>
      <c r="B73" s="79"/>
      <c r="C73" s="79"/>
      <c r="D73" s="79"/>
      <c r="E73" s="79"/>
      <c r="F73" s="224"/>
      <c r="G73" s="224"/>
      <c r="H73" s="224"/>
      <c r="I73" s="224"/>
      <c r="J73" s="224"/>
      <c r="K73" s="224"/>
      <c r="L73" s="79"/>
      <c r="M73" s="79"/>
      <c r="N73" s="79"/>
      <c r="O73" s="79"/>
      <c r="P73" s="79"/>
      <c r="Q73" s="79"/>
      <c r="R73" s="79"/>
      <c r="S73" s="11"/>
      <c r="T73" s="34"/>
      <c r="U73" s="132"/>
      <c r="V73" s="132"/>
      <c r="W73" s="132"/>
      <c r="X73" s="132"/>
      <c r="Y73" s="83"/>
      <c r="Z73" s="77"/>
      <c r="AA73" s="132"/>
      <c r="AB73" s="132"/>
      <c r="AC73" s="132"/>
      <c r="AD73" s="132"/>
      <c r="AE73" s="132"/>
      <c r="AF73" s="132"/>
      <c r="AG73" s="77"/>
      <c r="AH73" s="77"/>
      <c r="AI73" s="91"/>
      <c r="AJ73" s="132"/>
      <c r="AK73" s="132"/>
      <c r="AL73" s="132"/>
      <c r="AM73" s="132"/>
      <c r="AN73" s="132"/>
      <c r="AO73" s="132"/>
      <c r="AP73" s="132"/>
      <c r="AQ73" s="132"/>
      <c r="AR73" s="87"/>
      <c r="AS73" s="87"/>
      <c r="AT73" s="83"/>
      <c r="AU73" s="132"/>
      <c r="AV73" s="132"/>
      <c r="AW73" s="132"/>
      <c r="AX73" s="132"/>
      <c r="AY73" s="132"/>
      <c r="AZ73" s="132"/>
      <c r="BA73" s="132"/>
      <c r="BB73" s="132"/>
      <c r="BC73" s="133"/>
      <c r="BD73" s="132"/>
      <c r="BE73" s="132"/>
      <c r="BF73" s="132"/>
      <c r="BG73" s="133"/>
      <c r="BH73" s="132"/>
      <c r="BI73" s="132"/>
      <c r="BJ73" s="132"/>
      <c r="BK73" s="133"/>
      <c r="BL73" s="132"/>
      <c r="BM73" s="132"/>
      <c r="BN73" s="132"/>
      <c r="BO73" s="133"/>
      <c r="BP73" s="133"/>
      <c r="BQ73" s="132"/>
      <c r="BR73" s="132"/>
      <c r="BS73" s="132"/>
      <c r="BT73" s="133"/>
      <c r="BU73" s="132"/>
      <c r="BV73" s="132"/>
      <c r="BW73" s="132"/>
      <c r="BX73" s="133"/>
      <c r="BY73" s="132"/>
      <c r="BZ73" s="132"/>
      <c r="CA73" s="132"/>
      <c r="CB73" s="133"/>
      <c r="CC73" s="132"/>
      <c r="CD73" s="132"/>
      <c r="CE73" s="132"/>
      <c r="CF73" s="133"/>
      <c r="CG73" s="134"/>
      <c r="CH73" s="91"/>
      <c r="CI73" s="11"/>
    </row>
    <row r="74" spans="1:87" s="12" customFormat="1" ht="21.95" customHeight="1" x14ac:dyDescent="0.25">
      <c r="A74" s="11"/>
      <c r="B74" s="79"/>
      <c r="C74" s="79"/>
      <c r="D74" s="79"/>
      <c r="E74" s="79"/>
      <c r="F74" s="224"/>
      <c r="G74" s="224"/>
      <c r="H74" s="224"/>
      <c r="I74" s="224"/>
      <c r="J74" s="224"/>
      <c r="K74" s="224"/>
      <c r="L74" s="79"/>
      <c r="M74" s="79"/>
      <c r="N74" s="79"/>
      <c r="O74" s="79"/>
      <c r="P74" s="79"/>
      <c r="Q74" s="79"/>
      <c r="R74" s="79"/>
      <c r="S74" s="11"/>
      <c r="T74" s="34"/>
      <c r="U74" s="132"/>
      <c r="V74" s="132"/>
      <c r="W74" s="132"/>
      <c r="X74" s="132"/>
      <c r="Y74" s="83"/>
      <c r="Z74" s="77"/>
      <c r="AA74" s="132"/>
      <c r="AB74" s="132"/>
      <c r="AC74" s="132"/>
      <c r="AD74" s="132"/>
      <c r="AE74" s="132"/>
      <c r="AF74" s="132"/>
      <c r="AG74" s="77"/>
      <c r="AH74" s="77"/>
      <c r="AI74" s="91"/>
      <c r="AJ74" s="132"/>
      <c r="AK74" s="132"/>
      <c r="AL74" s="132"/>
      <c r="AM74" s="132"/>
      <c r="AN74" s="132"/>
      <c r="AO74" s="132"/>
      <c r="AP74" s="132"/>
      <c r="AQ74" s="132"/>
      <c r="AR74" s="87"/>
      <c r="AS74" s="87"/>
      <c r="AT74" s="83"/>
      <c r="AU74" s="132"/>
      <c r="AV74" s="132"/>
      <c r="AW74" s="132"/>
      <c r="AX74" s="132"/>
      <c r="AY74" s="132"/>
      <c r="AZ74" s="132"/>
      <c r="BA74" s="132"/>
      <c r="BB74" s="132"/>
      <c r="BC74" s="133"/>
      <c r="BD74" s="132"/>
      <c r="BE74" s="132"/>
      <c r="BF74" s="132"/>
      <c r="BG74" s="133"/>
      <c r="BH74" s="132"/>
      <c r="BI74" s="132"/>
      <c r="BJ74" s="132"/>
      <c r="BK74" s="133"/>
      <c r="BL74" s="132"/>
      <c r="BM74" s="132"/>
      <c r="BN74" s="132"/>
      <c r="BO74" s="133"/>
      <c r="BP74" s="133"/>
      <c r="BQ74" s="132"/>
      <c r="BR74" s="132"/>
      <c r="BS74" s="132"/>
      <c r="BT74" s="133"/>
      <c r="BU74" s="132"/>
      <c r="BV74" s="132"/>
      <c r="BW74" s="132"/>
      <c r="BX74" s="133"/>
      <c r="BY74" s="132"/>
      <c r="BZ74" s="132"/>
      <c r="CA74" s="132"/>
      <c r="CB74" s="133"/>
      <c r="CC74" s="132"/>
      <c r="CD74" s="132"/>
      <c r="CE74" s="132"/>
      <c r="CF74" s="133"/>
      <c r="CG74" s="134"/>
      <c r="CH74" s="91"/>
      <c r="CI74" s="11"/>
    </row>
    <row r="75" spans="1:87" s="12" customFormat="1" ht="21.95" customHeight="1" x14ac:dyDescent="0.25">
      <c r="A75" s="11"/>
      <c r="B75" s="79"/>
      <c r="C75" s="79"/>
      <c r="D75" s="79"/>
      <c r="E75" s="79"/>
      <c r="F75" s="224"/>
      <c r="G75" s="224"/>
      <c r="H75" s="224"/>
      <c r="I75" s="224"/>
      <c r="J75" s="224"/>
      <c r="K75" s="224"/>
      <c r="L75" s="79"/>
      <c r="M75" s="79"/>
      <c r="N75" s="79"/>
      <c r="O75" s="79"/>
      <c r="P75" s="79"/>
      <c r="Q75" s="79"/>
      <c r="R75" s="79"/>
      <c r="S75" s="11"/>
      <c r="T75" s="34"/>
      <c r="U75" s="132"/>
      <c r="V75" s="132"/>
      <c r="W75" s="132"/>
      <c r="X75" s="132"/>
      <c r="Y75" s="83"/>
      <c r="Z75" s="77"/>
      <c r="AA75" s="132"/>
      <c r="AB75" s="132"/>
      <c r="AC75" s="132"/>
      <c r="AD75" s="132"/>
      <c r="AE75" s="132"/>
      <c r="AF75" s="132"/>
      <c r="AG75" s="77"/>
      <c r="AH75" s="77"/>
      <c r="AI75" s="91"/>
      <c r="AJ75" s="132"/>
      <c r="AK75" s="132"/>
      <c r="AL75" s="132"/>
      <c r="AM75" s="132"/>
      <c r="AN75" s="132"/>
      <c r="AO75" s="132"/>
      <c r="AP75" s="132"/>
      <c r="AQ75" s="132"/>
      <c r="AR75" s="87"/>
      <c r="AS75" s="87"/>
      <c r="AT75" s="83"/>
      <c r="AU75" s="132"/>
      <c r="AV75" s="132"/>
      <c r="AW75" s="132"/>
      <c r="AX75" s="132"/>
      <c r="AY75" s="132"/>
      <c r="AZ75" s="132"/>
      <c r="BA75" s="132"/>
      <c r="BB75" s="132"/>
      <c r="BC75" s="133"/>
      <c r="BD75" s="132"/>
      <c r="BE75" s="132"/>
      <c r="BF75" s="132"/>
      <c r="BG75" s="133"/>
      <c r="BH75" s="132"/>
      <c r="BI75" s="132"/>
      <c r="BJ75" s="132"/>
      <c r="BK75" s="133"/>
      <c r="BL75" s="132"/>
      <c r="BM75" s="132"/>
      <c r="BN75" s="132"/>
      <c r="BO75" s="133"/>
      <c r="BP75" s="133"/>
      <c r="BQ75" s="132"/>
      <c r="BR75" s="132"/>
      <c r="BS75" s="132"/>
      <c r="BT75" s="133"/>
      <c r="BU75" s="132"/>
      <c r="BV75" s="132"/>
      <c r="BW75" s="132"/>
      <c r="BX75" s="133"/>
      <c r="BY75" s="132"/>
      <c r="BZ75" s="132"/>
      <c r="CA75" s="132"/>
      <c r="CB75" s="133"/>
      <c r="CC75" s="132"/>
      <c r="CD75" s="132"/>
      <c r="CE75" s="132"/>
      <c r="CF75" s="133"/>
      <c r="CG75" s="134"/>
      <c r="CH75" s="91"/>
      <c r="CI75" s="11"/>
    </row>
    <row r="76" spans="1:87" s="12" customFormat="1" ht="21.95" customHeight="1" x14ac:dyDescent="0.25">
      <c r="A76" s="11"/>
      <c r="B76" s="79"/>
      <c r="C76" s="79"/>
      <c r="D76" s="79"/>
      <c r="E76" s="79"/>
      <c r="F76" s="224"/>
      <c r="G76" s="224"/>
      <c r="H76" s="224"/>
      <c r="I76" s="224"/>
      <c r="J76" s="224"/>
      <c r="K76" s="224"/>
      <c r="L76" s="79"/>
      <c r="M76" s="79"/>
      <c r="N76" s="79"/>
      <c r="O76" s="79"/>
      <c r="P76" s="79"/>
      <c r="Q76" s="79"/>
      <c r="R76" s="79"/>
      <c r="S76" s="11"/>
      <c r="T76" s="34"/>
      <c r="U76" s="132"/>
      <c r="V76" s="132"/>
      <c r="W76" s="132"/>
      <c r="X76" s="132"/>
      <c r="Y76" s="83"/>
      <c r="Z76" s="77"/>
      <c r="AA76" s="132"/>
      <c r="AB76" s="132"/>
      <c r="AC76" s="132"/>
      <c r="AD76" s="132"/>
      <c r="AE76" s="132"/>
      <c r="AF76" s="132"/>
      <c r="AG76" s="77"/>
      <c r="AH76" s="77"/>
      <c r="AI76" s="91"/>
      <c r="AJ76" s="132"/>
      <c r="AK76" s="132"/>
      <c r="AL76" s="132"/>
      <c r="AM76" s="132"/>
      <c r="AN76" s="132"/>
      <c r="AO76" s="132"/>
      <c r="AP76" s="132"/>
      <c r="AQ76" s="132"/>
      <c r="AR76" s="87"/>
      <c r="AS76" s="87"/>
      <c r="AT76" s="83"/>
      <c r="AU76" s="132"/>
      <c r="AV76" s="132"/>
      <c r="AW76" s="132"/>
      <c r="AX76" s="132"/>
      <c r="AY76" s="132"/>
      <c r="AZ76" s="132"/>
      <c r="BA76" s="132"/>
      <c r="BB76" s="132"/>
      <c r="BC76" s="133"/>
      <c r="BD76" s="132"/>
      <c r="BE76" s="132"/>
      <c r="BF76" s="132"/>
      <c r="BG76" s="133"/>
      <c r="BH76" s="132"/>
      <c r="BI76" s="132"/>
      <c r="BJ76" s="132"/>
      <c r="BK76" s="133"/>
      <c r="BL76" s="132"/>
      <c r="BM76" s="132"/>
      <c r="BN76" s="132"/>
      <c r="BO76" s="133"/>
      <c r="BP76" s="133"/>
      <c r="BQ76" s="132"/>
      <c r="BR76" s="132"/>
      <c r="BS76" s="132"/>
      <c r="BT76" s="133"/>
      <c r="BU76" s="132"/>
      <c r="BV76" s="132"/>
      <c r="BW76" s="132"/>
      <c r="BX76" s="133"/>
      <c r="BY76" s="132"/>
      <c r="BZ76" s="132"/>
      <c r="CA76" s="132"/>
      <c r="CB76" s="133"/>
      <c r="CC76" s="132"/>
      <c r="CD76" s="132"/>
      <c r="CE76" s="132"/>
      <c r="CF76" s="133"/>
      <c r="CG76" s="134"/>
      <c r="CH76" s="91"/>
      <c r="CI76" s="11"/>
    </row>
    <row r="77" spans="1:87" s="12" customFormat="1" ht="21.95" customHeight="1" x14ac:dyDescent="0.25">
      <c r="A77" s="11"/>
      <c r="B77" s="79"/>
      <c r="C77" s="79"/>
      <c r="D77" s="79"/>
      <c r="E77" s="79"/>
      <c r="F77" s="224"/>
      <c r="G77" s="224"/>
      <c r="H77" s="224"/>
      <c r="I77" s="224"/>
      <c r="J77" s="224"/>
      <c r="K77" s="224"/>
      <c r="L77" s="79"/>
      <c r="M77" s="79"/>
      <c r="N77" s="79"/>
      <c r="O77" s="79"/>
      <c r="P77" s="79"/>
      <c r="Q77" s="79"/>
      <c r="R77" s="79"/>
      <c r="S77" s="11"/>
      <c r="T77" s="34"/>
      <c r="U77" s="132"/>
      <c r="V77" s="132"/>
      <c r="W77" s="132"/>
      <c r="X77" s="132"/>
      <c r="Y77" s="83"/>
      <c r="Z77" s="77"/>
      <c r="AA77" s="132"/>
      <c r="AB77" s="132"/>
      <c r="AC77" s="132"/>
      <c r="AD77" s="132"/>
      <c r="AE77" s="132"/>
      <c r="AF77" s="132"/>
      <c r="AG77" s="77"/>
      <c r="AH77" s="77"/>
      <c r="AI77" s="91"/>
      <c r="AJ77" s="132"/>
      <c r="AK77" s="132"/>
      <c r="AL77" s="132"/>
      <c r="AM77" s="132"/>
      <c r="AN77" s="132"/>
      <c r="AO77" s="132"/>
      <c r="AP77" s="132"/>
      <c r="AQ77" s="132"/>
      <c r="AR77" s="87"/>
      <c r="AS77" s="87"/>
      <c r="AT77" s="83"/>
      <c r="AU77" s="132"/>
      <c r="AV77" s="132"/>
      <c r="AW77" s="132"/>
      <c r="AX77" s="132"/>
      <c r="AY77" s="132"/>
      <c r="AZ77" s="132"/>
      <c r="BA77" s="132"/>
      <c r="BB77" s="132"/>
      <c r="BC77" s="133"/>
      <c r="BD77" s="132"/>
      <c r="BE77" s="132"/>
      <c r="BF77" s="132"/>
      <c r="BG77" s="133"/>
      <c r="BH77" s="132"/>
      <c r="BI77" s="132"/>
      <c r="BJ77" s="132"/>
      <c r="BK77" s="133"/>
      <c r="BL77" s="132"/>
      <c r="BM77" s="132"/>
      <c r="BN77" s="132"/>
      <c r="BO77" s="133"/>
      <c r="BP77" s="133"/>
      <c r="BQ77" s="132"/>
      <c r="BR77" s="132"/>
      <c r="BS77" s="132"/>
      <c r="BT77" s="133"/>
      <c r="BU77" s="132"/>
      <c r="BV77" s="132"/>
      <c r="BW77" s="132"/>
      <c r="BX77" s="133"/>
      <c r="BY77" s="132"/>
      <c r="BZ77" s="132"/>
      <c r="CA77" s="132"/>
      <c r="CB77" s="133"/>
      <c r="CC77" s="132"/>
      <c r="CD77" s="132"/>
      <c r="CE77" s="132"/>
      <c r="CF77" s="133"/>
      <c r="CG77" s="134"/>
      <c r="CH77" s="91"/>
      <c r="CI77" s="11"/>
    </row>
    <row r="78" spans="1:87" s="12" customFormat="1" ht="21.95" customHeight="1" x14ac:dyDescent="0.25">
      <c r="A78" s="11"/>
      <c r="B78" s="79"/>
      <c r="C78" s="79"/>
      <c r="D78" s="79"/>
      <c r="E78" s="79"/>
      <c r="F78" s="224"/>
      <c r="G78" s="224"/>
      <c r="H78" s="224"/>
      <c r="I78" s="224"/>
      <c r="J78" s="224"/>
      <c r="K78" s="224"/>
      <c r="L78" s="79"/>
      <c r="M78" s="79"/>
      <c r="N78" s="79"/>
      <c r="O78" s="79"/>
      <c r="P78" s="79"/>
      <c r="Q78" s="79"/>
      <c r="R78" s="79"/>
      <c r="S78" s="11"/>
      <c r="T78" s="34"/>
      <c r="U78" s="132"/>
      <c r="V78" s="132"/>
      <c r="W78" s="132"/>
      <c r="X78" s="132"/>
      <c r="Y78" s="83"/>
      <c r="Z78" s="77"/>
      <c r="AA78" s="132"/>
      <c r="AB78" s="132"/>
      <c r="AC78" s="132"/>
      <c r="AD78" s="132"/>
      <c r="AE78" s="132"/>
      <c r="AF78" s="132"/>
      <c r="AG78" s="77"/>
      <c r="AH78" s="77"/>
      <c r="AI78" s="91"/>
      <c r="AJ78" s="132"/>
      <c r="AK78" s="132"/>
      <c r="AL78" s="132"/>
      <c r="AM78" s="132"/>
      <c r="AN78" s="132"/>
      <c r="AO78" s="132"/>
      <c r="AP78" s="132"/>
      <c r="AQ78" s="132"/>
      <c r="AR78" s="87"/>
      <c r="AS78" s="87"/>
      <c r="AT78" s="83"/>
      <c r="AU78" s="132"/>
      <c r="AV78" s="132"/>
      <c r="AW78" s="132"/>
      <c r="AX78" s="132"/>
      <c r="AY78" s="132"/>
      <c r="AZ78" s="132"/>
      <c r="BA78" s="132"/>
      <c r="BB78" s="132"/>
      <c r="BC78" s="133"/>
      <c r="BD78" s="132"/>
      <c r="BE78" s="132"/>
      <c r="BF78" s="132"/>
      <c r="BG78" s="133"/>
      <c r="BH78" s="132"/>
      <c r="BI78" s="132"/>
      <c r="BJ78" s="132"/>
      <c r="BK78" s="133"/>
      <c r="BL78" s="132"/>
      <c r="BM78" s="132"/>
      <c r="BN78" s="132"/>
      <c r="BO78" s="133"/>
      <c r="BP78" s="133"/>
      <c r="BQ78" s="132"/>
      <c r="BR78" s="132"/>
      <c r="BS78" s="132"/>
      <c r="BT78" s="133"/>
      <c r="BU78" s="132"/>
      <c r="BV78" s="132"/>
      <c r="BW78" s="132"/>
      <c r="BX78" s="133"/>
      <c r="BY78" s="132"/>
      <c r="BZ78" s="132"/>
      <c r="CA78" s="132"/>
      <c r="CB78" s="133"/>
      <c r="CC78" s="132"/>
      <c r="CD78" s="132"/>
      <c r="CE78" s="132"/>
      <c r="CF78" s="133"/>
      <c r="CG78" s="134"/>
      <c r="CH78" s="91"/>
      <c r="CI78" s="11"/>
    </row>
    <row r="79" spans="1:87" s="12" customFormat="1" ht="21.95" customHeight="1" x14ac:dyDescent="0.25">
      <c r="A79" s="11"/>
      <c r="B79" s="79"/>
      <c r="C79" s="79"/>
      <c r="D79" s="79"/>
      <c r="E79" s="79"/>
      <c r="F79" s="224"/>
      <c r="G79" s="224"/>
      <c r="H79" s="224"/>
      <c r="I79" s="224"/>
      <c r="J79" s="224"/>
      <c r="K79" s="224"/>
      <c r="L79" s="79"/>
      <c r="M79" s="79"/>
      <c r="N79" s="79"/>
      <c r="O79" s="79"/>
      <c r="P79" s="79"/>
      <c r="Q79" s="79"/>
      <c r="R79" s="79"/>
      <c r="S79" s="11"/>
      <c r="T79" s="34"/>
      <c r="U79" s="132"/>
      <c r="V79" s="132"/>
      <c r="W79" s="132"/>
      <c r="X79" s="132"/>
      <c r="Y79" s="83"/>
      <c r="Z79" s="77"/>
      <c r="AA79" s="132"/>
      <c r="AB79" s="132"/>
      <c r="AC79" s="132"/>
      <c r="AD79" s="132"/>
      <c r="AE79" s="132"/>
      <c r="AF79" s="132"/>
      <c r="AG79" s="77"/>
      <c r="AH79" s="77"/>
      <c r="AI79" s="91"/>
      <c r="AJ79" s="132"/>
      <c r="AK79" s="132"/>
      <c r="AL79" s="132"/>
      <c r="AM79" s="132"/>
      <c r="AN79" s="132"/>
      <c r="AO79" s="132"/>
      <c r="AP79" s="132"/>
      <c r="AQ79" s="132"/>
      <c r="AR79" s="87"/>
      <c r="AS79" s="87"/>
      <c r="AT79" s="83"/>
      <c r="AU79" s="132"/>
      <c r="AV79" s="132"/>
      <c r="AW79" s="132"/>
      <c r="AX79" s="132"/>
      <c r="AY79" s="132"/>
      <c r="AZ79" s="132"/>
      <c r="BA79" s="132"/>
      <c r="BB79" s="132"/>
      <c r="BC79" s="133"/>
      <c r="BD79" s="132"/>
      <c r="BE79" s="132"/>
      <c r="BF79" s="132"/>
      <c r="BG79" s="133"/>
      <c r="BH79" s="132"/>
      <c r="BI79" s="132"/>
      <c r="BJ79" s="132"/>
      <c r="BK79" s="133"/>
      <c r="BL79" s="132"/>
      <c r="BM79" s="132"/>
      <c r="BN79" s="132"/>
      <c r="BO79" s="133"/>
      <c r="BP79" s="133"/>
      <c r="BQ79" s="132"/>
      <c r="BR79" s="132"/>
      <c r="BS79" s="132"/>
      <c r="BT79" s="133"/>
      <c r="BU79" s="132"/>
      <c r="BV79" s="132"/>
      <c r="BW79" s="132"/>
      <c r="BX79" s="133"/>
      <c r="BY79" s="132"/>
      <c r="BZ79" s="132"/>
      <c r="CA79" s="132"/>
      <c r="CB79" s="133"/>
      <c r="CC79" s="132"/>
      <c r="CD79" s="132"/>
      <c r="CE79" s="132"/>
      <c r="CF79" s="133"/>
      <c r="CG79" s="134"/>
      <c r="CH79" s="91"/>
      <c r="CI79" s="11"/>
    </row>
    <row r="80" spans="1:87" s="12" customFormat="1" ht="21.95" customHeight="1" x14ac:dyDescent="0.25">
      <c r="A80" s="11"/>
      <c r="B80" s="79"/>
      <c r="C80" s="79"/>
      <c r="D80" s="79"/>
      <c r="E80" s="79"/>
      <c r="F80" s="224"/>
      <c r="G80" s="224"/>
      <c r="H80" s="224"/>
      <c r="I80" s="224"/>
      <c r="J80" s="224"/>
      <c r="K80" s="224"/>
      <c r="L80" s="79"/>
      <c r="M80" s="79"/>
      <c r="N80" s="79"/>
      <c r="O80" s="79"/>
      <c r="P80" s="79"/>
      <c r="Q80" s="79"/>
      <c r="R80" s="79"/>
      <c r="S80" s="11"/>
      <c r="T80" s="34"/>
      <c r="U80" s="132"/>
      <c r="V80" s="132"/>
      <c r="W80" s="132"/>
      <c r="X80" s="132"/>
      <c r="Y80" s="83"/>
      <c r="Z80" s="77"/>
      <c r="AA80" s="132"/>
      <c r="AB80" s="132"/>
      <c r="AC80" s="132"/>
      <c r="AD80" s="132"/>
      <c r="AE80" s="132"/>
      <c r="AF80" s="132"/>
      <c r="AG80" s="77"/>
      <c r="AH80" s="77"/>
      <c r="AI80" s="91"/>
      <c r="AJ80" s="132"/>
      <c r="AK80" s="132"/>
      <c r="AL80" s="132"/>
      <c r="AM80" s="132"/>
      <c r="AN80" s="132"/>
      <c r="AO80" s="132"/>
      <c r="AP80" s="132"/>
      <c r="AQ80" s="132"/>
      <c r="AR80" s="87"/>
      <c r="AS80" s="87"/>
      <c r="AT80" s="83"/>
      <c r="AU80" s="132"/>
      <c r="AV80" s="132"/>
      <c r="AW80" s="132"/>
      <c r="AX80" s="132"/>
      <c r="AY80" s="132"/>
      <c r="AZ80" s="132"/>
      <c r="BA80" s="132"/>
      <c r="BB80" s="132"/>
      <c r="BC80" s="133"/>
      <c r="BD80" s="132"/>
      <c r="BE80" s="132"/>
      <c r="BF80" s="132"/>
      <c r="BG80" s="133"/>
      <c r="BH80" s="132"/>
      <c r="BI80" s="132"/>
      <c r="BJ80" s="132"/>
      <c r="BK80" s="133"/>
      <c r="BL80" s="132"/>
      <c r="BM80" s="132"/>
      <c r="BN80" s="132"/>
      <c r="BO80" s="133"/>
      <c r="BP80" s="133"/>
      <c r="BQ80" s="132"/>
      <c r="BR80" s="132"/>
      <c r="BS80" s="132"/>
      <c r="BT80" s="133"/>
      <c r="BU80" s="132"/>
      <c r="BV80" s="132"/>
      <c r="BW80" s="132"/>
      <c r="BX80" s="133"/>
      <c r="BY80" s="132"/>
      <c r="BZ80" s="132"/>
      <c r="CA80" s="132"/>
      <c r="CB80" s="133"/>
      <c r="CC80" s="132"/>
      <c r="CD80" s="132"/>
      <c r="CE80" s="132"/>
      <c r="CF80" s="133"/>
      <c r="CG80" s="134"/>
      <c r="CH80" s="91"/>
      <c r="CI80" s="11"/>
    </row>
    <row r="81" spans="1:87" s="12" customFormat="1" ht="21.95" customHeight="1" x14ac:dyDescent="0.25">
      <c r="A81" s="11"/>
      <c r="B81" s="79"/>
      <c r="C81" s="79"/>
      <c r="D81" s="79"/>
      <c r="E81" s="79"/>
      <c r="F81" s="224"/>
      <c r="G81" s="224"/>
      <c r="H81" s="224"/>
      <c r="I81" s="224"/>
      <c r="J81" s="224"/>
      <c r="K81" s="224"/>
      <c r="L81" s="79"/>
      <c r="M81" s="79"/>
      <c r="N81" s="79"/>
      <c r="O81" s="79"/>
      <c r="P81" s="79"/>
      <c r="Q81" s="79"/>
      <c r="R81" s="79"/>
      <c r="S81" s="11"/>
      <c r="T81" s="34"/>
      <c r="U81" s="132"/>
      <c r="V81" s="132"/>
      <c r="W81" s="132"/>
      <c r="X81" s="132"/>
      <c r="Y81" s="83"/>
      <c r="Z81" s="77"/>
      <c r="AA81" s="132"/>
      <c r="AB81" s="132"/>
      <c r="AC81" s="132"/>
      <c r="AD81" s="132"/>
      <c r="AE81" s="132"/>
      <c r="AF81" s="132"/>
      <c r="AG81" s="77"/>
      <c r="AH81" s="77"/>
      <c r="AI81" s="91"/>
      <c r="AJ81" s="132"/>
      <c r="AK81" s="132"/>
      <c r="AL81" s="132"/>
      <c r="AM81" s="132"/>
      <c r="AN81" s="132"/>
      <c r="AO81" s="132"/>
      <c r="AP81" s="132"/>
      <c r="AQ81" s="132"/>
      <c r="AR81" s="87"/>
      <c r="AS81" s="87"/>
      <c r="AT81" s="83"/>
      <c r="AU81" s="132"/>
      <c r="AV81" s="132"/>
      <c r="AW81" s="132"/>
      <c r="AX81" s="132"/>
      <c r="AY81" s="132"/>
      <c r="AZ81" s="132"/>
      <c r="BA81" s="132"/>
      <c r="BB81" s="132"/>
      <c r="BC81" s="133"/>
      <c r="BD81" s="132"/>
      <c r="BE81" s="132"/>
      <c r="BF81" s="132"/>
      <c r="BG81" s="133"/>
      <c r="BH81" s="132"/>
      <c r="BI81" s="132"/>
      <c r="BJ81" s="132"/>
      <c r="BK81" s="133"/>
      <c r="BL81" s="132"/>
      <c r="BM81" s="132"/>
      <c r="BN81" s="132"/>
      <c r="BO81" s="133"/>
      <c r="BP81" s="133"/>
      <c r="BQ81" s="132"/>
      <c r="BR81" s="132"/>
      <c r="BS81" s="132"/>
      <c r="BT81" s="133"/>
      <c r="BU81" s="132"/>
      <c r="BV81" s="132"/>
      <c r="BW81" s="132"/>
      <c r="BX81" s="133"/>
      <c r="BY81" s="132"/>
      <c r="BZ81" s="132"/>
      <c r="CA81" s="132"/>
      <c r="CB81" s="133"/>
      <c r="CC81" s="132"/>
      <c r="CD81" s="132"/>
      <c r="CE81" s="132"/>
      <c r="CF81" s="133"/>
      <c r="CG81" s="134"/>
      <c r="CH81" s="91"/>
      <c r="CI81" s="11"/>
    </row>
    <row r="82" spans="1:87" s="12" customFormat="1" ht="21.95" customHeight="1" x14ac:dyDescent="0.25">
      <c r="A82" s="11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11"/>
      <c r="T82" s="34"/>
      <c r="U82" s="132"/>
      <c r="V82" s="132"/>
      <c r="W82" s="132"/>
      <c r="X82" s="132"/>
      <c r="Y82" s="83"/>
      <c r="Z82" s="77"/>
      <c r="AA82" s="132"/>
      <c r="AB82" s="132"/>
      <c r="AC82" s="132"/>
      <c r="AD82" s="132"/>
      <c r="AE82" s="132"/>
      <c r="AF82" s="132"/>
      <c r="AG82" s="77"/>
      <c r="AH82" s="77"/>
      <c r="AI82" s="91"/>
      <c r="AJ82" s="132"/>
      <c r="AK82" s="132"/>
      <c r="AL82" s="132"/>
      <c r="AM82" s="132"/>
      <c r="AN82" s="132"/>
      <c r="AO82" s="132"/>
      <c r="AP82" s="132"/>
      <c r="AQ82" s="132"/>
      <c r="AR82" s="87"/>
      <c r="AS82" s="87"/>
      <c r="AT82" s="83"/>
      <c r="AU82" s="132"/>
      <c r="AV82" s="132"/>
      <c r="AW82" s="132"/>
      <c r="AX82" s="132"/>
      <c r="AY82" s="132"/>
      <c r="AZ82" s="132"/>
      <c r="BA82" s="132"/>
      <c r="BB82" s="132"/>
      <c r="BC82" s="133"/>
      <c r="BD82" s="132"/>
      <c r="BE82" s="132"/>
      <c r="BF82" s="132"/>
      <c r="BG82" s="133"/>
      <c r="BH82" s="132"/>
      <c r="BI82" s="132"/>
      <c r="BJ82" s="132"/>
      <c r="BK82" s="133"/>
      <c r="BL82" s="132"/>
      <c r="BM82" s="132"/>
      <c r="BN82" s="132"/>
      <c r="BO82" s="133"/>
      <c r="BP82" s="133"/>
      <c r="BQ82" s="132"/>
      <c r="BR82" s="132"/>
      <c r="BS82" s="132"/>
      <c r="BT82" s="133"/>
      <c r="BU82" s="132"/>
      <c r="BV82" s="132"/>
      <c r="BW82" s="132"/>
      <c r="BX82" s="133"/>
      <c r="BY82" s="132"/>
      <c r="BZ82" s="132"/>
      <c r="CA82" s="132"/>
      <c r="CB82" s="133"/>
      <c r="CC82" s="132"/>
      <c r="CD82" s="132"/>
      <c r="CE82" s="132"/>
      <c r="CF82" s="133"/>
      <c r="CG82" s="134"/>
      <c r="CH82" s="91"/>
      <c r="CI82" s="11"/>
    </row>
    <row r="83" spans="1:87" s="12" customFormat="1" ht="21.95" customHeight="1" x14ac:dyDescent="0.25">
      <c r="A83" s="11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11"/>
      <c r="T83" s="34"/>
      <c r="U83" s="132"/>
      <c r="V83" s="132"/>
      <c r="W83" s="132"/>
      <c r="X83" s="132"/>
      <c r="Y83" s="83"/>
      <c r="Z83" s="77"/>
      <c r="AA83" s="132"/>
      <c r="AB83" s="132"/>
      <c r="AC83" s="132"/>
      <c r="AD83" s="132"/>
      <c r="AE83" s="132"/>
      <c r="AF83" s="132"/>
      <c r="AG83" s="77"/>
      <c r="AH83" s="77"/>
      <c r="AI83" s="91"/>
      <c r="AJ83" s="132"/>
      <c r="AK83" s="132"/>
      <c r="AL83" s="132"/>
      <c r="AM83" s="132"/>
      <c r="AN83" s="132"/>
      <c r="AO83" s="132"/>
      <c r="AP83" s="132"/>
      <c r="AQ83" s="132"/>
      <c r="AR83" s="87"/>
      <c r="AS83" s="87"/>
      <c r="AT83" s="83"/>
      <c r="AU83" s="132"/>
      <c r="AV83" s="132"/>
      <c r="AW83" s="132"/>
      <c r="AX83" s="132"/>
      <c r="AY83" s="132"/>
      <c r="AZ83" s="132"/>
      <c r="BA83" s="132"/>
      <c r="BB83" s="132"/>
      <c r="BC83" s="133"/>
      <c r="BD83" s="132"/>
      <c r="BE83" s="132"/>
      <c r="BF83" s="132"/>
      <c r="BG83" s="133"/>
      <c r="BH83" s="132"/>
      <c r="BI83" s="132"/>
      <c r="BJ83" s="132"/>
      <c r="BK83" s="133"/>
      <c r="BL83" s="132"/>
      <c r="BM83" s="132"/>
      <c r="BN83" s="132"/>
      <c r="BO83" s="133"/>
      <c r="BP83" s="133"/>
      <c r="BQ83" s="132"/>
      <c r="BR83" s="132"/>
      <c r="BS83" s="132"/>
      <c r="BT83" s="133"/>
      <c r="BU83" s="132"/>
      <c r="BV83" s="132"/>
      <c r="BW83" s="132"/>
      <c r="BX83" s="133"/>
      <c r="BY83" s="132"/>
      <c r="BZ83" s="132"/>
      <c r="CA83" s="132"/>
      <c r="CB83" s="133"/>
      <c r="CC83" s="132"/>
      <c r="CD83" s="132"/>
      <c r="CE83" s="132"/>
      <c r="CF83" s="133"/>
      <c r="CG83" s="134"/>
      <c r="CH83" s="91"/>
      <c r="CI83" s="11"/>
    </row>
    <row r="84" spans="1:87" s="12" customFormat="1" ht="21.95" customHeight="1" x14ac:dyDescent="0.25">
      <c r="A84" s="11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11"/>
      <c r="T84" s="34"/>
      <c r="U84" s="132"/>
      <c r="V84" s="132"/>
      <c r="W84" s="132"/>
      <c r="X84" s="132"/>
      <c r="Y84" s="83"/>
      <c r="Z84" s="77"/>
      <c r="AA84" s="132"/>
      <c r="AB84" s="132"/>
      <c r="AC84" s="132"/>
      <c r="AD84" s="132"/>
      <c r="AE84" s="132"/>
      <c r="AF84" s="132"/>
      <c r="AG84" s="77"/>
      <c r="AH84" s="77"/>
      <c r="AI84" s="91"/>
      <c r="AJ84" s="132"/>
      <c r="AK84" s="132"/>
      <c r="AL84" s="132"/>
      <c r="AM84" s="132"/>
      <c r="AN84" s="132"/>
      <c r="AO84" s="132"/>
      <c r="AP84" s="132"/>
      <c r="AQ84" s="132"/>
      <c r="AR84" s="87"/>
      <c r="AS84" s="87"/>
      <c r="AT84" s="83"/>
      <c r="AU84" s="132"/>
      <c r="AV84" s="132"/>
      <c r="AW84" s="132"/>
      <c r="AX84" s="132"/>
      <c r="AY84" s="132"/>
      <c r="AZ84" s="132"/>
      <c r="BA84" s="132"/>
      <c r="BB84" s="132"/>
      <c r="BC84" s="133"/>
      <c r="BD84" s="132"/>
      <c r="BE84" s="132"/>
      <c r="BF84" s="132"/>
      <c r="BG84" s="133"/>
      <c r="BH84" s="132"/>
      <c r="BI84" s="132"/>
      <c r="BJ84" s="132"/>
      <c r="BK84" s="133"/>
      <c r="BL84" s="132"/>
      <c r="BM84" s="132"/>
      <c r="BN84" s="132"/>
      <c r="BO84" s="133"/>
      <c r="BP84" s="133"/>
      <c r="BQ84" s="132"/>
      <c r="BR84" s="132"/>
      <c r="BS84" s="132"/>
      <c r="BT84" s="133"/>
      <c r="BU84" s="132"/>
      <c r="BV84" s="132"/>
      <c r="BW84" s="132"/>
      <c r="BX84" s="133"/>
      <c r="BY84" s="132"/>
      <c r="BZ84" s="132"/>
      <c r="CA84" s="132"/>
      <c r="CB84" s="133"/>
      <c r="CC84" s="132"/>
      <c r="CD84" s="132"/>
      <c r="CE84" s="132"/>
      <c r="CF84" s="133"/>
      <c r="CG84" s="134"/>
      <c r="CH84" s="91"/>
      <c r="CI84" s="11"/>
    </row>
    <row r="85" spans="1:87" s="12" customFormat="1" ht="21.95" customHeight="1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34"/>
      <c r="U85" s="132"/>
      <c r="V85" s="132"/>
      <c r="W85" s="132"/>
      <c r="X85" s="132"/>
      <c r="Y85" s="83"/>
      <c r="Z85" s="77"/>
      <c r="AA85" s="132"/>
      <c r="AB85" s="132"/>
      <c r="AC85" s="132"/>
      <c r="AD85" s="132"/>
      <c r="AE85" s="132"/>
      <c r="AF85" s="132"/>
      <c r="AG85" s="77"/>
      <c r="AH85" s="77"/>
      <c r="AI85" s="91"/>
      <c r="AJ85" s="132"/>
      <c r="AK85" s="132"/>
      <c r="AL85" s="132"/>
      <c r="AM85" s="132"/>
      <c r="AN85" s="132"/>
      <c r="AO85" s="132"/>
      <c r="AP85" s="132"/>
      <c r="AQ85" s="132"/>
      <c r="AR85" s="87"/>
      <c r="AS85" s="87"/>
      <c r="AT85" s="83"/>
      <c r="AU85" s="132"/>
      <c r="AV85" s="132"/>
      <c r="AW85" s="132"/>
      <c r="AX85" s="132"/>
      <c r="AY85" s="132"/>
      <c r="AZ85" s="132"/>
      <c r="BA85" s="132"/>
      <c r="BB85" s="132"/>
      <c r="BC85" s="133"/>
      <c r="BD85" s="132"/>
      <c r="BE85" s="132"/>
      <c r="BF85" s="132"/>
      <c r="BG85" s="133"/>
      <c r="BH85" s="132"/>
      <c r="BI85" s="132"/>
      <c r="BJ85" s="132"/>
      <c r="BK85" s="133"/>
      <c r="BL85" s="132"/>
      <c r="BM85" s="132"/>
      <c r="BN85" s="132"/>
      <c r="BO85" s="133"/>
      <c r="BP85" s="133"/>
      <c r="BQ85" s="132"/>
      <c r="BR85" s="132"/>
      <c r="BS85" s="132"/>
      <c r="BT85" s="133"/>
      <c r="BU85" s="132"/>
      <c r="BV85" s="132"/>
      <c r="BW85" s="132"/>
      <c r="BX85" s="133"/>
      <c r="BY85" s="132"/>
      <c r="BZ85" s="132"/>
      <c r="CA85" s="132"/>
      <c r="CB85" s="133"/>
      <c r="CC85" s="132"/>
      <c r="CD85" s="132"/>
      <c r="CE85" s="132"/>
      <c r="CF85" s="133"/>
      <c r="CG85" s="134"/>
      <c r="CH85" s="91"/>
      <c r="CI85" s="11"/>
    </row>
    <row r="86" spans="1:87" s="12" customFormat="1" ht="21.95" customHeight="1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34"/>
      <c r="U86" s="132"/>
      <c r="V86" s="132"/>
      <c r="W86" s="132"/>
      <c r="X86" s="132"/>
      <c r="Y86" s="83"/>
      <c r="Z86" s="77"/>
      <c r="AA86" s="132"/>
      <c r="AB86" s="132"/>
      <c r="AC86" s="132"/>
      <c r="AD86" s="132"/>
      <c r="AE86" s="132"/>
      <c r="AF86" s="132"/>
      <c r="AG86" s="77"/>
      <c r="AH86" s="77"/>
      <c r="AI86" s="91"/>
      <c r="AJ86" s="132"/>
      <c r="AK86" s="132"/>
      <c r="AL86" s="132"/>
      <c r="AM86" s="132"/>
      <c r="AN86" s="132"/>
      <c r="AO86" s="132"/>
      <c r="AP86" s="132"/>
      <c r="AQ86" s="132"/>
      <c r="AR86" s="87"/>
      <c r="AS86" s="87"/>
      <c r="AT86" s="83"/>
      <c r="AU86" s="132"/>
      <c r="AV86" s="132"/>
      <c r="AW86" s="132"/>
      <c r="AX86" s="132"/>
      <c r="AY86" s="132"/>
      <c r="AZ86" s="132"/>
      <c r="BA86" s="132"/>
      <c r="BB86" s="132"/>
      <c r="BC86" s="133"/>
      <c r="BD86" s="132"/>
      <c r="BE86" s="132"/>
      <c r="BF86" s="132"/>
      <c r="BG86" s="133"/>
      <c r="BH86" s="132"/>
      <c r="BI86" s="132"/>
      <c r="BJ86" s="132"/>
      <c r="BK86" s="133"/>
      <c r="BL86" s="132"/>
      <c r="BM86" s="132"/>
      <c r="BN86" s="132"/>
      <c r="BO86" s="133"/>
      <c r="BP86" s="133"/>
      <c r="BQ86" s="132"/>
      <c r="BR86" s="132"/>
      <c r="BS86" s="132"/>
      <c r="BT86" s="133"/>
      <c r="BU86" s="132"/>
      <c r="BV86" s="132"/>
      <c r="BW86" s="132"/>
      <c r="BX86" s="133"/>
      <c r="BY86" s="132"/>
      <c r="BZ86" s="132"/>
      <c r="CA86" s="132"/>
      <c r="CB86" s="133"/>
      <c r="CC86" s="132"/>
      <c r="CD86" s="132"/>
      <c r="CE86" s="132"/>
      <c r="CF86" s="133"/>
      <c r="CG86" s="134"/>
      <c r="CH86" s="91"/>
      <c r="CI86" s="11"/>
    </row>
    <row r="87" spans="1:87" s="12" customFormat="1" ht="21.95" customHeight="1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34"/>
      <c r="U87" s="132"/>
      <c r="V87" s="132"/>
      <c r="W87" s="132"/>
      <c r="X87" s="132"/>
      <c r="Y87" s="83"/>
      <c r="Z87" s="77"/>
      <c r="AA87" s="132"/>
      <c r="AB87" s="132"/>
      <c r="AC87" s="132"/>
      <c r="AD87" s="132"/>
      <c r="AE87" s="132"/>
      <c r="AF87" s="132"/>
      <c r="AG87" s="77"/>
      <c r="AH87" s="77"/>
      <c r="AI87" s="91"/>
      <c r="AJ87" s="132"/>
      <c r="AK87" s="132"/>
      <c r="AL87" s="132"/>
      <c r="AM87" s="132"/>
      <c r="AN87" s="132"/>
      <c r="AO87" s="132"/>
      <c r="AP87" s="132"/>
      <c r="AQ87" s="132"/>
      <c r="AR87" s="87"/>
      <c r="AS87" s="87"/>
      <c r="AT87" s="83"/>
      <c r="AU87" s="132"/>
      <c r="AV87" s="132"/>
      <c r="AW87" s="132"/>
      <c r="AX87" s="132"/>
      <c r="AY87" s="132"/>
      <c r="AZ87" s="132"/>
      <c r="BA87" s="132"/>
      <c r="BB87" s="132"/>
      <c r="BC87" s="133"/>
      <c r="BD87" s="132"/>
      <c r="BE87" s="132"/>
      <c r="BF87" s="132"/>
      <c r="BG87" s="133"/>
      <c r="BH87" s="132"/>
      <c r="BI87" s="132"/>
      <c r="BJ87" s="132"/>
      <c r="BK87" s="133"/>
      <c r="BL87" s="132"/>
      <c r="BM87" s="132"/>
      <c r="BN87" s="132"/>
      <c r="BO87" s="133"/>
      <c r="BP87" s="133"/>
      <c r="BQ87" s="132"/>
      <c r="BR87" s="132"/>
      <c r="BS87" s="132"/>
      <c r="BT87" s="133"/>
      <c r="BU87" s="132"/>
      <c r="BV87" s="132"/>
      <c r="BW87" s="132"/>
      <c r="BX87" s="133"/>
      <c r="BY87" s="132"/>
      <c r="BZ87" s="132"/>
      <c r="CA87" s="132"/>
      <c r="CB87" s="133"/>
      <c r="CC87" s="132"/>
      <c r="CD87" s="132"/>
      <c r="CE87" s="132"/>
      <c r="CF87" s="133"/>
      <c r="CG87" s="134"/>
      <c r="CH87" s="91"/>
      <c r="CI87" s="11"/>
    </row>
    <row r="88" spans="1:87" s="12" customFormat="1" ht="21.95" customHeight="1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34"/>
      <c r="U88" s="132"/>
      <c r="V88" s="132"/>
      <c r="W88" s="132"/>
      <c r="X88" s="132"/>
      <c r="Y88" s="83"/>
      <c r="Z88" s="77"/>
      <c r="AA88" s="132"/>
      <c r="AB88" s="132"/>
      <c r="AC88" s="132"/>
      <c r="AD88" s="132"/>
      <c r="AE88" s="132"/>
      <c r="AF88" s="132"/>
      <c r="AG88" s="77"/>
      <c r="AH88" s="77"/>
      <c r="AI88" s="91"/>
      <c r="AJ88" s="132"/>
      <c r="AK88" s="132"/>
      <c r="AL88" s="132"/>
      <c r="AM88" s="132"/>
      <c r="AN88" s="132"/>
      <c r="AO88" s="132"/>
      <c r="AP88" s="132"/>
      <c r="AQ88" s="132"/>
      <c r="AR88" s="87"/>
      <c r="AS88" s="87"/>
      <c r="AT88" s="83"/>
      <c r="AU88" s="132"/>
      <c r="AV88" s="132"/>
      <c r="AW88" s="132"/>
      <c r="AX88" s="132"/>
      <c r="AY88" s="132"/>
      <c r="AZ88" s="132"/>
      <c r="BA88" s="132"/>
      <c r="BB88" s="132"/>
      <c r="BC88" s="133"/>
      <c r="BD88" s="132"/>
      <c r="BE88" s="132"/>
      <c r="BF88" s="132"/>
      <c r="BG88" s="133"/>
      <c r="BH88" s="132"/>
      <c r="BI88" s="132"/>
      <c r="BJ88" s="132"/>
      <c r="BK88" s="133"/>
      <c r="BL88" s="132"/>
      <c r="BM88" s="132"/>
      <c r="BN88" s="132"/>
      <c r="BO88" s="133"/>
      <c r="BP88" s="133"/>
      <c r="BQ88" s="132"/>
      <c r="BR88" s="132"/>
      <c r="BS88" s="132"/>
      <c r="BT88" s="133"/>
      <c r="BU88" s="132"/>
      <c r="BV88" s="132"/>
      <c r="BW88" s="132"/>
      <c r="BX88" s="133"/>
      <c r="BY88" s="132"/>
      <c r="BZ88" s="132"/>
      <c r="CA88" s="132"/>
      <c r="CB88" s="133"/>
      <c r="CC88" s="132"/>
      <c r="CD88" s="132"/>
      <c r="CE88" s="132"/>
      <c r="CF88" s="133"/>
      <c r="CG88" s="134"/>
      <c r="CH88" s="91"/>
      <c r="CI88" s="11"/>
    </row>
    <row r="89" spans="1:87" s="12" customFormat="1" ht="21.95" customHeight="1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34"/>
      <c r="U89" s="132"/>
      <c r="V89" s="132"/>
      <c r="W89" s="132"/>
      <c r="X89" s="132"/>
      <c r="Y89" s="83"/>
      <c r="Z89" s="77"/>
      <c r="AA89" s="132"/>
      <c r="AB89" s="132"/>
      <c r="AC89" s="132"/>
      <c r="AD89" s="132"/>
      <c r="AE89" s="132"/>
      <c r="AF89" s="132"/>
      <c r="AG89" s="77"/>
      <c r="AH89" s="77"/>
      <c r="AI89" s="91"/>
      <c r="AJ89" s="132"/>
      <c r="AK89" s="132"/>
      <c r="AL89" s="132"/>
      <c r="AM89" s="132"/>
      <c r="AN89" s="132"/>
      <c r="AO89" s="132"/>
      <c r="AP89" s="132"/>
      <c r="AQ89" s="132"/>
      <c r="AR89" s="87"/>
      <c r="AS89" s="87"/>
      <c r="AT89" s="83"/>
      <c r="AU89" s="132"/>
      <c r="AV89" s="132"/>
      <c r="AW89" s="132"/>
      <c r="AX89" s="132"/>
      <c r="AY89" s="132"/>
      <c r="AZ89" s="132"/>
      <c r="BA89" s="132"/>
      <c r="BB89" s="132"/>
      <c r="BC89" s="133"/>
      <c r="BD89" s="132"/>
      <c r="BE89" s="132"/>
      <c r="BF89" s="132"/>
      <c r="BG89" s="133"/>
      <c r="BH89" s="132"/>
      <c r="BI89" s="132"/>
      <c r="BJ89" s="132"/>
      <c r="BK89" s="133"/>
      <c r="BL89" s="132"/>
      <c r="BM89" s="132"/>
      <c r="BN89" s="132"/>
      <c r="BO89" s="133"/>
      <c r="BP89" s="133"/>
      <c r="BQ89" s="132"/>
      <c r="BR89" s="132"/>
      <c r="BS89" s="132"/>
      <c r="BT89" s="133"/>
      <c r="BU89" s="132"/>
      <c r="BV89" s="132"/>
      <c r="BW89" s="132"/>
      <c r="BX89" s="133"/>
      <c r="BY89" s="132"/>
      <c r="BZ89" s="132"/>
      <c r="CA89" s="132"/>
      <c r="CB89" s="133"/>
      <c r="CC89" s="132"/>
      <c r="CD89" s="132"/>
      <c r="CE89" s="132"/>
      <c r="CF89" s="133"/>
      <c r="CG89" s="134"/>
      <c r="CH89" s="91"/>
      <c r="CI89" s="11"/>
    </row>
    <row r="90" spans="1:87" s="12" customFormat="1" ht="21.95" customHeight="1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34"/>
      <c r="U90" s="132"/>
      <c r="V90" s="132"/>
      <c r="W90" s="132"/>
      <c r="X90" s="132"/>
      <c r="Y90" s="83"/>
      <c r="Z90" s="77"/>
      <c r="AA90" s="132"/>
      <c r="AB90" s="132"/>
      <c r="AC90" s="132"/>
      <c r="AD90" s="132"/>
      <c r="AE90" s="132"/>
      <c r="AF90" s="132"/>
      <c r="AG90" s="77"/>
      <c r="AH90" s="77"/>
      <c r="AI90" s="91"/>
      <c r="AJ90" s="132"/>
      <c r="AK90" s="132"/>
      <c r="AL90" s="132"/>
      <c r="AM90" s="132"/>
      <c r="AN90" s="132"/>
      <c r="AO90" s="132"/>
      <c r="AP90" s="132"/>
      <c r="AQ90" s="132"/>
      <c r="AR90" s="87"/>
      <c r="AS90" s="87"/>
      <c r="AT90" s="83"/>
      <c r="AU90" s="132"/>
      <c r="AV90" s="132"/>
      <c r="AW90" s="132"/>
      <c r="AX90" s="132"/>
      <c r="AY90" s="132"/>
      <c r="AZ90" s="132"/>
      <c r="BA90" s="132"/>
      <c r="BB90" s="132"/>
      <c r="BC90" s="133"/>
      <c r="BD90" s="132"/>
      <c r="BE90" s="132"/>
      <c r="BF90" s="132"/>
      <c r="BG90" s="133"/>
      <c r="BH90" s="132"/>
      <c r="BI90" s="132"/>
      <c r="BJ90" s="132"/>
      <c r="BK90" s="133"/>
      <c r="BL90" s="132"/>
      <c r="BM90" s="132"/>
      <c r="BN90" s="132"/>
      <c r="BO90" s="133"/>
      <c r="BP90" s="133"/>
      <c r="BQ90" s="132"/>
      <c r="BR90" s="132"/>
      <c r="BS90" s="132"/>
      <c r="BT90" s="133"/>
      <c r="BU90" s="132"/>
      <c r="BV90" s="132"/>
      <c r="BW90" s="132"/>
      <c r="BX90" s="133"/>
      <c r="BY90" s="132"/>
      <c r="BZ90" s="132"/>
      <c r="CA90" s="132"/>
      <c r="CB90" s="133"/>
      <c r="CC90" s="132"/>
      <c r="CD90" s="132"/>
      <c r="CE90" s="132"/>
      <c r="CF90" s="133"/>
      <c r="CG90" s="134"/>
      <c r="CH90" s="91"/>
      <c r="CI90" s="11"/>
    </row>
    <row r="91" spans="1:87" s="12" customFormat="1" ht="21.95" customHeight="1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34"/>
      <c r="U91" s="132"/>
      <c r="V91" s="132"/>
      <c r="W91" s="132"/>
      <c r="X91" s="132"/>
      <c r="Y91" s="83"/>
      <c r="Z91" s="77"/>
      <c r="AA91" s="132"/>
      <c r="AB91" s="132"/>
      <c r="AC91" s="132"/>
      <c r="AD91" s="132"/>
      <c r="AE91" s="132"/>
      <c r="AF91" s="132"/>
      <c r="AG91" s="77"/>
      <c r="AH91" s="77"/>
      <c r="AI91" s="91"/>
      <c r="AJ91" s="132"/>
      <c r="AK91" s="132"/>
      <c r="AL91" s="132"/>
      <c r="AM91" s="132"/>
      <c r="AN91" s="132"/>
      <c r="AO91" s="132"/>
      <c r="AP91" s="132"/>
      <c r="AQ91" s="132"/>
      <c r="AR91" s="87"/>
      <c r="AS91" s="87"/>
      <c r="AT91" s="83"/>
      <c r="AU91" s="132"/>
      <c r="AV91" s="132"/>
      <c r="AW91" s="132"/>
      <c r="AX91" s="132"/>
      <c r="AY91" s="132"/>
      <c r="AZ91" s="132"/>
      <c r="BA91" s="132"/>
      <c r="BB91" s="132"/>
      <c r="BC91" s="133"/>
      <c r="BD91" s="132"/>
      <c r="BE91" s="132"/>
      <c r="BF91" s="132"/>
      <c r="BG91" s="133"/>
      <c r="BH91" s="132"/>
      <c r="BI91" s="132"/>
      <c r="BJ91" s="132"/>
      <c r="BK91" s="133"/>
      <c r="BL91" s="132"/>
      <c r="BM91" s="132"/>
      <c r="BN91" s="132"/>
      <c r="BO91" s="133"/>
      <c r="BP91" s="133"/>
      <c r="BQ91" s="132"/>
      <c r="BR91" s="132"/>
      <c r="BS91" s="132"/>
      <c r="BT91" s="133"/>
      <c r="BU91" s="132"/>
      <c r="BV91" s="132"/>
      <c r="BW91" s="132"/>
      <c r="BX91" s="133"/>
      <c r="BY91" s="132"/>
      <c r="BZ91" s="132"/>
      <c r="CA91" s="132"/>
      <c r="CB91" s="133"/>
      <c r="CC91" s="132"/>
      <c r="CD91" s="132"/>
      <c r="CE91" s="132"/>
      <c r="CF91" s="133"/>
      <c r="CG91" s="134"/>
      <c r="CH91" s="91"/>
      <c r="CI91" s="11"/>
    </row>
    <row r="92" spans="1:87" s="12" customFormat="1" ht="21.95" customHeight="1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34"/>
      <c r="U92" s="132"/>
      <c r="V92" s="132"/>
      <c r="W92" s="132"/>
      <c r="X92" s="132"/>
      <c r="Y92" s="83"/>
      <c r="Z92" s="77"/>
      <c r="AA92" s="132"/>
      <c r="AB92" s="132"/>
      <c r="AC92" s="132"/>
      <c r="AD92" s="132"/>
      <c r="AE92" s="132"/>
      <c r="AF92" s="132"/>
      <c r="AG92" s="77"/>
      <c r="AH92" s="77"/>
      <c r="AI92" s="91"/>
      <c r="AJ92" s="132"/>
      <c r="AK92" s="132"/>
      <c r="AL92" s="132"/>
      <c r="AM92" s="132"/>
      <c r="AN92" s="132"/>
      <c r="AO92" s="132"/>
      <c r="AP92" s="132"/>
      <c r="AQ92" s="132"/>
      <c r="AR92" s="87"/>
      <c r="AS92" s="87"/>
      <c r="AT92" s="83"/>
      <c r="AU92" s="132"/>
      <c r="AV92" s="132"/>
      <c r="AW92" s="132"/>
      <c r="AX92" s="132"/>
      <c r="AY92" s="132"/>
      <c r="AZ92" s="132"/>
      <c r="BA92" s="132"/>
      <c r="BB92" s="132"/>
      <c r="BC92" s="133"/>
      <c r="BD92" s="132"/>
      <c r="BE92" s="132"/>
      <c r="BF92" s="132"/>
      <c r="BG92" s="133"/>
      <c r="BH92" s="132"/>
      <c r="BI92" s="132"/>
      <c r="BJ92" s="132"/>
      <c r="BK92" s="133"/>
      <c r="BL92" s="132"/>
      <c r="BM92" s="132"/>
      <c r="BN92" s="132"/>
      <c r="BO92" s="133"/>
      <c r="BP92" s="133"/>
      <c r="BQ92" s="132"/>
      <c r="BR92" s="132"/>
      <c r="BS92" s="132"/>
      <c r="BT92" s="133"/>
      <c r="BU92" s="132"/>
      <c r="BV92" s="132"/>
      <c r="BW92" s="132"/>
      <c r="BX92" s="133"/>
      <c r="BY92" s="132"/>
      <c r="BZ92" s="132"/>
      <c r="CA92" s="132"/>
      <c r="CB92" s="133"/>
      <c r="CC92" s="132"/>
      <c r="CD92" s="132"/>
      <c r="CE92" s="132"/>
      <c r="CF92" s="133"/>
      <c r="CG92" s="134"/>
      <c r="CH92" s="91"/>
      <c r="CI92" s="11"/>
    </row>
    <row r="93" spans="1:87" s="12" customFormat="1" ht="21.95" customHeight="1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34"/>
      <c r="U93" s="132"/>
      <c r="V93" s="132"/>
      <c r="W93" s="132"/>
      <c r="X93" s="132"/>
      <c r="Y93" s="83"/>
      <c r="Z93" s="77"/>
      <c r="AA93" s="132"/>
      <c r="AB93" s="132"/>
      <c r="AC93" s="132"/>
      <c r="AD93" s="132"/>
      <c r="AE93" s="132"/>
      <c r="AF93" s="132"/>
      <c r="AG93" s="77"/>
      <c r="AH93" s="77"/>
      <c r="AI93" s="91"/>
      <c r="AJ93" s="132"/>
      <c r="AK93" s="132"/>
      <c r="AL93" s="132"/>
      <c r="AM93" s="132"/>
      <c r="AN93" s="132"/>
      <c r="AO93" s="132"/>
      <c r="AP93" s="132"/>
      <c r="AQ93" s="132"/>
      <c r="AR93" s="87"/>
      <c r="AS93" s="87"/>
      <c r="AT93" s="83"/>
      <c r="AU93" s="132"/>
      <c r="AV93" s="132"/>
      <c r="AW93" s="132"/>
      <c r="AX93" s="132"/>
      <c r="AY93" s="132"/>
      <c r="AZ93" s="132"/>
      <c r="BA93" s="132"/>
      <c r="BB93" s="132"/>
      <c r="BC93" s="133"/>
      <c r="BD93" s="132"/>
      <c r="BE93" s="132"/>
      <c r="BF93" s="132"/>
      <c r="BG93" s="133"/>
      <c r="BH93" s="132"/>
      <c r="BI93" s="132"/>
      <c r="BJ93" s="132"/>
      <c r="BK93" s="133"/>
      <c r="BL93" s="132"/>
      <c r="BM93" s="132"/>
      <c r="BN93" s="132"/>
      <c r="BO93" s="133"/>
      <c r="BP93" s="133"/>
      <c r="BQ93" s="132"/>
      <c r="BR93" s="132"/>
      <c r="BS93" s="132"/>
      <c r="BT93" s="133"/>
      <c r="BU93" s="132"/>
      <c r="BV93" s="132"/>
      <c r="BW93" s="132"/>
      <c r="BX93" s="133"/>
      <c r="BY93" s="132"/>
      <c r="BZ93" s="132"/>
      <c r="CA93" s="132"/>
      <c r="CB93" s="133"/>
      <c r="CC93" s="132"/>
      <c r="CD93" s="132"/>
      <c r="CE93" s="132"/>
      <c r="CF93" s="133"/>
      <c r="CG93" s="134"/>
      <c r="CH93" s="91"/>
      <c r="CI93" s="11"/>
    </row>
    <row r="94" spans="1:87" s="12" customFormat="1" ht="21.95" customHeight="1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34"/>
      <c r="U94" s="132"/>
      <c r="V94" s="132"/>
      <c r="W94" s="132"/>
      <c r="X94" s="132"/>
      <c r="Y94" s="83"/>
      <c r="Z94" s="77"/>
      <c r="AA94" s="132"/>
      <c r="AB94" s="132"/>
      <c r="AC94" s="132"/>
      <c r="AD94" s="132"/>
      <c r="AE94" s="132"/>
      <c r="AF94" s="132"/>
      <c r="AG94" s="77"/>
      <c r="AH94" s="77"/>
      <c r="AI94" s="91"/>
      <c r="AJ94" s="132"/>
      <c r="AK94" s="132"/>
      <c r="AL94" s="132"/>
      <c r="AM94" s="132"/>
      <c r="AN94" s="132"/>
      <c r="AO94" s="132"/>
      <c r="AP94" s="132"/>
      <c r="AQ94" s="132"/>
      <c r="AR94" s="87"/>
      <c r="AS94" s="87"/>
      <c r="AT94" s="83"/>
      <c r="AU94" s="132"/>
      <c r="AV94" s="132"/>
      <c r="AW94" s="132"/>
      <c r="AX94" s="132"/>
      <c r="AY94" s="132"/>
      <c r="AZ94" s="132"/>
      <c r="BA94" s="132"/>
      <c r="BB94" s="132"/>
      <c r="BC94" s="133"/>
      <c r="BD94" s="132"/>
      <c r="BE94" s="132"/>
      <c r="BF94" s="132"/>
      <c r="BG94" s="133"/>
      <c r="BH94" s="132"/>
      <c r="BI94" s="132"/>
      <c r="BJ94" s="132"/>
      <c r="BK94" s="133"/>
      <c r="BL94" s="132"/>
      <c r="BM94" s="132"/>
      <c r="BN94" s="132"/>
      <c r="BO94" s="133"/>
      <c r="BP94" s="133"/>
      <c r="BQ94" s="132"/>
      <c r="BR94" s="132"/>
      <c r="BS94" s="132"/>
      <c r="BT94" s="133"/>
      <c r="BU94" s="132"/>
      <c r="BV94" s="132"/>
      <c r="BW94" s="132"/>
      <c r="BX94" s="133"/>
      <c r="BY94" s="132"/>
      <c r="BZ94" s="132"/>
      <c r="CA94" s="132"/>
      <c r="CB94" s="133"/>
      <c r="CC94" s="132"/>
      <c r="CD94" s="132"/>
      <c r="CE94" s="132"/>
      <c r="CF94" s="133"/>
      <c r="CG94" s="134"/>
      <c r="CH94" s="91"/>
      <c r="CI94" s="11"/>
    </row>
    <row r="95" spans="1:87" s="12" customFormat="1" ht="21.95" customHeight="1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34"/>
      <c r="U95" s="132"/>
      <c r="V95" s="132"/>
      <c r="W95" s="132"/>
      <c r="X95" s="132"/>
      <c r="Y95" s="83"/>
      <c r="Z95" s="77"/>
      <c r="AA95" s="132"/>
      <c r="AB95" s="132"/>
      <c r="AC95" s="132"/>
      <c r="AD95" s="132"/>
      <c r="AE95" s="132"/>
      <c r="AF95" s="132"/>
      <c r="AG95" s="77"/>
      <c r="AH95" s="77"/>
      <c r="AI95" s="91"/>
      <c r="AJ95" s="132"/>
      <c r="AK95" s="132"/>
      <c r="AL95" s="132"/>
      <c r="AM95" s="132"/>
      <c r="AN95" s="132"/>
      <c r="AO95" s="132"/>
      <c r="AP95" s="132"/>
      <c r="AQ95" s="132"/>
      <c r="AR95" s="87"/>
      <c r="AS95" s="87"/>
      <c r="AT95" s="83"/>
      <c r="AU95" s="132"/>
      <c r="AV95" s="132"/>
      <c r="AW95" s="132"/>
      <c r="AX95" s="132"/>
      <c r="AY95" s="132"/>
      <c r="AZ95" s="132"/>
      <c r="BA95" s="132"/>
      <c r="BB95" s="132"/>
      <c r="BC95" s="133"/>
      <c r="BD95" s="132"/>
      <c r="BE95" s="132"/>
      <c r="BF95" s="132"/>
      <c r="BG95" s="133"/>
      <c r="BH95" s="132"/>
      <c r="BI95" s="132"/>
      <c r="BJ95" s="132"/>
      <c r="BK95" s="133"/>
      <c r="BL95" s="132"/>
      <c r="BM95" s="132"/>
      <c r="BN95" s="132"/>
      <c r="BO95" s="133"/>
      <c r="BP95" s="133"/>
      <c r="BQ95" s="132"/>
      <c r="BR95" s="132"/>
      <c r="BS95" s="132"/>
      <c r="BT95" s="133"/>
      <c r="BU95" s="132"/>
      <c r="BV95" s="132"/>
      <c r="BW95" s="132"/>
      <c r="BX95" s="133"/>
      <c r="BY95" s="132"/>
      <c r="BZ95" s="132"/>
      <c r="CA95" s="132"/>
      <c r="CB95" s="133"/>
      <c r="CC95" s="132"/>
      <c r="CD95" s="132"/>
      <c r="CE95" s="132"/>
      <c r="CF95" s="133"/>
      <c r="CG95" s="134"/>
      <c r="CH95" s="91"/>
      <c r="CI95" s="11"/>
    </row>
    <row r="96" spans="1:87" s="12" customFormat="1" ht="21.95" customHeight="1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34"/>
      <c r="U96" s="132"/>
      <c r="V96" s="132"/>
      <c r="W96" s="132"/>
      <c r="X96" s="132"/>
      <c r="Y96" s="83"/>
      <c r="Z96" s="77"/>
      <c r="AA96" s="132"/>
      <c r="AB96" s="132"/>
      <c r="AC96" s="132"/>
      <c r="AD96" s="132"/>
      <c r="AE96" s="132"/>
      <c r="AF96" s="132"/>
      <c r="AG96" s="77"/>
      <c r="AH96" s="77"/>
      <c r="AI96" s="91"/>
      <c r="AJ96" s="132"/>
      <c r="AK96" s="132"/>
      <c r="AL96" s="132"/>
      <c r="AM96" s="132"/>
      <c r="AN96" s="132"/>
      <c r="AO96" s="132"/>
      <c r="AP96" s="132"/>
      <c r="AQ96" s="132"/>
      <c r="AR96" s="87"/>
      <c r="AS96" s="87"/>
      <c r="AT96" s="83"/>
      <c r="AU96" s="132"/>
      <c r="AV96" s="132"/>
      <c r="AW96" s="132"/>
      <c r="AX96" s="132"/>
      <c r="AY96" s="132"/>
      <c r="AZ96" s="132"/>
      <c r="BA96" s="132"/>
      <c r="BB96" s="132"/>
      <c r="BC96" s="133"/>
      <c r="BD96" s="132"/>
      <c r="BE96" s="132"/>
      <c r="BF96" s="132"/>
      <c r="BG96" s="133"/>
      <c r="BH96" s="132"/>
      <c r="BI96" s="132"/>
      <c r="BJ96" s="132"/>
      <c r="BK96" s="133"/>
      <c r="BL96" s="132"/>
      <c r="BM96" s="132"/>
      <c r="BN96" s="132"/>
      <c r="BO96" s="133"/>
      <c r="BP96" s="133"/>
      <c r="BQ96" s="132"/>
      <c r="BR96" s="132"/>
      <c r="BS96" s="132"/>
      <c r="BT96" s="133"/>
      <c r="BU96" s="132"/>
      <c r="BV96" s="132"/>
      <c r="BW96" s="132"/>
      <c r="BX96" s="133"/>
      <c r="BY96" s="132"/>
      <c r="BZ96" s="132"/>
      <c r="CA96" s="132"/>
      <c r="CB96" s="133"/>
      <c r="CC96" s="132"/>
      <c r="CD96" s="132"/>
      <c r="CE96" s="132"/>
      <c r="CF96" s="133"/>
      <c r="CG96" s="134"/>
      <c r="CH96" s="91"/>
      <c r="CI96" s="11"/>
    </row>
    <row r="97" spans="1:87" s="12" customFormat="1" ht="21.95" customHeight="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34"/>
      <c r="U97" s="132"/>
      <c r="V97" s="132"/>
      <c r="W97" s="132"/>
      <c r="X97" s="132"/>
      <c r="Y97" s="83"/>
      <c r="Z97" s="77"/>
      <c r="AA97" s="132"/>
      <c r="AB97" s="132"/>
      <c r="AC97" s="132"/>
      <c r="AD97" s="132"/>
      <c r="AE97" s="132"/>
      <c r="AF97" s="132"/>
      <c r="AG97" s="77"/>
      <c r="AH97" s="77"/>
      <c r="AI97" s="91"/>
      <c r="AJ97" s="132"/>
      <c r="AK97" s="132"/>
      <c r="AL97" s="132"/>
      <c r="AM97" s="132"/>
      <c r="AN97" s="132"/>
      <c r="AO97" s="132"/>
      <c r="AP97" s="132"/>
      <c r="AQ97" s="132"/>
      <c r="AR97" s="87"/>
      <c r="AS97" s="87"/>
      <c r="AT97" s="83"/>
      <c r="AU97" s="132"/>
      <c r="AV97" s="132"/>
      <c r="AW97" s="132"/>
      <c r="AX97" s="132"/>
      <c r="AY97" s="132"/>
      <c r="AZ97" s="132"/>
      <c r="BA97" s="132"/>
      <c r="BB97" s="132"/>
      <c r="BC97" s="133"/>
      <c r="BD97" s="132"/>
      <c r="BE97" s="132"/>
      <c r="BF97" s="132"/>
      <c r="BG97" s="133"/>
      <c r="BH97" s="132"/>
      <c r="BI97" s="132"/>
      <c r="BJ97" s="132"/>
      <c r="BK97" s="133"/>
      <c r="BL97" s="132"/>
      <c r="BM97" s="132"/>
      <c r="BN97" s="132"/>
      <c r="BO97" s="133"/>
      <c r="BP97" s="133"/>
      <c r="BQ97" s="132"/>
      <c r="BR97" s="132"/>
      <c r="BS97" s="132"/>
      <c r="BT97" s="133"/>
      <c r="BU97" s="132"/>
      <c r="BV97" s="132"/>
      <c r="BW97" s="132"/>
      <c r="BX97" s="133"/>
      <c r="BY97" s="132"/>
      <c r="BZ97" s="132"/>
      <c r="CA97" s="132"/>
      <c r="CB97" s="133"/>
      <c r="CC97" s="132"/>
      <c r="CD97" s="132"/>
      <c r="CE97" s="132"/>
      <c r="CF97" s="133"/>
      <c r="CG97" s="134"/>
      <c r="CH97" s="91"/>
      <c r="CI97" s="11"/>
    </row>
    <row r="98" spans="1:87" s="12" customFormat="1" ht="21.95" customHeight="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34"/>
      <c r="U98" s="132"/>
      <c r="V98" s="132"/>
      <c r="W98" s="132"/>
      <c r="X98" s="132"/>
      <c r="Y98" s="83"/>
      <c r="Z98" s="77"/>
      <c r="AA98" s="132"/>
      <c r="AB98" s="132"/>
      <c r="AC98" s="132"/>
      <c r="AD98" s="132"/>
      <c r="AE98" s="132"/>
      <c r="AF98" s="132"/>
      <c r="AG98" s="77"/>
      <c r="AH98" s="77"/>
      <c r="AI98" s="91"/>
      <c r="AJ98" s="132"/>
      <c r="AK98" s="132"/>
      <c r="AL98" s="132"/>
      <c r="AM98" s="132"/>
      <c r="AN98" s="132"/>
      <c r="AO98" s="132"/>
      <c r="AP98" s="132"/>
      <c r="AQ98" s="132"/>
      <c r="AR98" s="87"/>
      <c r="AS98" s="87"/>
      <c r="AT98" s="83"/>
      <c r="AU98" s="132"/>
      <c r="AV98" s="132"/>
      <c r="AW98" s="132"/>
      <c r="AX98" s="132"/>
      <c r="AY98" s="132"/>
      <c r="AZ98" s="132"/>
      <c r="BA98" s="132"/>
      <c r="BB98" s="132"/>
      <c r="BC98" s="133"/>
      <c r="BD98" s="132"/>
      <c r="BE98" s="132"/>
      <c r="BF98" s="132"/>
      <c r="BG98" s="133"/>
      <c r="BH98" s="132"/>
      <c r="BI98" s="132"/>
      <c r="BJ98" s="132"/>
      <c r="BK98" s="133"/>
      <c r="BL98" s="132"/>
      <c r="BM98" s="132"/>
      <c r="BN98" s="132"/>
      <c r="BO98" s="133"/>
      <c r="BP98" s="133"/>
      <c r="BQ98" s="132"/>
      <c r="BR98" s="132"/>
      <c r="BS98" s="132"/>
      <c r="BT98" s="133"/>
      <c r="BU98" s="132"/>
      <c r="BV98" s="132"/>
      <c r="BW98" s="132"/>
      <c r="BX98" s="133"/>
      <c r="BY98" s="132"/>
      <c r="BZ98" s="132"/>
      <c r="CA98" s="132"/>
      <c r="CB98" s="133"/>
      <c r="CC98" s="132"/>
      <c r="CD98" s="132"/>
      <c r="CE98" s="132"/>
      <c r="CF98" s="133"/>
      <c r="CG98" s="134"/>
      <c r="CH98" s="91"/>
      <c r="CI98" s="11"/>
    </row>
    <row r="99" spans="1:87" s="12" customFormat="1" ht="21.95" customHeight="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34"/>
      <c r="U99" s="132"/>
      <c r="V99" s="132"/>
      <c r="W99" s="132"/>
      <c r="X99" s="132"/>
      <c r="Y99" s="83"/>
      <c r="Z99" s="77"/>
      <c r="AA99" s="132"/>
      <c r="AB99" s="132"/>
      <c r="AC99" s="132"/>
      <c r="AD99" s="132"/>
      <c r="AE99" s="132"/>
      <c r="AF99" s="132"/>
      <c r="AG99" s="77"/>
      <c r="AH99" s="77"/>
      <c r="AI99" s="91"/>
      <c r="AJ99" s="132"/>
      <c r="AK99" s="132"/>
      <c r="AL99" s="132"/>
      <c r="AM99" s="132"/>
      <c r="AN99" s="132"/>
      <c r="AO99" s="132"/>
      <c r="AP99" s="132"/>
      <c r="AQ99" s="132"/>
      <c r="AR99" s="87"/>
      <c r="AS99" s="87"/>
      <c r="AT99" s="83"/>
      <c r="AU99" s="132"/>
      <c r="AV99" s="132"/>
      <c r="AW99" s="132"/>
      <c r="AX99" s="132"/>
      <c r="AY99" s="132"/>
      <c r="AZ99" s="132"/>
      <c r="BA99" s="132"/>
      <c r="BB99" s="132"/>
      <c r="BC99" s="133"/>
      <c r="BD99" s="132"/>
      <c r="BE99" s="132"/>
      <c r="BF99" s="132"/>
      <c r="BG99" s="133"/>
      <c r="BH99" s="132"/>
      <c r="BI99" s="132"/>
      <c r="BJ99" s="132"/>
      <c r="BK99" s="133"/>
      <c r="BL99" s="132"/>
      <c r="BM99" s="132"/>
      <c r="BN99" s="132"/>
      <c r="BO99" s="133"/>
      <c r="BP99" s="133"/>
      <c r="BQ99" s="132"/>
      <c r="BR99" s="132"/>
      <c r="BS99" s="132"/>
      <c r="BT99" s="133"/>
      <c r="BU99" s="132"/>
      <c r="BV99" s="132"/>
      <c r="BW99" s="132"/>
      <c r="BX99" s="133"/>
      <c r="BY99" s="132"/>
      <c r="BZ99" s="132"/>
      <c r="CA99" s="132"/>
      <c r="CB99" s="133"/>
      <c r="CC99" s="132"/>
      <c r="CD99" s="132"/>
      <c r="CE99" s="132"/>
      <c r="CF99" s="133"/>
      <c r="CG99" s="134"/>
      <c r="CH99" s="91"/>
      <c r="CI99" s="11"/>
    </row>
    <row r="100" spans="1:87" s="12" customFormat="1" ht="21.95" customHeight="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34"/>
      <c r="U100" s="11"/>
      <c r="V100" s="11"/>
      <c r="W100" s="11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34"/>
      <c r="AK100" s="254"/>
      <c r="AL100" s="254"/>
      <c r="AM100" s="108"/>
      <c r="AN100" s="108"/>
      <c r="AO100" s="108"/>
      <c r="AP100" s="108"/>
      <c r="AQ100" s="108"/>
      <c r="AR100" s="107"/>
      <c r="AS100" s="107"/>
      <c r="AT100" s="136"/>
      <c r="AU100" s="135"/>
      <c r="AV100" s="135"/>
      <c r="AW100" s="135"/>
      <c r="AX100" s="135"/>
      <c r="AY100" s="135"/>
      <c r="AZ100" s="135"/>
      <c r="BA100" s="135"/>
      <c r="BB100" s="135"/>
      <c r="BC100" s="34"/>
      <c r="BD100" s="135"/>
      <c r="BE100" s="135"/>
      <c r="BF100" s="135"/>
      <c r="BG100" s="34"/>
      <c r="BH100" s="133"/>
      <c r="BI100" s="133"/>
      <c r="BJ100" s="133"/>
      <c r="BK100" s="34"/>
      <c r="BL100" s="133"/>
      <c r="BM100" s="133"/>
      <c r="BN100" s="133"/>
      <c r="BO100" s="34"/>
      <c r="BP100" s="133"/>
      <c r="BQ100" s="135"/>
      <c r="BR100" s="135"/>
      <c r="BS100" s="135"/>
      <c r="BT100" s="133"/>
      <c r="BU100" s="135"/>
      <c r="BV100" s="135"/>
      <c r="BW100" s="135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4"/>
      <c r="CH100" s="91"/>
      <c r="CI100" s="11"/>
    </row>
    <row r="101" spans="1:87" s="12" customFormat="1" ht="21.95" customHeight="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34"/>
      <c r="AK101" s="137"/>
      <c r="AL101" s="138"/>
      <c r="AM101" s="108"/>
      <c r="AN101" s="108"/>
      <c r="AO101" s="108"/>
      <c r="AP101" s="108"/>
      <c r="AQ101" s="108"/>
      <c r="AR101" s="107"/>
      <c r="AS101" s="107"/>
      <c r="AT101" s="136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6"/>
      <c r="CH101" s="91"/>
      <c r="CI101" s="11"/>
    </row>
    <row r="102" spans="1:87" s="12" customFormat="1" ht="21.95" customHeight="1" x14ac:dyDescent="0.25">
      <c r="T102" s="108"/>
      <c r="U102" s="109"/>
      <c r="V102" s="109"/>
      <c r="W102" s="109"/>
      <c r="X102" s="109"/>
      <c r="AA102" s="91"/>
      <c r="AB102" s="91"/>
      <c r="AC102" s="91"/>
      <c r="AD102" s="91"/>
      <c r="AE102" s="91"/>
      <c r="AF102" s="91"/>
      <c r="AG102" s="11"/>
      <c r="AH102" s="11"/>
      <c r="AI102" s="11"/>
      <c r="AJ102" s="108"/>
      <c r="AK102" s="108"/>
      <c r="AL102" s="108"/>
      <c r="AM102" s="108"/>
      <c r="AN102" s="108"/>
      <c r="AO102" s="108"/>
      <c r="AP102" s="108"/>
      <c r="AQ102" s="108"/>
      <c r="AR102" s="11"/>
      <c r="AS102" s="11"/>
      <c r="AT102" s="11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1"/>
      <c r="CH102" s="11"/>
      <c r="CI102" s="11"/>
    </row>
    <row r="103" spans="1:87" s="12" customFormat="1" ht="21.95" customHeight="1" x14ac:dyDescent="0.25">
      <c r="T103" s="108"/>
      <c r="U103" s="109"/>
      <c r="V103" s="109"/>
      <c r="W103" s="109"/>
      <c r="X103" s="109"/>
      <c r="AA103" s="91"/>
      <c r="AB103" s="91"/>
      <c r="AC103" s="91"/>
      <c r="AD103" s="91"/>
      <c r="AE103" s="91"/>
      <c r="AF103" s="91"/>
      <c r="AG103" s="11"/>
      <c r="AH103" s="11"/>
      <c r="AI103" s="11"/>
      <c r="AJ103" s="108"/>
      <c r="AK103" s="108"/>
      <c r="AL103" s="108"/>
      <c r="AM103" s="108"/>
      <c r="AN103" s="108"/>
      <c r="AO103" s="108"/>
      <c r="AP103" s="108"/>
      <c r="AQ103" s="108"/>
      <c r="AR103" s="11"/>
      <c r="AS103" s="11"/>
      <c r="AT103" s="11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1"/>
      <c r="CH103" s="11"/>
      <c r="CI103" s="11"/>
    </row>
    <row r="104" spans="1:87" s="12" customFormat="1" ht="21.95" customHeight="1" x14ac:dyDescent="0.25">
      <c r="T104" s="108"/>
      <c r="U104" s="109"/>
      <c r="V104" s="109"/>
      <c r="W104" s="109"/>
      <c r="X104" s="109"/>
      <c r="AA104" s="91"/>
      <c r="AB104" s="91"/>
      <c r="AC104" s="91"/>
      <c r="AD104" s="91"/>
      <c r="AE104" s="91"/>
      <c r="AF104" s="91"/>
      <c r="AG104" s="11"/>
      <c r="AH104" s="11"/>
      <c r="AI104" s="11"/>
      <c r="AJ104" s="108"/>
      <c r="AK104" s="108"/>
      <c r="AL104" s="108"/>
      <c r="AM104" s="108"/>
      <c r="AN104" s="108"/>
      <c r="AO104" s="108"/>
      <c r="AP104" s="108"/>
      <c r="AQ104" s="108"/>
      <c r="AR104" s="11"/>
      <c r="AS104" s="11"/>
      <c r="AT104" s="11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1"/>
      <c r="CH104" s="11"/>
      <c r="CI104" s="11"/>
    </row>
    <row r="105" spans="1:87" s="12" customFormat="1" ht="21.95" customHeight="1" x14ac:dyDescent="0.25">
      <c r="T105" s="108"/>
      <c r="U105" s="109"/>
      <c r="V105" s="109"/>
      <c r="W105" s="109"/>
      <c r="X105" s="109"/>
      <c r="AA105" s="91"/>
      <c r="AB105" s="91"/>
      <c r="AC105" s="91"/>
      <c r="AD105" s="91"/>
      <c r="AE105" s="91"/>
      <c r="AF105" s="91"/>
      <c r="AG105" s="11"/>
      <c r="AH105" s="11"/>
      <c r="AI105" s="11"/>
      <c r="AJ105" s="108"/>
      <c r="AK105" s="108"/>
      <c r="AL105" s="108"/>
      <c r="AM105" s="108"/>
      <c r="AN105" s="108"/>
      <c r="AO105" s="108"/>
      <c r="AP105" s="108"/>
      <c r="AQ105" s="108"/>
      <c r="AR105" s="11"/>
      <c r="AS105" s="11"/>
      <c r="AT105" s="11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1"/>
      <c r="CH105" s="11"/>
      <c r="CI105" s="11"/>
    </row>
    <row r="106" spans="1:87" s="12" customFormat="1" ht="21.95" customHeight="1" x14ac:dyDescent="0.25">
      <c r="T106" s="108"/>
      <c r="U106" s="109"/>
      <c r="V106" s="109"/>
      <c r="W106" s="109"/>
      <c r="X106" s="109"/>
      <c r="AA106" s="91"/>
      <c r="AB106" s="91"/>
      <c r="AC106" s="91"/>
      <c r="AD106" s="91"/>
      <c r="AE106" s="91"/>
      <c r="AF106" s="91"/>
      <c r="AG106" s="11"/>
      <c r="AH106" s="11"/>
      <c r="AI106" s="11"/>
      <c r="AJ106" s="108"/>
      <c r="AK106" s="108"/>
      <c r="AL106" s="108"/>
      <c r="AM106" s="108"/>
      <c r="AN106" s="108"/>
      <c r="AO106" s="108"/>
      <c r="AP106" s="108"/>
      <c r="AQ106" s="108"/>
      <c r="AR106" s="11"/>
      <c r="AS106" s="11"/>
      <c r="AT106" s="11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1"/>
      <c r="CH106" s="11"/>
      <c r="CI106" s="11"/>
    </row>
    <row r="107" spans="1:87" s="12" customFormat="1" ht="21.95" customHeight="1" x14ac:dyDescent="0.25">
      <c r="T107" s="108"/>
      <c r="U107" s="109"/>
      <c r="V107" s="109"/>
      <c r="W107" s="109"/>
      <c r="X107" s="109"/>
      <c r="AA107" s="91"/>
      <c r="AB107" s="91"/>
      <c r="AC107" s="91"/>
      <c r="AD107" s="91"/>
      <c r="AE107" s="91"/>
      <c r="AF107" s="91"/>
      <c r="AG107" s="11"/>
      <c r="AH107" s="11"/>
      <c r="AI107" s="11"/>
      <c r="AJ107" s="108"/>
      <c r="AK107" s="108"/>
      <c r="AL107" s="108"/>
      <c r="AM107" s="108"/>
      <c r="AN107" s="108"/>
      <c r="AO107" s="108"/>
      <c r="AP107" s="108"/>
      <c r="AQ107" s="108"/>
      <c r="AR107" s="11"/>
      <c r="AS107" s="11"/>
      <c r="AT107" s="11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1"/>
      <c r="CH107" s="11"/>
      <c r="CI107" s="11"/>
    </row>
    <row r="108" spans="1:87" s="12" customFormat="1" ht="21.95" customHeight="1" x14ac:dyDescent="0.25">
      <c r="T108" s="108"/>
      <c r="U108" s="109"/>
      <c r="V108" s="109"/>
      <c r="W108" s="109"/>
      <c r="X108" s="109"/>
      <c r="AA108" s="91"/>
      <c r="AB108" s="91"/>
      <c r="AC108" s="91"/>
      <c r="AD108" s="91"/>
      <c r="AE108" s="91"/>
      <c r="AF108" s="91"/>
      <c r="AG108" s="11"/>
      <c r="AH108" s="11"/>
      <c r="AI108" s="11"/>
      <c r="AJ108" s="108"/>
      <c r="AK108" s="108"/>
      <c r="AL108" s="108"/>
      <c r="AM108" s="108"/>
      <c r="AN108" s="108"/>
      <c r="AO108" s="108"/>
      <c r="AP108" s="108"/>
      <c r="AQ108" s="108"/>
      <c r="AR108" s="11"/>
      <c r="AS108" s="11"/>
      <c r="AT108" s="11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1"/>
      <c r="CH108" s="11"/>
      <c r="CI108" s="11"/>
    </row>
    <row r="109" spans="1:87" s="12" customFormat="1" ht="21.95" customHeight="1" x14ac:dyDescent="0.25">
      <c r="T109" s="108"/>
      <c r="U109" s="109"/>
      <c r="V109" s="109"/>
      <c r="W109" s="109"/>
      <c r="X109" s="109"/>
      <c r="AA109" s="91"/>
      <c r="AB109" s="91"/>
      <c r="AC109" s="91"/>
      <c r="AD109" s="91"/>
      <c r="AE109" s="91"/>
      <c r="AF109" s="91"/>
      <c r="AG109" s="11"/>
      <c r="AH109" s="11"/>
      <c r="AI109" s="11"/>
      <c r="AJ109" s="108"/>
      <c r="AK109" s="108"/>
      <c r="AL109" s="108"/>
      <c r="AM109" s="108"/>
      <c r="AN109" s="108"/>
      <c r="AO109" s="108"/>
      <c r="AP109" s="108"/>
      <c r="AQ109" s="108"/>
      <c r="AR109" s="11"/>
      <c r="AS109" s="11"/>
      <c r="AT109" s="11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1"/>
      <c r="CH109" s="11"/>
      <c r="CI109" s="11"/>
    </row>
    <row r="110" spans="1:87" s="12" customFormat="1" ht="21.95" customHeight="1" x14ac:dyDescent="0.25">
      <c r="T110" s="108"/>
      <c r="U110" s="109"/>
      <c r="V110" s="109"/>
      <c r="W110" s="109"/>
      <c r="X110" s="109"/>
      <c r="AA110" s="91"/>
      <c r="AB110" s="91"/>
      <c r="AC110" s="91"/>
      <c r="AD110" s="91"/>
      <c r="AE110" s="91"/>
      <c r="AF110" s="91"/>
      <c r="AG110" s="11"/>
      <c r="AH110" s="11"/>
      <c r="AI110" s="11"/>
      <c r="AJ110" s="108"/>
      <c r="AK110" s="108"/>
      <c r="AL110" s="108"/>
      <c r="AM110" s="108"/>
      <c r="AN110" s="108"/>
      <c r="AO110" s="108"/>
      <c r="AP110" s="108"/>
      <c r="AQ110" s="108"/>
      <c r="AR110" s="11"/>
      <c r="AS110" s="11"/>
      <c r="AT110" s="11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1"/>
      <c r="CH110" s="11"/>
      <c r="CI110" s="11"/>
    </row>
    <row r="111" spans="1:87" s="12" customFormat="1" ht="21.95" customHeight="1" x14ac:dyDescent="0.25">
      <c r="T111" s="108"/>
      <c r="U111" s="109"/>
      <c r="V111" s="109"/>
      <c r="W111" s="109"/>
      <c r="X111" s="109"/>
      <c r="AA111" s="91"/>
      <c r="AB111" s="91"/>
      <c r="AC111" s="91"/>
      <c r="AD111" s="91"/>
      <c r="AE111" s="91"/>
      <c r="AF111" s="91"/>
      <c r="AG111" s="11"/>
      <c r="AH111" s="11"/>
      <c r="AI111" s="11"/>
      <c r="AJ111" s="108"/>
      <c r="AK111" s="108"/>
      <c r="AL111" s="108"/>
      <c r="AM111" s="108"/>
      <c r="AN111" s="108"/>
      <c r="AO111" s="108"/>
      <c r="AP111" s="108"/>
      <c r="AQ111" s="108"/>
      <c r="AR111" s="11"/>
      <c r="AS111" s="11"/>
      <c r="AT111" s="11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1"/>
      <c r="CH111" s="11"/>
      <c r="CI111" s="11"/>
    </row>
    <row r="112" spans="1:87" s="12" customFormat="1" ht="21.95" customHeight="1" x14ac:dyDescent="0.25">
      <c r="T112" s="108"/>
      <c r="U112" s="109"/>
      <c r="V112" s="109"/>
      <c r="W112" s="109"/>
      <c r="X112" s="109"/>
      <c r="AA112" s="91"/>
      <c r="AB112" s="91"/>
      <c r="AC112" s="91"/>
      <c r="AD112" s="91"/>
      <c r="AE112" s="91"/>
      <c r="AF112" s="91"/>
      <c r="AG112" s="11"/>
      <c r="AH112" s="11"/>
      <c r="AI112" s="11"/>
      <c r="AJ112" s="108"/>
      <c r="AK112" s="108"/>
      <c r="AL112" s="108"/>
      <c r="AM112" s="108"/>
      <c r="AN112" s="108"/>
      <c r="AO112" s="108"/>
      <c r="AP112" s="108"/>
      <c r="AQ112" s="108"/>
      <c r="AR112" s="11"/>
      <c r="AS112" s="11"/>
      <c r="AT112" s="11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1"/>
      <c r="CH112" s="11"/>
      <c r="CI112" s="11"/>
    </row>
    <row r="113" spans="20:87" s="12" customFormat="1" ht="21.95" customHeight="1" x14ac:dyDescent="0.25">
      <c r="T113" s="108"/>
      <c r="U113" s="109"/>
      <c r="V113" s="109"/>
      <c r="W113" s="109"/>
      <c r="X113" s="109"/>
      <c r="AA113" s="91"/>
      <c r="AB113" s="91"/>
      <c r="AC113" s="91"/>
      <c r="AD113" s="91"/>
      <c r="AE113" s="91"/>
      <c r="AF113" s="91"/>
      <c r="AG113" s="11"/>
      <c r="AH113" s="11"/>
      <c r="AI113" s="11"/>
      <c r="AJ113" s="108"/>
      <c r="AK113" s="108"/>
      <c r="AL113" s="108"/>
      <c r="AM113" s="108"/>
      <c r="AN113" s="108"/>
      <c r="AO113" s="108"/>
      <c r="AP113" s="108"/>
      <c r="AQ113" s="108"/>
      <c r="AR113" s="11"/>
      <c r="AS113" s="11"/>
      <c r="AT113" s="11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1"/>
      <c r="CH113" s="11"/>
      <c r="CI113" s="11"/>
    </row>
    <row r="114" spans="20:87" s="12" customFormat="1" ht="21.95" customHeight="1" x14ac:dyDescent="0.25">
      <c r="T114" s="108"/>
      <c r="U114" s="109"/>
      <c r="V114" s="109"/>
      <c r="W114" s="109"/>
      <c r="X114" s="109"/>
      <c r="AA114" s="91"/>
      <c r="AB114" s="91"/>
      <c r="AC114" s="91"/>
      <c r="AD114" s="91"/>
      <c r="AE114" s="91"/>
      <c r="AF114" s="91"/>
      <c r="AG114" s="11"/>
      <c r="AH114" s="11"/>
      <c r="AI114" s="11"/>
      <c r="AJ114" s="108"/>
      <c r="AK114" s="108"/>
      <c r="AL114" s="108"/>
      <c r="AM114" s="108"/>
      <c r="AN114" s="108"/>
      <c r="AO114" s="108"/>
      <c r="AP114" s="108"/>
      <c r="AQ114" s="108"/>
      <c r="AR114" s="11"/>
      <c r="AS114" s="11"/>
      <c r="AT114" s="11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1"/>
      <c r="CH114" s="11"/>
      <c r="CI114" s="11"/>
    </row>
    <row r="115" spans="20:87" s="12" customFormat="1" ht="21.95" customHeight="1" x14ac:dyDescent="0.25">
      <c r="T115" s="108"/>
      <c r="U115" s="109"/>
      <c r="V115" s="109"/>
      <c r="W115" s="109"/>
      <c r="X115" s="109"/>
      <c r="AA115" s="91"/>
      <c r="AB115" s="91"/>
      <c r="AC115" s="91"/>
      <c r="AD115" s="91"/>
      <c r="AE115" s="91"/>
      <c r="AF115" s="91"/>
      <c r="AG115" s="11"/>
      <c r="AH115" s="11"/>
      <c r="AI115" s="11"/>
      <c r="AJ115" s="108"/>
      <c r="AK115" s="108"/>
      <c r="AL115" s="108"/>
      <c r="AM115" s="108"/>
      <c r="AN115" s="108"/>
      <c r="AO115" s="108"/>
      <c r="AP115" s="108"/>
      <c r="AQ115" s="108"/>
      <c r="AR115" s="11"/>
      <c r="AS115" s="11"/>
      <c r="AT115" s="11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1"/>
      <c r="CH115" s="11"/>
      <c r="CI115" s="11"/>
    </row>
    <row r="116" spans="20:87" s="12" customFormat="1" ht="21.95" customHeight="1" x14ac:dyDescent="0.25">
      <c r="T116" s="108"/>
      <c r="U116" s="109"/>
      <c r="V116" s="109"/>
      <c r="W116" s="109"/>
      <c r="X116" s="109"/>
      <c r="AA116" s="110"/>
      <c r="AB116" s="110"/>
      <c r="AC116" s="110"/>
      <c r="AD116" s="110"/>
      <c r="AE116" s="110"/>
      <c r="AF116" s="110"/>
      <c r="AH116" s="11"/>
      <c r="AI116" s="11"/>
      <c r="AJ116" s="108"/>
      <c r="AK116" s="108"/>
      <c r="AL116" s="108"/>
      <c r="AM116" s="108"/>
      <c r="AN116" s="108"/>
      <c r="AO116" s="108"/>
      <c r="AP116" s="108"/>
      <c r="AQ116" s="108"/>
      <c r="AT116" s="11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1"/>
      <c r="CH116" s="11"/>
    </row>
    <row r="117" spans="20:87" s="12" customFormat="1" ht="21.95" customHeight="1" x14ac:dyDescent="0.25">
      <c r="T117" s="108"/>
      <c r="U117" s="109"/>
      <c r="V117" s="109"/>
      <c r="W117" s="109"/>
      <c r="X117" s="109"/>
      <c r="AA117" s="110"/>
      <c r="AB117" s="110"/>
      <c r="AC117" s="110"/>
      <c r="AD117" s="110"/>
      <c r="AE117" s="110"/>
      <c r="AF117" s="110"/>
      <c r="AH117" s="11"/>
      <c r="AI117" s="11"/>
      <c r="AJ117" s="108"/>
      <c r="AK117" s="108"/>
      <c r="AL117" s="108"/>
      <c r="AM117" s="108"/>
      <c r="AN117" s="108"/>
      <c r="AO117" s="108"/>
      <c r="AP117" s="108"/>
      <c r="AQ117" s="108"/>
      <c r="AT117" s="11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1"/>
      <c r="CH117" s="11"/>
    </row>
    <row r="118" spans="20:87" s="12" customFormat="1" ht="21.95" customHeight="1" x14ac:dyDescent="0.25">
      <c r="T118" s="108"/>
      <c r="U118" s="109"/>
      <c r="V118" s="109"/>
      <c r="W118" s="109"/>
      <c r="X118" s="109"/>
      <c r="AA118" s="110"/>
      <c r="AB118" s="110"/>
      <c r="AC118" s="110"/>
      <c r="AD118" s="110"/>
      <c r="AE118" s="110"/>
      <c r="AF118" s="110"/>
      <c r="AH118" s="11"/>
      <c r="AI118" s="11"/>
      <c r="AJ118" s="108"/>
      <c r="AK118" s="108"/>
      <c r="AL118" s="108"/>
      <c r="AM118" s="108"/>
      <c r="AN118" s="108"/>
      <c r="AO118" s="108"/>
      <c r="AP118" s="108"/>
      <c r="AQ118" s="108"/>
      <c r="AT118" s="11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1"/>
      <c r="CH118" s="11"/>
    </row>
    <row r="119" spans="20:87" s="12" customFormat="1" ht="21.95" customHeight="1" x14ac:dyDescent="0.25">
      <c r="T119" s="108"/>
      <c r="U119" s="109"/>
      <c r="V119" s="109"/>
      <c r="W119" s="109"/>
      <c r="X119" s="109"/>
      <c r="AA119" s="110"/>
      <c r="AB119" s="110"/>
      <c r="AC119" s="110"/>
      <c r="AD119" s="110"/>
      <c r="AE119" s="110"/>
      <c r="AF119" s="110"/>
      <c r="AH119" s="11"/>
      <c r="AI119" s="11"/>
      <c r="AJ119" s="108"/>
      <c r="AK119" s="108"/>
      <c r="AL119" s="108"/>
      <c r="AM119" s="108"/>
      <c r="AN119" s="108"/>
      <c r="AO119" s="108"/>
      <c r="AP119" s="108"/>
      <c r="AQ119" s="108"/>
      <c r="AT119" s="11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1"/>
      <c r="CH119" s="11"/>
    </row>
    <row r="120" spans="20:87" s="12" customFormat="1" ht="21.95" customHeight="1" x14ac:dyDescent="0.25">
      <c r="T120" s="108"/>
      <c r="U120" s="109"/>
      <c r="V120" s="109"/>
      <c r="W120" s="109"/>
      <c r="X120" s="109"/>
      <c r="AA120" s="110"/>
      <c r="AB120" s="110"/>
      <c r="AC120" s="110"/>
      <c r="AD120" s="110"/>
      <c r="AE120" s="110"/>
      <c r="AF120" s="110"/>
      <c r="AH120" s="11"/>
      <c r="AI120" s="11"/>
      <c r="AJ120" s="108"/>
      <c r="AK120" s="108"/>
      <c r="AL120" s="108"/>
      <c r="AM120" s="108"/>
      <c r="AN120" s="108"/>
      <c r="AO120" s="108"/>
      <c r="AP120" s="108"/>
      <c r="AQ120" s="108"/>
      <c r="AT120" s="11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1"/>
      <c r="CH120" s="11"/>
    </row>
    <row r="121" spans="20:87" s="12" customFormat="1" ht="21.95" customHeight="1" x14ac:dyDescent="0.25">
      <c r="T121" s="108"/>
      <c r="U121" s="109"/>
      <c r="V121" s="109"/>
      <c r="W121" s="109"/>
      <c r="X121" s="109"/>
      <c r="AA121" s="110"/>
      <c r="AB121" s="110"/>
      <c r="AC121" s="110"/>
      <c r="AD121" s="110"/>
      <c r="AE121" s="110"/>
      <c r="AF121" s="110"/>
      <c r="AH121" s="11"/>
      <c r="AI121" s="11"/>
      <c r="AJ121" s="108"/>
      <c r="AK121" s="108"/>
      <c r="AL121" s="108"/>
      <c r="AM121" s="108"/>
      <c r="AN121" s="108"/>
      <c r="AO121" s="108"/>
      <c r="AP121" s="108"/>
      <c r="AQ121" s="108"/>
      <c r="AT121" s="11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1"/>
      <c r="CH121" s="11"/>
    </row>
    <row r="122" spans="20:87" s="12" customFormat="1" ht="21.95" customHeight="1" x14ac:dyDescent="0.25">
      <c r="T122" s="108"/>
      <c r="U122" s="109"/>
      <c r="V122" s="109"/>
      <c r="W122" s="109"/>
      <c r="X122" s="109"/>
      <c r="AA122" s="110"/>
      <c r="AB122" s="110"/>
      <c r="AC122" s="110"/>
      <c r="AD122" s="110"/>
      <c r="AE122" s="110"/>
      <c r="AF122" s="110"/>
      <c r="AH122" s="11"/>
      <c r="AI122" s="11"/>
      <c r="AJ122" s="108"/>
      <c r="AK122" s="108"/>
      <c r="AL122" s="108"/>
      <c r="AM122" s="108"/>
      <c r="AN122" s="108"/>
      <c r="AO122" s="108"/>
      <c r="AP122" s="108"/>
      <c r="AQ122" s="108"/>
      <c r="AT122" s="11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1"/>
      <c r="CH122" s="11"/>
    </row>
    <row r="123" spans="20:87" s="12" customFormat="1" ht="21.95" customHeight="1" x14ac:dyDescent="0.25">
      <c r="T123" s="108"/>
      <c r="U123" s="109"/>
      <c r="V123" s="109"/>
      <c r="W123" s="109"/>
      <c r="X123" s="109"/>
      <c r="AA123" s="110"/>
      <c r="AB123" s="110"/>
      <c r="AC123" s="110"/>
      <c r="AD123" s="110"/>
      <c r="AE123" s="110"/>
      <c r="AF123" s="110"/>
      <c r="AH123" s="11"/>
      <c r="AI123" s="11"/>
      <c r="AJ123" s="108"/>
      <c r="AK123" s="108"/>
      <c r="AL123" s="108"/>
      <c r="AM123" s="108"/>
      <c r="AN123" s="108"/>
      <c r="AO123" s="108"/>
      <c r="AP123" s="108"/>
      <c r="AQ123" s="108"/>
      <c r="AT123" s="11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1"/>
      <c r="CH123" s="11"/>
    </row>
    <row r="124" spans="20:87" s="12" customFormat="1" ht="21.95" customHeight="1" x14ac:dyDescent="0.25">
      <c r="T124" s="108"/>
      <c r="U124" s="109"/>
      <c r="V124" s="109"/>
      <c r="W124" s="109"/>
      <c r="X124" s="109"/>
      <c r="AA124" s="110"/>
      <c r="AB124" s="110"/>
      <c r="AC124" s="110"/>
      <c r="AD124" s="110"/>
      <c r="AE124" s="110"/>
      <c r="AF124" s="110"/>
      <c r="AH124" s="11"/>
      <c r="AI124" s="11"/>
      <c r="AJ124" s="108"/>
      <c r="AK124" s="108"/>
      <c r="AL124" s="108"/>
      <c r="AM124" s="108"/>
      <c r="AN124" s="108"/>
      <c r="AO124" s="108"/>
      <c r="AP124" s="108"/>
      <c r="AQ124" s="108"/>
      <c r="AT124" s="11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1"/>
      <c r="CH124" s="11"/>
    </row>
    <row r="125" spans="20:87" s="12" customFormat="1" ht="21.95" customHeight="1" x14ac:dyDescent="0.25">
      <c r="T125" s="108"/>
      <c r="U125" s="109"/>
      <c r="V125" s="109"/>
      <c r="W125" s="109"/>
      <c r="X125" s="109"/>
      <c r="AA125" s="110"/>
      <c r="AB125" s="110"/>
      <c r="AC125" s="110"/>
      <c r="AD125" s="110"/>
      <c r="AE125" s="110"/>
      <c r="AF125" s="110"/>
      <c r="AH125" s="11"/>
      <c r="AI125" s="11"/>
      <c r="AJ125" s="108"/>
      <c r="AK125" s="108"/>
      <c r="AL125" s="108"/>
      <c r="AM125" s="108"/>
      <c r="AN125" s="108"/>
      <c r="AO125" s="108"/>
      <c r="AP125" s="108"/>
      <c r="AQ125" s="108"/>
      <c r="AT125" s="11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1"/>
      <c r="CH125" s="11"/>
    </row>
    <row r="126" spans="20:87" s="12" customFormat="1" ht="21.95" customHeight="1" x14ac:dyDescent="0.25">
      <c r="T126" s="108"/>
      <c r="U126" s="109"/>
      <c r="V126" s="109"/>
      <c r="W126" s="109"/>
      <c r="X126" s="109"/>
      <c r="AA126" s="110"/>
      <c r="AB126" s="110"/>
      <c r="AC126" s="110"/>
      <c r="AD126" s="110"/>
      <c r="AE126" s="110"/>
      <c r="AF126" s="110"/>
      <c r="AH126" s="11"/>
      <c r="AI126" s="11"/>
      <c r="AJ126" s="108"/>
      <c r="AK126" s="108"/>
      <c r="AL126" s="108"/>
      <c r="AM126" s="108"/>
      <c r="AN126" s="108"/>
      <c r="AO126" s="108"/>
      <c r="AP126" s="108"/>
      <c r="AQ126" s="108"/>
      <c r="AT126" s="11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1"/>
      <c r="CH126" s="11"/>
    </row>
    <row r="127" spans="20:87" s="12" customFormat="1" ht="21.95" customHeight="1" x14ac:dyDescent="0.25">
      <c r="T127" s="108"/>
      <c r="U127" s="109"/>
      <c r="V127" s="109"/>
      <c r="W127" s="109"/>
      <c r="X127" s="109"/>
      <c r="AA127" s="110"/>
      <c r="AB127" s="110"/>
      <c r="AC127" s="110"/>
      <c r="AD127" s="110"/>
      <c r="AE127" s="110"/>
      <c r="AF127" s="110"/>
      <c r="AH127" s="11"/>
      <c r="AI127" s="11"/>
      <c r="AJ127" s="108"/>
      <c r="AK127" s="108"/>
      <c r="AL127" s="108"/>
      <c r="AM127" s="108"/>
      <c r="AN127" s="108"/>
      <c r="AO127" s="108"/>
      <c r="AP127" s="108"/>
      <c r="AQ127" s="108"/>
      <c r="AT127" s="11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1"/>
      <c r="CH127" s="11"/>
    </row>
    <row r="128" spans="20:87" s="12" customFormat="1" ht="21.95" customHeight="1" x14ac:dyDescent="0.25">
      <c r="T128" s="108"/>
      <c r="U128" s="109"/>
      <c r="V128" s="109"/>
      <c r="W128" s="109"/>
      <c r="X128" s="109"/>
      <c r="AA128" s="110"/>
      <c r="AB128" s="110"/>
      <c r="AC128" s="110"/>
      <c r="AD128" s="110"/>
      <c r="AE128" s="110"/>
      <c r="AF128" s="110"/>
      <c r="AH128" s="11"/>
      <c r="AI128" s="11"/>
      <c r="AJ128" s="108"/>
      <c r="AK128" s="108"/>
      <c r="AL128" s="108"/>
      <c r="AM128" s="108"/>
      <c r="AN128" s="108"/>
      <c r="AO128" s="108"/>
      <c r="AP128" s="108"/>
      <c r="AQ128" s="108"/>
      <c r="AT128" s="11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1"/>
      <c r="CH128" s="11"/>
    </row>
    <row r="129" spans="20:86" s="12" customFormat="1" ht="21.95" customHeight="1" x14ac:dyDescent="0.25">
      <c r="T129" s="108"/>
      <c r="U129" s="109"/>
      <c r="V129" s="109"/>
      <c r="W129" s="109"/>
      <c r="X129" s="109"/>
      <c r="AA129" s="110"/>
      <c r="AB129" s="110"/>
      <c r="AC129" s="110"/>
      <c r="AD129" s="110"/>
      <c r="AE129" s="110"/>
      <c r="AF129" s="110"/>
      <c r="AH129" s="11"/>
      <c r="AI129" s="11"/>
      <c r="AJ129" s="108"/>
      <c r="AK129" s="108"/>
      <c r="AL129" s="108"/>
      <c r="AM129" s="108"/>
      <c r="AN129" s="108"/>
      <c r="AO129" s="108"/>
      <c r="AP129" s="108"/>
      <c r="AQ129" s="108"/>
      <c r="AT129" s="11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1"/>
      <c r="CH129" s="11"/>
    </row>
    <row r="130" spans="20:86" s="12" customFormat="1" ht="21.95" customHeight="1" x14ac:dyDescent="0.25">
      <c r="T130" s="108"/>
      <c r="U130" s="109"/>
      <c r="V130" s="109"/>
      <c r="W130" s="109"/>
      <c r="X130" s="109"/>
      <c r="AA130" s="110"/>
      <c r="AB130" s="110"/>
      <c r="AC130" s="110"/>
      <c r="AD130" s="110"/>
      <c r="AE130" s="110"/>
      <c r="AF130" s="110"/>
      <c r="AH130" s="11"/>
      <c r="AI130" s="11"/>
      <c r="AJ130" s="108"/>
      <c r="AK130" s="108"/>
      <c r="AL130" s="108"/>
      <c r="AM130" s="108"/>
      <c r="AN130" s="108"/>
      <c r="AO130" s="108"/>
      <c r="AP130" s="108"/>
      <c r="AQ130" s="108"/>
      <c r="AT130" s="11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1"/>
      <c r="CH130" s="11"/>
    </row>
    <row r="131" spans="20:86" s="12" customFormat="1" ht="21.95" customHeight="1" x14ac:dyDescent="0.25">
      <c r="T131" s="108"/>
      <c r="U131" s="109"/>
      <c r="V131" s="109"/>
      <c r="W131" s="109"/>
      <c r="X131" s="109"/>
      <c r="AA131" s="110"/>
      <c r="AB131" s="110"/>
      <c r="AC131" s="110"/>
      <c r="AD131" s="110"/>
      <c r="AE131" s="110"/>
      <c r="AF131" s="110"/>
      <c r="AH131" s="11"/>
      <c r="AI131" s="11"/>
      <c r="AJ131" s="108"/>
      <c r="AK131" s="108"/>
      <c r="AL131" s="108"/>
      <c r="AM131" s="108"/>
      <c r="AN131" s="108"/>
      <c r="AO131" s="108"/>
      <c r="AP131" s="108"/>
      <c r="AQ131" s="108"/>
      <c r="AT131" s="11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1"/>
      <c r="CH131" s="11"/>
    </row>
    <row r="132" spans="20:86" s="12" customFormat="1" ht="21.95" customHeight="1" x14ac:dyDescent="0.25">
      <c r="T132" s="108"/>
      <c r="U132" s="109"/>
      <c r="V132" s="109"/>
      <c r="W132" s="109"/>
      <c r="X132" s="109"/>
      <c r="AA132" s="110"/>
      <c r="AB132" s="110"/>
      <c r="AC132" s="110"/>
      <c r="AD132" s="110"/>
      <c r="AE132" s="110"/>
      <c r="AF132" s="110"/>
      <c r="AH132" s="11"/>
      <c r="AI132" s="11"/>
      <c r="AJ132" s="108"/>
      <c r="AK132" s="108"/>
      <c r="AL132" s="108"/>
      <c r="AM132" s="108"/>
      <c r="AN132" s="108"/>
      <c r="AO132" s="108"/>
      <c r="AP132" s="108"/>
      <c r="AQ132" s="108"/>
      <c r="AT132" s="11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1"/>
      <c r="CH132" s="11"/>
    </row>
    <row r="133" spans="20:86" s="12" customFormat="1" ht="21.95" customHeight="1" x14ac:dyDescent="0.25">
      <c r="T133" s="108"/>
      <c r="U133" s="109"/>
      <c r="V133" s="109"/>
      <c r="W133" s="109"/>
      <c r="X133" s="109"/>
      <c r="AA133" s="110"/>
      <c r="AB133" s="110"/>
      <c r="AC133" s="110"/>
      <c r="AD133" s="110"/>
      <c r="AE133" s="110"/>
      <c r="AF133" s="110"/>
      <c r="AH133" s="11"/>
      <c r="AI133" s="11"/>
      <c r="AJ133" s="108"/>
      <c r="AK133" s="108"/>
      <c r="AL133" s="108"/>
      <c r="AM133" s="108"/>
      <c r="AN133" s="108"/>
      <c r="AO133" s="108"/>
      <c r="AP133" s="108"/>
      <c r="AQ133" s="108"/>
      <c r="AT133" s="11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1"/>
      <c r="CH133" s="11"/>
    </row>
    <row r="134" spans="20:86" s="12" customFormat="1" ht="21.95" customHeight="1" x14ac:dyDescent="0.25">
      <c r="T134" s="108"/>
      <c r="U134" s="109"/>
      <c r="V134" s="109"/>
      <c r="W134" s="109"/>
      <c r="X134" s="109"/>
      <c r="AA134" s="110"/>
      <c r="AB134" s="110"/>
      <c r="AC134" s="110"/>
      <c r="AD134" s="110"/>
      <c r="AE134" s="110"/>
      <c r="AF134" s="110"/>
      <c r="AH134" s="11"/>
      <c r="AI134" s="11"/>
      <c r="AJ134" s="108"/>
      <c r="AK134" s="108"/>
      <c r="AL134" s="108"/>
      <c r="AM134" s="108"/>
      <c r="AN134" s="108"/>
      <c r="AO134" s="108"/>
      <c r="AP134" s="108"/>
      <c r="AQ134" s="108"/>
      <c r="AT134" s="11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1"/>
      <c r="CH134" s="11"/>
    </row>
    <row r="135" spans="20:86" s="12" customFormat="1" ht="21.95" customHeight="1" x14ac:dyDescent="0.25">
      <c r="T135" s="108"/>
      <c r="U135" s="109"/>
      <c r="V135" s="109"/>
      <c r="W135" s="109"/>
      <c r="X135" s="109"/>
      <c r="AA135" s="110"/>
      <c r="AB135" s="110"/>
      <c r="AC135" s="110"/>
      <c r="AD135" s="110"/>
      <c r="AE135" s="110"/>
      <c r="AF135" s="110"/>
      <c r="AH135" s="11"/>
      <c r="AI135" s="11"/>
      <c r="AJ135" s="108"/>
      <c r="AK135" s="108"/>
      <c r="AL135" s="108"/>
      <c r="AM135" s="108"/>
      <c r="AN135" s="108"/>
      <c r="AO135" s="108"/>
      <c r="AP135" s="108"/>
      <c r="AQ135" s="108"/>
      <c r="AT135" s="11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1"/>
      <c r="CH135" s="11"/>
    </row>
    <row r="136" spans="20:86" s="12" customFormat="1" ht="21.95" customHeight="1" x14ac:dyDescent="0.25">
      <c r="T136" s="108"/>
      <c r="U136" s="109"/>
      <c r="V136" s="109"/>
      <c r="W136" s="109"/>
      <c r="X136" s="109"/>
      <c r="AA136" s="110"/>
      <c r="AB136" s="110"/>
      <c r="AC136" s="110"/>
      <c r="AD136" s="110"/>
      <c r="AE136" s="110"/>
      <c r="AF136" s="110"/>
      <c r="AH136" s="11"/>
      <c r="AI136" s="11"/>
      <c r="AJ136" s="108"/>
      <c r="AK136" s="108"/>
      <c r="AL136" s="108"/>
      <c r="AM136" s="108"/>
      <c r="AN136" s="108"/>
      <c r="AO136" s="108"/>
      <c r="AP136" s="108"/>
      <c r="AQ136" s="108"/>
      <c r="AT136" s="11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1"/>
      <c r="CH136" s="11"/>
    </row>
    <row r="137" spans="20:86" s="12" customFormat="1" ht="21.95" customHeight="1" x14ac:dyDescent="0.25">
      <c r="T137" s="108"/>
      <c r="U137" s="109"/>
      <c r="V137" s="109"/>
      <c r="W137" s="109"/>
      <c r="X137" s="109"/>
      <c r="AA137" s="110"/>
      <c r="AB137" s="110"/>
      <c r="AC137" s="110"/>
      <c r="AD137" s="110"/>
      <c r="AE137" s="110"/>
      <c r="AF137" s="110"/>
      <c r="AH137" s="11"/>
      <c r="AI137" s="11"/>
      <c r="AJ137" s="108"/>
      <c r="AK137" s="108"/>
      <c r="AL137" s="108"/>
      <c r="AM137" s="108"/>
      <c r="AN137" s="108"/>
      <c r="AO137" s="108"/>
      <c r="AP137" s="108"/>
      <c r="AQ137" s="108"/>
      <c r="AT137" s="11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1"/>
      <c r="CH137" s="11"/>
    </row>
    <row r="138" spans="20:86" s="12" customFormat="1" ht="21.95" customHeight="1" x14ac:dyDescent="0.25">
      <c r="T138" s="108"/>
      <c r="U138" s="109"/>
      <c r="V138" s="109"/>
      <c r="W138" s="109"/>
      <c r="X138" s="109"/>
      <c r="AA138" s="110"/>
      <c r="AB138" s="110"/>
      <c r="AC138" s="110"/>
      <c r="AD138" s="110"/>
      <c r="AE138" s="110"/>
      <c r="AF138" s="110"/>
      <c r="AH138" s="11"/>
      <c r="AI138" s="11"/>
      <c r="AJ138" s="108"/>
      <c r="AK138" s="108"/>
      <c r="AL138" s="108"/>
      <c r="AM138" s="108"/>
      <c r="AN138" s="108"/>
      <c r="AO138" s="108"/>
      <c r="AP138" s="108"/>
      <c r="AQ138" s="108"/>
      <c r="AT138" s="11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1"/>
      <c r="CH138" s="11"/>
    </row>
    <row r="139" spans="20:86" s="12" customFormat="1" ht="21.95" customHeight="1" x14ac:dyDescent="0.25">
      <c r="T139" s="108"/>
      <c r="U139" s="109"/>
      <c r="V139" s="109"/>
      <c r="W139" s="109"/>
      <c r="X139" s="109"/>
      <c r="AA139" s="110"/>
      <c r="AB139" s="110"/>
      <c r="AC139" s="110"/>
      <c r="AD139" s="110"/>
      <c r="AE139" s="110"/>
      <c r="AF139" s="110"/>
      <c r="AH139" s="11"/>
      <c r="AI139" s="11"/>
      <c r="AJ139" s="108"/>
      <c r="AK139" s="108"/>
      <c r="AL139" s="108"/>
      <c r="AM139" s="108"/>
      <c r="AN139" s="108"/>
      <c r="AO139" s="108"/>
      <c r="AP139" s="108"/>
      <c r="AQ139" s="108"/>
      <c r="AT139" s="11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1"/>
      <c r="CH139" s="11"/>
    </row>
    <row r="140" spans="20:86" s="12" customFormat="1" ht="21.95" customHeight="1" x14ac:dyDescent="0.25">
      <c r="T140" s="108"/>
      <c r="U140" s="109"/>
      <c r="V140" s="109"/>
      <c r="W140" s="109"/>
      <c r="X140" s="109"/>
      <c r="AA140" s="110"/>
      <c r="AB140" s="110"/>
      <c r="AC140" s="110"/>
      <c r="AD140" s="110"/>
      <c r="AE140" s="110"/>
      <c r="AF140" s="110"/>
      <c r="AH140" s="11"/>
      <c r="AI140" s="11"/>
      <c r="AJ140" s="108"/>
      <c r="AK140" s="108"/>
      <c r="AL140" s="108"/>
      <c r="AM140" s="108"/>
      <c r="AN140" s="108"/>
      <c r="AO140" s="108"/>
      <c r="AP140" s="108"/>
      <c r="AQ140" s="108"/>
      <c r="AT140" s="11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1"/>
      <c r="CH140" s="11"/>
    </row>
    <row r="141" spans="20:86" s="12" customFormat="1" ht="21.95" customHeight="1" x14ac:dyDescent="0.25">
      <c r="T141" s="108"/>
      <c r="U141" s="109"/>
      <c r="V141" s="109"/>
      <c r="W141" s="109"/>
      <c r="X141" s="109"/>
      <c r="AA141" s="110"/>
      <c r="AB141" s="110"/>
      <c r="AC141" s="110"/>
      <c r="AD141" s="110"/>
      <c r="AE141" s="110"/>
      <c r="AF141" s="110"/>
      <c r="AH141" s="11"/>
      <c r="AI141" s="11"/>
      <c r="AJ141" s="108"/>
      <c r="AK141" s="108"/>
      <c r="AL141" s="108"/>
      <c r="AM141" s="108"/>
      <c r="AN141" s="108"/>
      <c r="AO141" s="108"/>
      <c r="AP141" s="108"/>
      <c r="AQ141" s="108"/>
      <c r="AT141" s="11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1"/>
      <c r="CH141" s="11"/>
    </row>
    <row r="142" spans="20:86" s="12" customFormat="1" ht="21.95" customHeight="1" x14ac:dyDescent="0.25">
      <c r="T142" s="108"/>
      <c r="U142" s="109"/>
      <c r="V142" s="109"/>
      <c r="W142" s="109"/>
      <c r="X142" s="109"/>
      <c r="AA142" s="110"/>
      <c r="AB142" s="110"/>
      <c r="AC142" s="110"/>
      <c r="AD142" s="110"/>
      <c r="AE142" s="110"/>
      <c r="AF142" s="110"/>
      <c r="AH142" s="11"/>
      <c r="AI142" s="11"/>
      <c r="AJ142" s="108"/>
      <c r="AK142" s="108"/>
      <c r="AL142" s="108"/>
      <c r="AM142" s="108"/>
      <c r="AN142" s="108"/>
      <c r="AO142" s="108"/>
      <c r="AP142" s="108"/>
      <c r="AQ142" s="108"/>
      <c r="AT142" s="11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1"/>
      <c r="CH142" s="11"/>
    </row>
    <row r="143" spans="20:86" s="12" customFormat="1" ht="21.95" customHeight="1" x14ac:dyDescent="0.25">
      <c r="T143" s="108"/>
      <c r="U143" s="109"/>
      <c r="V143" s="109"/>
      <c r="W143" s="109"/>
      <c r="X143" s="109"/>
      <c r="AA143" s="110"/>
      <c r="AB143" s="110"/>
      <c r="AC143" s="110"/>
      <c r="AD143" s="110"/>
      <c r="AE143" s="110"/>
      <c r="AF143" s="110"/>
      <c r="AH143" s="11"/>
      <c r="AI143" s="11"/>
      <c r="AJ143" s="108"/>
      <c r="AK143" s="108"/>
      <c r="AL143" s="108"/>
      <c r="AM143" s="108"/>
      <c r="AN143" s="108"/>
      <c r="AO143" s="108"/>
      <c r="AP143" s="108"/>
      <c r="AQ143" s="108"/>
      <c r="AT143" s="11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1"/>
      <c r="CH143" s="11"/>
    </row>
    <row r="144" spans="20:86" s="12" customFormat="1" ht="21.95" customHeight="1" x14ac:dyDescent="0.25">
      <c r="T144" s="108"/>
      <c r="U144" s="109"/>
      <c r="V144" s="109"/>
      <c r="W144" s="109"/>
      <c r="X144" s="109"/>
      <c r="AA144" s="110"/>
      <c r="AB144" s="110"/>
      <c r="AC144" s="110"/>
      <c r="AD144" s="110"/>
      <c r="AE144" s="110"/>
      <c r="AF144" s="110"/>
      <c r="AH144" s="11"/>
      <c r="AI144" s="11"/>
      <c r="AJ144" s="108"/>
      <c r="AK144" s="108"/>
      <c r="AL144" s="108"/>
      <c r="AM144" s="108"/>
      <c r="AN144" s="108"/>
      <c r="AO144" s="108"/>
      <c r="AP144" s="108"/>
      <c r="AQ144" s="108"/>
      <c r="AT144" s="11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1"/>
      <c r="CH144" s="11"/>
    </row>
    <row r="145" spans="20:86" s="12" customFormat="1" ht="21.95" customHeight="1" x14ac:dyDescent="0.25">
      <c r="T145" s="108"/>
      <c r="U145" s="109"/>
      <c r="V145" s="109"/>
      <c r="W145" s="109"/>
      <c r="X145" s="109"/>
      <c r="AA145" s="110"/>
      <c r="AB145" s="110"/>
      <c r="AC145" s="110"/>
      <c r="AD145" s="110"/>
      <c r="AE145" s="110"/>
      <c r="AF145" s="110"/>
      <c r="AH145" s="11"/>
      <c r="AI145" s="11"/>
      <c r="AJ145" s="108"/>
      <c r="AK145" s="108"/>
      <c r="AL145" s="108"/>
      <c r="AM145" s="108"/>
      <c r="AN145" s="108"/>
      <c r="AO145" s="108"/>
      <c r="AP145" s="108"/>
      <c r="AQ145" s="108"/>
      <c r="AT145" s="11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1"/>
      <c r="CH145" s="11"/>
    </row>
    <row r="146" spans="20:86" s="12" customFormat="1" ht="21.95" customHeight="1" x14ac:dyDescent="0.25">
      <c r="T146" s="108"/>
      <c r="U146" s="109"/>
      <c r="V146" s="109"/>
      <c r="W146" s="109"/>
      <c r="X146" s="109"/>
      <c r="AA146" s="110"/>
      <c r="AB146" s="110"/>
      <c r="AC146" s="110"/>
      <c r="AD146" s="110"/>
      <c r="AE146" s="110"/>
      <c r="AF146" s="110"/>
      <c r="AH146" s="11"/>
      <c r="AI146" s="11"/>
      <c r="AJ146" s="108"/>
      <c r="AK146" s="108"/>
      <c r="AL146" s="108"/>
      <c r="AM146" s="108"/>
      <c r="AN146" s="108"/>
      <c r="AO146" s="108"/>
      <c r="AP146" s="108"/>
      <c r="AQ146" s="108"/>
      <c r="AT146" s="11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1"/>
      <c r="CH146" s="11"/>
    </row>
    <row r="147" spans="20:86" s="12" customFormat="1" ht="21.95" customHeight="1" x14ac:dyDescent="0.25">
      <c r="T147" s="108"/>
      <c r="U147" s="109"/>
      <c r="V147" s="109"/>
      <c r="W147" s="109"/>
      <c r="X147" s="109"/>
      <c r="AA147" s="110"/>
      <c r="AB147" s="110"/>
      <c r="AC147" s="110"/>
      <c r="AD147" s="110"/>
      <c r="AE147" s="110"/>
      <c r="AF147" s="110"/>
      <c r="AH147" s="11"/>
      <c r="AI147" s="11"/>
      <c r="AJ147" s="108"/>
      <c r="AK147" s="108"/>
      <c r="AL147" s="108"/>
      <c r="AM147" s="108"/>
      <c r="AN147" s="108"/>
      <c r="AO147" s="108"/>
      <c r="AP147" s="108"/>
      <c r="AQ147" s="108"/>
      <c r="AT147" s="11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1"/>
      <c r="CH147" s="11"/>
    </row>
    <row r="148" spans="20:86" s="12" customFormat="1" ht="21.95" customHeight="1" x14ac:dyDescent="0.25">
      <c r="T148" s="108"/>
      <c r="U148" s="109"/>
      <c r="V148" s="109"/>
      <c r="W148" s="109"/>
      <c r="X148" s="109"/>
      <c r="AA148" s="110"/>
      <c r="AB148" s="110"/>
      <c r="AC148" s="110"/>
      <c r="AD148" s="110"/>
      <c r="AE148" s="110"/>
      <c r="AF148" s="110"/>
      <c r="AH148" s="11"/>
      <c r="AI148" s="11"/>
      <c r="AJ148" s="108"/>
      <c r="AK148" s="108"/>
      <c r="AL148" s="108"/>
      <c r="AM148" s="108"/>
      <c r="AN148" s="108"/>
      <c r="AO148" s="108"/>
      <c r="AP148" s="108"/>
      <c r="AQ148" s="108"/>
      <c r="AT148" s="11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1"/>
      <c r="CH148" s="11"/>
    </row>
    <row r="149" spans="20:86" s="12" customFormat="1" ht="21.95" customHeight="1" x14ac:dyDescent="0.25">
      <c r="T149" s="108"/>
      <c r="U149" s="109"/>
      <c r="V149" s="109"/>
      <c r="W149" s="109"/>
      <c r="X149" s="109"/>
      <c r="AA149" s="110"/>
      <c r="AB149" s="110"/>
      <c r="AC149" s="110"/>
      <c r="AD149" s="110"/>
      <c r="AE149" s="110"/>
      <c r="AF149" s="110"/>
      <c r="AH149" s="11"/>
      <c r="AI149" s="11"/>
      <c r="AJ149" s="108"/>
      <c r="AK149" s="108"/>
      <c r="AL149" s="108"/>
      <c r="AM149" s="108"/>
      <c r="AN149" s="108"/>
      <c r="AO149" s="108"/>
      <c r="AP149" s="108"/>
      <c r="AQ149" s="108"/>
      <c r="AT149" s="11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1"/>
      <c r="CH149" s="11"/>
    </row>
    <row r="150" spans="20:86" s="12" customFormat="1" ht="21.95" customHeight="1" x14ac:dyDescent="0.25">
      <c r="T150" s="108"/>
      <c r="U150" s="109"/>
      <c r="V150" s="109"/>
      <c r="W150" s="109"/>
      <c r="X150" s="109"/>
      <c r="AA150" s="110"/>
      <c r="AB150" s="110"/>
      <c r="AC150" s="110"/>
      <c r="AD150" s="110"/>
      <c r="AE150" s="110"/>
      <c r="AF150" s="110"/>
      <c r="AH150" s="11"/>
      <c r="AI150" s="11"/>
      <c r="AJ150" s="108"/>
      <c r="AK150" s="108"/>
      <c r="AL150" s="108"/>
      <c r="AM150" s="108"/>
      <c r="AN150" s="108"/>
      <c r="AO150" s="108"/>
      <c r="AP150" s="108"/>
      <c r="AQ150" s="108"/>
      <c r="AT150" s="11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1"/>
      <c r="CH150" s="11"/>
    </row>
    <row r="151" spans="20:86" s="12" customFormat="1" ht="21.95" customHeight="1" x14ac:dyDescent="0.25">
      <c r="T151" s="108"/>
      <c r="U151" s="109"/>
      <c r="V151" s="109"/>
      <c r="W151" s="109"/>
      <c r="X151" s="109"/>
      <c r="AA151" s="110"/>
      <c r="AB151" s="110"/>
      <c r="AC151" s="110"/>
      <c r="AD151" s="110"/>
      <c r="AE151" s="110"/>
      <c r="AF151" s="110"/>
      <c r="AH151" s="11"/>
      <c r="AI151" s="11"/>
      <c r="AJ151" s="108"/>
      <c r="AK151" s="108"/>
      <c r="AL151" s="108"/>
      <c r="AM151" s="108"/>
      <c r="AN151" s="108"/>
      <c r="AO151" s="108"/>
      <c r="AP151" s="108"/>
      <c r="AQ151" s="108"/>
      <c r="AT151" s="11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1"/>
      <c r="CH151" s="11"/>
    </row>
    <row r="152" spans="20:86" s="12" customFormat="1" ht="21.95" customHeight="1" x14ac:dyDescent="0.25">
      <c r="T152" s="108"/>
      <c r="U152" s="109"/>
      <c r="V152" s="109"/>
      <c r="W152" s="109"/>
      <c r="X152" s="109"/>
      <c r="AA152" s="110"/>
      <c r="AB152" s="110"/>
      <c r="AC152" s="110"/>
      <c r="AD152" s="110"/>
      <c r="AE152" s="110"/>
      <c r="AF152" s="110"/>
      <c r="AH152" s="11"/>
      <c r="AI152" s="11"/>
      <c r="AJ152" s="108"/>
      <c r="AK152" s="108"/>
      <c r="AL152" s="108"/>
      <c r="AM152" s="108"/>
      <c r="AN152" s="108"/>
      <c r="AO152" s="108"/>
      <c r="AP152" s="108"/>
      <c r="AQ152" s="108"/>
      <c r="AT152" s="11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1"/>
      <c r="CH152" s="11"/>
    </row>
    <row r="153" spans="20:86" s="12" customFormat="1" ht="21.95" customHeight="1" x14ac:dyDescent="0.25">
      <c r="T153" s="108"/>
      <c r="U153" s="109"/>
      <c r="V153" s="109"/>
      <c r="W153" s="109"/>
      <c r="X153" s="109"/>
      <c r="AA153" s="110"/>
      <c r="AB153" s="110"/>
      <c r="AC153" s="110"/>
      <c r="AD153" s="110"/>
      <c r="AE153" s="110"/>
      <c r="AF153" s="110"/>
      <c r="AH153" s="11"/>
      <c r="AI153" s="11"/>
      <c r="AJ153" s="108"/>
      <c r="AK153" s="108"/>
      <c r="AL153" s="108"/>
      <c r="AM153" s="108"/>
      <c r="AN153" s="108"/>
      <c r="AO153" s="108"/>
      <c r="AP153" s="108"/>
      <c r="AQ153" s="108"/>
      <c r="AT153" s="11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1"/>
      <c r="CH153" s="11"/>
    </row>
    <row r="154" spans="20:86" s="12" customFormat="1" ht="21.95" customHeight="1" x14ac:dyDescent="0.25">
      <c r="T154" s="108"/>
      <c r="U154" s="109"/>
      <c r="V154" s="109"/>
      <c r="W154" s="109"/>
      <c r="X154" s="109"/>
      <c r="AA154" s="110"/>
      <c r="AB154" s="110"/>
      <c r="AC154" s="110"/>
      <c r="AD154" s="110"/>
      <c r="AE154" s="110"/>
      <c r="AF154" s="110"/>
      <c r="AH154" s="11"/>
      <c r="AI154" s="11"/>
      <c r="AJ154" s="108"/>
      <c r="AK154" s="108"/>
      <c r="AL154" s="108"/>
      <c r="AM154" s="108"/>
      <c r="AN154" s="108"/>
      <c r="AO154" s="108"/>
      <c r="AP154" s="108"/>
      <c r="AQ154" s="108"/>
      <c r="AT154" s="11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1"/>
      <c r="CH154" s="11"/>
    </row>
    <row r="155" spans="20:86" s="12" customFormat="1" ht="21.95" customHeight="1" x14ac:dyDescent="0.25">
      <c r="T155" s="108"/>
      <c r="U155" s="109"/>
      <c r="V155" s="109"/>
      <c r="W155" s="109"/>
      <c r="X155" s="109"/>
      <c r="AA155" s="110"/>
      <c r="AB155" s="110"/>
      <c r="AC155" s="110"/>
      <c r="AD155" s="110"/>
      <c r="AE155" s="110"/>
      <c r="AF155" s="110"/>
      <c r="AH155" s="11"/>
      <c r="AI155" s="11"/>
      <c r="AJ155" s="108"/>
      <c r="AK155" s="108"/>
      <c r="AL155" s="108"/>
      <c r="AM155" s="108"/>
      <c r="AN155" s="108"/>
      <c r="AO155" s="108"/>
      <c r="AP155" s="108"/>
      <c r="AQ155" s="108"/>
      <c r="AT155" s="11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1"/>
      <c r="CH155" s="11"/>
    </row>
    <row r="156" spans="20:86" s="12" customFormat="1" ht="21.95" customHeight="1" x14ac:dyDescent="0.25">
      <c r="T156" s="108"/>
      <c r="U156" s="109"/>
      <c r="V156" s="109"/>
      <c r="W156" s="109"/>
      <c r="X156" s="109"/>
      <c r="AA156" s="110"/>
      <c r="AB156" s="110"/>
      <c r="AC156" s="110"/>
      <c r="AD156" s="110"/>
      <c r="AE156" s="110"/>
      <c r="AF156" s="110"/>
      <c r="AH156" s="11"/>
      <c r="AI156" s="11"/>
      <c r="AJ156" s="108"/>
      <c r="AK156" s="108"/>
      <c r="AL156" s="108"/>
      <c r="AM156" s="108"/>
      <c r="AN156" s="108"/>
      <c r="AO156" s="108"/>
      <c r="AP156" s="108"/>
      <c r="AQ156" s="108"/>
      <c r="AT156" s="11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1"/>
      <c r="CH156" s="11"/>
    </row>
    <row r="157" spans="20:86" s="12" customFormat="1" ht="21.95" customHeight="1" x14ac:dyDescent="0.25">
      <c r="T157" s="108"/>
      <c r="U157" s="109"/>
      <c r="V157" s="109"/>
      <c r="W157" s="109"/>
      <c r="X157" s="109"/>
      <c r="AA157" s="110"/>
      <c r="AB157" s="110"/>
      <c r="AC157" s="110"/>
      <c r="AD157" s="110"/>
      <c r="AE157" s="110"/>
      <c r="AF157" s="110"/>
      <c r="AH157" s="11"/>
      <c r="AI157" s="11"/>
      <c r="AJ157" s="108"/>
      <c r="AK157" s="108"/>
      <c r="AL157" s="108"/>
      <c r="AM157" s="108"/>
      <c r="AN157" s="108"/>
      <c r="AO157" s="108"/>
      <c r="AP157" s="108"/>
      <c r="AQ157" s="108"/>
      <c r="AT157" s="11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1"/>
      <c r="CH157" s="11"/>
    </row>
    <row r="158" spans="20:86" s="12" customFormat="1" ht="21.95" customHeight="1" x14ac:dyDescent="0.25">
      <c r="T158" s="108"/>
      <c r="U158" s="109"/>
      <c r="V158" s="109"/>
      <c r="W158" s="109"/>
      <c r="X158" s="109"/>
      <c r="AA158" s="110"/>
      <c r="AB158" s="110"/>
      <c r="AC158" s="110"/>
      <c r="AD158" s="110"/>
      <c r="AE158" s="110"/>
      <c r="AF158" s="110"/>
      <c r="AH158" s="11"/>
      <c r="AI158" s="11"/>
      <c r="AJ158" s="108"/>
      <c r="AK158" s="108"/>
      <c r="AL158" s="108"/>
      <c r="AM158" s="108"/>
      <c r="AN158" s="108"/>
      <c r="AO158" s="108"/>
      <c r="AP158" s="108"/>
      <c r="AQ158" s="108"/>
      <c r="AT158" s="11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1"/>
      <c r="CH158" s="11"/>
    </row>
    <row r="159" spans="20:86" s="12" customFormat="1" ht="21.95" customHeight="1" x14ac:dyDescent="0.25">
      <c r="T159" s="108"/>
      <c r="U159" s="109"/>
      <c r="V159" s="109"/>
      <c r="W159" s="109"/>
      <c r="X159" s="109"/>
      <c r="AA159" s="110"/>
      <c r="AB159" s="110"/>
      <c r="AC159" s="110"/>
      <c r="AD159" s="110"/>
      <c r="AE159" s="110"/>
      <c r="AF159" s="110"/>
      <c r="AH159" s="11"/>
      <c r="AI159" s="11"/>
      <c r="AJ159" s="108"/>
      <c r="AK159" s="108"/>
      <c r="AL159" s="108"/>
      <c r="AM159" s="108"/>
      <c r="AN159" s="108"/>
      <c r="AO159" s="108"/>
      <c r="AP159" s="108"/>
      <c r="AQ159" s="108"/>
      <c r="AT159" s="11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1"/>
      <c r="CH159" s="11"/>
    </row>
    <row r="160" spans="20:86" s="12" customFormat="1" ht="21.95" customHeight="1" x14ac:dyDescent="0.25">
      <c r="T160" s="108"/>
      <c r="U160" s="109"/>
      <c r="V160" s="109"/>
      <c r="W160" s="109"/>
      <c r="X160" s="109"/>
      <c r="AA160" s="110"/>
      <c r="AB160" s="110"/>
      <c r="AC160" s="110"/>
      <c r="AD160" s="110"/>
      <c r="AE160" s="110"/>
      <c r="AF160" s="110"/>
      <c r="AH160" s="11"/>
      <c r="AI160" s="11"/>
      <c r="AJ160" s="108"/>
      <c r="AK160" s="108"/>
      <c r="AL160" s="108"/>
      <c r="AM160" s="108"/>
      <c r="AN160" s="108"/>
      <c r="AO160" s="108"/>
      <c r="AP160" s="108"/>
      <c r="AQ160" s="108"/>
      <c r="AT160" s="11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1"/>
      <c r="CH160" s="11"/>
    </row>
    <row r="161" spans="20:86" s="12" customFormat="1" ht="21.95" customHeight="1" x14ac:dyDescent="0.25">
      <c r="T161" s="108"/>
      <c r="U161" s="109"/>
      <c r="V161" s="109"/>
      <c r="W161" s="109"/>
      <c r="X161" s="109"/>
      <c r="AA161" s="110"/>
      <c r="AB161" s="110"/>
      <c r="AC161" s="110"/>
      <c r="AD161" s="110"/>
      <c r="AE161" s="110"/>
      <c r="AF161" s="110"/>
      <c r="AH161" s="11"/>
      <c r="AI161" s="11"/>
      <c r="AJ161" s="108"/>
      <c r="AK161" s="108"/>
      <c r="AL161" s="108"/>
      <c r="AM161" s="108"/>
      <c r="AN161" s="108"/>
      <c r="AO161" s="108"/>
      <c r="AP161" s="108"/>
      <c r="AQ161" s="108"/>
      <c r="AT161" s="11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1"/>
      <c r="CH161" s="11"/>
    </row>
    <row r="162" spans="20:86" s="12" customFormat="1" ht="21.95" customHeight="1" x14ac:dyDescent="0.25">
      <c r="T162" s="108"/>
      <c r="U162" s="109"/>
      <c r="V162" s="109"/>
      <c r="W162" s="109"/>
      <c r="X162" s="109"/>
      <c r="AA162" s="110"/>
      <c r="AB162" s="110"/>
      <c r="AC162" s="110"/>
      <c r="AD162" s="110"/>
      <c r="AE162" s="110"/>
      <c r="AF162" s="110"/>
      <c r="AH162" s="11"/>
      <c r="AI162" s="11"/>
      <c r="AJ162" s="108"/>
      <c r="AK162" s="108"/>
      <c r="AL162" s="108"/>
      <c r="AM162" s="108"/>
      <c r="AN162" s="108"/>
      <c r="AO162" s="108"/>
      <c r="AP162" s="108"/>
      <c r="AQ162" s="108"/>
      <c r="AT162" s="11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1"/>
      <c r="CH162" s="11"/>
    </row>
    <row r="163" spans="20:86" s="12" customFormat="1" ht="21.95" customHeight="1" x14ac:dyDescent="0.25">
      <c r="T163" s="108"/>
      <c r="U163" s="109"/>
      <c r="V163" s="109"/>
      <c r="W163" s="109"/>
      <c r="X163" s="109"/>
      <c r="AA163" s="110"/>
      <c r="AB163" s="110"/>
      <c r="AC163" s="110"/>
      <c r="AD163" s="110"/>
      <c r="AE163" s="110"/>
      <c r="AF163" s="110"/>
      <c r="AH163" s="11"/>
      <c r="AI163" s="11"/>
      <c r="AJ163" s="108"/>
      <c r="AK163" s="108"/>
      <c r="AL163" s="108"/>
      <c r="AM163" s="108"/>
      <c r="AN163" s="108"/>
      <c r="AO163" s="108"/>
      <c r="AP163" s="108"/>
      <c r="AQ163" s="108"/>
      <c r="AT163" s="11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1"/>
      <c r="CH163" s="11"/>
    </row>
    <row r="164" spans="20:86" s="12" customFormat="1" ht="21.95" customHeight="1" x14ac:dyDescent="0.25">
      <c r="T164" s="108"/>
      <c r="U164" s="109"/>
      <c r="V164" s="109"/>
      <c r="W164" s="109"/>
      <c r="X164" s="109"/>
      <c r="AA164" s="110"/>
      <c r="AB164" s="110"/>
      <c r="AC164" s="110"/>
      <c r="AD164" s="110"/>
      <c r="AE164" s="110"/>
      <c r="AF164" s="110"/>
      <c r="AH164" s="11"/>
      <c r="AI164" s="11"/>
      <c r="AJ164" s="108"/>
      <c r="AK164" s="108"/>
      <c r="AL164" s="108"/>
      <c r="AM164" s="108"/>
      <c r="AN164" s="108"/>
      <c r="AO164" s="108"/>
      <c r="AP164" s="108"/>
      <c r="AQ164" s="108"/>
      <c r="AT164" s="11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1"/>
      <c r="CH164" s="11"/>
    </row>
    <row r="165" spans="20:86" s="12" customFormat="1" ht="21.95" customHeight="1" x14ac:dyDescent="0.25">
      <c r="T165" s="108"/>
      <c r="U165" s="109"/>
      <c r="V165" s="109"/>
      <c r="W165" s="109"/>
      <c r="X165" s="109"/>
      <c r="AA165" s="110"/>
      <c r="AB165" s="110"/>
      <c r="AC165" s="110"/>
      <c r="AD165" s="110"/>
      <c r="AE165" s="110"/>
      <c r="AF165" s="110"/>
      <c r="AH165" s="11"/>
      <c r="AI165" s="11"/>
      <c r="AJ165" s="108"/>
      <c r="AK165" s="108"/>
      <c r="AL165" s="108"/>
      <c r="AM165" s="108"/>
      <c r="AN165" s="108"/>
      <c r="AO165" s="108"/>
      <c r="AP165" s="108"/>
      <c r="AQ165" s="108"/>
      <c r="AT165" s="11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1"/>
      <c r="CH165" s="11"/>
    </row>
    <row r="166" spans="20:86" s="12" customFormat="1" ht="21.95" customHeight="1" x14ac:dyDescent="0.25">
      <c r="T166" s="108"/>
      <c r="U166" s="109"/>
      <c r="V166" s="109"/>
      <c r="W166" s="109"/>
      <c r="X166" s="109"/>
      <c r="AA166" s="110"/>
      <c r="AB166" s="110"/>
      <c r="AC166" s="110"/>
      <c r="AD166" s="110"/>
      <c r="AE166" s="110"/>
      <c r="AF166" s="110"/>
      <c r="AH166" s="11"/>
      <c r="AI166" s="11"/>
      <c r="AJ166" s="108"/>
      <c r="AK166" s="108"/>
      <c r="AL166" s="108"/>
      <c r="AM166" s="108"/>
      <c r="AN166" s="108"/>
      <c r="AO166" s="108"/>
      <c r="AP166" s="108"/>
      <c r="AQ166" s="108"/>
      <c r="AT166" s="11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1"/>
      <c r="CH166" s="11"/>
    </row>
    <row r="167" spans="20:86" s="12" customFormat="1" ht="21.95" customHeight="1" x14ac:dyDescent="0.25">
      <c r="T167" s="108"/>
      <c r="U167" s="109"/>
      <c r="V167" s="109"/>
      <c r="W167" s="109"/>
      <c r="X167" s="109"/>
      <c r="AA167" s="110"/>
      <c r="AB167" s="110"/>
      <c r="AC167" s="110"/>
      <c r="AD167" s="110"/>
      <c r="AE167" s="110"/>
      <c r="AF167" s="110"/>
      <c r="AH167" s="11"/>
      <c r="AI167" s="11"/>
      <c r="AJ167" s="108"/>
      <c r="AK167" s="108"/>
      <c r="AL167" s="108"/>
      <c r="AM167" s="108"/>
      <c r="AN167" s="108"/>
      <c r="AO167" s="108"/>
      <c r="AP167" s="108"/>
      <c r="AQ167" s="108"/>
      <c r="AT167" s="11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1"/>
      <c r="CH167" s="11"/>
    </row>
    <row r="168" spans="20:86" s="12" customFormat="1" ht="21.95" customHeight="1" x14ac:dyDescent="0.25">
      <c r="T168" s="108"/>
      <c r="U168" s="109"/>
      <c r="V168" s="109"/>
      <c r="W168" s="109"/>
      <c r="X168" s="109"/>
      <c r="AA168" s="110"/>
      <c r="AB168" s="110"/>
      <c r="AC168" s="110"/>
      <c r="AD168" s="110"/>
      <c r="AE168" s="110"/>
      <c r="AF168" s="110"/>
      <c r="AH168" s="11"/>
      <c r="AI168" s="11"/>
      <c r="AJ168" s="108"/>
      <c r="AK168" s="108"/>
      <c r="AL168" s="108"/>
      <c r="AM168" s="108"/>
      <c r="AN168" s="108"/>
      <c r="AO168" s="108"/>
      <c r="AP168" s="108"/>
      <c r="AQ168" s="108"/>
      <c r="AT168" s="11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1"/>
      <c r="CH168" s="11"/>
    </row>
    <row r="169" spans="20:86" s="12" customFormat="1" ht="21.95" customHeight="1" x14ac:dyDescent="0.25">
      <c r="T169" s="108"/>
      <c r="U169" s="109"/>
      <c r="V169" s="109"/>
      <c r="W169" s="109"/>
      <c r="X169" s="109"/>
      <c r="AA169" s="110"/>
      <c r="AB169" s="110"/>
      <c r="AC169" s="110"/>
      <c r="AD169" s="110"/>
      <c r="AE169" s="110"/>
      <c r="AF169" s="110"/>
      <c r="AH169" s="11"/>
      <c r="AI169" s="11"/>
      <c r="AJ169" s="108"/>
      <c r="AK169" s="108"/>
      <c r="AL169" s="108"/>
      <c r="AM169" s="108"/>
      <c r="AN169" s="108"/>
      <c r="AO169" s="108"/>
      <c r="AP169" s="108"/>
      <c r="AQ169" s="108"/>
      <c r="AT169" s="11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1"/>
      <c r="CH169" s="11"/>
    </row>
    <row r="170" spans="20:86" s="12" customFormat="1" ht="21.95" customHeight="1" x14ac:dyDescent="0.25">
      <c r="T170" s="108"/>
      <c r="U170" s="109"/>
      <c r="V170" s="109"/>
      <c r="W170" s="109"/>
      <c r="X170" s="109"/>
      <c r="AA170" s="110"/>
      <c r="AB170" s="110"/>
      <c r="AC170" s="110"/>
      <c r="AD170" s="110"/>
      <c r="AE170" s="110"/>
      <c r="AF170" s="110"/>
      <c r="AH170" s="11"/>
      <c r="AI170" s="11"/>
      <c r="AJ170" s="108"/>
      <c r="AK170" s="108"/>
      <c r="AL170" s="108"/>
      <c r="AM170" s="108"/>
      <c r="AN170" s="108"/>
      <c r="AO170" s="108"/>
      <c r="AP170" s="108"/>
      <c r="AQ170" s="108"/>
      <c r="AT170" s="11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1"/>
      <c r="CH170" s="11"/>
    </row>
    <row r="171" spans="20:86" s="12" customFormat="1" ht="21.95" customHeight="1" x14ac:dyDescent="0.25">
      <c r="T171" s="108"/>
      <c r="U171" s="109"/>
      <c r="V171" s="109"/>
      <c r="W171" s="109"/>
      <c r="X171" s="109"/>
      <c r="AA171" s="110"/>
      <c r="AB171" s="110"/>
      <c r="AC171" s="110"/>
      <c r="AD171" s="110"/>
      <c r="AE171" s="110"/>
      <c r="AF171" s="110"/>
      <c r="AH171" s="11"/>
      <c r="AI171" s="11"/>
      <c r="AJ171" s="108"/>
      <c r="AK171" s="108"/>
      <c r="AL171" s="108"/>
      <c r="AM171" s="108"/>
      <c r="AN171" s="108"/>
      <c r="AO171" s="108"/>
      <c r="AP171" s="108"/>
      <c r="AQ171" s="108"/>
      <c r="AT171" s="11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1"/>
      <c r="CH171" s="11"/>
    </row>
    <row r="172" spans="20:86" s="12" customFormat="1" ht="21.95" customHeight="1" x14ac:dyDescent="0.25">
      <c r="T172" s="108"/>
      <c r="U172" s="109"/>
      <c r="V172" s="109"/>
      <c r="W172" s="109"/>
      <c r="X172" s="109"/>
      <c r="AA172" s="110"/>
      <c r="AB172" s="110"/>
      <c r="AC172" s="110"/>
      <c r="AD172" s="110"/>
      <c r="AE172" s="110"/>
      <c r="AF172" s="110"/>
      <c r="AH172" s="11"/>
      <c r="AI172" s="11"/>
      <c r="AJ172" s="108"/>
      <c r="AK172" s="108"/>
      <c r="AL172" s="108"/>
      <c r="AM172" s="108"/>
      <c r="AN172" s="108"/>
      <c r="AO172" s="108"/>
      <c r="AP172" s="108"/>
      <c r="AQ172" s="108"/>
      <c r="AT172" s="11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1"/>
      <c r="CH172" s="11"/>
    </row>
    <row r="173" spans="20:86" s="12" customFormat="1" ht="21.95" customHeight="1" x14ac:dyDescent="0.25">
      <c r="T173" s="108"/>
      <c r="U173" s="109"/>
      <c r="V173" s="109"/>
      <c r="W173" s="109"/>
      <c r="X173" s="109"/>
      <c r="AA173" s="110"/>
      <c r="AB173" s="110"/>
      <c r="AC173" s="110"/>
      <c r="AD173" s="110"/>
      <c r="AE173" s="110"/>
      <c r="AF173" s="110"/>
      <c r="AH173" s="11"/>
      <c r="AI173" s="11"/>
      <c r="AJ173" s="108"/>
      <c r="AK173" s="108"/>
      <c r="AL173" s="108"/>
      <c r="AM173" s="108"/>
      <c r="AN173" s="108"/>
      <c r="AO173" s="108"/>
      <c r="AP173" s="108"/>
      <c r="AQ173" s="108"/>
      <c r="AT173" s="11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1"/>
      <c r="CH173" s="11"/>
    </row>
    <row r="174" spans="20:86" s="12" customFormat="1" ht="21.95" customHeight="1" x14ac:dyDescent="0.25">
      <c r="T174" s="108"/>
      <c r="U174" s="109"/>
      <c r="V174" s="109"/>
      <c r="W174" s="109"/>
      <c r="X174" s="109"/>
      <c r="AA174" s="110"/>
      <c r="AB174" s="110"/>
      <c r="AC174" s="110"/>
      <c r="AD174" s="110"/>
      <c r="AE174" s="110"/>
      <c r="AF174" s="110"/>
      <c r="AH174" s="11"/>
      <c r="AI174" s="11"/>
      <c r="AJ174" s="108"/>
      <c r="AK174" s="108"/>
      <c r="AL174" s="108"/>
      <c r="AM174" s="108"/>
      <c r="AN174" s="108"/>
      <c r="AO174" s="108"/>
      <c r="AP174" s="108"/>
      <c r="AQ174" s="108"/>
      <c r="AT174" s="11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1"/>
      <c r="CH174" s="11"/>
    </row>
    <row r="175" spans="20:86" s="12" customFormat="1" ht="21.95" customHeight="1" x14ac:dyDescent="0.25">
      <c r="T175" s="108"/>
      <c r="U175" s="109"/>
      <c r="V175" s="109"/>
      <c r="W175" s="109"/>
      <c r="X175" s="109"/>
      <c r="AA175" s="110"/>
      <c r="AB175" s="110"/>
      <c r="AC175" s="110"/>
      <c r="AD175" s="110"/>
      <c r="AE175" s="110"/>
      <c r="AF175" s="110"/>
      <c r="AH175" s="11"/>
      <c r="AI175" s="11"/>
      <c r="AJ175" s="108"/>
      <c r="AK175" s="108"/>
      <c r="AL175" s="108"/>
      <c r="AM175" s="108"/>
      <c r="AN175" s="108"/>
      <c r="AO175" s="108"/>
      <c r="AP175" s="108"/>
      <c r="AQ175" s="108"/>
      <c r="AT175" s="11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1"/>
      <c r="CH175" s="11"/>
    </row>
    <row r="176" spans="20:86" s="12" customFormat="1" ht="21.95" customHeight="1" x14ac:dyDescent="0.25">
      <c r="T176" s="108"/>
      <c r="U176" s="109"/>
      <c r="V176" s="109"/>
      <c r="W176" s="109"/>
      <c r="X176" s="109"/>
      <c r="AA176" s="110"/>
      <c r="AB176" s="110"/>
      <c r="AC176" s="110"/>
      <c r="AD176" s="110"/>
      <c r="AE176" s="110"/>
      <c r="AF176" s="110"/>
      <c r="AH176" s="11"/>
      <c r="AI176" s="11"/>
      <c r="AJ176" s="108"/>
      <c r="AK176" s="108"/>
      <c r="AL176" s="108"/>
      <c r="AM176" s="108"/>
      <c r="AN176" s="108"/>
      <c r="AO176" s="108"/>
      <c r="AP176" s="108"/>
      <c r="AQ176" s="108"/>
      <c r="AT176" s="11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1"/>
      <c r="CH176" s="11"/>
    </row>
    <row r="177" spans="20:86" s="12" customFormat="1" ht="21.95" customHeight="1" x14ac:dyDescent="0.25">
      <c r="T177" s="108"/>
      <c r="U177" s="109"/>
      <c r="V177" s="109"/>
      <c r="W177" s="109"/>
      <c r="X177" s="109"/>
      <c r="AA177" s="110"/>
      <c r="AB177" s="110"/>
      <c r="AC177" s="110"/>
      <c r="AD177" s="110"/>
      <c r="AE177" s="110"/>
      <c r="AF177" s="110"/>
      <c r="AH177" s="11"/>
      <c r="AI177" s="11"/>
      <c r="AJ177" s="108"/>
      <c r="AK177" s="108"/>
      <c r="AL177" s="108"/>
      <c r="AM177" s="108"/>
      <c r="AN177" s="108"/>
      <c r="AO177" s="108"/>
      <c r="AP177" s="108"/>
      <c r="AQ177" s="108"/>
      <c r="AT177" s="11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1"/>
      <c r="CH177" s="11"/>
    </row>
    <row r="178" spans="20:86" s="12" customFormat="1" ht="21.95" customHeight="1" x14ac:dyDescent="0.25">
      <c r="T178" s="108"/>
      <c r="U178" s="109"/>
      <c r="V178" s="109"/>
      <c r="W178" s="109"/>
      <c r="X178" s="109"/>
      <c r="AA178" s="110"/>
      <c r="AB178" s="110"/>
      <c r="AC178" s="110"/>
      <c r="AD178" s="110"/>
      <c r="AE178" s="110"/>
      <c r="AF178" s="110"/>
      <c r="AH178" s="11"/>
      <c r="AI178" s="11"/>
      <c r="AJ178" s="108"/>
      <c r="AK178" s="108"/>
      <c r="AL178" s="108"/>
      <c r="AM178" s="108"/>
      <c r="AN178" s="108"/>
      <c r="AO178" s="108"/>
      <c r="AP178" s="108"/>
      <c r="AQ178" s="108"/>
      <c r="AT178" s="11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1"/>
      <c r="CH178" s="11"/>
    </row>
    <row r="179" spans="20:86" s="12" customFormat="1" ht="21.95" customHeight="1" x14ac:dyDescent="0.25">
      <c r="T179" s="108"/>
      <c r="U179" s="109"/>
      <c r="V179" s="109"/>
      <c r="W179" s="109"/>
      <c r="X179" s="109"/>
      <c r="AA179" s="110"/>
      <c r="AB179" s="110"/>
      <c r="AC179" s="110"/>
      <c r="AD179" s="110"/>
      <c r="AE179" s="110"/>
      <c r="AF179" s="110"/>
      <c r="AH179" s="11"/>
      <c r="AI179" s="11"/>
      <c r="AJ179" s="108"/>
      <c r="AK179" s="108"/>
      <c r="AL179" s="108"/>
      <c r="AM179" s="108"/>
      <c r="AN179" s="108"/>
      <c r="AO179" s="108"/>
      <c r="AP179" s="108"/>
      <c r="AQ179" s="108"/>
      <c r="AT179" s="11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1"/>
      <c r="CH179" s="11"/>
    </row>
    <row r="180" spans="20:86" s="12" customFormat="1" ht="21.95" customHeight="1" x14ac:dyDescent="0.25">
      <c r="T180" s="108"/>
      <c r="U180" s="109"/>
      <c r="V180" s="109"/>
      <c r="W180" s="109"/>
      <c r="X180" s="109"/>
      <c r="AA180" s="110"/>
      <c r="AB180" s="110"/>
      <c r="AC180" s="110"/>
      <c r="AD180" s="110"/>
      <c r="AE180" s="110"/>
      <c r="AF180" s="110"/>
      <c r="AH180" s="11"/>
      <c r="AI180" s="11"/>
      <c r="AJ180" s="108"/>
      <c r="AK180" s="108"/>
      <c r="AL180" s="108"/>
      <c r="AM180" s="108"/>
      <c r="AN180" s="108"/>
      <c r="AO180" s="108"/>
      <c r="AP180" s="108"/>
      <c r="AQ180" s="108"/>
      <c r="AT180" s="11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1"/>
      <c r="CH180" s="11"/>
    </row>
    <row r="181" spans="20:86" s="12" customFormat="1" ht="21.95" customHeight="1" x14ac:dyDescent="0.25">
      <c r="T181" s="108"/>
      <c r="U181" s="109"/>
      <c r="V181" s="109"/>
      <c r="W181" s="109"/>
      <c r="X181" s="109"/>
      <c r="AA181" s="110"/>
      <c r="AB181" s="110"/>
      <c r="AC181" s="110"/>
      <c r="AD181" s="110"/>
      <c r="AE181" s="110"/>
      <c r="AF181" s="110"/>
      <c r="AH181" s="11"/>
      <c r="AI181" s="11"/>
      <c r="AJ181" s="108"/>
      <c r="AK181" s="108"/>
      <c r="AL181" s="108"/>
      <c r="AM181" s="108"/>
      <c r="AN181" s="108"/>
      <c r="AO181" s="108"/>
      <c r="AP181" s="108"/>
      <c r="AQ181" s="108"/>
      <c r="AT181" s="11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1"/>
      <c r="CH181" s="11"/>
    </row>
    <row r="182" spans="20:86" s="12" customFormat="1" ht="21.95" customHeight="1" x14ac:dyDescent="0.25">
      <c r="T182" s="108"/>
      <c r="U182" s="109"/>
      <c r="V182" s="109"/>
      <c r="W182" s="109"/>
      <c r="X182" s="109"/>
      <c r="AA182" s="110"/>
      <c r="AB182" s="110"/>
      <c r="AC182" s="110"/>
      <c r="AD182" s="110"/>
      <c r="AE182" s="110"/>
      <c r="AF182" s="110"/>
      <c r="AH182" s="11"/>
      <c r="AI182" s="11"/>
      <c r="AJ182" s="108"/>
      <c r="AK182" s="108"/>
      <c r="AL182" s="108"/>
      <c r="AM182" s="108"/>
      <c r="AN182" s="108"/>
      <c r="AO182" s="108"/>
      <c r="AP182" s="108"/>
      <c r="AQ182" s="108"/>
      <c r="AT182" s="11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1"/>
      <c r="CH182" s="11"/>
    </row>
    <row r="183" spans="20:86" s="12" customFormat="1" ht="21.95" customHeight="1" x14ac:dyDescent="0.25">
      <c r="T183" s="108"/>
      <c r="U183" s="109"/>
      <c r="V183" s="109"/>
      <c r="W183" s="109"/>
      <c r="X183" s="109"/>
      <c r="AA183" s="110"/>
      <c r="AB183" s="110"/>
      <c r="AC183" s="110"/>
      <c r="AD183" s="110"/>
      <c r="AE183" s="110"/>
      <c r="AF183" s="110"/>
      <c r="AH183" s="11"/>
      <c r="AI183" s="11"/>
      <c r="AJ183" s="108"/>
      <c r="AK183" s="108"/>
      <c r="AL183" s="108"/>
      <c r="AM183" s="108"/>
      <c r="AN183" s="108"/>
      <c r="AO183" s="108"/>
      <c r="AP183" s="108"/>
      <c r="AQ183" s="108"/>
      <c r="AT183" s="11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1"/>
      <c r="CH183" s="11"/>
    </row>
    <row r="184" spans="20:86" s="12" customFormat="1" ht="21.95" customHeight="1" x14ac:dyDescent="0.25">
      <c r="T184" s="108"/>
      <c r="U184" s="109"/>
      <c r="V184" s="109"/>
      <c r="W184" s="109"/>
      <c r="X184" s="109"/>
      <c r="AA184" s="110"/>
      <c r="AB184" s="110"/>
      <c r="AC184" s="110"/>
      <c r="AD184" s="110"/>
      <c r="AE184" s="110"/>
      <c r="AF184" s="110"/>
      <c r="AH184" s="11"/>
      <c r="AI184" s="11"/>
      <c r="AJ184" s="108"/>
      <c r="AK184" s="108"/>
      <c r="AL184" s="108"/>
      <c r="AM184" s="108"/>
      <c r="AN184" s="108"/>
      <c r="AO184" s="108"/>
      <c r="AP184" s="108"/>
      <c r="AQ184" s="108"/>
      <c r="AT184" s="11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1"/>
      <c r="CH184" s="11"/>
    </row>
    <row r="185" spans="20:86" s="12" customFormat="1" ht="21.95" customHeight="1" x14ac:dyDescent="0.25">
      <c r="T185" s="108"/>
      <c r="U185" s="109"/>
      <c r="V185" s="109"/>
      <c r="W185" s="109"/>
      <c r="X185" s="109"/>
      <c r="AA185" s="110"/>
      <c r="AB185" s="110"/>
      <c r="AC185" s="110"/>
      <c r="AD185" s="110"/>
      <c r="AE185" s="110"/>
      <c r="AF185" s="110"/>
      <c r="AH185" s="11"/>
      <c r="AI185" s="11"/>
      <c r="AJ185" s="108"/>
      <c r="AK185" s="108"/>
      <c r="AL185" s="108"/>
      <c r="AM185" s="108"/>
      <c r="AN185" s="108"/>
      <c r="AO185" s="108"/>
      <c r="AP185" s="108"/>
      <c r="AQ185" s="108"/>
      <c r="AT185" s="11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1"/>
      <c r="CH185" s="11"/>
    </row>
    <row r="186" spans="20:86" s="12" customFormat="1" ht="21.95" customHeight="1" x14ac:dyDescent="0.25">
      <c r="T186" s="108"/>
      <c r="U186" s="109"/>
      <c r="V186" s="109"/>
      <c r="W186" s="109"/>
      <c r="X186" s="109"/>
      <c r="AA186" s="110"/>
      <c r="AB186" s="110"/>
      <c r="AC186" s="110"/>
      <c r="AD186" s="110"/>
      <c r="AE186" s="110"/>
      <c r="AF186" s="110"/>
      <c r="AH186" s="11"/>
      <c r="AI186" s="11"/>
      <c r="AJ186" s="108"/>
      <c r="AK186" s="108"/>
      <c r="AL186" s="108"/>
      <c r="AM186" s="108"/>
      <c r="AN186" s="108"/>
      <c r="AO186" s="108"/>
      <c r="AP186" s="108"/>
      <c r="AQ186" s="108"/>
      <c r="AT186" s="11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1"/>
      <c r="CH186" s="11"/>
    </row>
    <row r="187" spans="20:86" s="12" customFormat="1" ht="21.95" customHeight="1" x14ac:dyDescent="0.25">
      <c r="T187" s="108"/>
      <c r="U187" s="109"/>
      <c r="V187" s="109"/>
      <c r="W187" s="109"/>
      <c r="X187" s="109"/>
      <c r="AA187" s="110"/>
      <c r="AB187" s="110"/>
      <c r="AC187" s="110"/>
      <c r="AD187" s="110"/>
      <c r="AE187" s="110"/>
      <c r="AF187" s="110"/>
      <c r="AH187" s="11"/>
      <c r="AI187" s="11"/>
      <c r="AJ187" s="108"/>
      <c r="AK187" s="108"/>
      <c r="AL187" s="108"/>
      <c r="AM187" s="108"/>
      <c r="AN187" s="108"/>
      <c r="AO187" s="108"/>
      <c r="AP187" s="108"/>
      <c r="AQ187" s="108"/>
      <c r="AT187" s="11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1"/>
      <c r="CH187" s="11"/>
    </row>
    <row r="188" spans="20:86" s="12" customFormat="1" ht="21.95" customHeight="1" x14ac:dyDescent="0.25">
      <c r="T188" s="108"/>
      <c r="U188" s="109"/>
      <c r="V188" s="109"/>
      <c r="W188" s="109"/>
      <c r="X188" s="109"/>
      <c r="AA188" s="110"/>
      <c r="AB188" s="110"/>
      <c r="AC188" s="110"/>
      <c r="AD188" s="110"/>
      <c r="AE188" s="110"/>
      <c r="AF188" s="110"/>
      <c r="AH188" s="11"/>
      <c r="AI188" s="11"/>
      <c r="AJ188" s="108"/>
      <c r="AK188" s="108"/>
      <c r="AL188" s="108"/>
      <c r="AM188" s="108"/>
      <c r="AN188" s="108"/>
      <c r="AO188" s="108"/>
      <c r="AP188" s="108"/>
      <c r="AQ188" s="108"/>
      <c r="AT188" s="11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1"/>
      <c r="CH188" s="11"/>
    </row>
    <row r="189" spans="20:86" s="12" customFormat="1" ht="21.95" customHeight="1" x14ac:dyDescent="0.25">
      <c r="T189" s="108"/>
      <c r="U189" s="109"/>
      <c r="V189" s="109"/>
      <c r="W189" s="109"/>
      <c r="X189" s="109"/>
      <c r="AA189" s="110"/>
      <c r="AB189" s="110"/>
      <c r="AC189" s="110"/>
      <c r="AD189" s="110"/>
      <c r="AE189" s="110"/>
      <c r="AF189" s="110"/>
      <c r="AH189" s="11"/>
      <c r="AI189" s="11"/>
      <c r="AJ189" s="108"/>
      <c r="AK189" s="108"/>
      <c r="AL189" s="108"/>
      <c r="AM189" s="108"/>
      <c r="AN189" s="108"/>
      <c r="AO189" s="108"/>
      <c r="AP189" s="108"/>
      <c r="AQ189" s="108"/>
      <c r="AT189" s="11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1"/>
      <c r="CH189" s="11"/>
    </row>
    <row r="190" spans="20:86" s="12" customFormat="1" ht="21.95" customHeight="1" x14ac:dyDescent="0.25">
      <c r="T190" s="108"/>
      <c r="U190" s="109"/>
      <c r="V190" s="109"/>
      <c r="W190" s="109"/>
      <c r="X190" s="109"/>
      <c r="AA190" s="110"/>
      <c r="AB190" s="110"/>
      <c r="AC190" s="110"/>
      <c r="AD190" s="110"/>
      <c r="AE190" s="110"/>
      <c r="AF190" s="110"/>
      <c r="AH190" s="11"/>
      <c r="AI190" s="11"/>
      <c r="AJ190" s="108"/>
      <c r="AK190" s="108"/>
      <c r="AL190" s="108"/>
      <c r="AM190" s="108"/>
      <c r="AN190" s="108"/>
      <c r="AO190" s="108"/>
      <c r="AP190" s="108"/>
      <c r="AQ190" s="108"/>
      <c r="AT190" s="11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1"/>
      <c r="CH190" s="11"/>
    </row>
    <row r="191" spans="20:86" s="12" customFormat="1" ht="21.95" customHeight="1" x14ac:dyDescent="0.25">
      <c r="T191" s="108"/>
      <c r="U191" s="109"/>
      <c r="V191" s="109"/>
      <c r="W191" s="109"/>
      <c r="X191" s="109"/>
      <c r="AA191" s="110"/>
      <c r="AB191" s="110"/>
      <c r="AC191" s="110"/>
      <c r="AD191" s="110"/>
      <c r="AE191" s="110"/>
      <c r="AF191" s="110"/>
      <c r="AH191" s="11"/>
      <c r="AI191" s="11"/>
      <c r="AJ191" s="108"/>
      <c r="AK191" s="108"/>
      <c r="AL191" s="108"/>
      <c r="AM191" s="108"/>
      <c r="AN191" s="108"/>
      <c r="AO191" s="108"/>
      <c r="AP191" s="108"/>
      <c r="AQ191" s="108"/>
      <c r="AT191" s="11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1"/>
      <c r="CH191" s="11"/>
    </row>
    <row r="192" spans="20:86" s="12" customFormat="1" ht="21.95" customHeight="1" x14ac:dyDescent="0.25">
      <c r="T192" s="108"/>
      <c r="U192" s="109"/>
      <c r="V192" s="109"/>
      <c r="W192" s="109"/>
      <c r="X192" s="109"/>
      <c r="AA192" s="110"/>
      <c r="AB192" s="110"/>
      <c r="AC192" s="110"/>
      <c r="AD192" s="110"/>
      <c r="AE192" s="110"/>
      <c r="AF192" s="110"/>
      <c r="AH192" s="11"/>
      <c r="AI192" s="11"/>
      <c r="AJ192" s="108"/>
      <c r="AK192" s="108"/>
      <c r="AL192" s="108"/>
      <c r="AM192" s="108"/>
      <c r="AN192" s="108"/>
      <c r="AO192" s="108"/>
      <c r="AP192" s="108"/>
      <c r="AQ192" s="108"/>
      <c r="AT192" s="11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1"/>
      <c r="CH192" s="11"/>
    </row>
    <row r="193" spans="20:86" s="12" customFormat="1" ht="21.95" customHeight="1" x14ac:dyDescent="0.25">
      <c r="T193" s="108"/>
      <c r="U193" s="109"/>
      <c r="V193" s="109"/>
      <c r="W193" s="109"/>
      <c r="X193" s="109"/>
      <c r="AA193" s="110"/>
      <c r="AB193" s="110"/>
      <c r="AC193" s="110"/>
      <c r="AD193" s="110"/>
      <c r="AE193" s="110"/>
      <c r="AF193" s="110"/>
      <c r="AH193" s="11"/>
      <c r="AI193" s="11"/>
      <c r="AJ193" s="108"/>
      <c r="AK193" s="108"/>
      <c r="AL193" s="108"/>
      <c r="AM193" s="108"/>
      <c r="AN193" s="108"/>
      <c r="AO193" s="108"/>
      <c r="AP193" s="108"/>
      <c r="AQ193" s="108"/>
      <c r="AT193" s="11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1"/>
      <c r="CH193" s="11"/>
    </row>
    <row r="194" spans="20:86" s="12" customFormat="1" ht="21.95" customHeight="1" x14ac:dyDescent="0.25">
      <c r="T194" s="108"/>
      <c r="U194" s="109"/>
      <c r="V194" s="109"/>
      <c r="W194" s="109"/>
      <c r="X194" s="109"/>
      <c r="AA194" s="110"/>
      <c r="AB194" s="110"/>
      <c r="AC194" s="110"/>
      <c r="AD194" s="110"/>
      <c r="AE194" s="110"/>
      <c r="AF194" s="110"/>
      <c r="AH194" s="11"/>
      <c r="AI194" s="11"/>
      <c r="AJ194" s="108"/>
      <c r="AK194" s="108"/>
      <c r="AL194" s="108"/>
      <c r="AM194" s="108"/>
      <c r="AN194" s="108"/>
      <c r="AO194" s="108"/>
      <c r="AP194" s="108"/>
      <c r="AQ194" s="108"/>
      <c r="AT194" s="11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1"/>
      <c r="CH194" s="11"/>
    </row>
    <row r="195" spans="20:86" s="12" customFormat="1" ht="21.95" customHeight="1" x14ac:dyDescent="0.25">
      <c r="T195" s="108"/>
      <c r="U195" s="109"/>
      <c r="V195" s="109"/>
      <c r="W195" s="109"/>
      <c r="X195" s="109"/>
      <c r="AA195" s="110"/>
      <c r="AB195" s="110"/>
      <c r="AC195" s="110"/>
      <c r="AD195" s="110"/>
      <c r="AE195" s="110"/>
      <c r="AF195" s="110"/>
      <c r="AH195" s="11"/>
      <c r="AI195" s="11"/>
      <c r="AJ195" s="108"/>
      <c r="AK195" s="108"/>
      <c r="AL195" s="108"/>
      <c r="AM195" s="108"/>
      <c r="AN195" s="108"/>
      <c r="AO195" s="108"/>
      <c r="AP195" s="108"/>
      <c r="AQ195" s="108"/>
      <c r="AT195" s="11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1"/>
      <c r="CH195" s="11"/>
    </row>
    <row r="196" spans="20:86" s="12" customFormat="1" ht="21.95" customHeight="1" x14ac:dyDescent="0.25">
      <c r="T196" s="108"/>
      <c r="U196" s="109"/>
      <c r="V196" s="109"/>
      <c r="W196" s="109"/>
      <c r="X196" s="109"/>
      <c r="AA196" s="110"/>
      <c r="AB196" s="110"/>
      <c r="AC196" s="110"/>
      <c r="AD196" s="110"/>
      <c r="AE196" s="110"/>
      <c r="AF196" s="110"/>
      <c r="AH196" s="11"/>
      <c r="AI196" s="11"/>
      <c r="AJ196" s="108"/>
      <c r="AK196" s="108"/>
      <c r="AL196" s="108"/>
      <c r="AM196" s="108"/>
      <c r="AN196" s="108"/>
      <c r="AO196" s="108"/>
      <c r="AP196" s="108"/>
      <c r="AQ196" s="108"/>
      <c r="AT196" s="11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1"/>
      <c r="CH196" s="11"/>
    </row>
    <row r="197" spans="20:86" s="12" customFormat="1" ht="21.95" customHeight="1" x14ac:dyDescent="0.25">
      <c r="T197" s="108"/>
      <c r="U197" s="109"/>
      <c r="V197" s="109"/>
      <c r="W197" s="109"/>
      <c r="X197" s="109"/>
      <c r="AA197" s="110"/>
      <c r="AB197" s="110"/>
      <c r="AC197" s="110"/>
      <c r="AD197" s="110"/>
      <c r="AE197" s="110"/>
      <c r="AF197" s="110"/>
      <c r="AH197" s="11"/>
      <c r="AI197" s="11"/>
      <c r="AJ197" s="108"/>
      <c r="AK197" s="108"/>
      <c r="AL197" s="108"/>
      <c r="AM197" s="108"/>
      <c r="AN197" s="108"/>
      <c r="AO197" s="108"/>
      <c r="AP197" s="108"/>
      <c r="AQ197" s="108"/>
      <c r="AT197" s="11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1"/>
      <c r="CH197" s="11"/>
    </row>
    <row r="198" spans="20:86" s="12" customFormat="1" ht="21.95" customHeight="1" x14ac:dyDescent="0.25">
      <c r="T198" s="108"/>
      <c r="U198" s="109"/>
      <c r="V198" s="109"/>
      <c r="W198" s="109"/>
      <c r="X198" s="109"/>
      <c r="AA198" s="110"/>
      <c r="AB198" s="110"/>
      <c r="AC198" s="110"/>
      <c r="AD198" s="110"/>
      <c r="AE198" s="110"/>
      <c r="AF198" s="110"/>
      <c r="AH198" s="11"/>
      <c r="AI198" s="11"/>
      <c r="AJ198" s="108"/>
      <c r="AK198" s="108"/>
      <c r="AL198" s="108"/>
      <c r="AM198" s="108"/>
      <c r="AN198" s="108"/>
      <c r="AO198" s="108"/>
      <c r="AP198" s="108"/>
      <c r="AQ198" s="108"/>
      <c r="AT198" s="11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1"/>
      <c r="CH198" s="11"/>
    </row>
    <row r="199" spans="20:86" s="12" customFormat="1" ht="21.95" customHeight="1" x14ac:dyDescent="0.25">
      <c r="T199" s="108"/>
      <c r="U199" s="109"/>
      <c r="V199" s="109"/>
      <c r="W199" s="109"/>
      <c r="X199" s="109"/>
      <c r="AA199" s="110"/>
      <c r="AB199" s="110"/>
      <c r="AC199" s="110"/>
      <c r="AD199" s="110"/>
      <c r="AE199" s="110"/>
      <c r="AF199" s="110"/>
      <c r="AH199" s="11"/>
      <c r="AI199" s="11"/>
      <c r="AJ199" s="108"/>
      <c r="AK199" s="108"/>
      <c r="AL199" s="108"/>
      <c r="AM199" s="108"/>
      <c r="AN199" s="108"/>
      <c r="AO199" s="108"/>
      <c r="AP199" s="108"/>
      <c r="AQ199" s="108"/>
      <c r="AT199" s="11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1"/>
      <c r="CH199" s="11"/>
    </row>
    <row r="200" spans="20:86" s="12" customFormat="1" ht="21.95" customHeight="1" x14ac:dyDescent="0.25">
      <c r="T200" s="108"/>
      <c r="U200" s="109"/>
      <c r="V200" s="109"/>
      <c r="W200" s="109"/>
      <c r="X200" s="109"/>
      <c r="AA200" s="110"/>
      <c r="AB200" s="110"/>
      <c r="AC200" s="110"/>
      <c r="AD200" s="110"/>
      <c r="AE200" s="110"/>
      <c r="AF200" s="110"/>
      <c r="AH200" s="11"/>
      <c r="AI200" s="11"/>
      <c r="AJ200" s="108"/>
      <c r="AK200" s="108"/>
      <c r="AL200" s="108"/>
      <c r="AM200" s="108"/>
      <c r="AN200" s="108"/>
      <c r="AO200" s="108"/>
      <c r="AP200" s="108"/>
      <c r="AQ200" s="108"/>
      <c r="AT200" s="11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1"/>
      <c r="CH200" s="11"/>
    </row>
    <row r="201" spans="20:86" s="12" customFormat="1" ht="21.95" customHeight="1" x14ac:dyDescent="0.25">
      <c r="T201" s="108"/>
      <c r="U201" s="109"/>
      <c r="V201" s="109"/>
      <c r="W201" s="109"/>
      <c r="X201" s="109"/>
      <c r="AA201" s="110"/>
      <c r="AB201" s="110"/>
      <c r="AC201" s="110"/>
      <c r="AD201" s="110"/>
      <c r="AE201" s="110"/>
      <c r="AF201" s="110"/>
      <c r="AH201" s="11"/>
      <c r="AI201" s="11"/>
      <c r="AJ201" s="108"/>
      <c r="AK201" s="108"/>
      <c r="AL201" s="108"/>
      <c r="AM201" s="108"/>
      <c r="AN201" s="108"/>
      <c r="AO201" s="108"/>
      <c r="AP201" s="108"/>
      <c r="AQ201" s="108"/>
      <c r="AT201" s="11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1"/>
      <c r="CH201" s="11"/>
    </row>
    <row r="202" spans="20:86" s="12" customFormat="1" ht="21.95" customHeight="1" x14ac:dyDescent="0.25">
      <c r="T202" s="108"/>
      <c r="U202" s="109"/>
      <c r="V202" s="109"/>
      <c r="W202" s="109"/>
      <c r="X202" s="109"/>
      <c r="AA202" s="110"/>
      <c r="AB202" s="110"/>
      <c r="AC202" s="110"/>
      <c r="AD202" s="110"/>
      <c r="AE202" s="110"/>
      <c r="AF202" s="110"/>
      <c r="AH202" s="11"/>
      <c r="AI202" s="11"/>
      <c r="AJ202" s="108"/>
      <c r="AK202" s="108"/>
      <c r="AL202" s="108"/>
      <c r="AM202" s="108"/>
      <c r="AN202" s="108"/>
      <c r="AO202" s="108"/>
      <c r="AP202" s="108"/>
      <c r="AQ202" s="108"/>
      <c r="AT202" s="11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1"/>
      <c r="CH202" s="11"/>
    </row>
    <row r="203" spans="20:86" s="12" customFormat="1" ht="21.95" customHeight="1" x14ac:dyDescent="0.25">
      <c r="T203" s="108"/>
      <c r="U203" s="109"/>
      <c r="V203" s="109"/>
      <c r="W203" s="109"/>
      <c r="X203" s="109"/>
      <c r="AA203" s="110"/>
      <c r="AB203" s="110"/>
      <c r="AC203" s="110"/>
      <c r="AD203" s="110"/>
      <c r="AE203" s="110"/>
      <c r="AF203" s="110"/>
      <c r="AH203" s="11"/>
      <c r="AI203" s="11"/>
      <c r="AJ203" s="108"/>
      <c r="AK203" s="108"/>
      <c r="AL203" s="108"/>
      <c r="AM203" s="108"/>
      <c r="AN203" s="108"/>
      <c r="AO203" s="108"/>
      <c r="AP203" s="108"/>
      <c r="AQ203" s="108"/>
      <c r="AT203" s="11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1"/>
      <c r="CH203" s="11"/>
    </row>
    <row r="204" spans="20:86" s="12" customFormat="1" ht="21.95" customHeight="1" x14ac:dyDescent="0.25">
      <c r="T204" s="108"/>
      <c r="U204" s="109"/>
      <c r="V204" s="109"/>
      <c r="W204" s="109"/>
      <c r="X204" s="109"/>
      <c r="AA204" s="110"/>
      <c r="AB204" s="110"/>
      <c r="AC204" s="110"/>
      <c r="AD204" s="110"/>
      <c r="AE204" s="110"/>
      <c r="AF204" s="110"/>
      <c r="AH204" s="11"/>
      <c r="AI204" s="11"/>
      <c r="AJ204" s="108"/>
      <c r="AK204" s="108"/>
      <c r="AL204" s="108"/>
      <c r="AM204" s="108"/>
      <c r="AN204" s="108"/>
      <c r="AO204" s="108"/>
      <c r="AP204" s="108"/>
      <c r="AQ204" s="108"/>
      <c r="AT204" s="11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1"/>
      <c r="CH204" s="11"/>
    </row>
    <row r="205" spans="20:86" s="12" customFormat="1" ht="21.95" customHeight="1" x14ac:dyDescent="0.25">
      <c r="T205" s="108"/>
      <c r="U205" s="109"/>
      <c r="V205" s="109"/>
      <c r="W205" s="109"/>
      <c r="X205" s="109"/>
      <c r="AA205" s="110"/>
      <c r="AB205" s="110"/>
      <c r="AC205" s="110"/>
      <c r="AD205" s="110"/>
      <c r="AE205" s="110"/>
      <c r="AF205" s="110"/>
      <c r="AH205" s="11"/>
      <c r="AI205" s="11"/>
      <c r="AJ205" s="108"/>
      <c r="AK205" s="108"/>
      <c r="AL205" s="108"/>
      <c r="AM205" s="108"/>
      <c r="AN205" s="108"/>
      <c r="AO205" s="108"/>
      <c r="AP205" s="108"/>
      <c r="AQ205" s="108"/>
      <c r="AT205" s="11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1"/>
      <c r="CH205" s="11"/>
    </row>
    <row r="206" spans="20:86" s="12" customFormat="1" ht="21.95" customHeight="1" x14ac:dyDescent="0.25">
      <c r="T206" s="108"/>
      <c r="U206" s="109"/>
      <c r="V206" s="109"/>
      <c r="W206" s="109"/>
      <c r="X206" s="109"/>
      <c r="AA206" s="110"/>
      <c r="AB206" s="110"/>
      <c r="AC206" s="110"/>
      <c r="AD206" s="110"/>
      <c r="AE206" s="110"/>
      <c r="AF206" s="110"/>
      <c r="AH206" s="11"/>
      <c r="AI206" s="11"/>
      <c r="AJ206" s="108"/>
      <c r="AK206" s="108"/>
      <c r="AL206" s="108"/>
      <c r="AM206" s="108"/>
      <c r="AN206" s="108"/>
      <c r="AO206" s="108"/>
      <c r="AP206" s="108"/>
      <c r="AQ206" s="108"/>
      <c r="AT206" s="11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1"/>
      <c r="CH206" s="11"/>
    </row>
    <row r="207" spans="20:86" s="12" customFormat="1" ht="21.95" customHeight="1" x14ac:dyDescent="0.25">
      <c r="T207" s="108"/>
      <c r="U207" s="109"/>
      <c r="V207" s="109"/>
      <c r="W207" s="109"/>
      <c r="X207" s="109"/>
      <c r="AA207" s="110"/>
      <c r="AB207" s="110"/>
      <c r="AC207" s="110"/>
      <c r="AD207" s="110"/>
      <c r="AE207" s="110"/>
      <c r="AF207" s="110"/>
      <c r="AH207" s="11"/>
      <c r="AI207" s="11"/>
      <c r="AJ207" s="108"/>
      <c r="AK207" s="108"/>
      <c r="AL207" s="108"/>
      <c r="AM207" s="108"/>
      <c r="AN207" s="108"/>
      <c r="AO207" s="108"/>
      <c r="AP207" s="108"/>
      <c r="AQ207" s="108"/>
      <c r="AT207" s="11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1"/>
      <c r="CH207" s="11"/>
    </row>
    <row r="208" spans="20:86" s="12" customFormat="1" ht="21.95" customHeight="1" x14ac:dyDescent="0.25">
      <c r="T208" s="108"/>
      <c r="U208" s="109"/>
      <c r="V208" s="109"/>
      <c r="W208" s="109"/>
      <c r="X208" s="109"/>
      <c r="AA208" s="110"/>
      <c r="AB208" s="110"/>
      <c r="AC208" s="110"/>
      <c r="AD208" s="110"/>
      <c r="AE208" s="110"/>
      <c r="AF208" s="110"/>
      <c r="AH208" s="11"/>
      <c r="AI208" s="11"/>
      <c r="AJ208" s="108"/>
      <c r="AK208" s="108"/>
      <c r="AL208" s="108"/>
      <c r="AM208" s="108"/>
      <c r="AN208" s="108"/>
      <c r="AO208" s="108"/>
      <c r="AP208" s="108"/>
      <c r="AQ208" s="108"/>
      <c r="AT208" s="11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1"/>
      <c r="CH208" s="11"/>
    </row>
    <row r="209" spans="20:86" s="12" customFormat="1" ht="21.95" customHeight="1" x14ac:dyDescent="0.25">
      <c r="T209" s="108"/>
      <c r="U209" s="109"/>
      <c r="V209" s="109"/>
      <c r="W209" s="109"/>
      <c r="X209" s="109"/>
      <c r="AA209" s="110"/>
      <c r="AB209" s="110"/>
      <c r="AC209" s="110"/>
      <c r="AD209" s="110"/>
      <c r="AE209" s="110"/>
      <c r="AF209" s="110"/>
      <c r="AH209" s="11"/>
      <c r="AI209" s="11"/>
      <c r="AJ209" s="108"/>
      <c r="AK209" s="108"/>
      <c r="AL209" s="108"/>
      <c r="AM209" s="108"/>
      <c r="AN209" s="108"/>
      <c r="AO209" s="108"/>
      <c r="AP209" s="108"/>
      <c r="AQ209" s="108"/>
      <c r="AT209" s="11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1"/>
      <c r="CH209" s="11"/>
    </row>
    <row r="210" spans="20:86" s="12" customFormat="1" ht="21.95" customHeight="1" x14ac:dyDescent="0.25">
      <c r="T210" s="108"/>
      <c r="U210" s="109"/>
      <c r="V210" s="109"/>
      <c r="W210" s="109"/>
      <c r="X210" s="109"/>
      <c r="AA210" s="110"/>
      <c r="AB210" s="110"/>
      <c r="AC210" s="110"/>
      <c r="AD210" s="110"/>
      <c r="AE210" s="110"/>
      <c r="AF210" s="110"/>
      <c r="AH210" s="11"/>
      <c r="AI210" s="11"/>
      <c r="AJ210" s="108"/>
      <c r="AK210" s="108"/>
      <c r="AL210" s="108"/>
      <c r="AM210" s="108"/>
      <c r="AN210" s="108"/>
      <c r="AO210" s="108"/>
      <c r="AP210" s="108"/>
      <c r="AQ210" s="108"/>
      <c r="AT210" s="11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1"/>
      <c r="CH210" s="11"/>
    </row>
    <row r="211" spans="20:86" s="12" customFormat="1" ht="21.95" customHeight="1" x14ac:dyDescent="0.25">
      <c r="T211" s="108"/>
      <c r="U211" s="109"/>
      <c r="V211" s="109"/>
      <c r="W211" s="109"/>
      <c r="X211" s="109"/>
      <c r="AA211" s="110"/>
      <c r="AB211" s="110"/>
      <c r="AC211" s="110"/>
      <c r="AD211" s="110"/>
      <c r="AE211" s="110"/>
      <c r="AF211" s="110"/>
      <c r="AH211" s="11"/>
      <c r="AI211" s="11"/>
      <c r="AJ211" s="108"/>
      <c r="AK211" s="108"/>
      <c r="AL211" s="108"/>
      <c r="AM211" s="108"/>
      <c r="AN211" s="108"/>
      <c r="AO211" s="108"/>
      <c r="AP211" s="108"/>
      <c r="AQ211" s="108"/>
      <c r="AT211" s="11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1"/>
      <c r="CH211" s="11"/>
    </row>
    <row r="212" spans="20:86" s="12" customFormat="1" ht="21.95" customHeight="1" x14ac:dyDescent="0.25">
      <c r="T212" s="108"/>
      <c r="U212" s="109"/>
      <c r="V212" s="109"/>
      <c r="W212" s="109"/>
      <c r="X212" s="109"/>
      <c r="AA212" s="110"/>
      <c r="AB212" s="110"/>
      <c r="AC212" s="110"/>
      <c r="AD212" s="110"/>
      <c r="AE212" s="110"/>
      <c r="AF212" s="110"/>
      <c r="AH212" s="11"/>
      <c r="AI212" s="11"/>
      <c r="AJ212" s="108"/>
      <c r="AK212" s="108"/>
      <c r="AL212" s="108"/>
      <c r="AM212" s="108"/>
      <c r="AN212" s="108"/>
      <c r="AO212" s="108"/>
      <c r="AP212" s="108"/>
      <c r="AQ212" s="108"/>
      <c r="AT212" s="11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1"/>
      <c r="CH212" s="11"/>
    </row>
    <row r="213" spans="20:86" s="12" customFormat="1" ht="21.95" customHeight="1" x14ac:dyDescent="0.25">
      <c r="T213" s="108"/>
      <c r="U213" s="109"/>
      <c r="V213" s="109"/>
      <c r="W213" s="109"/>
      <c r="X213" s="109"/>
      <c r="AA213" s="110"/>
      <c r="AB213" s="110"/>
      <c r="AC213" s="110"/>
      <c r="AD213" s="110"/>
      <c r="AE213" s="110"/>
      <c r="AF213" s="110"/>
      <c r="AH213" s="11"/>
      <c r="AI213" s="11"/>
      <c r="AJ213" s="108"/>
      <c r="AK213" s="108"/>
      <c r="AL213" s="108"/>
      <c r="AM213" s="108"/>
      <c r="AN213" s="108"/>
      <c r="AO213" s="108"/>
      <c r="AP213" s="108"/>
      <c r="AQ213" s="108"/>
      <c r="AT213" s="11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1"/>
      <c r="CH213" s="11"/>
    </row>
    <row r="214" spans="20:86" s="12" customFormat="1" ht="21.95" customHeight="1" x14ac:dyDescent="0.25">
      <c r="T214" s="108"/>
      <c r="U214" s="109"/>
      <c r="V214" s="109"/>
      <c r="W214" s="109"/>
      <c r="X214" s="109"/>
      <c r="AA214" s="110"/>
      <c r="AB214" s="110"/>
      <c r="AC214" s="110"/>
      <c r="AD214" s="110"/>
      <c r="AE214" s="110"/>
      <c r="AF214" s="110"/>
      <c r="AH214" s="11"/>
      <c r="AI214" s="11"/>
      <c r="AJ214" s="108"/>
      <c r="AK214" s="108"/>
      <c r="AL214" s="108"/>
      <c r="AM214" s="108"/>
      <c r="AN214" s="108"/>
      <c r="AO214" s="108"/>
      <c r="AP214" s="108"/>
      <c r="AQ214" s="108"/>
      <c r="AT214" s="11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1"/>
      <c r="CH214" s="11"/>
    </row>
    <row r="215" spans="20:86" s="12" customFormat="1" ht="21.95" customHeight="1" x14ac:dyDescent="0.25">
      <c r="T215" s="108"/>
      <c r="U215" s="109"/>
      <c r="V215" s="109"/>
      <c r="W215" s="109"/>
      <c r="X215" s="109"/>
      <c r="AA215" s="110"/>
      <c r="AB215" s="110"/>
      <c r="AC215" s="110"/>
      <c r="AD215" s="110"/>
      <c r="AE215" s="110"/>
      <c r="AF215" s="110"/>
      <c r="AH215" s="11"/>
      <c r="AI215" s="11"/>
      <c r="AJ215" s="108"/>
      <c r="AK215" s="108"/>
      <c r="AL215" s="108"/>
      <c r="AM215" s="108"/>
      <c r="AN215" s="108"/>
      <c r="AO215" s="108"/>
      <c r="AP215" s="108"/>
      <c r="AQ215" s="108"/>
      <c r="AT215" s="11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1"/>
      <c r="CH215" s="11"/>
    </row>
    <row r="216" spans="20:86" s="12" customFormat="1" ht="21.95" customHeight="1" x14ac:dyDescent="0.25">
      <c r="T216" s="108"/>
      <c r="U216" s="109"/>
      <c r="V216" s="109"/>
      <c r="W216" s="109"/>
      <c r="X216" s="109"/>
      <c r="AA216" s="110"/>
      <c r="AB216" s="110"/>
      <c r="AC216" s="110"/>
      <c r="AD216" s="110"/>
      <c r="AE216" s="110"/>
      <c r="AF216" s="110"/>
      <c r="AH216" s="11"/>
      <c r="AI216" s="11"/>
      <c r="AJ216" s="108"/>
      <c r="AK216" s="108"/>
      <c r="AL216" s="108"/>
      <c r="AM216" s="108"/>
      <c r="AN216" s="108"/>
      <c r="AO216" s="108"/>
      <c r="AP216" s="108"/>
      <c r="AQ216" s="108"/>
      <c r="AT216" s="11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1"/>
      <c r="CH216" s="11"/>
    </row>
    <row r="217" spans="20:86" s="12" customFormat="1" ht="21.95" customHeight="1" x14ac:dyDescent="0.25">
      <c r="T217" s="108"/>
      <c r="U217" s="109"/>
      <c r="V217" s="109"/>
      <c r="W217" s="109"/>
      <c r="X217" s="109"/>
      <c r="AA217" s="110"/>
      <c r="AB217" s="110"/>
      <c r="AC217" s="110"/>
      <c r="AD217" s="110"/>
      <c r="AE217" s="110"/>
      <c r="AF217" s="110"/>
      <c r="AH217" s="11"/>
      <c r="AI217" s="11"/>
      <c r="AJ217" s="108"/>
      <c r="AK217" s="108"/>
      <c r="AL217" s="108"/>
      <c r="AM217" s="108"/>
      <c r="AN217" s="108"/>
      <c r="AO217" s="108"/>
      <c r="AP217" s="108"/>
      <c r="AQ217" s="108"/>
      <c r="AT217" s="11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1"/>
      <c r="CH217" s="11"/>
    </row>
    <row r="218" spans="20:86" s="12" customFormat="1" ht="21.95" customHeight="1" x14ac:dyDescent="0.25">
      <c r="T218" s="108"/>
      <c r="U218" s="109"/>
      <c r="V218" s="109"/>
      <c r="W218" s="109"/>
      <c r="X218" s="109"/>
      <c r="AA218" s="110"/>
      <c r="AB218" s="110"/>
      <c r="AC218" s="110"/>
      <c r="AD218" s="110"/>
      <c r="AE218" s="110"/>
      <c r="AF218" s="110"/>
      <c r="AH218" s="11"/>
      <c r="AI218" s="11"/>
      <c r="AJ218" s="108"/>
      <c r="AK218" s="108"/>
      <c r="AL218" s="108"/>
      <c r="AM218" s="108"/>
      <c r="AN218" s="108"/>
      <c r="AO218" s="108"/>
      <c r="AP218" s="108"/>
      <c r="AQ218" s="108"/>
      <c r="AT218" s="11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1"/>
      <c r="CH218" s="11"/>
    </row>
    <row r="219" spans="20:86" s="12" customFormat="1" ht="21.95" customHeight="1" x14ac:dyDescent="0.25">
      <c r="T219" s="108"/>
      <c r="U219" s="109"/>
      <c r="V219" s="109"/>
      <c r="W219" s="109"/>
      <c r="X219" s="109"/>
      <c r="AA219" s="110"/>
      <c r="AB219" s="110"/>
      <c r="AC219" s="110"/>
      <c r="AD219" s="110"/>
      <c r="AE219" s="110"/>
      <c r="AF219" s="110"/>
      <c r="AH219" s="11"/>
      <c r="AI219" s="11"/>
      <c r="AJ219" s="108"/>
      <c r="AK219" s="108"/>
      <c r="AL219" s="108"/>
      <c r="AM219" s="108"/>
      <c r="AN219" s="108"/>
      <c r="AO219" s="108"/>
      <c r="AP219" s="108"/>
      <c r="AQ219" s="108"/>
      <c r="AT219" s="11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1"/>
      <c r="CH219" s="11"/>
    </row>
    <row r="220" spans="20:86" s="12" customFormat="1" ht="21.95" customHeight="1" x14ac:dyDescent="0.25">
      <c r="T220" s="108"/>
      <c r="U220" s="109"/>
      <c r="V220" s="109"/>
      <c r="W220" s="109"/>
      <c r="X220" s="109"/>
      <c r="AA220" s="110"/>
      <c r="AB220" s="110"/>
      <c r="AC220" s="110"/>
      <c r="AD220" s="110"/>
      <c r="AE220" s="110"/>
      <c r="AF220" s="110"/>
      <c r="AH220" s="11"/>
      <c r="AI220" s="11"/>
      <c r="AJ220" s="108"/>
      <c r="AK220" s="108"/>
      <c r="AL220" s="108"/>
      <c r="AM220" s="108"/>
      <c r="AN220" s="108"/>
      <c r="AO220" s="108"/>
      <c r="AP220" s="108"/>
      <c r="AQ220" s="108"/>
      <c r="AT220" s="11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1"/>
      <c r="CH220" s="11"/>
    </row>
    <row r="221" spans="20:86" s="12" customFormat="1" ht="21.95" customHeight="1" x14ac:dyDescent="0.25">
      <c r="T221" s="108"/>
      <c r="U221" s="109"/>
      <c r="V221" s="109"/>
      <c r="W221" s="109"/>
      <c r="X221" s="109"/>
      <c r="AA221" s="110"/>
      <c r="AB221" s="110"/>
      <c r="AC221" s="110"/>
      <c r="AD221" s="110"/>
      <c r="AE221" s="110"/>
      <c r="AF221" s="110"/>
      <c r="AH221" s="11"/>
      <c r="AI221" s="11"/>
      <c r="AJ221" s="108"/>
      <c r="AK221" s="108"/>
      <c r="AL221" s="108"/>
      <c r="AM221" s="108"/>
      <c r="AN221" s="108"/>
      <c r="AO221" s="108"/>
      <c r="AP221" s="108"/>
      <c r="AQ221" s="108"/>
      <c r="AT221" s="11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1"/>
      <c r="CH221" s="11"/>
    </row>
    <row r="222" spans="20:86" s="12" customFormat="1" ht="21.95" customHeight="1" x14ac:dyDescent="0.25">
      <c r="T222" s="108"/>
      <c r="U222" s="109"/>
      <c r="V222" s="109"/>
      <c r="W222" s="109"/>
      <c r="X222" s="109"/>
      <c r="AA222" s="110"/>
      <c r="AB222" s="110"/>
      <c r="AC222" s="110"/>
      <c r="AD222" s="110"/>
      <c r="AE222" s="110"/>
      <c r="AF222" s="110"/>
      <c r="AH222" s="11"/>
      <c r="AI222" s="11"/>
      <c r="AJ222" s="108"/>
      <c r="AK222" s="108"/>
      <c r="AL222" s="108"/>
      <c r="AM222" s="108"/>
      <c r="AN222" s="108"/>
      <c r="AO222" s="108"/>
      <c r="AP222" s="108"/>
      <c r="AQ222" s="108"/>
      <c r="AT222" s="11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1"/>
      <c r="CH222" s="11"/>
    </row>
    <row r="223" spans="20:86" s="12" customFormat="1" ht="21.95" customHeight="1" x14ac:dyDescent="0.25">
      <c r="T223" s="108"/>
      <c r="U223" s="109"/>
      <c r="V223" s="109"/>
      <c r="W223" s="109"/>
      <c r="X223" s="109"/>
      <c r="AA223" s="110"/>
      <c r="AB223" s="110"/>
      <c r="AC223" s="110"/>
      <c r="AD223" s="110"/>
      <c r="AE223" s="110"/>
      <c r="AF223" s="110"/>
      <c r="AH223" s="11"/>
      <c r="AI223" s="11"/>
      <c r="AJ223" s="108"/>
      <c r="AK223" s="108"/>
      <c r="AL223" s="108"/>
      <c r="AM223" s="108"/>
      <c r="AN223" s="108"/>
      <c r="AO223" s="108"/>
      <c r="AP223" s="108"/>
      <c r="AQ223" s="108"/>
      <c r="AT223" s="11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1"/>
      <c r="CH223" s="11"/>
    </row>
    <row r="224" spans="20:86" s="12" customFormat="1" ht="21.95" customHeight="1" x14ac:dyDescent="0.25">
      <c r="T224" s="108"/>
      <c r="U224" s="109"/>
      <c r="V224" s="109"/>
      <c r="W224" s="109"/>
      <c r="X224" s="109"/>
      <c r="AA224" s="110"/>
      <c r="AB224" s="110"/>
      <c r="AC224" s="110"/>
      <c r="AD224" s="110"/>
      <c r="AE224" s="110"/>
      <c r="AF224" s="110"/>
      <c r="AH224" s="11"/>
      <c r="AI224" s="11"/>
      <c r="AJ224" s="108"/>
      <c r="AK224" s="108"/>
      <c r="AL224" s="108"/>
      <c r="AM224" s="108"/>
      <c r="AN224" s="108"/>
      <c r="AO224" s="108"/>
      <c r="AP224" s="108"/>
      <c r="AQ224" s="108"/>
      <c r="AT224" s="11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1"/>
      <c r="CH224" s="11"/>
    </row>
    <row r="225" spans="20:86" s="12" customFormat="1" ht="21.95" customHeight="1" x14ac:dyDescent="0.25">
      <c r="T225" s="108"/>
      <c r="U225" s="109"/>
      <c r="V225" s="109"/>
      <c r="W225" s="109"/>
      <c r="X225" s="109"/>
      <c r="AA225" s="110"/>
      <c r="AB225" s="110"/>
      <c r="AC225" s="110"/>
      <c r="AD225" s="110"/>
      <c r="AE225" s="110"/>
      <c r="AF225" s="110"/>
      <c r="AH225" s="11"/>
      <c r="AI225" s="11"/>
      <c r="AJ225" s="108"/>
      <c r="AK225" s="108"/>
      <c r="AL225" s="108"/>
      <c r="AM225" s="108"/>
      <c r="AN225" s="108"/>
      <c r="AO225" s="108"/>
      <c r="AP225" s="108"/>
      <c r="AQ225" s="108"/>
      <c r="AT225" s="11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1"/>
      <c r="CH225" s="11"/>
    </row>
    <row r="226" spans="20:86" s="12" customFormat="1" ht="21.95" customHeight="1" x14ac:dyDescent="0.25">
      <c r="T226" s="108"/>
      <c r="U226" s="109"/>
      <c r="V226" s="109"/>
      <c r="W226" s="109"/>
      <c r="X226" s="109"/>
      <c r="AA226" s="110"/>
      <c r="AB226" s="110"/>
      <c r="AC226" s="110"/>
      <c r="AD226" s="110"/>
      <c r="AE226" s="110"/>
      <c r="AF226" s="110"/>
      <c r="AH226" s="11"/>
      <c r="AI226" s="11"/>
      <c r="AJ226" s="108"/>
      <c r="AK226" s="108"/>
      <c r="AL226" s="108"/>
      <c r="AM226" s="108"/>
      <c r="AN226" s="108"/>
      <c r="AO226" s="108"/>
      <c r="AP226" s="108"/>
      <c r="AQ226" s="108"/>
      <c r="AT226" s="11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1"/>
      <c r="CH226" s="11"/>
    </row>
    <row r="227" spans="20:86" s="12" customFormat="1" ht="21.95" customHeight="1" x14ac:dyDescent="0.25">
      <c r="T227" s="108"/>
      <c r="U227" s="109"/>
      <c r="V227" s="109"/>
      <c r="W227" s="109"/>
      <c r="X227" s="109"/>
      <c r="AA227" s="110"/>
      <c r="AB227" s="110"/>
      <c r="AC227" s="110"/>
      <c r="AD227" s="110"/>
      <c r="AE227" s="110"/>
      <c r="AF227" s="110"/>
      <c r="AH227" s="11"/>
      <c r="AI227" s="11"/>
      <c r="AJ227" s="108"/>
      <c r="AK227" s="108"/>
      <c r="AL227" s="108"/>
      <c r="AM227" s="108"/>
      <c r="AN227" s="108"/>
      <c r="AO227" s="108"/>
      <c r="AP227" s="108"/>
      <c r="AQ227" s="108"/>
      <c r="AT227" s="11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1"/>
      <c r="CH227" s="11"/>
    </row>
    <row r="228" spans="20:86" s="12" customFormat="1" ht="21.95" customHeight="1" x14ac:dyDescent="0.25">
      <c r="T228" s="108"/>
      <c r="U228" s="109"/>
      <c r="V228" s="109"/>
      <c r="W228" s="109"/>
      <c r="X228" s="109"/>
      <c r="AA228" s="110"/>
      <c r="AB228" s="110"/>
      <c r="AC228" s="110"/>
      <c r="AD228" s="110"/>
      <c r="AE228" s="110"/>
      <c r="AF228" s="110"/>
      <c r="AH228" s="11"/>
      <c r="AI228" s="11"/>
      <c r="AJ228" s="108"/>
      <c r="AK228" s="108"/>
      <c r="AL228" s="108"/>
      <c r="AM228" s="108"/>
      <c r="AN228" s="108"/>
      <c r="AO228" s="108"/>
      <c r="AP228" s="108"/>
      <c r="AQ228" s="108"/>
      <c r="AT228" s="11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1"/>
      <c r="CH228" s="11"/>
    </row>
    <row r="229" spans="20:86" s="12" customFormat="1" ht="21.95" customHeight="1" x14ac:dyDescent="0.25">
      <c r="T229" s="108"/>
      <c r="U229" s="109"/>
      <c r="V229" s="109"/>
      <c r="W229" s="109"/>
      <c r="X229" s="109"/>
      <c r="AA229" s="110"/>
      <c r="AB229" s="110"/>
      <c r="AC229" s="110"/>
      <c r="AD229" s="110"/>
      <c r="AE229" s="110"/>
      <c r="AF229" s="110"/>
      <c r="AH229" s="11"/>
      <c r="AI229" s="11"/>
      <c r="AJ229" s="108"/>
      <c r="AK229" s="108"/>
      <c r="AL229" s="108"/>
      <c r="AM229" s="108"/>
      <c r="AN229" s="108"/>
      <c r="AO229" s="108"/>
      <c r="AP229" s="108"/>
      <c r="AQ229" s="108"/>
      <c r="AT229" s="11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1"/>
      <c r="CH229" s="11"/>
    </row>
    <row r="230" spans="20:86" s="12" customFormat="1" ht="21.95" customHeight="1" x14ac:dyDescent="0.25">
      <c r="T230" s="108"/>
      <c r="U230" s="109"/>
      <c r="V230" s="109"/>
      <c r="W230" s="109"/>
      <c r="X230" s="109"/>
      <c r="AA230" s="110"/>
      <c r="AB230" s="110"/>
      <c r="AC230" s="110"/>
      <c r="AD230" s="110"/>
      <c r="AE230" s="110"/>
      <c r="AF230" s="110"/>
      <c r="AH230" s="11"/>
      <c r="AI230" s="11"/>
      <c r="AJ230" s="108"/>
      <c r="AK230" s="108"/>
      <c r="AL230" s="108"/>
      <c r="AM230" s="108"/>
      <c r="AN230" s="108"/>
      <c r="AO230" s="108"/>
      <c r="AP230" s="108"/>
      <c r="AQ230" s="108"/>
      <c r="AT230" s="11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1"/>
      <c r="CH230" s="11"/>
    </row>
    <row r="231" spans="20:86" s="12" customFormat="1" ht="21.95" customHeight="1" x14ac:dyDescent="0.25">
      <c r="T231" s="108"/>
      <c r="U231" s="109"/>
      <c r="V231" s="109"/>
      <c r="W231" s="109"/>
      <c r="X231" s="109"/>
      <c r="AA231" s="110"/>
      <c r="AB231" s="110"/>
      <c r="AC231" s="110"/>
      <c r="AD231" s="110"/>
      <c r="AE231" s="110"/>
      <c r="AF231" s="110"/>
      <c r="AH231" s="11"/>
      <c r="AI231" s="11"/>
      <c r="AJ231" s="108"/>
      <c r="AK231" s="108"/>
      <c r="AL231" s="108"/>
      <c r="AM231" s="108"/>
      <c r="AN231" s="108"/>
      <c r="AO231" s="108"/>
      <c r="AP231" s="108"/>
      <c r="AQ231" s="108"/>
      <c r="AT231" s="11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1"/>
      <c r="CH231" s="11"/>
    </row>
    <row r="232" spans="20:86" s="12" customFormat="1" ht="21.95" customHeight="1" x14ac:dyDescent="0.25">
      <c r="T232" s="108"/>
      <c r="U232" s="109"/>
      <c r="V232" s="109"/>
      <c r="W232" s="109"/>
      <c r="X232" s="109"/>
      <c r="AA232" s="110"/>
      <c r="AB232" s="110"/>
      <c r="AC232" s="110"/>
      <c r="AD232" s="110"/>
      <c r="AE232" s="110"/>
      <c r="AF232" s="110"/>
      <c r="AH232" s="11"/>
      <c r="AI232" s="11"/>
      <c r="AJ232" s="108"/>
      <c r="AK232" s="108"/>
      <c r="AL232" s="108"/>
      <c r="AM232" s="108"/>
      <c r="AN232" s="108"/>
      <c r="AO232" s="108"/>
      <c r="AP232" s="108"/>
      <c r="AQ232" s="108"/>
      <c r="AT232" s="11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1"/>
      <c r="CH232" s="11"/>
    </row>
    <row r="233" spans="20:86" s="12" customFormat="1" ht="21.95" customHeight="1" x14ac:dyDescent="0.25">
      <c r="T233" s="108"/>
      <c r="U233" s="109"/>
      <c r="V233" s="109"/>
      <c r="W233" s="109"/>
      <c r="X233" s="109"/>
      <c r="AA233" s="110"/>
      <c r="AB233" s="110"/>
      <c r="AC233" s="110"/>
      <c r="AD233" s="110"/>
      <c r="AE233" s="110"/>
      <c r="AF233" s="110"/>
      <c r="AH233" s="11"/>
      <c r="AI233" s="11"/>
      <c r="AJ233" s="108"/>
      <c r="AK233" s="108"/>
      <c r="AL233" s="108"/>
      <c r="AM233" s="108"/>
      <c r="AN233" s="108"/>
      <c r="AO233" s="108"/>
      <c r="AP233" s="108"/>
      <c r="AQ233" s="108"/>
      <c r="AT233" s="11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1"/>
      <c r="CH233" s="11"/>
    </row>
    <row r="234" spans="20:86" s="12" customFormat="1" ht="21.95" customHeight="1" x14ac:dyDescent="0.25">
      <c r="T234" s="108"/>
      <c r="U234" s="109"/>
      <c r="V234" s="109"/>
      <c r="W234" s="109"/>
      <c r="X234" s="109"/>
      <c r="AA234" s="110"/>
      <c r="AB234" s="110"/>
      <c r="AC234" s="110"/>
      <c r="AD234" s="110"/>
      <c r="AE234" s="110"/>
      <c r="AF234" s="110"/>
      <c r="AH234" s="11"/>
      <c r="AI234" s="11"/>
      <c r="AJ234" s="108"/>
      <c r="AK234" s="108"/>
      <c r="AL234" s="108"/>
      <c r="AM234" s="108"/>
      <c r="AN234" s="108"/>
      <c r="AO234" s="108"/>
      <c r="AP234" s="108"/>
      <c r="AQ234" s="108"/>
      <c r="AT234" s="11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1"/>
      <c r="CH234" s="11"/>
    </row>
    <row r="235" spans="20:86" s="12" customFormat="1" ht="21.95" customHeight="1" x14ac:dyDescent="0.25">
      <c r="T235" s="108"/>
      <c r="U235" s="109"/>
      <c r="V235" s="109"/>
      <c r="W235" s="109"/>
      <c r="X235" s="109"/>
      <c r="AA235" s="110"/>
      <c r="AB235" s="110"/>
      <c r="AC235" s="110"/>
      <c r="AD235" s="110"/>
      <c r="AE235" s="110"/>
      <c r="AF235" s="110"/>
      <c r="AH235" s="11"/>
      <c r="AI235" s="11"/>
      <c r="AJ235" s="108"/>
      <c r="AK235" s="108"/>
      <c r="AL235" s="108"/>
      <c r="AM235" s="108"/>
      <c r="AN235" s="108"/>
      <c r="AO235" s="108"/>
      <c r="AP235" s="108"/>
      <c r="AQ235" s="108"/>
      <c r="AT235" s="11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1"/>
      <c r="CH235" s="11"/>
    </row>
    <row r="236" spans="20:86" s="12" customFormat="1" ht="21.95" customHeight="1" x14ac:dyDescent="0.25">
      <c r="T236" s="108"/>
      <c r="U236" s="109"/>
      <c r="V236" s="109"/>
      <c r="W236" s="109"/>
      <c r="X236" s="109"/>
      <c r="AA236" s="110"/>
      <c r="AB236" s="110"/>
      <c r="AC236" s="110"/>
      <c r="AD236" s="110"/>
      <c r="AE236" s="110"/>
      <c r="AF236" s="110"/>
      <c r="AH236" s="11"/>
      <c r="AI236" s="11"/>
      <c r="AJ236" s="108"/>
      <c r="AK236" s="108"/>
      <c r="AL236" s="108"/>
      <c r="AM236" s="108"/>
      <c r="AN236" s="108"/>
      <c r="AO236" s="108"/>
      <c r="AP236" s="108"/>
      <c r="AQ236" s="108"/>
      <c r="AT236" s="11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1"/>
      <c r="CH236" s="11"/>
    </row>
    <row r="237" spans="20:86" s="12" customFormat="1" ht="21.95" customHeight="1" x14ac:dyDescent="0.25">
      <c r="T237" s="108"/>
      <c r="U237" s="109"/>
      <c r="V237" s="109"/>
      <c r="W237" s="109"/>
      <c r="X237" s="109"/>
      <c r="AA237" s="110"/>
      <c r="AB237" s="110"/>
      <c r="AC237" s="110"/>
      <c r="AD237" s="110"/>
      <c r="AE237" s="110"/>
      <c r="AF237" s="110"/>
      <c r="AH237" s="11"/>
      <c r="AI237" s="11"/>
      <c r="AJ237" s="108"/>
      <c r="AK237" s="108"/>
      <c r="AL237" s="108"/>
      <c r="AM237" s="108"/>
      <c r="AN237" s="108"/>
      <c r="AO237" s="108"/>
      <c r="AP237" s="108"/>
      <c r="AQ237" s="108"/>
      <c r="AT237" s="11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1"/>
      <c r="CH237" s="11"/>
    </row>
    <row r="238" spans="20:86" s="12" customFormat="1" ht="21.95" customHeight="1" x14ac:dyDescent="0.25">
      <c r="T238" s="108"/>
      <c r="U238" s="109"/>
      <c r="V238" s="109"/>
      <c r="W238" s="109"/>
      <c r="X238" s="109"/>
      <c r="AA238" s="110"/>
      <c r="AB238" s="110"/>
      <c r="AC238" s="110"/>
      <c r="AD238" s="110"/>
      <c r="AE238" s="110"/>
      <c r="AF238" s="110"/>
      <c r="AH238" s="11"/>
      <c r="AI238" s="11"/>
      <c r="AJ238" s="108"/>
      <c r="AK238" s="108"/>
      <c r="AL238" s="108"/>
      <c r="AM238" s="108"/>
      <c r="AN238" s="108"/>
      <c r="AO238" s="108"/>
      <c r="AP238" s="108"/>
      <c r="AQ238" s="108"/>
      <c r="AT238" s="11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1"/>
      <c r="CH238" s="11"/>
    </row>
    <row r="239" spans="20:86" s="12" customFormat="1" ht="21.95" customHeight="1" x14ac:dyDescent="0.25">
      <c r="T239" s="108"/>
      <c r="U239" s="109"/>
      <c r="V239" s="109"/>
      <c r="W239" s="109"/>
      <c r="X239" s="109"/>
      <c r="AA239" s="110"/>
      <c r="AB239" s="110"/>
      <c r="AC239" s="110"/>
      <c r="AD239" s="110"/>
      <c r="AE239" s="110"/>
      <c r="AF239" s="110"/>
      <c r="AH239" s="11"/>
      <c r="AI239" s="11"/>
      <c r="AJ239" s="108"/>
      <c r="AK239" s="108"/>
      <c r="AL239" s="108"/>
      <c r="AM239" s="108"/>
      <c r="AN239" s="108"/>
      <c r="AO239" s="108"/>
      <c r="AP239" s="108"/>
      <c r="AQ239" s="108"/>
      <c r="AT239" s="11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1"/>
      <c r="CH239" s="11"/>
    </row>
    <row r="240" spans="20:86" s="12" customFormat="1" ht="21.95" customHeight="1" x14ac:dyDescent="0.25">
      <c r="T240" s="108"/>
      <c r="U240" s="109"/>
      <c r="V240" s="109"/>
      <c r="W240" s="109"/>
      <c r="X240" s="109"/>
      <c r="AA240" s="110"/>
      <c r="AB240" s="110"/>
      <c r="AC240" s="110"/>
      <c r="AD240" s="110"/>
      <c r="AE240" s="110"/>
      <c r="AF240" s="110"/>
      <c r="AH240" s="11"/>
      <c r="AI240" s="11"/>
      <c r="AJ240" s="108"/>
      <c r="AK240" s="108"/>
      <c r="AL240" s="108"/>
      <c r="AM240" s="108"/>
      <c r="AN240" s="108"/>
      <c r="AO240" s="108"/>
      <c r="AP240" s="108"/>
      <c r="AQ240" s="108"/>
      <c r="AT240" s="11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1"/>
      <c r="CH240" s="11"/>
    </row>
    <row r="241" spans="20:86" s="12" customFormat="1" ht="21.95" customHeight="1" x14ac:dyDescent="0.25">
      <c r="T241" s="108"/>
      <c r="U241" s="109"/>
      <c r="V241" s="109"/>
      <c r="W241" s="109"/>
      <c r="X241" s="109"/>
      <c r="AA241" s="110"/>
      <c r="AB241" s="110"/>
      <c r="AC241" s="110"/>
      <c r="AD241" s="110"/>
      <c r="AE241" s="110"/>
      <c r="AF241" s="110"/>
      <c r="AH241" s="11"/>
      <c r="AI241" s="11"/>
      <c r="AJ241" s="108"/>
      <c r="AK241" s="108"/>
      <c r="AL241" s="108"/>
      <c r="AM241" s="108"/>
      <c r="AN241" s="108"/>
      <c r="AO241" s="108"/>
      <c r="AP241" s="108"/>
      <c r="AQ241" s="108"/>
      <c r="AT241" s="11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1"/>
      <c r="CH241" s="11"/>
    </row>
    <row r="242" spans="20:86" s="12" customFormat="1" ht="21.95" customHeight="1" x14ac:dyDescent="0.25">
      <c r="T242" s="108"/>
      <c r="U242" s="109"/>
      <c r="V242" s="109"/>
      <c r="W242" s="109"/>
      <c r="X242" s="109"/>
      <c r="AA242" s="110"/>
      <c r="AB242" s="110"/>
      <c r="AC242" s="110"/>
      <c r="AD242" s="110"/>
      <c r="AE242" s="110"/>
      <c r="AF242" s="110"/>
      <c r="AH242" s="11"/>
      <c r="AI242" s="11"/>
      <c r="AJ242" s="108"/>
      <c r="AK242" s="108"/>
      <c r="AL242" s="108"/>
      <c r="AM242" s="108"/>
      <c r="AN242" s="108"/>
      <c r="AO242" s="108"/>
      <c r="AP242" s="108"/>
      <c r="AQ242" s="108"/>
      <c r="AT242" s="11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1"/>
      <c r="CH242" s="11"/>
    </row>
    <row r="243" spans="20:86" s="12" customFormat="1" ht="21.95" customHeight="1" x14ac:dyDescent="0.25">
      <c r="T243" s="108"/>
      <c r="U243" s="109"/>
      <c r="V243" s="109"/>
      <c r="W243" s="109"/>
      <c r="X243" s="109"/>
      <c r="AA243" s="110"/>
      <c r="AB243" s="110"/>
      <c r="AC243" s="110"/>
      <c r="AD243" s="110"/>
      <c r="AE243" s="110"/>
      <c r="AF243" s="110"/>
      <c r="AH243" s="11"/>
      <c r="AI243" s="11"/>
      <c r="AJ243" s="108"/>
      <c r="AK243" s="108"/>
      <c r="AL243" s="108"/>
      <c r="AM243" s="108"/>
      <c r="AN243" s="108"/>
      <c r="AO243" s="108"/>
      <c r="AP243" s="108"/>
      <c r="AQ243" s="108"/>
      <c r="AT243" s="11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1"/>
      <c r="CH243" s="11"/>
    </row>
    <row r="244" spans="20:86" s="12" customFormat="1" ht="21.95" customHeight="1" x14ac:dyDescent="0.25">
      <c r="T244" s="108"/>
      <c r="U244" s="109"/>
      <c r="V244" s="109"/>
      <c r="W244" s="109"/>
      <c r="X244" s="109"/>
      <c r="AA244" s="110"/>
      <c r="AB244" s="110"/>
      <c r="AC244" s="110"/>
      <c r="AD244" s="110"/>
      <c r="AE244" s="110"/>
      <c r="AF244" s="110"/>
      <c r="AH244" s="11"/>
      <c r="AI244" s="11"/>
      <c r="AJ244" s="108"/>
      <c r="AK244" s="108"/>
      <c r="AL244" s="108"/>
      <c r="AM244" s="108"/>
      <c r="AN244" s="108"/>
      <c r="AO244" s="108"/>
      <c r="AP244" s="108"/>
      <c r="AQ244" s="108"/>
      <c r="AT244" s="11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1"/>
      <c r="CH244" s="11"/>
    </row>
    <row r="245" spans="20:86" s="12" customFormat="1" ht="21.95" customHeight="1" x14ac:dyDescent="0.25">
      <c r="T245" s="108"/>
      <c r="U245" s="109"/>
      <c r="V245" s="109"/>
      <c r="W245" s="109"/>
      <c r="X245" s="109"/>
      <c r="AA245" s="110"/>
      <c r="AB245" s="110"/>
      <c r="AC245" s="110"/>
      <c r="AD245" s="110"/>
      <c r="AE245" s="110"/>
      <c r="AF245" s="110"/>
      <c r="AH245" s="11"/>
      <c r="AI245" s="11"/>
      <c r="AJ245" s="108"/>
      <c r="AK245" s="108"/>
      <c r="AL245" s="108"/>
      <c r="AM245" s="108"/>
      <c r="AN245" s="108"/>
      <c r="AO245" s="108"/>
      <c r="AP245" s="108"/>
      <c r="AQ245" s="108"/>
      <c r="AT245" s="11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1"/>
      <c r="CH245" s="11"/>
    </row>
    <row r="246" spans="20:86" s="12" customFormat="1" ht="21.95" customHeight="1" x14ac:dyDescent="0.25">
      <c r="T246" s="108"/>
      <c r="U246" s="109"/>
      <c r="V246" s="109"/>
      <c r="W246" s="109"/>
      <c r="X246" s="109"/>
      <c r="AA246" s="110"/>
      <c r="AB246" s="110"/>
      <c r="AC246" s="110"/>
      <c r="AD246" s="110"/>
      <c r="AE246" s="110"/>
      <c r="AF246" s="110"/>
      <c r="AH246" s="11"/>
      <c r="AI246" s="11"/>
      <c r="AJ246" s="108"/>
      <c r="AK246" s="108"/>
      <c r="AL246" s="108"/>
      <c r="AM246" s="108"/>
      <c r="AN246" s="108"/>
      <c r="AO246" s="108"/>
      <c r="AP246" s="108"/>
      <c r="AQ246" s="108"/>
      <c r="AT246" s="11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1"/>
      <c r="CH246" s="11"/>
    </row>
    <row r="247" spans="20:86" s="12" customFormat="1" ht="21.95" customHeight="1" x14ac:dyDescent="0.25">
      <c r="T247" s="108"/>
      <c r="U247" s="109"/>
      <c r="V247" s="109"/>
      <c r="W247" s="109"/>
      <c r="X247" s="109"/>
      <c r="AA247" s="110"/>
      <c r="AB247" s="110"/>
      <c r="AC247" s="110"/>
      <c r="AD247" s="110"/>
      <c r="AE247" s="110"/>
      <c r="AF247" s="110"/>
      <c r="AH247" s="11"/>
      <c r="AI247" s="11"/>
      <c r="AJ247" s="108"/>
      <c r="AK247" s="108"/>
      <c r="AL247" s="108"/>
      <c r="AM247" s="108"/>
      <c r="AN247" s="108"/>
      <c r="AO247" s="108"/>
      <c r="AP247" s="108"/>
      <c r="AQ247" s="108"/>
      <c r="AT247" s="11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1"/>
      <c r="CH247" s="11"/>
    </row>
    <row r="248" spans="20:86" s="12" customFormat="1" ht="21.95" customHeight="1" x14ac:dyDescent="0.25">
      <c r="T248" s="108"/>
      <c r="U248" s="109"/>
      <c r="V248" s="109"/>
      <c r="W248" s="109"/>
      <c r="X248" s="109"/>
      <c r="AA248" s="110"/>
      <c r="AB248" s="110"/>
      <c r="AC248" s="110"/>
      <c r="AD248" s="110"/>
      <c r="AE248" s="110"/>
      <c r="AF248" s="110"/>
      <c r="AH248" s="11"/>
      <c r="AI248" s="11"/>
      <c r="AJ248" s="108"/>
      <c r="AK248" s="108"/>
      <c r="AL248" s="108"/>
      <c r="AM248" s="108"/>
      <c r="AN248" s="108"/>
      <c r="AO248" s="108"/>
      <c r="AP248" s="108"/>
      <c r="AQ248" s="108"/>
      <c r="AT248" s="11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1"/>
      <c r="CH248" s="11"/>
    </row>
    <row r="249" spans="20:86" s="12" customFormat="1" ht="21.95" customHeight="1" x14ac:dyDescent="0.25">
      <c r="T249" s="108"/>
      <c r="U249" s="109"/>
      <c r="V249" s="109"/>
      <c r="W249" s="109"/>
      <c r="X249" s="109"/>
      <c r="AA249" s="110"/>
      <c r="AB249" s="110"/>
      <c r="AC249" s="110"/>
      <c r="AD249" s="110"/>
      <c r="AE249" s="110"/>
      <c r="AF249" s="110"/>
      <c r="AH249" s="11"/>
      <c r="AI249" s="11"/>
      <c r="AJ249" s="108"/>
      <c r="AK249" s="108"/>
      <c r="AL249" s="108"/>
      <c r="AM249" s="108"/>
      <c r="AN249" s="108"/>
      <c r="AO249" s="108"/>
      <c r="AP249" s="108"/>
      <c r="AQ249" s="108"/>
      <c r="AT249" s="11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1"/>
      <c r="CH249" s="11"/>
    </row>
    <row r="250" spans="20:86" s="12" customFormat="1" ht="21.95" customHeight="1" x14ac:dyDescent="0.25">
      <c r="T250" s="108"/>
      <c r="U250" s="109"/>
      <c r="V250" s="109"/>
      <c r="W250" s="109"/>
      <c r="X250" s="109"/>
      <c r="AA250" s="110"/>
      <c r="AB250" s="110"/>
      <c r="AC250" s="110"/>
      <c r="AD250" s="110"/>
      <c r="AE250" s="110"/>
      <c r="AF250" s="110"/>
      <c r="AH250" s="11"/>
      <c r="AI250" s="11"/>
      <c r="AJ250" s="108"/>
      <c r="AK250" s="108"/>
      <c r="AL250" s="108"/>
      <c r="AM250" s="108"/>
      <c r="AN250" s="108"/>
      <c r="AO250" s="108"/>
      <c r="AP250" s="108"/>
      <c r="AQ250" s="108"/>
      <c r="AT250" s="11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1"/>
      <c r="CH250" s="11"/>
    </row>
    <row r="251" spans="20:86" s="12" customFormat="1" ht="21.95" customHeight="1" x14ac:dyDescent="0.25">
      <c r="T251" s="108"/>
      <c r="U251" s="109"/>
      <c r="V251" s="109"/>
      <c r="W251" s="109"/>
      <c r="X251" s="109"/>
      <c r="AA251" s="110"/>
      <c r="AB251" s="110"/>
      <c r="AC251" s="110"/>
      <c r="AD251" s="110"/>
      <c r="AE251" s="110"/>
      <c r="AF251" s="110"/>
      <c r="AH251" s="11"/>
      <c r="AI251" s="11"/>
      <c r="AJ251" s="108"/>
      <c r="AK251" s="108"/>
      <c r="AL251" s="108"/>
      <c r="AM251" s="108"/>
      <c r="AN251" s="108"/>
      <c r="AO251" s="108"/>
      <c r="AP251" s="108"/>
      <c r="AQ251" s="108"/>
      <c r="AT251" s="11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1"/>
      <c r="CH251" s="11"/>
    </row>
    <row r="252" spans="20:86" s="12" customFormat="1" ht="21.95" customHeight="1" x14ac:dyDescent="0.25">
      <c r="T252" s="108"/>
      <c r="U252" s="109"/>
      <c r="V252" s="109"/>
      <c r="W252" s="109"/>
      <c r="X252" s="109"/>
      <c r="AA252" s="110"/>
      <c r="AB252" s="110"/>
      <c r="AC252" s="110"/>
      <c r="AD252" s="110"/>
      <c r="AE252" s="110"/>
      <c r="AF252" s="110"/>
      <c r="AH252" s="11"/>
      <c r="AI252" s="11"/>
      <c r="AJ252" s="108"/>
      <c r="AK252" s="108"/>
      <c r="AL252" s="108"/>
      <c r="AM252" s="108"/>
      <c r="AN252" s="108"/>
      <c r="AO252" s="108"/>
      <c r="AP252" s="108"/>
      <c r="AQ252" s="108"/>
      <c r="AT252" s="11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1"/>
      <c r="CH252" s="11"/>
    </row>
    <row r="253" spans="20:86" s="12" customFormat="1" ht="21.95" customHeight="1" x14ac:dyDescent="0.25">
      <c r="T253" s="108"/>
      <c r="U253" s="109"/>
      <c r="V253" s="109"/>
      <c r="W253" s="109"/>
      <c r="X253" s="109"/>
      <c r="AA253" s="110"/>
      <c r="AB253" s="110"/>
      <c r="AC253" s="110"/>
      <c r="AD253" s="110"/>
      <c r="AE253" s="110"/>
      <c r="AF253" s="110"/>
      <c r="AH253" s="11"/>
      <c r="AI253" s="11"/>
      <c r="AJ253" s="108"/>
      <c r="AK253" s="108"/>
      <c r="AL253" s="108"/>
      <c r="AM253" s="108"/>
      <c r="AN253" s="108"/>
      <c r="AO253" s="108"/>
      <c r="AP253" s="108"/>
      <c r="AQ253" s="108"/>
      <c r="AT253" s="11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1"/>
      <c r="CH253" s="11"/>
    </row>
    <row r="254" spans="20:86" s="12" customFormat="1" ht="21.95" customHeight="1" x14ac:dyDescent="0.25">
      <c r="T254" s="108"/>
      <c r="U254" s="109"/>
      <c r="V254" s="109"/>
      <c r="W254" s="109"/>
      <c r="X254" s="109"/>
      <c r="AA254" s="110"/>
      <c r="AB254" s="110"/>
      <c r="AC254" s="110"/>
      <c r="AD254" s="110"/>
      <c r="AE254" s="110"/>
      <c r="AF254" s="110"/>
      <c r="AH254" s="11"/>
      <c r="AI254" s="11"/>
      <c r="AJ254" s="108"/>
      <c r="AK254" s="108"/>
      <c r="AL254" s="108"/>
      <c r="AM254" s="108"/>
      <c r="AN254" s="108"/>
      <c r="AO254" s="108"/>
      <c r="AP254" s="108"/>
      <c r="AQ254" s="108"/>
      <c r="AT254" s="11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1"/>
      <c r="CH254" s="11"/>
    </row>
    <row r="255" spans="20:86" s="12" customFormat="1" ht="21.95" customHeight="1" x14ac:dyDescent="0.25">
      <c r="T255" s="108"/>
      <c r="U255" s="109"/>
      <c r="V255" s="109"/>
      <c r="W255" s="109"/>
      <c r="X255" s="109"/>
      <c r="AA255" s="110"/>
      <c r="AB255" s="110"/>
      <c r="AC255" s="110"/>
      <c r="AD255" s="110"/>
      <c r="AE255" s="110"/>
      <c r="AF255" s="110"/>
      <c r="AH255" s="11"/>
      <c r="AI255" s="11"/>
      <c r="AJ255" s="108"/>
      <c r="AK255" s="108"/>
      <c r="AL255" s="108"/>
      <c r="AM255" s="108"/>
      <c r="AN255" s="108"/>
      <c r="AO255" s="108"/>
      <c r="AP255" s="108"/>
      <c r="AQ255" s="108"/>
      <c r="AT255" s="11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1"/>
      <c r="CH255" s="11"/>
    </row>
    <row r="256" spans="20:86" s="12" customFormat="1" ht="21.95" customHeight="1" x14ac:dyDescent="0.25">
      <c r="T256" s="108"/>
      <c r="U256" s="109"/>
      <c r="V256" s="109"/>
      <c r="W256" s="109"/>
      <c r="X256" s="109"/>
      <c r="AA256" s="110"/>
      <c r="AB256" s="110"/>
      <c r="AC256" s="110"/>
      <c r="AD256" s="110"/>
      <c r="AE256" s="110"/>
      <c r="AF256" s="110"/>
      <c r="AH256" s="11"/>
      <c r="AI256" s="11"/>
      <c r="AJ256" s="108"/>
      <c r="AK256" s="108"/>
      <c r="AL256" s="108"/>
      <c r="AM256" s="108"/>
      <c r="AN256" s="108"/>
      <c r="AO256" s="108"/>
      <c r="AP256" s="108"/>
      <c r="AQ256" s="108"/>
      <c r="AT256" s="11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1"/>
      <c r="CH256" s="11"/>
    </row>
    <row r="257" spans="20:86" s="12" customFormat="1" ht="21.95" customHeight="1" x14ac:dyDescent="0.25">
      <c r="T257" s="108"/>
      <c r="U257" s="109"/>
      <c r="V257" s="109"/>
      <c r="W257" s="109"/>
      <c r="X257" s="109"/>
      <c r="AA257" s="110"/>
      <c r="AB257" s="110"/>
      <c r="AC257" s="110"/>
      <c r="AD257" s="110"/>
      <c r="AE257" s="110"/>
      <c r="AF257" s="110"/>
      <c r="AH257" s="11"/>
      <c r="AI257" s="11"/>
      <c r="AJ257" s="108"/>
      <c r="AK257" s="108"/>
      <c r="AL257" s="108"/>
      <c r="AM257" s="108"/>
      <c r="AN257" s="108"/>
      <c r="AO257" s="108"/>
      <c r="AP257" s="108"/>
      <c r="AQ257" s="108"/>
      <c r="AT257" s="11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1"/>
      <c r="CH257" s="11"/>
    </row>
    <row r="258" spans="20:86" s="12" customFormat="1" ht="21.95" customHeight="1" x14ac:dyDescent="0.25">
      <c r="T258" s="108"/>
      <c r="U258" s="109"/>
      <c r="V258" s="109"/>
      <c r="W258" s="109"/>
      <c r="X258" s="109"/>
      <c r="AA258" s="110"/>
      <c r="AB258" s="110"/>
      <c r="AC258" s="110"/>
      <c r="AD258" s="110"/>
      <c r="AE258" s="110"/>
      <c r="AF258" s="110"/>
      <c r="AH258" s="11"/>
      <c r="AI258" s="11"/>
      <c r="AJ258" s="108"/>
      <c r="AK258" s="108"/>
      <c r="AL258" s="108"/>
      <c r="AM258" s="108"/>
      <c r="AN258" s="108"/>
      <c r="AO258" s="108"/>
      <c r="AP258" s="108"/>
      <c r="AQ258" s="108"/>
      <c r="AT258" s="11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1"/>
      <c r="CH258" s="11"/>
    </row>
    <row r="259" spans="20:86" s="12" customFormat="1" ht="21.95" customHeight="1" x14ac:dyDescent="0.25">
      <c r="T259" s="108"/>
      <c r="U259" s="109"/>
      <c r="V259" s="109"/>
      <c r="W259" s="109"/>
      <c r="X259" s="109"/>
      <c r="AA259" s="110"/>
      <c r="AB259" s="110"/>
      <c r="AC259" s="110"/>
      <c r="AD259" s="110"/>
      <c r="AE259" s="110"/>
      <c r="AF259" s="110"/>
      <c r="AH259" s="11"/>
      <c r="AI259" s="11"/>
      <c r="AJ259" s="108"/>
      <c r="AK259" s="108"/>
      <c r="AL259" s="108"/>
      <c r="AM259" s="108"/>
      <c r="AN259" s="108"/>
      <c r="AO259" s="108"/>
      <c r="AP259" s="108"/>
      <c r="AQ259" s="108"/>
      <c r="AT259" s="11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1"/>
      <c r="CH259" s="11"/>
    </row>
    <row r="260" spans="20:86" s="12" customFormat="1" ht="21.95" customHeight="1" x14ac:dyDescent="0.25">
      <c r="T260" s="108"/>
      <c r="U260" s="109"/>
      <c r="V260" s="109"/>
      <c r="W260" s="109"/>
      <c r="X260" s="109"/>
      <c r="AA260" s="110"/>
      <c r="AB260" s="110"/>
      <c r="AC260" s="110"/>
      <c r="AD260" s="110"/>
      <c r="AE260" s="110"/>
      <c r="AF260" s="110"/>
      <c r="AH260" s="11"/>
      <c r="AI260" s="11"/>
      <c r="AJ260" s="108"/>
      <c r="AK260" s="108"/>
      <c r="AL260" s="108"/>
      <c r="AM260" s="108"/>
      <c r="AN260" s="108"/>
      <c r="AO260" s="108"/>
      <c r="AP260" s="108"/>
      <c r="AQ260" s="108"/>
      <c r="AT260" s="11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1"/>
      <c r="CH260" s="11"/>
    </row>
    <row r="261" spans="20:86" s="12" customFormat="1" ht="21.95" customHeight="1" x14ac:dyDescent="0.25">
      <c r="T261" s="108"/>
      <c r="U261" s="109"/>
      <c r="V261" s="109"/>
      <c r="W261" s="109"/>
      <c r="X261" s="109"/>
      <c r="AA261" s="110"/>
      <c r="AB261" s="110"/>
      <c r="AC261" s="110"/>
      <c r="AD261" s="110"/>
      <c r="AE261" s="110"/>
      <c r="AF261" s="110"/>
      <c r="AH261" s="11"/>
      <c r="AI261" s="11"/>
      <c r="AJ261" s="108"/>
      <c r="AK261" s="108"/>
      <c r="AL261" s="108"/>
      <c r="AM261" s="108"/>
      <c r="AN261" s="108"/>
      <c r="AO261" s="108"/>
      <c r="AP261" s="108"/>
      <c r="AQ261" s="108"/>
      <c r="AT261" s="11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1"/>
      <c r="CH261" s="11"/>
    </row>
    <row r="262" spans="20:86" s="12" customFormat="1" ht="21.95" customHeight="1" x14ac:dyDescent="0.25">
      <c r="T262" s="108"/>
      <c r="U262" s="109"/>
      <c r="V262" s="109"/>
      <c r="W262" s="109"/>
      <c r="X262" s="109"/>
      <c r="AA262" s="110"/>
      <c r="AB262" s="110"/>
      <c r="AC262" s="110"/>
      <c r="AD262" s="110"/>
      <c r="AE262" s="110"/>
      <c r="AF262" s="110"/>
      <c r="AH262" s="11"/>
      <c r="AI262" s="11"/>
      <c r="AJ262" s="108"/>
      <c r="AK262" s="108"/>
      <c r="AL262" s="108"/>
      <c r="AM262" s="108"/>
      <c r="AN262" s="108"/>
      <c r="AO262" s="108"/>
      <c r="AP262" s="108"/>
      <c r="AQ262" s="108"/>
      <c r="AT262" s="11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1"/>
      <c r="CH262" s="11"/>
    </row>
    <row r="263" spans="20:86" s="12" customFormat="1" ht="21.95" customHeight="1" x14ac:dyDescent="0.25">
      <c r="T263" s="108"/>
      <c r="U263" s="109"/>
      <c r="V263" s="109"/>
      <c r="W263" s="109"/>
      <c r="X263" s="109"/>
      <c r="AA263" s="110"/>
      <c r="AB263" s="110"/>
      <c r="AC263" s="110"/>
      <c r="AD263" s="110"/>
      <c r="AE263" s="110"/>
      <c r="AF263" s="110"/>
      <c r="AH263" s="11"/>
      <c r="AI263" s="11"/>
      <c r="AJ263" s="108"/>
      <c r="AK263" s="108"/>
      <c r="AL263" s="108"/>
      <c r="AM263" s="108"/>
      <c r="AN263" s="108"/>
      <c r="AO263" s="108"/>
      <c r="AP263" s="108"/>
      <c r="AQ263" s="108"/>
      <c r="AT263" s="11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1"/>
      <c r="CH263" s="11"/>
    </row>
    <row r="264" spans="20:86" s="12" customFormat="1" ht="21.95" customHeight="1" x14ac:dyDescent="0.25">
      <c r="T264" s="108"/>
      <c r="U264" s="109"/>
      <c r="V264" s="109"/>
      <c r="W264" s="109"/>
      <c r="X264" s="109"/>
      <c r="AA264" s="110"/>
      <c r="AB264" s="110"/>
      <c r="AC264" s="110"/>
      <c r="AD264" s="110"/>
      <c r="AE264" s="110"/>
      <c r="AF264" s="110"/>
      <c r="AH264" s="11"/>
      <c r="AI264" s="11"/>
      <c r="AJ264" s="108"/>
      <c r="AK264" s="108"/>
      <c r="AL264" s="108"/>
      <c r="AM264" s="108"/>
      <c r="AN264" s="108"/>
      <c r="AO264" s="108"/>
      <c r="AP264" s="108"/>
      <c r="AQ264" s="108"/>
      <c r="AT264" s="11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1"/>
      <c r="CH264" s="11"/>
    </row>
    <row r="265" spans="20:86" s="12" customFormat="1" ht="21.95" customHeight="1" x14ac:dyDescent="0.25">
      <c r="T265" s="108"/>
      <c r="U265" s="109"/>
      <c r="V265" s="109"/>
      <c r="W265" s="109"/>
      <c r="X265" s="109"/>
      <c r="AA265" s="110"/>
      <c r="AB265" s="110"/>
      <c r="AC265" s="110"/>
      <c r="AD265" s="110"/>
      <c r="AE265" s="110"/>
      <c r="AF265" s="110"/>
      <c r="AH265" s="11"/>
      <c r="AI265" s="11"/>
      <c r="AJ265" s="108"/>
      <c r="AK265" s="108"/>
      <c r="AL265" s="108"/>
      <c r="AM265" s="108"/>
      <c r="AN265" s="108"/>
      <c r="AO265" s="108"/>
      <c r="AP265" s="108"/>
      <c r="AQ265" s="108"/>
      <c r="AT265" s="11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1"/>
      <c r="CH265" s="11"/>
    </row>
    <row r="266" spans="20:86" s="12" customFormat="1" ht="21.95" customHeight="1" x14ac:dyDescent="0.25">
      <c r="T266" s="108"/>
      <c r="U266" s="109"/>
      <c r="V266" s="109"/>
      <c r="W266" s="109"/>
      <c r="X266" s="109"/>
      <c r="AA266" s="110"/>
      <c r="AB266" s="110"/>
      <c r="AC266" s="110"/>
      <c r="AD266" s="110"/>
      <c r="AE266" s="110"/>
      <c r="AF266" s="110"/>
      <c r="AH266" s="11"/>
      <c r="AI266" s="11"/>
      <c r="AJ266" s="108"/>
      <c r="AK266" s="108"/>
      <c r="AL266" s="108"/>
      <c r="AM266" s="108"/>
      <c r="AN266" s="108"/>
      <c r="AO266" s="108"/>
      <c r="AP266" s="108"/>
      <c r="AQ266" s="108"/>
      <c r="AT266" s="11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1"/>
      <c r="CH266" s="11"/>
    </row>
    <row r="267" spans="20:86" s="12" customFormat="1" ht="21.95" customHeight="1" x14ac:dyDescent="0.25">
      <c r="T267" s="108"/>
      <c r="U267" s="109"/>
      <c r="V267" s="109"/>
      <c r="W267" s="109"/>
      <c r="X267" s="109"/>
      <c r="AA267" s="110"/>
      <c r="AB267" s="110"/>
      <c r="AC267" s="110"/>
      <c r="AD267" s="110"/>
      <c r="AE267" s="110"/>
      <c r="AF267" s="110"/>
      <c r="AH267" s="11"/>
      <c r="AI267" s="11"/>
      <c r="AJ267" s="108"/>
      <c r="AK267" s="108"/>
      <c r="AL267" s="108"/>
      <c r="AM267" s="108"/>
      <c r="AN267" s="108"/>
      <c r="AO267" s="108"/>
      <c r="AP267" s="108"/>
      <c r="AQ267" s="108"/>
      <c r="AT267" s="11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1"/>
      <c r="CH267" s="11"/>
    </row>
    <row r="268" spans="20:86" s="12" customFormat="1" ht="21.95" customHeight="1" x14ac:dyDescent="0.25">
      <c r="T268" s="108"/>
      <c r="U268" s="109"/>
      <c r="V268" s="109"/>
      <c r="W268" s="109"/>
      <c r="X268" s="109"/>
      <c r="AA268" s="110"/>
      <c r="AB268" s="110"/>
      <c r="AC268" s="110"/>
      <c r="AD268" s="110"/>
      <c r="AE268" s="110"/>
      <c r="AF268" s="110"/>
      <c r="AH268" s="11"/>
      <c r="AI268" s="11"/>
      <c r="AJ268" s="108"/>
      <c r="AK268" s="108"/>
      <c r="AL268" s="108"/>
      <c r="AM268" s="108"/>
      <c r="AN268" s="108"/>
      <c r="AO268" s="108"/>
      <c r="AP268" s="108"/>
      <c r="AQ268" s="108"/>
      <c r="AT268" s="11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1"/>
      <c r="CH268" s="11"/>
    </row>
    <row r="269" spans="20:86" s="12" customFormat="1" ht="21.95" customHeight="1" x14ac:dyDescent="0.25">
      <c r="T269" s="108"/>
      <c r="U269" s="109"/>
      <c r="V269" s="109"/>
      <c r="W269" s="109"/>
      <c r="X269" s="109"/>
      <c r="AA269" s="110"/>
      <c r="AB269" s="110"/>
      <c r="AC269" s="110"/>
      <c r="AD269" s="110"/>
      <c r="AE269" s="110"/>
      <c r="AF269" s="110"/>
      <c r="AH269" s="11"/>
      <c r="AI269" s="11"/>
      <c r="AJ269" s="108"/>
      <c r="AK269" s="108"/>
      <c r="AL269" s="108"/>
      <c r="AM269" s="108"/>
      <c r="AN269" s="108"/>
      <c r="AO269" s="108"/>
      <c r="AP269" s="108"/>
      <c r="AQ269" s="108"/>
      <c r="AT269" s="11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1"/>
      <c r="CH269" s="11"/>
    </row>
    <row r="270" spans="20:86" s="12" customFormat="1" ht="21.95" customHeight="1" x14ac:dyDescent="0.25">
      <c r="T270" s="108"/>
      <c r="U270" s="109"/>
      <c r="V270" s="109"/>
      <c r="W270" s="109"/>
      <c r="X270" s="109"/>
      <c r="AA270" s="110"/>
      <c r="AB270" s="110"/>
      <c r="AC270" s="110"/>
      <c r="AD270" s="110"/>
      <c r="AE270" s="110"/>
      <c r="AF270" s="110"/>
      <c r="AH270" s="11"/>
      <c r="AI270" s="11"/>
      <c r="AJ270" s="108"/>
      <c r="AK270" s="108"/>
      <c r="AL270" s="108"/>
      <c r="AM270" s="108"/>
      <c r="AN270" s="108"/>
      <c r="AO270" s="108"/>
      <c r="AP270" s="108"/>
      <c r="AQ270" s="108"/>
      <c r="AT270" s="11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1"/>
      <c r="CH270" s="11"/>
    </row>
    <row r="271" spans="20:86" s="12" customFormat="1" ht="21.95" customHeight="1" x14ac:dyDescent="0.25">
      <c r="T271" s="108"/>
      <c r="U271" s="109"/>
      <c r="V271" s="109"/>
      <c r="W271" s="109"/>
      <c r="X271" s="109"/>
      <c r="AA271" s="110"/>
      <c r="AB271" s="110"/>
      <c r="AC271" s="110"/>
      <c r="AD271" s="110"/>
      <c r="AE271" s="110"/>
      <c r="AF271" s="110"/>
      <c r="AH271" s="11"/>
      <c r="AI271" s="11"/>
      <c r="AJ271" s="108"/>
      <c r="AK271" s="108"/>
      <c r="AL271" s="108"/>
      <c r="AM271" s="108"/>
      <c r="AN271" s="108"/>
      <c r="AO271" s="108"/>
      <c r="AP271" s="108"/>
      <c r="AQ271" s="108"/>
      <c r="AT271" s="11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1"/>
      <c r="CH271" s="11"/>
    </row>
    <row r="272" spans="20:86" s="12" customFormat="1" ht="21.95" customHeight="1" x14ac:dyDescent="0.25">
      <c r="T272" s="108"/>
      <c r="U272" s="109"/>
      <c r="V272" s="109"/>
      <c r="W272" s="109"/>
      <c r="X272" s="109"/>
      <c r="AA272" s="110"/>
      <c r="AB272" s="110"/>
      <c r="AC272" s="110"/>
      <c r="AD272" s="110"/>
      <c r="AE272" s="110"/>
      <c r="AF272" s="110"/>
      <c r="AH272" s="11"/>
      <c r="AI272" s="11"/>
      <c r="AJ272" s="108"/>
      <c r="AK272" s="108"/>
      <c r="AL272" s="108"/>
      <c r="AM272" s="108"/>
      <c r="AN272" s="108"/>
      <c r="AO272" s="108"/>
      <c r="AP272" s="108"/>
      <c r="AQ272" s="108"/>
      <c r="AT272" s="11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1"/>
      <c r="CH272" s="11"/>
    </row>
    <row r="273" spans="20:86" s="12" customFormat="1" ht="21.95" customHeight="1" x14ac:dyDescent="0.25">
      <c r="T273" s="108"/>
      <c r="U273" s="109"/>
      <c r="V273" s="109"/>
      <c r="W273" s="109"/>
      <c r="X273" s="109"/>
      <c r="AA273" s="110"/>
      <c r="AB273" s="110"/>
      <c r="AC273" s="110"/>
      <c r="AD273" s="110"/>
      <c r="AE273" s="110"/>
      <c r="AF273" s="110"/>
      <c r="AH273" s="11"/>
      <c r="AI273" s="11"/>
      <c r="AJ273" s="108"/>
      <c r="AK273" s="108"/>
      <c r="AL273" s="108"/>
      <c r="AM273" s="108"/>
      <c r="AN273" s="108"/>
      <c r="AO273" s="108"/>
      <c r="AP273" s="108"/>
      <c r="AQ273" s="108"/>
      <c r="AT273" s="11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1"/>
      <c r="CH273" s="11"/>
    </row>
    <row r="274" spans="20:86" s="12" customFormat="1" ht="21.95" customHeight="1" x14ac:dyDescent="0.25">
      <c r="T274" s="108"/>
      <c r="U274" s="109"/>
      <c r="V274" s="109"/>
      <c r="W274" s="109"/>
      <c r="X274" s="109"/>
      <c r="AA274" s="110"/>
      <c r="AB274" s="110"/>
      <c r="AC274" s="110"/>
      <c r="AD274" s="110"/>
      <c r="AE274" s="110"/>
      <c r="AF274" s="110"/>
      <c r="AH274" s="11"/>
      <c r="AI274" s="11"/>
      <c r="AJ274" s="108"/>
      <c r="AK274" s="108"/>
      <c r="AL274" s="108"/>
      <c r="AM274" s="108"/>
      <c r="AN274" s="108"/>
      <c r="AO274" s="108"/>
      <c r="AP274" s="108"/>
      <c r="AQ274" s="108"/>
      <c r="AT274" s="11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1"/>
      <c r="CH274" s="11"/>
    </row>
    <row r="275" spans="20:86" s="12" customFormat="1" ht="21.95" customHeight="1" x14ac:dyDescent="0.25">
      <c r="T275" s="108"/>
      <c r="U275" s="109"/>
      <c r="V275" s="109"/>
      <c r="W275" s="109"/>
      <c r="X275" s="109"/>
      <c r="AA275" s="110"/>
      <c r="AB275" s="110"/>
      <c r="AC275" s="110"/>
      <c r="AD275" s="110"/>
      <c r="AE275" s="110"/>
      <c r="AF275" s="110"/>
      <c r="AH275" s="11"/>
      <c r="AI275" s="11"/>
      <c r="AJ275" s="108"/>
      <c r="AK275" s="108"/>
      <c r="AL275" s="108"/>
      <c r="AM275" s="108"/>
      <c r="AN275" s="108"/>
      <c r="AO275" s="108"/>
      <c r="AP275" s="108"/>
      <c r="AQ275" s="108"/>
      <c r="AT275" s="11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1"/>
      <c r="CH275" s="11"/>
    </row>
    <row r="276" spans="20:86" s="12" customFormat="1" ht="21.95" customHeight="1" x14ac:dyDescent="0.25">
      <c r="T276" s="108"/>
      <c r="U276" s="109"/>
      <c r="V276" s="109"/>
      <c r="W276" s="109"/>
      <c r="X276" s="109"/>
      <c r="AA276" s="110"/>
      <c r="AB276" s="110"/>
      <c r="AC276" s="110"/>
      <c r="AD276" s="110"/>
      <c r="AE276" s="110"/>
      <c r="AF276" s="110"/>
      <c r="AH276" s="11"/>
      <c r="AI276" s="11"/>
      <c r="AJ276" s="108"/>
      <c r="AK276" s="108"/>
      <c r="AL276" s="108"/>
      <c r="AM276" s="108"/>
      <c r="AN276" s="108"/>
      <c r="AO276" s="108"/>
      <c r="AP276" s="108"/>
      <c r="AQ276" s="108"/>
      <c r="AT276" s="11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1"/>
      <c r="CH276" s="11"/>
    </row>
    <row r="277" spans="20:86" s="12" customFormat="1" ht="21.95" customHeight="1" x14ac:dyDescent="0.25">
      <c r="T277" s="108"/>
      <c r="U277" s="109"/>
      <c r="V277" s="109"/>
      <c r="W277" s="109"/>
      <c r="X277" s="109"/>
      <c r="AA277" s="110"/>
      <c r="AB277" s="110"/>
      <c r="AC277" s="110"/>
      <c r="AD277" s="110"/>
      <c r="AE277" s="110"/>
      <c r="AF277" s="110"/>
      <c r="AH277" s="11"/>
      <c r="AI277" s="11"/>
      <c r="AJ277" s="108"/>
      <c r="AK277" s="108"/>
      <c r="AL277" s="108"/>
      <c r="AM277" s="108"/>
      <c r="AN277" s="108"/>
      <c r="AO277" s="108"/>
      <c r="AP277" s="108"/>
      <c r="AQ277" s="108"/>
      <c r="AT277" s="11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1"/>
      <c r="CH277" s="11"/>
    </row>
    <row r="278" spans="20:86" s="12" customFormat="1" ht="21.95" customHeight="1" x14ac:dyDescent="0.25">
      <c r="T278" s="108"/>
      <c r="U278" s="109"/>
      <c r="V278" s="109"/>
      <c r="W278" s="109"/>
      <c r="X278" s="109"/>
      <c r="AA278" s="110"/>
      <c r="AB278" s="110"/>
      <c r="AC278" s="110"/>
      <c r="AD278" s="110"/>
      <c r="AE278" s="110"/>
      <c r="AF278" s="110"/>
      <c r="AH278" s="11"/>
      <c r="AI278" s="11"/>
      <c r="AJ278" s="108"/>
      <c r="AK278" s="108"/>
      <c r="AL278" s="108"/>
      <c r="AM278" s="108"/>
      <c r="AN278" s="108"/>
      <c r="AO278" s="108"/>
      <c r="AP278" s="108"/>
      <c r="AQ278" s="108"/>
      <c r="AT278" s="11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1"/>
      <c r="CH278" s="11"/>
    </row>
    <row r="279" spans="20:86" s="12" customFormat="1" ht="21.95" customHeight="1" x14ac:dyDescent="0.25">
      <c r="T279" s="108"/>
      <c r="U279" s="109"/>
      <c r="V279" s="109"/>
      <c r="W279" s="109"/>
      <c r="X279" s="109"/>
      <c r="AA279" s="110"/>
      <c r="AB279" s="110"/>
      <c r="AC279" s="110"/>
      <c r="AD279" s="110"/>
      <c r="AE279" s="110"/>
      <c r="AF279" s="110"/>
      <c r="AH279" s="11"/>
      <c r="AI279" s="11"/>
      <c r="AJ279" s="108"/>
      <c r="AK279" s="108"/>
      <c r="AL279" s="108"/>
      <c r="AM279" s="108"/>
      <c r="AN279" s="108"/>
      <c r="AO279" s="108"/>
      <c r="AP279" s="108"/>
      <c r="AQ279" s="108"/>
      <c r="AT279" s="11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1"/>
      <c r="CH279" s="11"/>
    </row>
    <row r="280" spans="20:86" s="12" customFormat="1" ht="21.95" customHeight="1" x14ac:dyDescent="0.25">
      <c r="T280" s="108"/>
      <c r="U280" s="109"/>
      <c r="V280" s="109"/>
      <c r="W280" s="109"/>
      <c r="X280" s="109"/>
      <c r="AA280" s="110"/>
      <c r="AB280" s="110"/>
      <c r="AC280" s="110"/>
      <c r="AD280" s="110"/>
      <c r="AE280" s="110"/>
      <c r="AF280" s="110"/>
      <c r="AH280" s="11"/>
      <c r="AI280" s="11"/>
      <c r="AJ280" s="108"/>
      <c r="AK280" s="108"/>
      <c r="AL280" s="108"/>
      <c r="AM280" s="108"/>
      <c r="AN280" s="108"/>
      <c r="AO280" s="108"/>
      <c r="AP280" s="108"/>
      <c r="AQ280" s="108"/>
      <c r="AT280" s="11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1"/>
      <c r="CH280" s="11"/>
    </row>
    <row r="281" spans="20:86" s="12" customFormat="1" ht="21.95" customHeight="1" x14ac:dyDescent="0.25">
      <c r="T281" s="108"/>
      <c r="U281" s="109"/>
      <c r="V281" s="109"/>
      <c r="W281" s="109"/>
      <c r="X281" s="109"/>
      <c r="AA281" s="110"/>
      <c r="AB281" s="110"/>
      <c r="AC281" s="110"/>
      <c r="AD281" s="110"/>
      <c r="AE281" s="110"/>
      <c r="AF281" s="110"/>
      <c r="AH281" s="11"/>
      <c r="AI281" s="11"/>
      <c r="AJ281" s="108"/>
      <c r="AK281" s="108"/>
      <c r="AL281" s="108"/>
      <c r="AM281" s="108"/>
      <c r="AN281" s="108"/>
      <c r="AO281" s="108"/>
      <c r="AP281" s="108"/>
      <c r="AQ281" s="108"/>
      <c r="AT281" s="11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1"/>
      <c r="CH281" s="11"/>
    </row>
    <row r="282" spans="20:86" s="12" customFormat="1" ht="21.95" customHeight="1" x14ac:dyDescent="0.25">
      <c r="T282" s="108"/>
      <c r="U282" s="109"/>
      <c r="V282" s="109"/>
      <c r="W282" s="109"/>
      <c r="X282" s="109"/>
      <c r="AA282" s="110"/>
      <c r="AB282" s="110"/>
      <c r="AC282" s="110"/>
      <c r="AD282" s="110"/>
      <c r="AE282" s="110"/>
      <c r="AF282" s="110"/>
      <c r="AH282" s="11"/>
      <c r="AI282" s="11"/>
      <c r="AJ282" s="108"/>
      <c r="AK282" s="108"/>
      <c r="AL282" s="108"/>
      <c r="AM282" s="108"/>
      <c r="AN282" s="108"/>
      <c r="AO282" s="108"/>
      <c r="AP282" s="108"/>
      <c r="AQ282" s="108"/>
      <c r="AT282" s="11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1"/>
      <c r="CH282" s="11"/>
    </row>
    <row r="283" spans="20:86" s="12" customFormat="1" ht="21.95" customHeight="1" x14ac:dyDescent="0.25">
      <c r="T283" s="108"/>
      <c r="U283" s="109"/>
      <c r="V283" s="109"/>
      <c r="W283" s="109"/>
      <c r="X283" s="109"/>
      <c r="AA283" s="110"/>
      <c r="AB283" s="110"/>
      <c r="AC283" s="110"/>
      <c r="AD283" s="110"/>
      <c r="AE283" s="110"/>
      <c r="AF283" s="110"/>
      <c r="AH283" s="11"/>
      <c r="AI283" s="11"/>
      <c r="AJ283" s="108"/>
      <c r="AK283" s="108"/>
      <c r="AL283" s="108"/>
      <c r="AM283" s="108"/>
      <c r="AN283" s="108"/>
      <c r="AO283" s="108"/>
      <c r="AP283" s="108"/>
      <c r="AQ283" s="108"/>
      <c r="AT283" s="11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1"/>
      <c r="CH283" s="11"/>
    </row>
    <row r="284" spans="20:86" s="12" customFormat="1" ht="21.95" customHeight="1" x14ac:dyDescent="0.25">
      <c r="T284" s="108"/>
      <c r="U284" s="109"/>
      <c r="V284" s="109"/>
      <c r="W284" s="109"/>
      <c r="X284" s="109"/>
      <c r="AA284" s="110"/>
      <c r="AB284" s="110"/>
      <c r="AC284" s="110"/>
      <c r="AD284" s="110"/>
      <c r="AE284" s="110"/>
      <c r="AF284" s="110"/>
      <c r="AH284" s="11"/>
      <c r="AI284" s="11"/>
      <c r="AJ284" s="108"/>
      <c r="AK284" s="108"/>
      <c r="AL284" s="108"/>
      <c r="AM284" s="108"/>
      <c r="AN284" s="108"/>
      <c r="AO284" s="108"/>
      <c r="AP284" s="108"/>
      <c r="AQ284" s="108"/>
      <c r="AT284" s="11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1"/>
      <c r="CH284" s="11"/>
    </row>
    <row r="285" spans="20:86" s="12" customFormat="1" ht="21.95" customHeight="1" x14ac:dyDescent="0.25">
      <c r="T285" s="108"/>
      <c r="U285" s="109"/>
      <c r="V285" s="109"/>
      <c r="W285" s="109"/>
      <c r="X285" s="109"/>
      <c r="AA285" s="110"/>
      <c r="AB285" s="110"/>
      <c r="AC285" s="110"/>
      <c r="AD285" s="110"/>
      <c r="AE285" s="110"/>
      <c r="AF285" s="110"/>
      <c r="AH285" s="11"/>
      <c r="AI285" s="11"/>
      <c r="AJ285" s="108"/>
      <c r="AK285" s="108"/>
      <c r="AL285" s="108"/>
      <c r="AM285" s="108"/>
      <c r="AN285" s="108"/>
      <c r="AO285" s="108"/>
      <c r="AP285" s="108"/>
      <c r="AQ285" s="108"/>
      <c r="AT285" s="11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1"/>
      <c r="CH285" s="11"/>
    </row>
    <row r="286" spans="20:86" s="12" customFormat="1" ht="21.95" customHeight="1" x14ac:dyDescent="0.25">
      <c r="T286" s="108"/>
      <c r="U286" s="109"/>
      <c r="V286" s="109"/>
      <c r="W286" s="109"/>
      <c r="X286" s="109"/>
      <c r="AA286" s="110"/>
      <c r="AB286" s="110"/>
      <c r="AC286" s="110"/>
      <c r="AD286" s="110"/>
      <c r="AE286" s="110"/>
      <c r="AF286" s="110"/>
      <c r="AH286" s="11"/>
      <c r="AI286" s="11"/>
      <c r="AJ286" s="108"/>
      <c r="AK286" s="108"/>
      <c r="AL286" s="108"/>
      <c r="AM286" s="108"/>
      <c r="AN286" s="108"/>
      <c r="AO286" s="108"/>
      <c r="AP286" s="108"/>
      <c r="AQ286" s="108"/>
      <c r="AT286" s="11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1"/>
      <c r="CH286" s="11"/>
    </row>
    <row r="287" spans="20:86" s="12" customFormat="1" ht="21.95" customHeight="1" x14ac:dyDescent="0.25">
      <c r="T287" s="108"/>
      <c r="U287" s="109"/>
      <c r="V287" s="109"/>
      <c r="W287" s="109"/>
      <c r="X287" s="109"/>
      <c r="AA287" s="110"/>
      <c r="AB287" s="110"/>
      <c r="AC287" s="110"/>
      <c r="AD287" s="110"/>
      <c r="AE287" s="110"/>
      <c r="AF287" s="110"/>
      <c r="AH287" s="11"/>
      <c r="AI287" s="11"/>
      <c r="AJ287" s="108"/>
      <c r="AK287" s="108"/>
      <c r="AL287" s="108"/>
      <c r="AM287" s="108"/>
      <c r="AN287" s="108"/>
      <c r="AO287" s="108"/>
      <c r="AP287" s="108"/>
      <c r="AQ287" s="108"/>
      <c r="AT287" s="11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1"/>
      <c r="CH287" s="11"/>
    </row>
    <row r="288" spans="20:86" s="12" customFormat="1" ht="21.95" customHeight="1" x14ac:dyDescent="0.25">
      <c r="T288" s="108"/>
      <c r="U288" s="109"/>
      <c r="V288" s="109"/>
      <c r="W288" s="109"/>
      <c r="X288" s="109"/>
      <c r="AA288" s="110"/>
      <c r="AB288" s="110"/>
      <c r="AC288" s="110"/>
      <c r="AD288" s="110"/>
      <c r="AE288" s="110"/>
      <c r="AF288" s="110"/>
      <c r="AH288" s="11"/>
      <c r="AI288" s="11"/>
      <c r="AJ288" s="108"/>
      <c r="AK288" s="108"/>
      <c r="AL288" s="108"/>
      <c r="AM288" s="108"/>
      <c r="AN288" s="108"/>
      <c r="AO288" s="108"/>
      <c r="AP288" s="108"/>
      <c r="AQ288" s="108"/>
      <c r="AT288" s="11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1"/>
      <c r="CH288" s="11"/>
    </row>
    <row r="289" spans="20:86" s="12" customFormat="1" ht="21.95" customHeight="1" x14ac:dyDescent="0.25">
      <c r="T289" s="108"/>
      <c r="U289" s="109"/>
      <c r="V289" s="109"/>
      <c r="W289" s="109"/>
      <c r="X289" s="109"/>
      <c r="AA289" s="110"/>
      <c r="AB289" s="110"/>
      <c r="AC289" s="110"/>
      <c r="AD289" s="110"/>
      <c r="AE289" s="110"/>
      <c r="AF289" s="110"/>
      <c r="AH289" s="11"/>
      <c r="AI289" s="11"/>
      <c r="AJ289" s="108"/>
      <c r="AK289" s="108"/>
      <c r="AL289" s="108"/>
      <c r="AM289" s="108"/>
      <c r="AN289" s="108"/>
      <c r="AO289" s="108"/>
      <c r="AP289" s="108"/>
      <c r="AQ289" s="108"/>
      <c r="AT289" s="11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1"/>
      <c r="CH289" s="11"/>
    </row>
    <row r="290" spans="20:86" s="12" customFormat="1" ht="21.95" customHeight="1" x14ac:dyDescent="0.25">
      <c r="T290" s="108"/>
      <c r="U290" s="109"/>
      <c r="V290" s="109"/>
      <c r="W290" s="109"/>
      <c r="X290" s="109"/>
      <c r="AA290" s="110"/>
      <c r="AB290" s="110"/>
      <c r="AC290" s="110"/>
      <c r="AD290" s="110"/>
      <c r="AE290" s="110"/>
      <c r="AF290" s="110"/>
      <c r="AH290" s="11"/>
      <c r="AI290" s="11"/>
      <c r="AJ290" s="108"/>
      <c r="AK290" s="108"/>
      <c r="AL290" s="108"/>
      <c r="AM290" s="108"/>
      <c r="AN290" s="108"/>
      <c r="AO290" s="108"/>
      <c r="AP290" s="108"/>
      <c r="AQ290" s="108"/>
      <c r="AT290" s="11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1"/>
      <c r="CH290" s="11"/>
    </row>
    <row r="291" spans="20:86" ht="21.95" customHeight="1" x14ac:dyDescent="0.3"/>
    <row r="292" spans="20:86" ht="21.95" customHeight="1" x14ac:dyDescent="0.3"/>
    <row r="293" spans="20:86" ht="21.95" customHeight="1" x14ac:dyDescent="0.3"/>
    <row r="294" spans="20:86" ht="21.95" customHeight="1" x14ac:dyDescent="0.3"/>
  </sheetData>
  <mergeCells count="46">
    <mergeCell ref="D3:O7"/>
    <mergeCell ref="C10:H14"/>
    <mergeCell ref="L10:Q14"/>
    <mergeCell ref="T10:X13"/>
    <mergeCell ref="Z10:AG13"/>
    <mergeCell ref="CC14:CF14"/>
    <mergeCell ref="AT10:BP13"/>
    <mergeCell ref="BQ13:CF13"/>
    <mergeCell ref="AA14:AB14"/>
    <mergeCell ref="AC14:AD14"/>
    <mergeCell ref="AE14:AF14"/>
    <mergeCell ref="AJ14:AM14"/>
    <mergeCell ref="AN14:AQ14"/>
    <mergeCell ref="AU14:AX14"/>
    <mergeCell ref="AZ14:BC14"/>
    <mergeCell ref="BD14:BG14"/>
    <mergeCell ref="AI10:AR13"/>
    <mergeCell ref="BH14:BK14"/>
    <mergeCell ref="BL14:BO14"/>
    <mergeCell ref="BQ14:BT14"/>
    <mergeCell ref="BU14:BX14"/>
    <mergeCell ref="BY14:CB14"/>
    <mergeCell ref="C31:F31"/>
    <mergeCell ref="G31:H31"/>
    <mergeCell ref="D16:G16"/>
    <mergeCell ref="C21:F21"/>
    <mergeCell ref="C22:F22"/>
    <mergeCell ref="C23:F23"/>
    <mergeCell ref="C24:F24"/>
    <mergeCell ref="C25:F25"/>
    <mergeCell ref="C26:F26"/>
    <mergeCell ref="L29:L30"/>
    <mergeCell ref="M29:M30"/>
    <mergeCell ref="C30:F30"/>
    <mergeCell ref="G30:H30"/>
    <mergeCell ref="C32:F32"/>
    <mergeCell ref="G32:H32"/>
    <mergeCell ref="P32:Q32"/>
    <mergeCell ref="C33:F33"/>
    <mergeCell ref="G33:H33"/>
    <mergeCell ref="P33:Q33"/>
    <mergeCell ref="C39:Q43"/>
    <mergeCell ref="F45:K55"/>
    <mergeCell ref="F58:K68"/>
    <mergeCell ref="F71:K81"/>
    <mergeCell ref="AK100:AL10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6EF3144681614B9596673E07A49E4D" ma:contentTypeVersion="5" ma:contentTypeDescription="Create a new document." ma:contentTypeScope="" ma:versionID="1269e3169fd3bd7eed4bea282c2ed70e">
  <xsd:schema xmlns:xsd="http://www.w3.org/2001/XMLSchema" xmlns:xs="http://www.w3.org/2001/XMLSchema" xmlns:p="http://schemas.microsoft.com/office/2006/metadata/properties" xmlns:ns3="455f8d37-6b45-4cc6-8fb6-510fefdc2575" xmlns:ns4="205fb0a4-c44f-4542-b74f-f41eb0dcfcce" targetNamespace="http://schemas.microsoft.com/office/2006/metadata/properties" ma:root="true" ma:fieldsID="788270dbd32bffe7bb1047ae64d9e4f7" ns3:_="" ns4:_="">
    <xsd:import namespace="455f8d37-6b45-4cc6-8fb6-510fefdc2575"/>
    <xsd:import namespace="205fb0a4-c44f-4542-b74f-f41eb0dcfcc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f8d37-6b45-4cc6-8fb6-510fefdc25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5fb0a4-c44f-4542-b74f-f41eb0dcfc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BD88180-75B7-4453-AB1E-494E2113EC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f8d37-6b45-4cc6-8fb6-510fefdc2575"/>
    <ds:schemaRef ds:uri="205fb0a4-c44f-4542-b74f-f41eb0dcfc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32D2F5-CF4F-456D-BFD2-F6D051149A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E719EF9-A399-42A8-B9BC-4A7CA3B4D46C}">
  <ds:schemaRefs>
    <ds:schemaRef ds:uri="455f8d37-6b45-4cc6-8fb6-510fefdc2575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05fb0a4-c44f-4542-b74f-f41eb0dcfcc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MENU</vt:lpstr>
      <vt:lpstr>INPUTS</vt:lpstr>
      <vt:lpstr>RAW DATA</vt:lpstr>
      <vt:lpstr>CP General Model</vt:lpstr>
      <vt:lpstr>DB General Model</vt:lpstr>
      <vt:lpstr>CP 4525</vt:lpstr>
      <vt:lpstr>CP 4685</vt:lpstr>
      <vt:lpstr>CP 4869</vt:lpstr>
      <vt:lpstr>CP 5051</vt:lpstr>
      <vt:lpstr>CP 5542</vt:lpstr>
      <vt:lpstr>CP 5555</vt:lpstr>
      <vt:lpstr>CP 5565</vt:lpstr>
      <vt:lpstr>Model 1A</vt:lpstr>
      <vt:lpstr>Model 1B</vt:lpstr>
      <vt:lpstr>Model 1C</vt:lpstr>
      <vt:lpstr>Model 2A</vt:lpstr>
      <vt:lpstr>Model 2B</vt:lpstr>
      <vt:lpstr>Model 2C</vt:lpstr>
      <vt:lpstr>Model 3A</vt:lpstr>
      <vt:lpstr>Model 3B</vt:lpstr>
      <vt:lpstr>Model 3C</vt:lpstr>
      <vt:lpstr>Model 3D</vt:lpstr>
      <vt:lpstr>Model DB 1</vt:lpstr>
      <vt:lpstr>Model DB 2</vt:lpstr>
      <vt:lpstr>Model DB 3</vt:lpstr>
      <vt:lpstr>Test (PBAN_AP_Al)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pedrohsouza@hotmail.com</dc:creator>
  <cp:lastModifiedBy>pedrohsouza@hotmail.com</cp:lastModifiedBy>
  <dcterms:created xsi:type="dcterms:W3CDTF">2021-07-09T09:22:10Z</dcterms:created>
  <dcterms:modified xsi:type="dcterms:W3CDTF">2021-07-26T19:33:54Z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0x010100246EF3144681614B9596673E07A49E4D</vt:lpwstr>
  </property>
</Properties>
</file>