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e801345/Desktop/My Publications/Wilfred - Impact of consumer choice/STOTEN/Corrected version - MAY 2020/CORD/"/>
    </mc:Choice>
  </mc:AlternateContent>
  <xr:revisionPtr revIDLastSave="0" documentId="13_ncr:1_{484580E2-4290-204C-A638-3783CD8E27D3}" xr6:coauthVersionLast="36" xr6:coauthVersionMax="36" xr10:uidLastSave="{00000000-0000-0000-0000-000000000000}"/>
  <bookViews>
    <workbookView xWindow="1020" yWindow="460" windowWidth="25060" windowHeight="15040" xr2:uid="{D34D3500-8600-C442-8B89-4D849EF5A292}"/>
  </bookViews>
  <sheets>
    <sheet name="Basic and toxicity parameters" sheetId="2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20" i="2" l="1"/>
  <c r="N119" i="2"/>
  <c r="N118" i="2"/>
  <c r="N117" i="2"/>
  <c r="N116" i="2"/>
  <c r="N115" i="2"/>
  <c r="N114" i="2"/>
  <c r="L120" i="2"/>
  <c r="L119" i="2"/>
  <c r="L118" i="2"/>
  <c r="L117" i="2"/>
  <c r="L116" i="2"/>
  <c r="L115" i="2"/>
  <c r="L114" i="2"/>
  <c r="C114" i="2"/>
  <c r="D114" i="2"/>
  <c r="E114" i="2"/>
  <c r="F114" i="2"/>
  <c r="G114" i="2"/>
  <c r="H114" i="2"/>
  <c r="I114" i="2"/>
  <c r="J114" i="2"/>
  <c r="K114" i="2"/>
  <c r="C115" i="2"/>
  <c r="D115" i="2"/>
  <c r="E115" i="2"/>
  <c r="F115" i="2"/>
  <c r="G115" i="2"/>
  <c r="H115" i="2"/>
  <c r="J115" i="2"/>
  <c r="K115" i="2"/>
  <c r="C116" i="2"/>
  <c r="D116" i="2"/>
  <c r="E116" i="2"/>
  <c r="F116" i="2"/>
  <c r="G116" i="2"/>
  <c r="H116" i="2"/>
  <c r="I116" i="2"/>
  <c r="J116" i="2"/>
  <c r="K116" i="2"/>
  <c r="C117" i="2"/>
  <c r="D117" i="2"/>
  <c r="E117" i="2"/>
  <c r="F117" i="2"/>
  <c r="G117" i="2"/>
  <c r="H117" i="2"/>
  <c r="I117" i="2"/>
  <c r="J117" i="2"/>
  <c r="K117" i="2"/>
  <c r="C118" i="2"/>
  <c r="D118" i="2"/>
  <c r="E118" i="2"/>
  <c r="F118" i="2"/>
  <c r="G118" i="2"/>
  <c r="H118" i="2"/>
  <c r="I118" i="2"/>
  <c r="J118" i="2"/>
  <c r="K118" i="2"/>
  <c r="C119" i="2"/>
  <c r="D119" i="2"/>
  <c r="E119" i="2"/>
  <c r="F119" i="2"/>
  <c r="G119" i="2"/>
  <c r="H119" i="2"/>
  <c r="J119" i="2"/>
  <c r="K119" i="2"/>
  <c r="C120" i="2"/>
  <c r="D120" i="2"/>
  <c r="E120" i="2"/>
  <c r="F120" i="2"/>
  <c r="G120" i="2"/>
  <c r="H120" i="2"/>
  <c r="I120" i="2"/>
  <c r="J120" i="2"/>
  <c r="K120" i="2"/>
  <c r="B120" i="2"/>
  <c r="B119" i="2"/>
  <c r="B118" i="2"/>
  <c r="B117" i="2"/>
  <c r="B116" i="2"/>
  <c r="B115" i="2"/>
  <c r="B114" i="2"/>
  <c r="C99" i="2"/>
  <c r="C100" i="2" s="1"/>
  <c r="D99" i="2"/>
  <c r="D100" i="2" s="1"/>
  <c r="E99" i="2"/>
  <c r="F99" i="2"/>
  <c r="G99" i="2"/>
  <c r="G100" i="2" s="1"/>
  <c r="H99" i="2"/>
  <c r="I99" i="2"/>
  <c r="J99" i="2"/>
  <c r="K99" i="2"/>
  <c r="K100" i="2" s="1"/>
  <c r="L99" i="2"/>
  <c r="N99" i="2"/>
  <c r="E100" i="2"/>
  <c r="F100" i="2"/>
  <c r="H100" i="2"/>
  <c r="I100" i="2"/>
  <c r="J100" i="2"/>
  <c r="L100" i="2"/>
  <c r="N100" i="2"/>
  <c r="C101" i="2"/>
  <c r="D101" i="2"/>
  <c r="E101" i="2"/>
  <c r="F101" i="2"/>
  <c r="G101" i="2"/>
  <c r="H101" i="2"/>
  <c r="I101" i="2"/>
  <c r="J101" i="2"/>
  <c r="K101" i="2"/>
  <c r="L101" i="2"/>
  <c r="N101" i="2"/>
  <c r="C102" i="2"/>
  <c r="D102" i="2"/>
  <c r="E102" i="2"/>
  <c r="F102" i="2"/>
  <c r="G102" i="2"/>
  <c r="H102" i="2"/>
  <c r="I102" i="2"/>
  <c r="J102" i="2"/>
  <c r="K102" i="2"/>
  <c r="L102" i="2"/>
  <c r="N102" i="2"/>
  <c r="C103" i="2"/>
  <c r="D103" i="2"/>
  <c r="E103" i="2"/>
  <c r="F103" i="2"/>
  <c r="G103" i="2"/>
  <c r="H103" i="2"/>
  <c r="I103" i="2"/>
  <c r="J103" i="2"/>
  <c r="K103" i="2"/>
  <c r="L103" i="2"/>
  <c r="N103" i="2"/>
  <c r="C104" i="2"/>
  <c r="D104" i="2"/>
  <c r="E104" i="2"/>
  <c r="F104" i="2"/>
  <c r="G104" i="2"/>
  <c r="H104" i="2"/>
  <c r="I104" i="2"/>
  <c r="J104" i="2"/>
  <c r="K104" i="2"/>
  <c r="L104" i="2"/>
  <c r="N104" i="2"/>
  <c r="C105" i="2"/>
  <c r="D105" i="2"/>
  <c r="E105" i="2"/>
  <c r="F105" i="2"/>
  <c r="G105" i="2"/>
  <c r="H105" i="2"/>
  <c r="I105" i="2"/>
  <c r="J105" i="2"/>
  <c r="K105" i="2"/>
  <c r="L105" i="2"/>
  <c r="N105" i="2"/>
  <c r="B105" i="2"/>
  <c r="B104" i="2"/>
  <c r="B103" i="2"/>
  <c r="B102" i="2"/>
  <c r="B101" i="2"/>
  <c r="B99" i="2"/>
  <c r="B100" i="2" s="1"/>
  <c r="C73" i="2"/>
  <c r="C74" i="2" s="1"/>
  <c r="D73" i="2"/>
  <c r="D74" i="2" s="1"/>
  <c r="E73" i="2"/>
  <c r="E74" i="2" s="1"/>
  <c r="F73" i="2"/>
  <c r="F74" i="2" s="1"/>
  <c r="G73" i="2"/>
  <c r="G74" i="2" s="1"/>
  <c r="H73" i="2"/>
  <c r="H74" i="2" s="1"/>
  <c r="I73" i="2"/>
  <c r="I74" i="2" s="1"/>
  <c r="J73" i="2"/>
  <c r="J74" i="2" s="1"/>
  <c r="K73" i="2"/>
  <c r="K74" i="2" s="1"/>
  <c r="L73" i="2"/>
  <c r="L74" i="2" s="1"/>
  <c r="N73" i="2"/>
  <c r="N74" i="2" s="1"/>
  <c r="C75" i="2"/>
  <c r="D75" i="2"/>
  <c r="E75" i="2"/>
  <c r="F75" i="2"/>
  <c r="G75" i="2"/>
  <c r="H75" i="2"/>
  <c r="I75" i="2"/>
  <c r="J75" i="2"/>
  <c r="K75" i="2"/>
  <c r="L75" i="2"/>
  <c r="N75" i="2"/>
  <c r="C76" i="2"/>
  <c r="D76" i="2"/>
  <c r="E76" i="2"/>
  <c r="F76" i="2"/>
  <c r="G76" i="2"/>
  <c r="H76" i="2"/>
  <c r="I76" i="2"/>
  <c r="J76" i="2"/>
  <c r="K76" i="2"/>
  <c r="L76" i="2"/>
  <c r="N76" i="2"/>
  <c r="C77" i="2"/>
  <c r="D77" i="2"/>
  <c r="E77" i="2"/>
  <c r="F77" i="2"/>
  <c r="G77" i="2"/>
  <c r="H77" i="2"/>
  <c r="I77" i="2"/>
  <c r="J77" i="2"/>
  <c r="K77" i="2"/>
  <c r="L77" i="2"/>
  <c r="N77" i="2"/>
  <c r="C78" i="2"/>
  <c r="D78" i="2"/>
  <c r="E78" i="2"/>
  <c r="F78" i="2"/>
  <c r="G78" i="2"/>
  <c r="H78" i="2"/>
  <c r="I78" i="2"/>
  <c r="J78" i="2"/>
  <c r="K78" i="2"/>
  <c r="L78" i="2"/>
  <c r="N78" i="2"/>
  <c r="C79" i="2"/>
  <c r="D79" i="2"/>
  <c r="E79" i="2"/>
  <c r="F79" i="2"/>
  <c r="G79" i="2"/>
  <c r="H79" i="2"/>
  <c r="I79" i="2"/>
  <c r="J79" i="2"/>
  <c r="K79" i="2"/>
  <c r="L79" i="2"/>
  <c r="N79" i="2"/>
  <c r="B79" i="2"/>
  <c r="B78" i="2"/>
  <c r="B77" i="2"/>
  <c r="B76" i="2"/>
  <c r="B75" i="2"/>
  <c r="B73" i="2"/>
  <c r="B74" i="2" s="1"/>
  <c r="C85" i="2"/>
  <c r="D85" i="2"/>
  <c r="E85" i="2"/>
  <c r="F85" i="2"/>
  <c r="G85" i="2"/>
  <c r="H85" i="2"/>
  <c r="I85" i="2"/>
  <c r="J85" i="2"/>
  <c r="K85" i="2"/>
  <c r="L85" i="2"/>
  <c r="N85" i="2"/>
  <c r="N86" i="2" s="1"/>
  <c r="C87" i="2"/>
  <c r="D87" i="2"/>
  <c r="E87" i="2"/>
  <c r="F87" i="2"/>
  <c r="G87" i="2"/>
  <c r="H87" i="2"/>
  <c r="I87" i="2"/>
  <c r="J87" i="2"/>
  <c r="K87" i="2"/>
  <c r="L87" i="2"/>
  <c r="N87" i="2"/>
  <c r="C88" i="2"/>
  <c r="D88" i="2"/>
  <c r="E88" i="2"/>
  <c r="F88" i="2"/>
  <c r="G88" i="2"/>
  <c r="H88" i="2"/>
  <c r="I88" i="2"/>
  <c r="J88" i="2"/>
  <c r="K88" i="2"/>
  <c r="L88" i="2"/>
  <c r="N88" i="2"/>
  <c r="C89" i="2"/>
  <c r="D89" i="2"/>
  <c r="E89" i="2"/>
  <c r="F89" i="2"/>
  <c r="G89" i="2"/>
  <c r="H89" i="2"/>
  <c r="I89" i="2"/>
  <c r="J89" i="2"/>
  <c r="K89" i="2"/>
  <c r="L89" i="2"/>
  <c r="N89" i="2"/>
  <c r="N90" i="2"/>
  <c r="C91" i="2"/>
  <c r="D91" i="2"/>
  <c r="E91" i="2"/>
  <c r="F91" i="2"/>
  <c r="G91" i="2"/>
  <c r="H91" i="2"/>
  <c r="I91" i="2"/>
  <c r="J91" i="2"/>
  <c r="K91" i="2"/>
  <c r="L91" i="2"/>
  <c r="N91" i="2"/>
  <c r="B91" i="2"/>
  <c r="B89" i="2"/>
  <c r="B88" i="2"/>
  <c r="B87" i="2"/>
  <c r="B85" i="2"/>
  <c r="C60" i="2"/>
  <c r="D60" i="2"/>
  <c r="E60" i="2"/>
  <c r="F60" i="2"/>
  <c r="G60" i="2"/>
  <c r="H60" i="2"/>
  <c r="I60" i="2"/>
  <c r="J60" i="2"/>
  <c r="K60" i="2"/>
  <c r="L60" i="2"/>
  <c r="N60" i="2"/>
  <c r="C62" i="2"/>
  <c r="D62" i="2"/>
  <c r="E62" i="2"/>
  <c r="F62" i="2"/>
  <c r="G62" i="2"/>
  <c r="H62" i="2"/>
  <c r="I62" i="2"/>
  <c r="J62" i="2"/>
  <c r="K62" i="2"/>
  <c r="L62" i="2"/>
  <c r="N62" i="2"/>
  <c r="C63" i="2"/>
  <c r="D63" i="2"/>
  <c r="E63" i="2"/>
  <c r="F63" i="2"/>
  <c r="G63" i="2"/>
  <c r="H63" i="2"/>
  <c r="I63" i="2"/>
  <c r="J63" i="2"/>
  <c r="K63" i="2"/>
  <c r="L63" i="2"/>
  <c r="N63" i="2"/>
  <c r="C64" i="2"/>
  <c r="D64" i="2"/>
  <c r="E64" i="2"/>
  <c r="F64" i="2"/>
  <c r="G64" i="2"/>
  <c r="H64" i="2"/>
  <c r="I64" i="2"/>
  <c r="J64" i="2"/>
  <c r="K64" i="2"/>
  <c r="L64" i="2"/>
  <c r="N64" i="2"/>
  <c r="C66" i="2"/>
  <c r="D66" i="2"/>
  <c r="E66" i="2"/>
  <c r="F66" i="2"/>
  <c r="G66" i="2"/>
  <c r="H66" i="2"/>
  <c r="I66" i="2"/>
  <c r="J66" i="2"/>
  <c r="K66" i="2"/>
  <c r="L66" i="2"/>
  <c r="N66" i="2"/>
  <c r="B66" i="2"/>
  <c r="B64" i="2"/>
  <c r="B63" i="2"/>
  <c r="B62" i="2"/>
  <c r="B60" i="2"/>
  <c r="C49" i="2"/>
  <c r="D49" i="2"/>
  <c r="D50" i="2" s="1"/>
  <c r="E49" i="2"/>
  <c r="E50" i="2" s="1"/>
  <c r="F49" i="2"/>
  <c r="F50" i="2" s="1"/>
  <c r="G49" i="2"/>
  <c r="H49" i="2"/>
  <c r="H50" i="2" s="1"/>
  <c r="I49" i="2"/>
  <c r="I50" i="2" s="1"/>
  <c r="J49" i="2"/>
  <c r="J50" i="2" s="1"/>
  <c r="K49" i="2"/>
  <c r="K50" i="2" s="1"/>
  <c r="L49" i="2"/>
  <c r="L50" i="2" s="1"/>
  <c r="N49" i="2"/>
  <c r="N50" i="2" s="1"/>
  <c r="C50" i="2"/>
  <c r="G50" i="2"/>
  <c r="C51" i="2"/>
  <c r="D51" i="2"/>
  <c r="E51" i="2"/>
  <c r="F51" i="2"/>
  <c r="G51" i="2"/>
  <c r="H51" i="2"/>
  <c r="I51" i="2"/>
  <c r="J51" i="2"/>
  <c r="K51" i="2"/>
  <c r="L51" i="2"/>
  <c r="N51" i="2"/>
  <c r="C52" i="2"/>
  <c r="D52" i="2"/>
  <c r="E52" i="2"/>
  <c r="F52" i="2"/>
  <c r="G52" i="2"/>
  <c r="H52" i="2"/>
  <c r="I52" i="2"/>
  <c r="J52" i="2"/>
  <c r="K52" i="2"/>
  <c r="L52" i="2"/>
  <c r="N52" i="2"/>
  <c r="C53" i="2"/>
  <c r="D53" i="2"/>
  <c r="E53" i="2"/>
  <c r="F53" i="2"/>
  <c r="G53" i="2"/>
  <c r="H53" i="2"/>
  <c r="I53" i="2"/>
  <c r="J53" i="2"/>
  <c r="K53" i="2"/>
  <c r="L53" i="2"/>
  <c r="N53" i="2"/>
  <c r="C54" i="2"/>
  <c r="D54" i="2"/>
  <c r="E54" i="2"/>
  <c r="F54" i="2"/>
  <c r="G54" i="2"/>
  <c r="H54" i="2"/>
  <c r="I54" i="2"/>
  <c r="J54" i="2"/>
  <c r="K54" i="2"/>
  <c r="L54" i="2"/>
  <c r="N54" i="2"/>
  <c r="C55" i="2"/>
  <c r="D55" i="2"/>
  <c r="E55" i="2"/>
  <c r="F55" i="2"/>
  <c r="G55" i="2"/>
  <c r="H55" i="2"/>
  <c r="I55" i="2"/>
  <c r="J55" i="2"/>
  <c r="K55" i="2"/>
  <c r="L55" i="2"/>
  <c r="N55" i="2"/>
  <c r="B55" i="2"/>
  <c r="B54" i="2"/>
  <c r="B53" i="2"/>
  <c r="B52" i="2"/>
  <c r="B51" i="2"/>
  <c r="B49" i="2"/>
  <c r="B50" i="2" s="1"/>
  <c r="N39" i="2"/>
  <c r="N38" i="2"/>
  <c r="N37" i="2"/>
  <c r="N36" i="2"/>
  <c r="N35" i="2"/>
  <c r="N33" i="2"/>
  <c r="N34" i="2" s="1"/>
  <c r="L39" i="2"/>
  <c r="L38" i="2"/>
  <c r="L37" i="2"/>
  <c r="L36" i="2"/>
  <c r="L35" i="2"/>
  <c r="L33" i="2"/>
  <c r="L34" i="2" s="1"/>
  <c r="K39" i="2"/>
  <c r="K38" i="2"/>
  <c r="K37" i="2"/>
  <c r="K36" i="2"/>
  <c r="K35" i="2"/>
  <c r="K33" i="2"/>
  <c r="K34" i="2" s="1"/>
  <c r="J39" i="2"/>
  <c r="J38" i="2"/>
  <c r="J37" i="2"/>
  <c r="J36" i="2"/>
  <c r="J35" i="2"/>
  <c r="J33" i="2"/>
  <c r="J34" i="2" s="1"/>
  <c r="I39" i="2"/>
  <c r="I38" i="2"/>
  <c r="I37" i="2"/>
  <c r="I36" i="2"/>
  <c r="I35" i="2"/>
  <c r="I33" i="2"/>
  <c r="I34" i="2" s="1"/>
  <c r="H39" i="2"/>
  <c r="H38" i="2"/>
  <c r="H37" i="2"/>
  <c r="H36" i="2"/>
  <c r="H35" i="2"/>
  <c r="H33" i="2"/>
  <c r="H34" i="2" s="1"/>
  <c r="G39" i="2"/>
  <c r="G38" i="2"/>
  <c r="G37" i="2"/>
  <c r="G36" i="2"/>
  <c r="G35" i="2"/>
  <c r="G33" i="2"/>
  <c r="G34" i="2" s="1"/>
  <c r="F39" i="2"/>
  <c r="F38" i="2"/>
  <c r="F37" i="2"/>
  <c r="F36" i="2"/>
  <c r="F35" i="2"/>
  <c r="F33" i="2"/>
  <c r="F34" i="2" s="1"/>
  <c r="E39" i="2"/>
  <c r="E38" i="2"/>
  <c r="E37" i="2"/>
  <c r="E36" i="2"/>
  <c r="E35" i="2"/>
  <c r="E33" i="2"/>
  <c r="E34" i="2" s="1"/>
  <c r="D39" i="2"/>
  <c r="D38" i="2"/>
  <c r="D37" i="2"/>
  <c r="D36" i="2"/>
  <c r="D35" i="2"/>
  <c r="D33" i="2"/>
  <c r="D34" i="2" s="1"/>
  <c r="C39" i="2"/>
  <c r="C38" i="2"/>
  <c r="C37" i="2"/>
  <c r="C36" i="2"/>
  <c r="C35" i="2"/>
  <c r="C33" i="2"/>
  <c r="C34" i="2" s="1"/>
  <c r="B39" i="2"/>
  <c r="B38" i="2"/>
  <c r="B37" i="2"/>
  <c r="B36" i="2"/>
  <c r="B35" i="2"/>
  <c r="B33" i="2"/>
  <c r="B34" i="2" s="1"/>
  <c r="B24" i="2"/>
  <c r="B23" i="2"/>
  <c r="B22" i="2"/>
  <c r="B21" i="2"/>
  <c r="B20" i="2"/>
  <c r="B18" i="2"/>
  <c r="B19" i="2" s="1"/>
  <c r="G24" i="2"/>
  <c r="G23" i="2"/>
  <c r="G22" i="2"/>
  <c r="G21" i="2"/>
  <c r="G20" i="2"/>
  <c r="G18" i="2"/>
  <c r="G19" i="2" s="1"/>
  <c r="H24" i="2"/>
  <c r="H23" i="2"/>
  <c r="H22" i="2"/>
  <c r="H21" i="2"/>
  <c r="H20" i="2"/>
  <c r="H18" i="2"/>
  <c r="H19" i="2" s="1"/>
  <c r="I24" i="2"/>
  <c r="I23" i="2"/>
  <c r="I22" i="2"/>
  <c r="I21" i="2"/>
  <c r="I20" i="2"/>
  <c r="I18" i="2"/>
  <c r="I19" i="2" s="1"/>
  <c r="L24" i="2"/>
  <c r="L23" i="2"/>
  <c r="L22" i="2"/>
  <c r="L21" i="2"/>
  <c r="L20" i="2"/>
  <c r="L18" i="2"/>
  <c r="L19" i="2" s="1"/>
  <c r="K24" i="2"/>
  <c r="K23" i="2"/>
  <c r="K22" i="2"/>
  <c r="K21" i="2"/>
  <c r="K20" i="2"/>
  <c r="K18" i="2"/>
  <c r="K19" i="2" s="1"/>
  <c r="J24" i="2"/>
  <c r="J23" i="2"/>
  <c r="J22" i="2"/>
  <c r="J21" i="2"/>
  <c r="J20" i="2"/>
  <c r="J18" i="2"/>
  <c r="J19" i="2" s="1"/>
  <c r="N24" i="2"/>
  <c r="N23" i="2"/>
  <c r="N22" i="2"/>
  <c r="N21" i="2"/>
  <c r="N20" i="2"/>
  <c r="N18" i="2"/>
  <c r="N19" i="2" s="1"/>
</calcChain>
</file>

<file path=xl/sharedStrings.xml><?xml version="1.0" encoding="utf-8"?>
<sst xmlns="http://schemas.openxmlformats.org/spreadsheetml/2006/main" count="355" uniqueCount="133">
  <si>
    <t>SH - GB1</t>
  </si>
  <si>
    <t>SH - GB2</t>
  </si>
  <si>
    <t>SH - GB3</t>
  </si>
  <si>
    <t>SH - GB4</t>
  </si>
  <si>
    <t>SH - GB5</t>
  </si>
  <si>
    <t>SH - GB6</t>
  </si>
  <si>
    <t>SH - GB7</t>
  </si>
  <si>
    <t>SH - GB8</t>
  </si>
  <si>
    <t>SH - GB10</t>
  </si>
  <si>
    <t>SH - SOB1</t>
  </si>
  <si>
    <t>SH - SOB2</t>
  </si>
  <si>
    <t>SH - SOB3</t>
  </si>
  <si>
    <t>SH - SOB4</t>
  </si>
  <si>
    <t>HC - GB1</t>
  </si>
  <si>
    <t>HC - GB2</t>
  </si>
  <si>
    <t>HC - GB3</t>
  </si>
  <si>
    <t>HC - GB4</t>
  </si>
  <si>
    <t>HC - GB5</t>
  </si>
  <si>
    <t>HC - SOB1</t>
  </si>
  <si>
    <t>HC - SOB2</t>
  </si>
  <si>
    <t>SG - GB2</t>
  </si>
  <si>
    <t>SG - GB3</t>
  </si>
  <si>
    <t>SG - GB4</t>
  </si>
  <si>
    <t>SG - GB5</t>
  </si>
  <si>
    <t>SG - GB6</t>
  </si>
  <si>
    <t>SG - SOB1</t>
  </si>
  <si>
    <t>SG - SOB2</t>
  </si>
  <si>
    <t>BCP - GB1</t>
  </si>
  <si>
    <t>BCP - GB2</t>
  </si>
  <si>
    <t>BCP - SOB1</t>
  </si>
  <si>
    <t>BCP - SOB2</t>
  </si>
  <si>
    <t>BCP - SOB3</t>
  </si>
  <si>
    <t>TP - GB1</t>
  </si>
  <si>
    <t>TP - GB2</t>
  </si>
  <si>
    <t>TP - GB3</t>
  </si>
  <si>
    <t>TP - GB4</t>
  </si>
  <si>
    <t>MW - GB1</t>
  </si>
  <si>
    <t>MW - GB2</t>
  </si>
  <si>
    <t>MW - GB3</t>
  </si>
  <si>
    <t>MW - GB4</t>
  </si>
  <si>
    <t>MW - GB5</t>
  </si>
  <si>
    <t>MW - SOB1</t>
  </si>
  <si>
    <t>BaC - GB1</t>
  </si>
  <si>
    <t>BaC - GB2</t>
  </si>
  <si>
    <t>BaC - SOB1</t>
  </si>
  <si>
    <t>BaC - SOB2</t>
  </si>
  <si>
    <t>BaC - SOB3</t>
  </si>
  <si>
    <t>BaC - SOB4</t>
  </si>
  <si>
    <t>-</t>
  </si>
  <si>
    <t>Turbidity (NTU) {calculated for 1.0 mL soln}</t>
  </si>
  <si>
    <t xml:space="preserve">Total Nitrogen (mg.L-1) </t>
  </si>
  <si>
    <t>Total Phosphorus (mg.L-1)</t>
  </si>
  <si>
    <t>COD (g.L-1)</t>
  </si>
  <si>
    <t>TOC (g.L-1)</t>
  </si>
  <si>
    <r>
      <t>Microtox 5min - EC</t>
    </r>
    <r>
      <rPr>
        <b/>
        <vertAlign val="subscript"/>
        <sz val="12"/>
        <color theme="1"/>
        <rFont val="Calibri (Body)"/>
      </rPr>
      <t>50</t>
    </r>
    <r>
      <rPr>
        <b/>
        <sz val="12"/>
        <color theme="1"/>
        <rFont val="Calibri"/>
        <family val="2"/>
        <scheme val="minor"/>
      </rPr>
      <t xml:space="preserve"> (µl.L</t>
    </r>
    <r>
      <rPr>
        <b/>
        <vertAlign val="superscript"/>
        <sz val="12"/>
        <color theme="1"/>
        <rFont val="Calibri (Body)"/>
      </rPr>
      <t>-1</t>
    </r>
    <r>
      <rPr>
        <b/>
        <sz val="12"/>
        <color theme="1"/>
        <rFont val="Calibri"/>
        <family val="2"/>
        <scheme val="minor"/>
      </rPr>
      <t>)</t>
    </r>
  </si>
  <si>
    <r>
      <t>Microtox 15min - EC</t>
    </r>
    <r>
      <rPr>
        <b/>
        <vertAlign val="subscript"/>
        <sz val="12"/>
        <color theme="1"/>
        <rFont val="Calibri (Body)"/>
      </rPr>
      <t>50</t>
    </r>
    <r>
      <rPr>
        <b/>
        <sz val="12"/>
        <color theme="1"/>
        <rFont val="Calibri"/>
        <family val="2"/>
        <scheme val="minor"/>
      </rPr>
      <t xml:space="preserve"> (µl.L</t>
    </r>
    <r>
      <rPr>
        <b/>
        <vertAlign val="superscript"/>
        <sz val="12"/>
        <color theme="1"/>
        <rFont val="Calibri (Body)"/>
      </rPr>
      <t>-1</t>
    </r>
    <r>
      <rPr>
        <b/>
        <sz val="12"/>
        <color theme="1"/>
        <rFont val="Calibri"/>
        <family val="2"/>
        <scheme val="minor"/>
      </rPr>
      <t>)</t>
    </r>
  </si>
  <si>
    <r>
      <t>MicroResp (BR) (µl.gsoil</t>
    </r>
    <r>
      <rPr>
        <b/>
        <vertAlign val="superscript"/>
        <sz val="12"/>
        <color theme="1"/>
        <rFont val="Calibri (Body)"/>
      </rPr>
      <t>-1</t>
    </r>
    <r>
      <rPr>
        <b/>
        <sz val="12"/>
        <color theme="1"/>
        <rFont val="Calibri"/>
        <family val="2"/>
        <scheme val="minor"/>
      </rPr>
      <t>)</t>
    </r>
  </si>
  <si>
    <t>pH</t>
  </si>
  <si>
    <t>COD:TOC ratio</t>
  </si>
  <si>
    <t>COD:N:P</t>
  </si>
  <si>
    <t>Cost per 100mL</t>
  </si>
  <si>
    <t>Shampoos (SH)</t>
  </si>
  <si>
    <t>100:0.009:0.002</t>
  </si>
  <si>
    <t>100:0.010:0.002</t>
  </si>
  <si>
    <t>NA</t>
  </si>
  <si>
    <t>100:0.010</t>
  </si>
  <si>
    <t>100:0.007:0.002</t>
  </si>
  <si>
    <t>100:0.010:0.000</t>
  </si>
  <si>
    <t>100:0.010:0.001</t>
  </si>
  <si>
    <t>100:0.009:0.000</t>
  </si>
  <si>
    <t>100:0.008:0.003</t>
  </si>
  <si>
    <t>100:0.003:0.001</t>
  </si>
  <si>
    <t>100:0.012:0.001</t>
  </si>
  <si>
    <t>100:0.011:0.002</t>
  </si>
  <si>
    <t>100:0.019:0.008</t>
  </si>
  <si>
    <t>Hair conditioners (HC)</t>
  </si>
  <si>
    <t>100:0.014:0.002</t>
  </si>
  <si>
    <t>100:0.027:0.000</t>
  </si>
  <si>
    <t>100:0.013:0.000</t>
  </si>
  <si>
    <t>100:0.019:0.001</t>
  </si>
  <si>
    <t>100:0.014:0.000</t>
  </si>
  <si>
    <t>100:0.002:0.001</t>
  </si>
  <si>
    <t>100:0.023:0.001</t>
  </si>
  <si>
    <t>Shower gels (SG)</t>
  </si>
  <si>
    <t>100:0.006:0.001</t>
  </si>
  <si>
    <t>100:0.014:0.010</t>
  </si>
  <si>
    <t>100:0.023:0.008</t>
  </si>
  <si>
    <t>100:0.004:0.01</t>
  </si>
  <si>
    <t>100:0.016:0.024</t>
  </si>
  <si>
    <t>100:0.003:0.002</t>
  </si>
  <si>
    <t>100:0.001:0.000</t>
  </si>
  <si>
    <t>Bath cremes (BC)</t>
  </si>
  <si>
    <t>100:0.003:0.000</t>
  </si>
  <si>
    <t>100:0.031:0.001</t>
  </si>
  <si>
    <t>Baby and child products (BCP)</t>
  </si>
  <si>
    <t>100:0.018:0.001</t>
  </si>
  <si>
    <t>100:0.049:0.001</t>
  </si>
  <si>
    <t>100:0.021:0.001</t>
  </si>
  <si>
    <t>100:0.020:0.000</t>
  </si>
  <si>
    <t>Toothpastes (TP)</t>
  </si>
  <si>
    <t>10:0.018:0.066</t>
  </si>
  <si>
    <t>100:0.027:0.001</t>
  </si>
  <si>
    <t>100:0.007:0.003</t>
  </si>
  <si>
    <t>Mouthwahes (MW)</t>
  </si>
  <si>
    <t>100:0.017:0.003</t>
  </si>
  <si>
    <t>100:0.011:0.001</t>
  </si>
  <si>
    <t>100:0.218:0.027</t>
  </si>
  <si>
    <t>100:0.039:0.001</t>
  </si>
  <si>
    <t>100:0.015:0.000</t>
  </si>
  <si>
    <t>Bathrooms Cleaners (BaC)</t>
  </si>
  <si>
    <t>100:1.105:0.015</t>
  </si>
  <si>
    <t>100:0.006:0.002</t>
  </si>
  <si>
    <t>100:0.008:0.039</t>
  </si>
  <si>
    <t>100:0.475:0.005</t>
  </si>
  <si>
    <t>100:0.019:0.005</t>
  </si>
  <si>
    <t>100:0.037:0.007</t>
  </si>
  <si>
    <t>100:0.026:0.006</t>
  </si>
  <si>
    <t xml:space="preserve">*branded as eco, or organic, or containing natural ingredients </t>
  </si>
  <si>
    <t>Min</t>
  </si>
  <si>
    <t>Mean</t>
  </si>
  <si>
    <t>STDEV</t>
  </si>
  <si>
    <t>Median</t>
  </si>
  <si>
    <t>Q1 (25)</t>
  </si>
  <si>
    <t>Q3 (75)</t>
  </si>
  <si>
    <t>Max</t>
  </si>
  <si>
    <t>Conductivity (mS)</t>
  </si>
  <si>
    <t>Product category*</t>
  </si>
  <si>
    <t>SH - GB9**</t>
  </si>
  <si>
    <t>SG - GB1**</t>
  </si>
  <si>
    <t>BaC - GB3**</t>
  </si>
  <si>
    <t>**</t>
  </si>
  <si>
    <t>GB stands for Global brand</t>
  </si>
  <si>
    <t>SOB stands for Supermarket Own Brand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</si>
</sst>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b/>
      <vertAlign val="subscript"/>
      <sz val="12"/>
      <color theme="1"/>
      <name val="Calibri (Body)"/>
    </font>
    <font>
      <b/>
      <vertAlign val="superscript"/>
      <sz val="12"/>
      <color theme="1"/>
      <name val="Calibri (Body)"/>
    </font>
    <font>
      <sz val="12"/>
      <name val="Calibri"/>
      <family val="2"/>
    </font>
    <font>
      <b/>
      <sz val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0" fillId="0" borderId="0" xfId="0" applyAlignment="1">
      <alignment horizontal="left"/>
    </xf>
    <xf numFmtId="0" fontId="3" fillId="0" borderId="0" xfId="0" applyFont="1" applyAlignment="1">
      <alignment horizontal="left" vertical="center"/>
    </xf>
    <xf numFmtId="0" fontId="0" fillId="0" borderId="0" xfId="0" applyFont="1" applyAlignment="1">
      <alignment vertical="top" wrapText="1"/>
    </xf>
    <xf numFmtId="0" fontId="4" fillId="0" borderId="0" xfId="0" applyFont="1" applyFill="1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 wrapText="1"/>
    </xf>
    <xf numFmtId="164" fontId="6" fillId="0" borderId="0" xfId="0" applyNumberFormat="1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/>
    </xf>
    <xf numFmtId="2" fontId="0" fillId="0" borderId="0" xfId="0" applyNumberFormat="1" applyAlignment="1">
      <alignment horizontal="center"/>
    </xf>
    <xf numFmtId="0" fontId="4" fillId="0" borderId="0" xfId="0" applyFont="1" applyAlignment="1">
      <alignment horizontal="center" vertical="center" wrapText="1"/>
    </xf>
    <xf numFmtId="49" fontId="0" fillId="0" borderId="0" xfId="0" applyNumberFormat="1" applyFont="1" applyAlignment="1">
      <alignment horizontal="center" vertical="center"/>
    </xf>
    <xf numFmtId="0" fontId="0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164" fontId="1" fillId="0" borderId="0" xfId="0" applyNumberFormat="1" applyFont="1" applyFill="1" applyAlignment="1">
      <alignment horizontal="center" vertical="center" wrapText="1"/>
    </xf>
    <xf numFmtId="164" fontId="0" fillId="0" borderId="0" xfId="0" applyNumberFormat="1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2" fontId="0" fillId="0" borderId="0" xfId="0" applyNumberFormat="1" applyFont="1" applyFill="1" applyAlignment="1">
      <alignment horizontal="center" vertical="center" wrapText="1"/>
    </xf>
    <xf numFmtId="164" fontId="0" fillId="0" borderId="0" xfId="0" applyNumberFormat="1" applyFont="1" applyFill="1" applyAlignment="1">
      <alignment horizontal="center" vertical="center" wrapText="1"/>
    </xf>
    <xf numFmtId="164" fontId="0" fillId="0" borderId="0" xfId="0" applyNumberFormat="1" applyFont="1" applyAlignment="1">
      <alignment horizontal="center" vertical="center" wrapText="1"/>
    </xf>
    <xf numFmtId="164" fontId="1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 wrapText="1"/>
    </xf>
    <xf numFmtId="164" fontId="6" fillId="0" borderId="0" xfId="0" applyNumberFormat="1" applyFont="1" applyBorder="1" applyAlignment="1">
      <alignment horizontal="center" vertical="center" wrapText="1"/>
    </xf>
    <xf numFmtId="164" fontId="9" fillId="0" borderId="0" xfId="0" applyNumberFormat="1" applyFont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top" wrapText="1"/>
    </xf>
    <xf numFmtId="0" fontId="0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center" wrapText="1"/>
    </xf>
    <xf numFmtId="0" fontId="10" fillId="2" borderId="3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vertical="center"/>
    </xf>
    <xf numFmtId="2" fontId="4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Font="1" applyAlignment="1">
      <alignment horizontal="center"/>
    </xf>
    <xf numFmtId="0" fontId="5" fillId="0" borderId="0" xfId="0" applyFont="1" applyFill="1" applyAlignment="1">
      <alignment horizontal="center"/>
    </xf>
    <xf numFmtId="2" fontId="0" fillId="0" borderId="0" xfId="0" applyNumberFormat="1" applyFont="1" applyAlignment="1">
      <alignment horizontal="center"/>
    </xf>
    <xf numFmtId="0" fontId="0" fillId="0" borderId="0" xfId="0" applyBorder="1"/>
    <xf numFmtId="0" fontId="0" fillId="0" borderId="1" xfId="0" applyBorder="1" applyAlignment="1">
      <alignment horizontal="left"/>
    </xf>
    <xf numFmtId="164" fontId="0" fillId="0" borderId="0" xfId="0" applyNumberFormat="1" applyAlignment="1">
      <alignment horizontal="center"/>
    </xf>
    <xf numFmtId="164" fontId="0" fillId="0" borderId="0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0" fillId="0" borderId="0" xfId="0" applyBorder="1" applyAlignment="1">
      <alignment horizontal="left"/>
    </xf>
    <xf numFmtId="164" fontId="0" fillId="0" borderId="0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0" fillId="0" borderId="1" xfId="0" applyNumberFormat="1" applyFont="1" applyBorder="1" applyAlignment="1">
      <alignment horizontal="center" vertical="center"/>
    </xf>
    <xf numFmtId="0" fontId="0" fillId="0" borderId="4" xfId="0" applyFont="1" applyBorder="1" applyAlignment="1">
      <alignment horizontal="left" vertical="center"/>
    </xf>
    <xf numFmtId="0" fontId="0" fillId="0" borderId="4" xfId="0" applyBorder="1" applyAlignment="1">
      <alignment horizontal="center"/>
    </xf>
    <xf numFmtId="0" fontId="0" fillId="0" borderId="4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2" fontId="0" fillId="0" borderId="4" xfId="0" applyNumberFormat="1" applyBorder="1" applyAlignment="1">
      <alignment horizontal="center"/>
    </xf>
    <xf numFmtId="0" fontId="0" fillId="0" borderId="4" xfId="0" applyFont="1" applyFill="1" applyBorder="1" applyAlignment="1">
      <alignment horizontal="left"/>
    </xf>
    <xf numFmtId="0" fontId="0" fillId="0" borderId="4" xfId="0" applyFont="1" applyBorder="1" applyAlignment="1">
      <alignment horizontal="center"/>
    </xf>
    <xf numFmtId="164" fontId="6" fillId="0" borderId="4" xfId="0" applyNumberFormat="1" applyFont="1" applyBorder="1" applyAlignment="1">
      <alignment horizontal="center" vertical="center" wrapText="1"/>
    </xf>
    <xf numFmtId="2" fontId="0" fillId="0" borderId="4" xfId="0" applyNumberFormat="1" applyFont="1" applyBorder="1" applyAlignment="1">
      <alignment horizontal="center"/>
    </xf>
    <xf numFmtId="0" fontId="4" fillId="0" borderId="4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 vertical="center"/>
    </xf>
    <xf numFmtId="2" fontId="4" fillId="0" borderId="4" xfId="0" applyNumberFormat="1" applyFont="1" applyFill="1" applyBorder="1" applyAlignment="1">
      <alignment horizontal="center" vertical="center"/>
    </xf>
    <xf numFmtId="0" fontId="0" fillId="0" borderId="4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/>
    </xf>
    <xf numFmtId="0" fontId="6" fillId="0" borderId="4" xfId="0" applyFont="1" applyBorder="1" applyAlignment="1">
      <alignment horizontal="center" vertical="top" wrapText="1"/>
    </xf>
    <xf numFmtId="0" fontId="0" fillId="0" borderId="4" xfId="0" applyFont="1" applyBorder="1" applyAlignment="1">
      <alignment vertical="top" wrapText="1"/>
    </xf>
    <xf numFmtId="0" fontId="3" fillId="0" borderId="4" xfId="0" applyFont="1" applyBorder="1" applyAlignment="1">
      <alignment horizontal="left" vertical="center"/>
    </xf>
    <xf numFmtId="0" fontId="0" fillId="0" borderId="4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164" fontId="3" fillId="0" borderId="4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left"/>
    </xf>
    <xf numFmtId="0" fontId="1" fillId="0" borderId="4" xfId="0" applyFont="1" applyBorder="1" applyAlignment="1">
      <alignment horizontal="center" vertical="center" wrapText="1"/>
    </xf>
    <xf numFmtId="164" fontId="1" fillId="0" borderId="4" xfId="0" applyNumberFormat="1" applyFont="1" applyBorder="1" applyAlignment="1">
      <alignment horizontal="center" vertical="center" wrapText="1"/>
    </xf>
    <xf numFmtId="164" fontId="0" fillId="0" borderId="4" xfId="0" applyNumberFormat="1" applyFont="1" applyFill="1" applyBorder="1" applyAlignment="1">
      <alignment horizontal="center" vertical="center" wrapText="1"/>
    </xf>
    <xf numFmtId="164" fontId="1" fillId="0" borderId="4" xfId="0" applyNumberFormat="1" applyFont="1" applyBorder="1" applyAlignment="1">
      <alignment horizontal="center" vertical="center"/>
    </xf>
    <xf numFmtId="0" fontId="0" fillId="0" borderId="0" xfId="0" applyFill="1" applyBorder="1" applyAlignment="1">
      <alignment horizontal="left"/>
    </xf>
    <xf numFmtId="0" fontId="2" fillId="0" borderId="0" xfId="0" applyFont="1" applyAlignment="1">
      <alignment horizontal="center" wrapText="1"/>
    </xf>
    <xf numFmtId="0" fontId="2" fillId="0" borderId="1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36C2E-4776-A143-A785-C498C305C7BC}">
  <dimension ref="A1:N124"/>
  <sheetViews>
    <sheetView tabSelected="1" topLeftCell="A3" workbookViewId="0">
      <selection activeCell="M125" sqref="M125"/>
    </sheetView>
  </sheetViews>
  <sheetFormatPr baseColWidth="10" defaultRowHeight="16"/>
  <cols>
    <col min="1" max="1" width="12.33203125" customWidth="1"/>
    <col min="11" max="11" width="12.33203125" customWidth="1"/>
    <col min="12" max="12" width="13.5" style="48" customWidth="1"/>
    <col min="13" max="13" width="14.1640625" style="48" bestFit="1" customWidth="1"/>
    <col min="14" max="14" width="11.6640625" bestFit="1" customWidth="1"/>
  </cols>
  <sheetData>
    <row r="1" spans="1:14">
      <c r="A1" s="92" t="s">
        <v>126</v>
      </c>
      <c r="B1" s="8" t="s">
        <v>49</v>
      </c>
      <c r="C1" s="8" t="s">
        <v>50</v>
      </c>
      <c r="D1" s="8" t="s">
        <v>51</v>
      </c>
      <c r="E1" s="8" t="s">
        <v>52</v>
      </c>
      <c r="F1" s="9" t="s">
        <v>53</v>
      </c>
      <c r="G1" s="10" t="s">
        <v>54</v>
      </c>
      <c r="H1" s="10" t="s">
        <v>55</v>
      </c>
      <c r="I1" s="10" t="s">
        <v>56</v>
      </c>
      <c r="J1" s="9" t="s">
        <v>57</v>
      </c>
      <c r="K1" s="9" t="s">
        <v>125</v>
      </c>
      <c r="L1" s="11" t="s">
        <v>58</v>
      </c>
      <c r="M1" s="11" t="s">
        <v>59</v>
      </c>
      <c r="N1" s="9" t="s">
        <v>60</v>
      </c>
    </row>
    <row r="2" spans="1:14" ht="17" thickBot="1">
      <c r="A2" s="93"/>
      <c r="B2" s="12"/>
      <c r="C2" s="12"/>
      <c r="D2" s="12"/>
      <c r="E2" s="12"/>
      <c r="F2" s="12"/>
      <c r="G2" s="13"/>
      <c r="H2" s="13"/>
      <c r="I2" s="13"/>
      <c r="J2" s="12"/>
      <c r="K2" s="12"/>
      <c r="L2" s="14"/>
      <c r="M2" s="14"/>
      <c r="N2" s="12"/>
    </row>
    <row r="3" spans="1:14" ht="17" thickBot="1">
      <c r="A3" s="15" t="s">
        <v>61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</row>
    <row r="4" spans="1:14">
      <c r="A4" s="1" t="s">
        <v>0</v>
      </c>
      <c r="B4" s="16">
        <v>0</v>
      </c>
      <c r="C4" s="16">
        <v>2.6</v>
      </c>
      <c r="D4" s="16">
        <v>0.48</v>
      </c>
      <c r="E4" s="17">
        <v>30.35</v>
      </c>
      <c r="F4" s="17">
        <v>1.8120000000000001</v>
      </c>
      <c r="G4" s="6">
        <v>2.4300000000000002</v>
      </c>
      <c r="H4" s="6">
        <v>0.89</v>
      </c>
      <c r="I4" s="18">
        <v>5.32</v>
      </c>
      <c r="J4" s="19">
        <v>6.26</v>
      </c>
      <c r="K4" s="19">
        <v>35</v>
      </c>
      <c r="L4" s="20">
        <v>16.749448123620308</v>
      </c>
      <c r="M4" s="20" t="s">
        <v>62</v>
      </c>
      <c r="N4" s="21">
        <v>0.95599999999999996</v>
      </c>
    </row>
    <row r="5" spans="1:14">
      <c r="A5" s="1" t="s">
        <v>1</v>
      </c>
      <c r="B5" s="16">
        <v>0.5</v>
      </c>
      <c r="C5" s="16">
        <v>2.4</v>
      </c>
      <c r="D5" s="16">
        <v>0.38</v>
      </c>
      <c r="E5" s="17">
        <v>24.824999999999999</v>
      </c>
      <c r="F5" s="17">
        <v>2.5219999999999998</v>
      </c>
      <c r="G5" s="6">
        <v>11.61</v>
      </c>
      <c r="H5" s="6">
        <v>6.16</v>
      </c>
      <c r="I5" s="18">
        <v>16.47</v>
      </c>
      <c r="J5" s="19">
        <v>6.25</v>
      </c>
      <c r="K5" s="19">
        <v>20.3</v>
      </c>
      <c r="L5" s="20">
        <v>9.8433782712133233</v>
      </c>
      <c r="M5" s="20" t="s">
        <v>63</v>
      </c>
      <c r="N5" s="21">
        <v>0.92800000000000005</v>
      </c>
    </row>
    <row r="6" spans="1:14" ht="17">
      <c r="A6" s="1" t="s">
        <v>2</v>
      </c>
      <c r="B6" s="16">
        <v>0.1</v>
      </c>
      <c r="C6" s="16">
        <v>1.9</v>
      </c>
      <c r="D6" s="22" t="s">
        <v>64</v>
      </c>
      <c r="E6" s="17">
        <v>19.725000000000001</v>
      </c>
      <c r="F6" s="17">
        <v>2.964</v>
      </c>
      <c r="G6" s="6">
        <v>8.48</v>
      </c>
      <c r="H6" s="6">
        <v>2.88</v>
      </c>
      <c r="I6" s="18">
        <v>1.83</v>
      </c>
      <c r="J6" s="19">
        <v>6.36</v>
      </c>
      <c r="K6" s="19">
        <v>22.5</v>
      </c>
      <c r="L6" s="20">
        <v>6.6548582995951415</v>
      </c>
      <c r="M6" s="23" t="s">
        <v>65</v>
      </c>
      <c r="N6" s="21">
        <v>0.83599999999999997</v>
      </c>
    </row>
    <row r="7" spans="1:14">
      <c r="A7" s="1" t="s">
        <v>3</v>
      </c>
      <c r="B7" s="16">
        <v>0.1</v>
      </c>
      <c r="C7" s="16">
        <v>2.4500000000000002</v>
      </c>
      <c r="D7" s="16">
        <v>0.7</v>
      </c>
      <c r="E7" s="17">
        <v>37.4</v>
      </c>
      <c r="F7" s="17">
        <v>3.593</v>
      </c>
      <c r="G7" s="6">
        <v>5.46</v>
      </c>
      <c r="H7" s="6">
        <v>3.99</v>
      </c>
      <c r="I7" s="18">
        <v>1.9</v>
      </c>
      <c r="J7" s="19">
        <v>6.47</v>
      </c>
      <c r="K7" s="19">
        <v>25.7</v>
      </c>
      <c r="L7" s="20">
        <v>10.40912886167548</v>
      </c>
      <c r="M7" s="20" t="s">
        <v>66</v>
      </c>
      <c r="N7" s="21">
        <v>0.6</v>
      </c>
    </row>
    <row r="8" spans="1:14">
      <c r="A8" s="1" t="s">
        <v>4</v>
      </c>
      <c r="B8" s="16">
        <v>1.1000000000000001</v>
      </c>
      <c r="C8" s="16">
        <v>1.55</v>
      </c>
      <c r="D8" s="16">
        <v>7.0000000000000007E-2</v>
      </c>
      <c r="E8" s="17">
        <v>14.85</v>
      </c>
      <c r="F8" s="17">
        <v>2.2170000000000001</v>
      </c>
      <c r="G8" s="6">
        <v>5.48</v>
      </c>
      <c r="H8" s="6">
        <v>2.4900000000000002</v>
      </c>
      <c r="I8" s="18">
        <v>9.8000000000000007</v>
      </c>
      <c r="J8" s="19">
        <v>6.5</v>
      </c>
      <c r="K8" s="19">
        <v>31.2</v>
      </c>
      <c r="L8" s="20">
        <v>6.6982408660351824</v>
      </c>
      <c r="M8" s="20" t="s">
        <v>67</v>
      </c>
      <c r="N8" s="21">
        <v>0.54</v>
      </c>
    </row>
    <row r="9" spans="1:14">
      <c r="A9" s="1" t="s">
        <v>5</v>
      </c>
      <c r="B9" s="16">
        <v>9.9</v>
      </c>
      <c r="C9" s="16">
        <v>1.75</v>
      </c>
      <c r="D9" s="16">
        <v>0.15</v>
      </c>
      <c r="E9" s="17">
        <v>17.600000000000001</v>
      </c>
      <c r="F9" s="17">
        <v>3.0049999999999999</v>
      </c>
      <c r="G9" s="6">
        <v>20.78</v>
      </c>
      <c r="H9" s="6">
        <v>9.93</v>
      </c>
      <c r="I9" s="18">
        <v>0.89</v>
      </c>
      <c r="J9" s="19">
        <v>5.19</v>
      </c>
      <c r="K9" s="19">
        <v>24.9</v>
      </c>
      <c r="L9" s="20">
        <v>5.8569051580698837</v>
      </c>
      <c r="M9" s="20" t="s">
        <v>68</v>
      </c>
      <c r="N9" s="21">
        <v>0.52800000000000002</v>
      </c>
    </row>
    <row r="10" spans="1:14">
      <c r="A10" s="1" t="s">
        <v>6</v>
      </c>
      <c r="B10" s="16">
        <v>0.1</v>
      </c>
      <c r="C10" s="16">
        <v>1.35</v>
      </c>
      <c r="D10" s="16">
        <v>0.05</v>
      </c>
      <c r="E10" s="17">
        <v>14.275</v>
      </c>
      <c r="F10" s="17">
        <v>1.837</v>
      </c>
      <c r="G10" s="6">
        <v>5.23</v>
      </c>
      <c r="H10" s="6">
        <v>2.9</v>
      </c>
      <c r="I10" s="18">
        <v>4.34</v>
      </c>
      <c r="J10" s="19">
        <v>6.19</v>
      </c>
      <c r="K10" s="19">
        <v>45.5</v>
      </c>
      <c r="L10" s="20">
        <v>7.7708219923788784</v>
      </c>
      <c r="M10" s="20" t="s">
        <v>69</v>
      </c>
      <c r="N10" s="21">
        <v>0.49333333333333329</v>
      </c>
    </row>
    <row r="11" spans="1:14">
      <c r="A11" s="1" t="s">
        <v>7</v>
      </c>
      <c r="B11" s="16">
        <v>24</v>
      </c>
      <c r="C11" s="16">
        <v>1.5</v>
      </c>
      <c r="D11" s="16">
        <v>0.48</v>
      </c>
      <c r="E11" s="17">
        <v>17.899999999999999</v>
      </c>
      <c r="F11" s="17">
        <v>0.95</v>
      </c>
      <c r="G11" s="6">
        <v>10.26</v>
      </c>
      <c r="H11" s="6">
        <v>7.37</v>
      </c>
      <c r="I11" s="18">
        <v>28.18</v>
      </c>
      <c r="J11" s="19">
        <v>6.15</v>
      </c>
      <c r="K11" s="19">
        <v>50.8</v>
      </c>
      <c r="L11" s="20">
        <v>18.842105263157894</v>
      </c>
      <c r="M11" s="20" t="s">
        <v>70</v>
      </c>
      <c r="N11" s="21">
        <v>0.33200000000000002</v>
      </c>
    </row>
    <row r="12" spans="1:14" ht="17">
      <c r="A12" s="1" t="s">
        <v>127</v>
      </c>
      <c r="B12" s="16">
        <v>0.1</v>
      </c>
      <c r="C12" s="16">
        <v>2.15</v>
      </c>
      <c r="D12" s="19" t="s">
        <v>64</v>
      </c>
      <c r="E12" s="17">
        <v>22</v>
      </c>
      <c r="F12" s="17">
        <v>1.847</v>
      </c>
      <c r="G12" s="6">
        <v>18.23</v>
      </c>
      <c r="H12" s="6">
        <v>12.68</v>
      </c>
      <c r="I12" s="18">
        <v>1.08</v>
      </c>
      <c r="J12" s="19">
        <v>4.68</v>
      </c>
      <c r="K12" s="19">
        <v>28.1</v>
      </c>
      <c r="L12" s="20">
        <v>11.911207363291824</v>
      </c>
      <c r="M12" s="23" t="s">
        <v>65</v>
      </c>
      <c r="N12" s="21">
        <v>0.78800000000000003</v>
      </c>
    </row>
    <row r="13" spans="1:14" ht="17">
      <c r="A13" s="1" t="s">
        <v>8</v>
      </c>
      <c r="B13" s="24" t="s">
        <v>64</v>
      </c>
      <c r="C13" s="25">
        <v>4.3499999999999996</v>
      </c>
      <c r="D13" s="25">
        <v>0.15</v>
      </c>
      <c r="E13" s="24" t="s">
        <v>48</v>
      </c>
      <c r="F13" s="24" t="s">
        <v>48</v>
      </c>
      <c r="G13" s="26">
        <v>0.37</v>
      </c>
      <c r="H13" s="26">
        <v>0.2</v>
      </c>
      <c r="I13" s="26">
        <v>433.2</v>
      </c>
      <c r="J13" s="24" t="s">
        <v>48</v>
      </c>
      <c r="K13" s="27" t="s">
        <v>48</v>
      </c>
      <c r="L13" s="27" t="s">
        <v>48</v>
      </c>
      <c r="M13" s="28" t="s">
        <v>48</v>
      </c>
      <c r="N13" s="29">
        <v>0.69</v>
      </c>
    </row>
    <row r="14" spans="1:14">
      <c r="A14" s="1" t="s">
        <v>9</v>
      </c>
      <c r="B14" s="16">
        <v>0</v>
      </c>
      <c r="C14" s="16">
        <v>1.35</v>
      </c>
      <c r="D14" s="16">
        <v>0.51</v>
      </c>
      <c r="E14" s="17">
        <v>53.7</v>
      </c>
      <c r="F14" s="17">
        <v>2.25</v>
      </c>
      <c r="G14" s="6">
        <v>23.06</v>
      </c>
      <c r="H14" s="6">
        <v>15.9</v>
      </c>
      <c r="I14" s="18">
        <v>20.56</v>
      </c>
      <c r="J14" s="19">
        <v>5.39</v>
      </c>
      <c r="K14" s="19">
        <v>34</v>
      </c>
      <c r="L14" s="20">
        <v>23.866666666666667</v>
      </c>
      <c r="M14" s="20" t="s">
        <v>71</v>
      </c>
      <c r="N14" s="21">
        <v>0.39600000000000002</v>
      </c>
    </row>
    <row r="15" spans="1:14" ht="17">
      <c r="A15" s="1" t="s">
        <v>10</v>
      </c>
      <c r="B15" s="16">
        <v>0</v>
      </c>
      <c r="C15" s="16">
        <v>2.15</v>
      </c>
      <c r="D15" s="16">
        <v>0.17</v>
      </c>
      <c r="E15" s="17">
        <v>18.45</v>
      </c>
      <c r="F15" s="17">
        <v>1.855</v>
      </c>
      <c r="G15" s="6">
        <v>2.78</v>
      </c>
      <c r="H15" s="6">
        <v>2.14</v>
      </c>
      <c r="I15" s="30" t="s">
        <v>48</v>
      </c>
      <c r="J15" s="19">
        <v>5.82</v>
      </c>
      <c r="K15" s="19">
        <v>43.9</v>
      </c>
      <c r="L15" s="20">
        <v>9.9460916442048521</v>
      </c>
      <c r="M15" s="20" t="s">
        <v>72</v>
      </c>
      <c r="N15" s="21">
        <v>0.19666666666666666</v>
      </c>
    </row>
    <row r="16" spans="1:14" ht="17">
      <c r="A16" s="1" t="s">
        <v>11</v>
      </c>
      <c r="B16" s="16">
        <v>0</v>
      </c>
      <c r="C16" s="16">
        <v>1.1000000000000001</v>
      </c>
      <c r="D16" s="16">
        <v>0.24</v>
      </c>
      <c r="E16" s="17">
        <v>9.9499999999999993</v>
      </c>
      <c r="F16" s="17">
        <v>0.80500000000000005</v>
      </c>
      <c r="G16" s="31" t="s">
        <v>64</v>
      </c>
      <c r="H16" s="31" t="s">
        <v>64</v>
      </c>
      <c r="I16" s="31">
        <v>7.83</v>
      </c>
      <c r="J16" s="19">
        <v>4.67</v>
      </c>
      <c r="K16" s="19">
        <v>48.8</v>
      </c>
      <c r="L16" s="20">
        <v>12.360248447204969</v>
      </c>
      <c r="M16" s="20" t="s">
        <v>73</v>
      </c>
      <c r="N16" s="21">
        <v>0.13750000000000001</v>
      </c>
    </row>
    <row r="17" spans="1:14" ht="17">
      <c r="A17" s="86" t="s">
        <v>12</v>
      </c>
      <c r="B17" s="87">
        <v>0</v>
      </c>
      <c r="C17" s="87">
        <v>1.05</v>
      </c>
      <c r="D17" s="87">
        <v>0.44</v>
      </c>
      <c r="E17" s="88">
        <v>5.6</v>
      </c>
      <c r="F17" s="88">
        <v>0.44900000000000001</v>
      </c>
      <c r="G17" s="64">
        <v>230</v>
      </c>
      <c r="H17" s="64">
        <v>102</v>
      </c>
      <c r="I17" s="89" t="s">
        <v>48</v>
      </c>
      <c r="J17" s="82">
        <v>6.68</v>
      </c>
      <c r="K17" s="82">
        <v>76.7</v>
      </c>
      <c r="L17" s="90">
        <v>12.472160356347439</v>
      </c>
      <c r="M17" s="90" t="s">
        <v>74</v>
      </c>
      <c r="N17" s="65">
        <v>2.7E-2</v>
      </c>
    </row>
    <row r="18" spans="1:14">
      <c r="A18" s="1" t="s">
        <v>118</v>
      </c>
      <c r="B18" s="54">
        <f>MIN(B4:B17)</f>
        <v>0</v>
      </c>
      <c r="C18" s="32">
        <v>1.05</v>
      </c>
      <c r="D18" s="32">
        <v>0.05</v>
      </c>
      <c r="E18" s="32">
        <v>5.6</v>
      </c>
      <c r="F18" s="32">
        <v>0.44900000000000001</v>
      </c>
      <c r="G18" s="54">
        <f>MIN(G4:G17)</f>
        <v>0.37</v>
      </c>
      <c r="H18" s="54">
        <f>MIN(H4:H17)</f>
        <v>0.2</v>
      </c>
      <c r="I18" s="54">
        <f>MIN(I4:I17)</f>
        <v>0.89</v>
      </c>
      <c r="J18" s="54">
        <f>MIN(J4:J17)</f>
        <v>4.67</v>
      </c>
      <c r="K18" s="54">
        <f>MIN(K4:K17)</f>
        <v>20.3</v>
      </c>
      <c r="L18" s="54">
        <f>MIN(L4:L17)</f>
        <v>5.8569051580698837</v>
      </c>
      <c r="M18" s="55" t="s">
        <v>48</v>
      </c>
      <c r="N18" s="54">
        <f>MIN(N4:N17)</f>
        <v>2.7E-2</v>
      </c>
    </row>
    <row r="19" spans="1:14">
      <c r="A19" s="1" t="s">
        <v>122</v>
      </c>
      <c r="B19" s="54">
        <f>PERCENTILE(B4:B18, 0.25)</f>
        <v>0</v>
      </c>
      <c r="C19" s="32">
        <v>1.39</v>
      </c>
      <c r="D19" s="32">
        <v>0.15</v>
      </c>
      <c r="E19" s="32">
        <v>14.418749999999999</v>
      </c>
      <c r="F19" s="32">
        <v>1.1655</v>
      </c>
      <c r="G19" s="54">
        <f>PERCENTILE(G4:G18, 0.25)</f>
        <v>3.3925000000000001</v>
      </c>
      <c r="H19" s="54">
        <f>PERCENTILE(H4:H18, 0.25)</f>
        <v>2.2275</v>
      </c>
      <c r="I19" s="54">
        <f>PERCENTILE(I4:I18, 0.25)</f>
        <v>1.83</v>
      </c>
      <c r="J19" s="54">
        <f>PERCENTILE(J4:J18, 0.25)</f>
        <v>5.24</v>
      </c>
      <c r="K19" s="54">
        <f>PERCENTILE(K4:K18, 0.25)</f>
        <v>25.099999999999998</v>
      </c>
      <c r="L19" s="54">
        <f>PERCENTILE(L4:L18, 0.25)</f>
        <v>6.9663861476211064</v>
      </c>
      <c r="M19" s="55" t="s">
        <v>48</v>
      </c>
      <c r="N19" s="54">
        <f>PERCENTILE(N4:N18, 0.25)</f>
        <v>0.26433333333333331</v>
      </c>
    </row>
    <row r="20" spans="1:14">
      <c r="A20" s="1" t="s">
        <v>119</v>
      </c>
      <c r="B20" s="54">
        <f>AVERAGE(B4:B17)</f>
        <v>2.7615384615384615</v>
      </c>
      <c r="C20" s="32">
        <v>1.98</v>
      </c>
      <c r="D20" s="32">
        <v>0.32</v>
      </c>
      <c r="E20" s="32">
        <v>20.473209999999998</v>
      </c>
      <c r="F20" s="32">
        <v>1.8647100000000001</v>
      </c>
      <c r="G20" s="54">
        <f>AVERAGE(G4:G17)</f>
        <v>26.474615384615387</v>
      </c>
      <c r="H20" s="54">
        <f>AVERAGE(H4:H17)</f>
        <v>13.04076923076923</v>
      </c>
      <c r="I20" s="54">
        <f>AVERAGE(I4:I17)</f>
        <v>44.283333333333331</v>
      </c>
      <c r="J20" s="54">
        <f>AVERAGE(J4:J17)</f>
        <v>5.8930769230769222</v>
      </c>
      <c r="K20" s="54">
        <f>AVERAGE(K4:K17)</f>
        <v>37.492307692307691</v>
      </c>
      <c r="L20" s="54">
        <f>AVERAGE(L4:L17)</f>
        <v>11.798558562573989</v>
      </c>
      <c r="M20" s="55" t="s">
        <v>48</v>
      </c>
      <c r="N20" s="54">
        <f>AVERAGE(N4:N17)</f>
        <v>0.53203571428571428</v>
      </c>
    </row>
    <row r="21" spans="1:14">
      <c r="A21" s="1" t="s">
        <v>120</v>
      </c>
      <c r="B21" s="54">
        <f>STDEV(B4:B17)</f>
        <v>6.9304327019239889</v>
      </c>
      <c r="C21" s="32">
        <v>0.85</v>
      </c>
      <c r="D21" s="32">
        <v>0.21</v>
      </c>
      <c r="E21" s="32">
        <v>13.445120000000001</v>
      </c>
      <c r="F21" s="32">
        <v>1.0245199999999999</v>
      </c>
      <c r="G21" s="54">
        <f>STDEV(G4:G17)</f>
        <v>61.574529178790669</v>
      </c>
      <c r="H21" s="54">
        <f>STDEV(H4:H17)</f>
        <v>27.144512171443438</v>
      </c>
      <c r="I21" s="54">
        <f>STDEV(I4:I17)</f>
        <v>122.78272304680279</v>
      </c>
      <c r="J21" s="54">
        <f>STDEV(J4:J17)</f>
        <v>0.68768191066540585</v>
      </c>
      <c r="K21" s="54">
        <f>STDEV(K4:K17)</f>
        <v>15.576609683457098</v>
      </c>
      <c r="L21" s="54">
        <f>STDEV(L4:L17)</f>
        <v>5.2735637384716698</v>
      </c>
      <c r="M21" s="55" t="s">
        <v>48</v>
      </c>
      <c r="N21" s="54">
        <f>STDEV(N4:N17)</f>
        <v>0.2918517521063908</v>
      </c>
    </row>
    <row r="22" spans="1:14">
      <c r="A22" s="1" t="s">
        <v>121</v>
      </c>
      <c r="B22" s="54">
        <f>MEDIAN(B4:B17)</f>
        <v>0.1</v>
      </c>
      <c r="C22" s="32">
        <v>1.83</v>
      </c>
      <c r="D22" s="32">
        <v>0.31</v>
      </c>
      <c r="E22" s="32">
        <v>18.175000000000001</v>
      </c>
      <c r="F22" s="32">
        <v>1.851</v>
      </c>
      <c r="G22" s="54">
        <f>MEDIAN(G4:G17)</f>
        <v>8.48</v>
      </c>
      <c r="H22" s="54">
        <f>MEDIAN(H4:H17)</f>
        <v>3.99</v>
      </c>
      <c r="I22" s="54">
        <f>MEDIAN(I4:I17)</f>
        <v>6.5750000000000002</v>
      </c>
      <c r="J22" s="54">
        <f>MEDIAN(J4:J17)</f>
        <v>6.19</v>
      </c>
      <c r="K22" s="54">
        <f>MEDIAN(K4:K17)</f>
        <v>34</v>
      </c>
      <c r="L22" s="54">
        <f>MEDIAN(L4:L17)</f>
        <v>10.40912886167548</v>
      </c>
      <c r="M22" s="55" t="s">
        <v>48</v>
      </c>
      <c r="N22" s="54">
        <f>MEDIAN(N4:N17)</f>
        <v>0.53400000000000003</v>
      </c>
    </row>
    <row r="23" spans="1:14">
      <c r="A23" s="1" t="s">
        <v>123</v>
      </c>
      <c r="B23" s="54">
        <f>PERCENTILE(B4:B17, 0.75)</f>
        <v>0.5</v>
      </c>
      <c r="C23" s="32">
        <v>2.34</v>
      </c>
      <c r="D23" s="32">
        <v>0.48</v>
      </c>
      <c r="E23" s="32">
        <v>24.118749999999999</v>
      </c>
      <c r="F23" s="32">
        <v>2.4540000000000002</v>
      </c>
      <c r="G23" s="54">
        <f>PERCENTILE(G4:G17, 0.75)</f>
        <v>18.23</v>
      </c>
      <c r="H23" s="54">
        <f>PERCENTILE(H4:H17, 0.75)</f>
        <v>9.93</v>
      </c>
      <c r="I23" s="54">
        <f>PERCENTILE(I4:I17, 0.75)</f>
        <v>17.4925</v>
      </c>
      <c r="J23" s="54">
        <f>PERCENTILE(J4:J17, 0.75)</f>
        <v>6.36</v>
      </c>
      <c r="K23" s="54">
        <f>PERCENTILE(K4:K17, 0.75)</f>
        <v>45.5</v>
      </c>
      <c r="L23" s="54">
        <f>PERCENTILE(L4:L17, 0.75)</f>
        <v>12.472160356347439</v>
      </c>
      <c r="M23" s="55" t="s">
        <v>48</v>
      </c>
      <c r="N23" s="54">
        <f>PERCENTILE(N4:N17, 0.75)</f>
        <v>0.76350000000000007</v>
      </c>
    </row>
    <row r="24" spans="1:14" ht="17" thickBot="1">
      <c r="A24" s="1" t="s">
        <v>124</v>
      </c>
      <c r="B24" s="54">
        <f>MAX(B4:B17)</f>
        <v>24</v>
      </c>
      <c r="C24" s="32">
        <v>4.3499999999999996</v>
      </c>
      <c r="D24" s="32">
        <v>0.7</v>
      </c>
      <c r="E24" s="32">
        <v>53.7</v>
      </c>
      <c r="F24" s="32">
        <v>3.593</v>
      </c>
      <c r="G24" s="54">
        <f>MAX(G4:G17)</f>
        <v>230</v>
      </c>
      <c r="H24" s="54">
        <f>MAX(H4:H17)</f>
        <v>102</v>
      </c>
      <c r="I24" s="54">
        <f>MAX(I4:I17)</f>
        <v>433.2</v>
      </c>
      <c r="J24" s="54">
        <f>MAX(J4:J17)</f>
        <v>6.68</v>
      </c>
      <c r="K24" s="54">
        <f>MAX(K4:K17)</f>
        <v>76.7</v>
      </c>
      <c r="L24" s="54">
        <f>MAX(L4:L17)</f>
        <v>23.866666666666667</v>
      </c>
      <c r="M24" s="55" t="s">
        <v>48</v>
      </c>
      <c r="N24" s="54">
        <f>MAX(N4:N17)</f>
        <v>0.95599999999999996</v>
      </c>
    </row>
    <row r="25" spans="1:14" ht="17" thickBot="1">
      <c r="A25" s="15" t="s">
        <v>75</v>
      </c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</row>
    <row r="26" spans="1:14" ht="17">
      <c r="A26" s="2" t="s">
        <v>13</v>
      </c>
      <c r="B26" s="33">
        <v>36.299999999999997</v>
      </c>
      <c r="C26" s="33">
        <v>2.41</v>
      </c>
      <c r="D26" s="33">
        <v>0.34</v>
      </c>
      <c r="E26" s="34">
        <v>16.75</v>
      </c>
      <c r="F26" s="34">
        <v>0.14899999999999999</v>
      </c>
      <c r="G26" s="24" t="s">
        <v>48</v>
      </c>
      <c r="H26" s="24" t="s">
        <v>48</v>
      </c>
      <c r="I26" s="18">
        <v>25.02</v>
      </c>
      <c r="J26" s="33">
        <v>5.1100000000000003</v>
      </c>
      <c r="K26" s="33">
        <v>8.8999999999999996E-2</v>
      </c>
      <c r="L26" s="33">
        <v>112.4</v>
      </c>
      <c r="M26" s="35" t="s">
        <v>76</v>
      </c>
      <c r="N26" s="21">
        <v>1.41</v>
      </c>
    </row>
    <row r="27" spans="1:14" ht="17">
      <c r="A27" s="2" t="s">
        <v>14</v>
      </c>
      <c r="B27" s="33">
        <v>17.3</v>
      </c>
      <c r="C27" s="33">
        <v>2.79</v>
      </c>
      <c r="D27" s="33">
        <v>0.05</v>
      </c>
      <c r="E27" s="34">
        <v>10.3</v>
      </c>
      <c r="F27" s="34">
        <v>0.16</v>
      </c>
      <c r="G27" s="33">
        <v>308.8</v>
      </c>
      <c r="H27" s="33">
        <v>275.2</v>
      </c>
      <c r="I27" s="18">
        <v>17.16</v>
      </c>
      <c r="J27" s="33">
        <v>4.3499999999999996</v>
      </c>
      <c r="K27" s="33">
        <v>0.60499999999999998</v>
      </c>
      <c r="L27" s="33">
        <v>64.400000000000006</v>
      </c>
      <c r="M27" s="35" t="s">
        <v>77</v>
      </c>
      <c r="N27" s="21">
        <v>0.54</v>
      </c>
    </row>
    <row r="28" spans="1:14" ht="17">
      <c r="A28" s="2" t="s">
        <v>15</v>
      </c>
      <c r="B28" s="33">
        <v>40.4</v>
      </c>
      <c r="C28" s="33">
        <v>2.41</v>
      </c>
      <c r="D28" s="33">
        <v>0.04</v>
      </c>
      <c r="E28" s="34">
        <v>18.350000000000001</v>
      </c>
      <c r="F28" s="34">
        <v>0.21199999999999999</v>
      </c>
      <c r="G28" s="24" t="s">
        <v>48</v>
      </c>
      <c r="H28" s="24" t="s">
        <v>48</v>
      </c>
      <c r="I28" s="18">
        <v>9.65</v>
      </c>
      <c r="J28" s="33">
        <v>4.9800000000000004</v>
      </c>
      <c r="K28" s="33">
        <v>0.13300000000000001</v>
      </c>
      <c r="L28" s="33">
        <v>86.6</v>
      </c>
      <c r="M28" s="35" t="s">
        <v>78</v>
      </c>
      <c r="N28" s="21">
        <v>0.71</v>
      </c>
    </row>
    <row r="29" spans="1:14" ht="17">
      <c r="A29" s="2" t="s">
        <v>16</v>
      </c>
      <c r="B29" s="33">
        <v>18.8</v>
      </c>
      <c r="C29" s="33">
        <v>1.6</v>
      </c>
      <c r="D29" s="33">
        <v>0.06</v>
      </c>
      <c r="E29" s="34">
        <v>8.4499999999999993</v>
      </c>
      <c r="F29" s="34">
        <v>0.115</v>
      </c>
      <c r="G29" s="33">
        <v>310</v>
      </c>
      <c r="H29" s="33">
        <v>203.1</v>
      </c>
      <c r="I29" s="18">
        <v>7.25</v>
      </c>
      <c r="J29" s="33">
        <v>4.04</v>
      </c>
      <c r="K29" s="33">
        <v>0.16500000000000001</v>
      </c>
      <c r="L29" s="33">
        <v>73.5</v>
      </c>
      <c r="M29" s="35" t="s">
        <v>79</v>
      </c>
      <c r="N29" s="21">
        <v>0.95599999999999996</v>
      </c>
    </row>
    <row r="30" spans="1:14" ht="17">
      <c r="A30" s="2" t="s">
        <v>17</v>
      </c>
      <c r="B30" s="33">
        <v>64.2</v>
      </c>
      <c r="C30" s="33">
        <v>2.33</v>
      </c>
      <c r="D30" s="33">
        <v>0.08</v>
      </c>
      <c r="E30" s="34">
        <v>16.3</v>
      </c>
      <c r="F30" s="34">
        <v>0.23300000000000001</v>
      </c>
      <c r="G30" s="24" t="s">
        <v>48</v>
      </c>
      <c r="H30" s="24" t="s">
        <v>48</v>
      </c>
      <c r="I30" s="36">
        <v>10.78</v>
      </c>
      <c r="J30" s="33">
        <v>4.41</v>
      </c>
      <c r="K30" s="33">
        <v>0.107</v>
      </c>
      <c r="L30" s="33">
        <v>70</v>
      </c>
      <c r="M30" s="35" t="s">
        <v>80</v>
      </c>
      <c r="N30" s="21">
        <v>1.45</v>
      </c>
    </row>
    <row r="31" spans="1:14" ht="17">
      <c r="A31" s="2" t="s">
        <v>18</v>
      </c>
      <c r="B31" s="33">
        <v>43.2</v>
      </c>
      <c r="C31" s="33">
        <v>1.05</v>
      </c>
      <c r="D31" s="33">
        <v>0.34</v>
      </c>
      <c r="E31" s="34">
        <v>65.7</v>
      </c>
      <c r="F31" s="34">
        <v>0.22900000000000001</v>
      </c>
      <c r="G31" s="33">
        <v>206</v>
      </c>
      <c r="H31" s="33">
        <v>137.4</v>
      </c>
      <c r="I31" s="37" t="s">
        <v>48</v>
      </c>
      <c r="J31" s="33">
        <v>3.71</v>
      </c>
      <c r="K31" s="33">
        <v>0.246</v>
      </c>
      <c r="L31" s="33">
        <v>286.89999999999998</v>
      </c>
      <c r="M31" s="35" t="s">
        <v>81</v>
      </c>
      <c r="N31" s="21">
        <v>0.28000000000000003</v>
      </c>
    </row>
    <row r="32" spans="1:14" ht="17">
      <c r="A32" s="80" t="s">
        <v>19</v>
      </c>
      <c r="B32" s="83">
        <v>7.5</v>
      </c>
      <c r="C32" s="83">
        <v>1.36</v>
      </c>
      <c r="D32" s="83">
        <v>7.0000000000000007E-2</v>
      </c>
      <c r="E32" s="84">
        <v>5.85</v>
      </c>
      <c r="F32" s="84">
        <v>0.1052</v>
      </c>
      <c r="G32" s="83">
        <v>1841</v>
      </c>
      <c r="H32" s="83">
        <v>1423</v>
      </c>
      <c r="I32" s="68">
        <v>25.26</v>
      </c>
      <c r="J32" s="83">
        <v>4.78</v>
      </c>
      <c r="K32" s="83">
        <v>1.4910000000000001</v>
      </c>
      <c r="L32" s="83">
        <v>55.6</v>
      </c>
      <c r="M32" s="85" t="s">
        <v>82</v>
      </c>
      <c r="N32" s="65">
        <v>0.16</v>
      </c>
    </row>
    <row r="33" spans="1:14">
      <c r="A33" s="1" t="s">
        <v>118</v>
      </c>
      <c r="B33" s="54">
        <f>MIN(B26:B32)</f>
        <v>7.5</v>
      </c>
      <c r="C33" s="54">
        <f>MIN(C26:C32)</f>
        <v>1.05</v>
      </c>
      <c r="D33" s="54">
        <f>MIN(D26:D32)</f>
        <v>0.04</v>
      </c>
      <c r="E33" s="54">
        <f>MIN(E26:E32)</f>
        <v>5.85</v>
      </c>
      <c r="F33" s="54">
        <f>MIN(F26:F32)</f>
        <v>0.1052</v>
      </c>
      <c r="G33" s="54">
        <f>MIN(G26:G32)</f>
        <v>206</v>
      </c>
      <c r="H33" s="54">
        <f>MIN(H26:H32)</f>
        <v>137.4</v>
      </c>
      <c r="I33" s="54">
        <f>MIN(I26:I32)</f>
        <v>7.25</v>
      </c>
      <c r="J33" s="54">
        <f>MIN(J26:J32)</f>
        <v>3.71</v>
      </c>
      <c r="K33" s="54">
        <f>MIN(K26:K32)</f>
        <v>8.8999999999999996E-2</v>
      </c>
      <c r="L33" s="54">
        <f>MIN(L26:L32)</f>
        <v>55.6</v>
      </c>
      <c r="M33" s="55" t="s">
        <v>48</v>
      </c>
      <c r="N33" s="54">
        <f>MIN(N26:N32)</f>
        <v>0.16</v>
      </c>
    </row>
    <row r="34" spans="1:14">
      <c r="A34" s="1" t="s">
        <v>122</v>
      </c>
      <c r="B34" s="54">
        <f>PERCENTILE(B26:B33, 0.25)</f>
        <v>14.850000000000001</v>
      </c>
      <c r="C34" s="54">
        <f>PERCENTILE(C26:C33, 0.25)</f>
        <v>1.2825000000000002</v>
      </c>
      <c r="D34" s="54">
        <f>PERCENTILE(D26:D33, 0.25)</f>
        <v>4.7500000000000001E-2</v>
      </c>
      <c r="E34" s="54">
        <f>PERCENTILE(E26:E33, 0.25)</f>
        <v>7.7999999999999989</v>
      </c>
      <c r="F34" s="54">
        <f>PERCENTILE(F26:F33, 0.25)</f>
        <v>0.11255000000000001</v>
      </c>
      <c r="G34" s="54">
        <f>PERCENTILE(G26:G33, 0.25)</f>
        <v>206</v>
      </c>
      <c r="H34" s="54">
        <f>PERCENTILE(H26:H33, 0.25)</f>
        <v>137.4</v>
      </c>
      <c r="I34" s="54">
        <f>PERCENTILE(I26:I33, 0.25)</f>
        <v>8.4499999999999993</v>
      </c>
      <c r="J34" s="54">
        <f>PERCENTILE(J26:J33, 0.25)</f>
        <v>3.9575</v>
      </c>
      <c r="K34" s="54">
        <f>PERCENTILE(K26:K33, 0.25)</f>
        <v>0.10249999999999999</v>
      </c>
      <c r="L34" s="54">
        <f>PERCENTILE(L26:L33, 0.25)</f>
        <v>62.2</v>
      </c>
      <c r="M34" s="55" t="s">
        <v>48</v>
      </c>
      <c r="N34" s="54">
        <f>PERCENTILE(N26:N33, 0.25)</f>
        <v>0.25</v>
      </c>
    </row>
    <row r="35" spans="1:14">
      <c r="A35" s="1" t="s">
        <v>119</v>
      </c>
      <c r="B35" s="54">
        <f>AVERAGE(B26:B32)</f>
        <v>32.528571428571425</v>
      </c>
      <c r="C35" s="54">
        <f>AVERAGE(C26:C32)</f>
        <v>1.9928571428571431</v>
      </c>
      <c r="D35" s="54">
        <f>AVERAGE(D26:D32)</f>
        <v>0.13999999999999999</v>
      </c>
      <c r="E35" s="54">
        <f>AVERAGE(E26:E32)</f>
        <v>20.242857142857144</v>
      </c>
      <c r="F35" s="54">
        <f>AVERAGE(F26:F32)</f>
        <v>0.17188571428571428</v>
      </c>
      <c r="G35" s="54">
        <f>AVERAGE(G26:G32)</f>
        <v>666.45</v>
      </c>
      <c r="H35" s="54">
        <f>AVERAGE(H26:H32)</f>
        <v>509.67499999999995</v>
      </c>
      <c r="I35" s="54">
        <f>AVERAGE(I26:I32)</f>
        <v>15.853333333333333</v>
      </c>
      <c r="J35" s="54">
        <f>AVERAGE(J26:J32)</f>
        <v>4.4828571428571431</v>
      </c>
      <c r="K35" s="54">
        <f>AVERAGE(K26:K32)</f>
        <v>0.40514285714285719</v>
      </c>
      <c r="L35" s="54">
        <f>AVERAGE(L26:L32)</f>
        <v>107.05714285714285</v>
      </c>
      <c r="M35" s="55" t="s">
        <v>48</v>
      </c>
      <c r="N35" s="54">
        <f>AVERAGE(N26:N32)</f>
        <v>0.78657142857142859</v>
      </c>
    </row>
    <row r="36" spans="1:14">
      <c r="A36" s="1" t="s">
        <v>120</v>
      </c>
      <c r="B36" s="54">
        <f>STDEV(B26:B32)</f>
        <v>19.3216384989916</v>
      </c>
      <c r="C36" s="54">
        <f>STDEV(C26:C32)</f>
        <v>0.65076145874696356</v>
      </c>
      <c r="D36" s="54">
        <f>STDEV(D26:D32)</f>
        <v>0.13723459233492608</v>
      </c>
      <c r="E36" s="54">
        <f>STDEV(E26:E32)</f>
        <v>20.586270274372765</v>
      </c>
      <c r="F36" s="54">
        <f>STDEV(F26:F32)</f>
        <v>5.3157233078588925E-2</v>
      </c>
      <c r="G36" s="54">
        <f>STDEV(G26:G32)</f>
        <v>784.54913379171683</v>
      </c>
      <c r="H36" s="54">
        <f>STDEV(H26:H32)</f>
        <v>611.47853260219483</v>
      </c>
      <c r="I36" s="54">
        <f>STDEV(I26:I32)</f>
        <v>7.905162026591654</v>
      </c>
      <c r="J36" s="54">
        <f>STDEV(J26:J32)</f>
        <v>0.50746803793323592</v>
      </c>
      <c r="K36" s="54">
        <f>STDEV(K26:K32)</f>
        <v>0.51070553439055555</v>
      </c>
      <c r="L36" s="54">
        <f>STDEV(L26:L32)</f>
        <v>81.401553161735521</v>
      </c>
      <c r="M36" s="55" t="s">
        <v>48</v>
      </c>
      <c r="N36" s="54">
        <f>STDEV(N26:N32)</f>
        <v>0.51208295458934405</v>
      </c>
    </row>
    <row r="37" spans="1:14">
      <c r="A37" s="1" t="s">
        <v>121</v>
      </c>
      <c r="B37" s="54">
        <f>MEDIAN(B26:B32)</f>
        <v>36.299999999999997</v>
      </c>
      <c r="C37" s="54">
        <f>MEDIAN(C26:C32)</f>
        <v>2.33</v>
      </c>
      <c r="D37" s="54">
        <f>MEDIAN(D26:D32)</f>
        <v>7.0000000000000007E-2</v>
      </c>
      <c r="E37" s="54">
        <f>MEDIAN(E26:E32)</f>
        <v>16.3</v>
      </c>
      <c r="F37" s="54">
        <f>MEDIAN(F26:F32)</f>
        <v>0.16</v>
      </c>
      <c r="G37" s="54">
        <f>MEDIAN(G26:G32)</f>
        <v>309.39999999999998</v>
      </c>
      <c r="H37" s="54">
        <f>MEDIAN(H26:H32)</f>
        <v>239.14999999999998</v>
      </c>
      <c r="I37" s="54">
        <f>MEDIAN(I26:I32)</f>
        <v>13.969999999999999</v>
      </c>
      <c r="J37" s="54">
        <f>MEDIAN(J26:J32)</f>
        <v>4.41</v>
      </c>
      <c r="K37" s="54">
        <f>MEDIAN(K26:K32)</f>
        <v>0.16500000000000001</v>
      </c>
      <c r="L37" s="54">
        <f>MEDIAN(L26:L32)</f>
        <v>73.5</v>
      </c>
      <c r="M37" s="55" t="s">
        <v>48</v>
      </c>
      <c r="N37" s="54">
        <f>MEDIAN(N26:N32)</f>
        <v>0.71</v>
      </c>
    </row>
    <row r="38" spans="1:14">
      <c r="A38" s="1" t="s">
        <v>123</v>
      </c>
      <c r="B38" s="54">
        <f>PERCENTILE(B26:B32, 0.75)</f>
        <v>41.8</v>
      </c>
      <c r="C38" s="54">
        <f>PERCENTILE(C26:C32, 0.75)</f>
        <v>2.41</v>
      </c>
      <c r="D38" s="54">
        <f>PERCENTILE(D26:D32, 0.75)</f>
        <v>0.21000000000000002</v>
      </c>
      <c r="E38" s="54">
        <f>PERCENTILE(E26:E32, 0.75)</f>
        <v>17.55</v>
      </c>
      <c r="F38" s="54">
        <f>PERCENTILE(F26:F32, 0.75)</f>
        <v>0.2205</v>
      </c>
      <c r="G38" s="54">
        <f>PERCENTILE(G26:G32, 0.75)</f>
        <v>692.75</v>
      </c>
      <c r="H38" s="54">
        <f>PERCENTILE(H26:H32, 0.75)</f>
        <v>562.15</v>
      </c>
      <c r="I38" s="54">
        <f>PERCENTILE(I26:I32, 0.75)</f>
        <v>23.055</v>
      </c>
      <c r="J38" s="54">
        <f>PERCENTILE(J26:J32, 0.75)</f>
        <v>4.8800000000000008</v>
      </c>
      <c r="K38" s="54">
        <f>PERCENTILE(K26:K32, 0.75)</f>
        <v>0.42549999999999999</v>
      </c>
      <c r="L38" s="54">
        <f>PERCENTILE(L26:L32, 0.75)</f>
        <v>99.5</v>
      </c>
      <c r="M38" s="55" t="s">
        <v>48</v>
      </c>
      <c r="N38" s="54">
        <f>PERCENTILE(N26:N32, 0.75)</f>
        <v>1.1829999999999998</v>
      </c>
    </row>
    <row r="39" spans="1:14" ht="17" thickBot="1">
      <c r="A39" s="1" t="s">
        <v>124</v>
      </c>
      <c r="B39" s="54">
        <f>MAX(B26:B32)</f>
        <v>64.2</v>
      </c>
      <c r="C39" s="54">
        <f>MAX(C26:C32)</f>
        <v>2.79</v>
      </c>
      <c r="D39" s="54">
        <f>MAX(D26:D32)</f>
        <v>0.34</v>
      </c>
      <c r="E39" s="54">
        <f>MAX(E26:E32)</f>
        <v>65.7</v>
      </c>
      <c r="F39" s="54">
        <f>MAX(F26:F32)</f>
        <v>0.23300000000000001</v>
      </c>
      <c r="G39" s="54">
        <f>MAX(G26:G32)</f>
        <v>1841</v>
      </c>
      <c r="H39" s="54">
        <f>MAX(H26:H32)</f>
        <v>1423</v>
      </c>
      <c r="I39" s="54">
        <f>MAX(I26:I32)</f>
        <v>25.26</v>
      </c>
      <c r="J39" s="54">
        <f>MAX(J26:J32)</f>
        <v>5.1100000000000003</v>
      </c>
      <c r="K39" s="54">
        <f>MAX(K26:K32)</f>
        <v>1.4910000000000001</v>
      </c>
      <c r="L39" s="54">
        <f>MAX(L26:L32)</f>
        <v>286.89999999999998</v>
      </c>
      <c r="M39" s="55" t="s">
        <v>48</v>
      </c>
      <c r="N39" s="54">
        <f>MAX(N26:N32)</f>
        <v>1.45</v>
      </c>
    </row>
    <row r="40" spans="1:14" ht="17" thickBot="1">
      <c r="A40" s="15" t="s">
        <v>83</v>
      </c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</row>
    <row r="41" spans="1:14">
      <c r="A41" s="2" t="s">
        <v>128</v>
      </c>
      <c r="B41" s="38">
        <v>0.1</v>
      </c>
      <c r="C41" s="38">
        <v>0.95</v>
      </c>
      <c r="D41" s="19">
        <v>0.11</v>
      </c>
      <c r="E41" s="19">
        <v>15.095000000000001</v>
      </c>
      <c r="F41" s="19">
        <v>0.84199999999999997</v>
      </c>
      <c r="G41" s="6">
        <v>19.46</v>
      </c>
      <c r="H41" s="6">
        <v>10.89</v>
      </c>
      <c r="I41" s="18">
        <v>17.28</v>
      </c>
      <c r="J41" s="6">
        <v>5.91</v>
      </c>
      <c r="K41" s="6">
        <v>10.87</v>
      </c>
      <c r="L41" s="19">
        <v>17.899999999999999</v>
      </c>
      <c r="M41" s="38" t="s">
        <v>84</v>
      </c>
      <c r="N41" s="21">
        <v>0.71599999999999997</v>
      </c>
    </row>
    <row r="42" spans="1:14" ht="17">
      <c r="A42" s="2" t="s">
        <v>20</v>
      </c>
      <c r="B42" s="38">
        <v>0</v>
      </c>
      <c r="C42" s="24" t="s">
        <v>48</v>
      </c>
      <c r="D42" s="24" t="s">
        <v>48</v>
      </c>
      <c r="E42" s="19">
        <v>54.35</v>
      </c>
      <c r="F42" s="19">
        <v>2.4950000000000001</v>
      </c>
      <c r="G42" s="7">
        <v>9.2899999999999991</v>
      </c>
      <c r="H42" s="7">
        <v>6.35</v>
      </c>
      <c r="I42" s="36">
        <v>37.35</v>
      </c>
      <c r="J42" s="7">
        <v>4.5199999999999996</v>
      </c>
      <c r="K42" s="7">
        <v>21</v>
      </c>
      <c r="L42" s="19">
        <v>21.8</v>
      </c>
      <c r="M42" s="24" t="s">
        <v>48</v>
      </c>
      <c r="N42" s="21">
        <v>0.438</v>
      </c>
    </row>
    <row r="43" spans="1:14" ht="17">
      <c r="A43" s="2" t="s">
        <v>21</v>
      </c>
      <c r="B43" s="38">
        <v>0.1</v>
      </c>
      <c r="C43" s="38">
        <v>1.4</v>
      </c>
      <c r="D43" s="19">
        <v>0.96</v>
      </c>
      <c r="E43" s="19">
        <v>9.6999999999999993</v>
      </c>
      <c r="F43" s="19">
        <v>1.026</v>
      </c>
      <c r="G43" s="24" t="s">
        <v>48</v>
      </c>
      <c r="H43" s="24" t="s">
        <v>48</v>
      </c>
      <c r="I43" s="18">
        <v>67.540000000000006</v>
      </c>
      <c r="J43" s="6">
        <v>4.7300000000000004</v>
      </c>
      <c r="K43" s="6">
        <v>32</v>
      </c>
      <c r="L43" s="19">
        <v>9.5</v>
      </c>
      <c r="M43" s="38" t="s">
        <v>85</v>
      </c>
      <c r="N43" s="21">
        <v>0.51200000000000001</v>
      </c>
    </row>
    <row r="44" spans="1:14" ht="17">
      <c r="A44" s="2" t="s">
        <v>22</v>
      </c>
      <c r="B44" s="38">
        <v>19.600000000000001</v>
      </c>
      <c r="C44" s="38">
        <v>1.18</v>
      </c>
      <c r="D44" s="19">
        <v>0.4</v>
      </c>
      <c r="E44" s="19">
        <v>5.0449999999999999</v>
      </c>
      <c r="F44" s="19">
        <v>1.0089999999999999</v>
      </c>
      <c r="G44" s="24" t="s">
        <v>48</v>
      </c>
      <c r="H44" s="24" t="s">
        <v>48</v>
      </c>
      <c r="I44" s="18">
        <v>20.11</v>
      </c>
      <c r="J44" s="6">
        <v>4.8499999999999996</v>
      </c>
      <c r="K44" s="6">
        <v>15.35</v>
      </c>
      <c r="L44" s="19">
        <v>5</v>
      </c>
      <c r="M44" s="38" t="s">
        <v>86</v>
      </c>
      <c r="N44" s="21">
        <v>0.69499999999999995</v>
      </c>
    </row>
    <row r="45" spans="1:14" ht="17">
      <c r="A45" s="2" t="s">
        <v>23</v>
      </c>
      <c r="B45" s="38">
        <v>0</v>
      </c>
      <c r="C45" s="38">
        <v>0.61</v>
      </c>
      <c r="D45" s="19">
        <v>0.11</v>
      </c>
      <c r="E45" s="19">
        <v>16.899999999999999</v>
      </c>
      <c r="F45" s="19">
        <v>0.96199999999999997</v>
      </c>
      <c r="G45" s="24" t="s">
        <v>48</v>
      </c>
      <c r="H45" s="24" t="s">
        <v>48</v>
      </c>
      <c r="I45" s="37" t="s">
        <v>48</v>
      </c>
      <c r="J45" s="6">
        <v>4.9800000000000004</v>
      </c>
      <c r="K45" s="6">
        <v>25.1</v>
      </c>
      <c r="L45" s="19">
        <v>17.600000000000001</v>
      </c>
      <c r="M45" s="38" t="s">
        <v>87</v>
      </c>
      <c r="N45" s="21">
        <v>0.7</v>
      </c>
    </row>
    <row r="46" spans="1:14" ht="17">
      <c r="A46" s="2" t="s">
        <v>24</v>
      </c>
      <c r="B46" s="19">
        <v>0</v>
      </c>
      <c r="C46" s="19">
        <v>0.71</v>
      </c>
      <c r="D46" s="19">
        <v>1.1000000000000001</v>
      </c>
      <c r="E46" s="19">
        <v>4.4950000000000001</v>
      </c>
      <c r="F46" s="19">
        <v>0.84899999999999998</v>
      </c>
      <c r="G46" s="6">
        <v>93.92</v>
      </c>
      <c r="H46" s="6">
        <v>49.55</v>
      </c>
      <c r="I46" s="37" t="s">
        <v>48</v>
      </c>
      <c r="J46" s="6">
        <v>5.6</v>
      </c>
      <c r="K46" s="6">
        <v>3.6999999999999998E-2</v>
      </c>
      <c r="L46" s="19">
        <v>5.3</v>
      </c>
      <c r="M46" s="31" t="s">
        <v>88</v>
      </c>
      <c r="N46" s="21">
        <v>0.79200000000000004</v>
      </c>
    </row>
    <row r="47" spans="1:14" ht="17">
      <c r="A47" s="2" t="s">
        <v>25</v>
      </c>
      <c r="B47" s="38">
        <v>13.6</v>
      </c>
      <c r="C47" s="38">
        <v>1.43</v>
      </c>
      <c r="D47" s="19">
        <v>0.91</v>
      </c>
      <c r="E47" s="19">
        <v>54.05</v>
      </c>
      <c r="F47" s="19">
        <v>1.788</v>
      </c>
      <c r="G47" s="24" t="s">
        <v>48</v>
      </c>
      <c r="H47" s="24" t="s">
        <v>48</v>
      </c>
      <c r="I47" s="18">
        <v>11.69</v>
      </c>
      <c r="J47" s="6">
        <v>6.69</v>
      </c>
      <c r="K47" s="6">
        <v>68</v>
      </c>
      <c r="L47" s="19">
        <v>30.2</v>
      </c>
      <c r="M47" s="38" t="s">
        <v>89</v>
      </c>
      <c r="N47" s="21">
        <v>0.158</v>
      </c>
    </row>
    <row r="48" spans="1:14">
      <c r="A48" s="80" t="s">
        <v>26</v>
      </c>
      <c r="B48" s="81">
        <v>0.2</v>
      </c>
      <c r="C48" s="81">
        <v>0.98</v>
      </c>
      <c r="D48" s="82">
        <v>0.14000000000000001</v>
      </c>
      <c r="E48" s="82">
        <v>75.349999999999994</v>
      </c>
      <c r="F48" s="82">
        <v>3.5489999999999999</v>
      </c>
      <c r="G48" s="64">
        <v>9.1300000000000008</v>
      </c>
      <c r="H48" s="64">
        <v>6.4</v>
      </c>
      <c r="I48" s="68">
        <v>1.79</v>
      </c>
      <c r="J48" s="64">
        <v>6</v>
      </c>
      <c r="K48" s="64">
        <v>29.3</v>
      </c>
      <c r="L48" s="82">
        <v>21.2</v>
      </c>
      <c r="M48" s="81" t="s">
        <v>90</v>
      </c>
      <c r="N48" s="65">
        <v>0.39600000000000002</v>
      </c>
    </row>
    <row r="49" spans="1:14">
      <c r="A49" s="1" t="s">
        <v>118</v>
      </c>
      <c r="B49" s="54">
        <f>MIN(B41:B48)</f>
        <v>0</v>
      </c>
      <c r="C49" s="54">
        <f t="shared" ref="C49:N49" si="0">MIN(C41:C48)</f>
        <v>0.61</v>
      </c>
      <c r="D49" s="54">
        <f t="shared" si="0"/>
        <v>0.11</v>
      </c>
      <c r="E49" s="54">
        <f t="shared" si="0"/>
        <v>4.4950000000000001</v>
      </c>
      <c r="F49" s="54">
        <f t="shared" si="0"/>
        <v>0.84199999999999997</v>
      </c>
      <c r="G49" s="54">
        <f t="shared" si="0"/>
        <v>9.1300000000000008</v>
      </c>
      <c r="H49" s="54">
        <f t="shared" si="0"/>
        <v>6.35</v>
      </c>
      <c r="I49" s="54">
        <f t="shared" si="0"/>
        <v>1.79</v>
      </c>
      <c r="J49" s="54">
        <f t="shared" si="0"/>
        <v>4.5199999999999996</v>
      </c>
      <c r="K49" s="54">
        <f t="shared" si="0"/>
        <v>3.6999999999999998E-2</v>
      </c>
      <c r="L49" s="54">
        <f t="shared" si="0"/>
        <v>5</v>
      </c>
      <c r="M49" s="55" t="s">
        <v>48</v>
      </c>
      <c r="N49" s="54">
        <f t="shared" si="0"/>
        <v>0.158</v>
      </c>
    </row>
    <row r="50" spans="1:14">
      <c r="A50" s="1" t="s">
        <v>122</v>
      </c>
      <c r="B50" s="54">
        <f>PERCENTILE(B41:B49, 0.25)</f>
        <v>0</v>
      </c>
      <c r="C50" s="54">
        <f t="shared" ref="C50:N50" si="1">PERCENTILE(C41:C49, 0.25)</f>
        <v>0.68499999999999994</v>
      </c>
      <c r="D50" s="54">
        <f t="shared" si="1"/>
        <v>0.11</v>
      </c>
      <c r="E50" s="54">
        <f t="shared" si="1"/>
        <v>5.0449999999999999</v>
      </c>
      <c r="F50" s="54">
        <f t="shared" si="1"/>
        <v>0.84899999999999998</v>
      </c>
      <c r="G50" s="54">
        <f t="shared" si="1"/>
        <v>9.1300000000000008</v>
      </c>
      <c r="H50" s="54">
        <f t="shared" si="1"/>
        <v>6.35</v>
      </c>
      <c r="I50" s="54">
        <f t="shared" si="1"/>
        <v>6.7399999999999993</v>
      </c>
      <c r="J50" s="54">
        <f t="shared" si="1"/>
        <v>4.7300000000000004</v>
      </c>
      <c r="K50" s="54">
        <f t="shared" si="1"/>
        <v>10.87</v>
      </c>
      <c r="L50" s="54">
        <f t="shared" si="1"/>
        <v>5.3</v>
      </c>
      <c r="M50" s="55" t="s">
        <v>48</v>
      </c>
      <c r="N50" s="54">
        <f t="shared" si="1"/>
        <v>0.39600000000000002</v>
      </c>
    </row>
    <row r="51" spans="1:14">
      <c r="A51" s="1" t="s">
        <v>119</v>
      </c>
      <c r="B51" s="54">
        <f>AVERAGE(B41:B48)</f>
        <v>4.2</v>
      </c>
      <c r="C51" s="54">
        <f t="shared" ref="C51:N51" si="2">AVERAGE(C41:C48)</f>
        <v>1.0371428571428571</v>
      </c>
      <c r="D51" s="54">
        <f t="shared" si="2"/>
        <v>0.53285714285714303</v>
      </c>
      <c r="E51" s="54">
        <f t="shared" si="2"/>
        <v>29.373124999999998</v>
      </c>
      <c r="F51" s="54">
        <f t="shared" si="2"/>
        <v>1.5649999999999999</v>
      </c>
      <c r="G51" s="54">
        <f t="shared" si="2"/>
        <v>32.950000000000003</v>
      </c>
      <c r="H51" s="54">
        <f t="shared" si="2"/>
        <v>18.297499999999999</v>
      </c>
      <c r="I51" s="54">
        <f t="shared" si="2"/>
        <v>25.960000000000004</v>
      </c>
      <c r="J51" s="54">
        <f t="shared" si="2"/>
        <v>5.4099999999999993</v>
      </c>
      <c r="K51" s="54">
        <f t="shared" si="2"/>
        <v>25.207125000000001</v>
      </c>
      <c r="L51" s="54">
        <f t="shared" si="2"/>
        <v>16.0625</v>
      </c>
      <c r="M51" s="55" t="s">
        <v>48</v>
      </c>
      <c r="N51" s="54">
        <f t="shared" si="2"/>
        <v>0.550875</v>
      </c>
    </row>
    <row r="52" spans="1:14">
      <c r="A52" s="1" t="s">
        <v>120</v>
      </c>
      <c r="B52" s="54">
        <f>STDEV(B41:B48)</f>
        <v>7.8199378879520891</v>
      </c>
      <c r="C52" s="54">
        <f t="shared" ref="C52:N52" si="3">STDEV(C41:C48)</f>
        <v>0.31799970050899312</v>
      </c>
      <c r="D52" s="54">
        <f t="shared" si="3"/>
        <v>0.44270811624644529</v>
      </c>
      <c r="E52" s="54">
        <f t="shared" si="3"/>
        <v>27.526402382530854</v>
      </c>
      <c r="F52" s="54">
        <f t="shared" si="3"/>
        <v>0.98919418864909603</v>
      </c>
      <c r="G52" s="54">
        <f t="shared" si="3"/>
        <v>40.932908521139815</v>
      </c>
      <c r="H52" s="54">
        <f t="shared" si="3"/>
        <v>20.943440301599608</v>
      </c>
      <c r="I52" s="54">
        <f t="shared" si="3"/>
        <v>23.477713687665585</v>
      </c>
      <c r="J52" s="54">
        <f t="shared" si="3"/>
        <v>0.75834406062533255</v>
      </c>
      <c r="K52" s="54">
        <f t="shared" si="3"/>
        <v>20.171010183907143</v>
      </c>
      <c r="L52" s="54">
        <f t="shared" si="3"/>
        <v>8.83336814907784</v>
      </c>
      <c r="M52" s="55" t="s">
        <v>48</v>
      </c>
      <c r="N52" s="54">
        <f t="shared" si="3"/>
        <v>0.21414510267573267</v>
      </c>
    </row>
    <row r="53" spans="1:14">
      <c r="A53" s="1" t="s">
        <v>121</v>
      </c>
      <c r="B53" s="54">
        <f>MEDIAN(B41:B48)</f>
        <v>0.1</v>
      </c>
      <c r="C53" s="54">
        <f t="shared" ref="C53:N53" si="4">MEDIAN(C41:C48)</f>
        <v>0.98</v>
      </c>
      <c r="D53" s="54">
        <f t="shared" si="4"/>
        <v>0.4</v>
      </c>
      <c r="E53" s="54">
        <f t="shared" si="4"/>
        <v>15.997499999999999</v>
      </c>
      <c r="F53" s="54">
        <f t="shared" si="4"/>
        <v>1.0175000000000001</v>
      </c>
      <c r="G53" s="54">
        <f t="shared" si="4"/>
        <v>14.375</v>
      </c>
      <c r="H53" s="54">
        <f t="shared" si="4"/>
        <v>8.6449999999999996</v>
      </c>
      <c r="I53" s="54">
        <f t="shared" si="4"/>
        <v>18.695</v>
      </c>
      <c r="J53" s="54">
        <f t="shared" si="4"/>
        <v>5.29</v>
      </c>
      <c r="K53" s="54">
        <f t="shared" si="4"/>
        <v>23.05</v>
      </c>
      <c r="L53" s="54">
        <f t="shared" si="4"/>
        <v>17.75</v>
      </c>
      <c r="M53" s="55" t="s">
        <v>48</v>
      </c>
      <c r="N53" s="54">
        <f t="shared" si="4"/>
        <v>0.60349999999999993</v>
      </c>
    </row>
    <row r="54" spans="1:14">
      <c r="A54" s="1" t="s">
        <v>123</v>
      </c>
      <c r="B54" s="54">
        <f>PERCENTILE(B41:B48, 0.75)</f>
        <v>3.5500000000000003</v>
      </c>
      <c r="C54" s="54">
        <f t="shared" ref="C54:N54" si="5">PERCENTILE(C41:C48, 0.75)</f>
        <v>1.29</v>
      </c>
      <c r="D54" s="54">
        <f t="shared" si="5"/>
        <v>0.93500000000000005</v>
      </c>
      <c r="E54" s="54">
        <f t="shared" si="5"/>
        <v>54.125</v>
      </c>
      <c r="F54" s="54">
        <f t="shared" si="5"/>
        <v>1.96475</v>
      </c>
      <c r="G54" s="54">
        <f t="shared" si="5"/>
        <v>38.075000000000003</v>
      </c>
      <c r="H54" s="54">
        <f t="shared" si="5"/>
        <v>20.555</v>
      </c>
      <c r="I54" s="54">
        <f t="shared" si="5"/>
        <v>33.04</v>
      </c>
      <c r="J54" s="54">
        <f t="shared" si="5"/>
        <v>5.9325000000000001</v>
      </c>
      <c r="K54" s="54">
        <f t="shared" si="5"/>
        <v>29.975000000000001</v>
      </c>
      <c r="L54" s="54">
        <f t="shared" si="5"/>
        <v>21.35</v>
      </c>
      <c r="M54" s="55" t="s">
        <v>48</v>
      </c>
      <c r="N54" s="54">
        <f t="shared" si="5"/>
        <v>0.70399999999999996</v>
      </c>
    </row>
    <row r="55" spans="1:14" ht="17" thickBot="1">
      <c r="A55" s="1" t="s">
        <v>124</v>
      </c>
      <c r="B55" s="54">
        <f>MAX(B41:B48)</f>
        <v>19.600000000000001</v>
      </c>
      <c r="C55" s="54">
        <f t="shared" ref="C55:N55" si="6">MAX(C41:C48)</f>
        <v>1.43</v>
      </c>
      <c r="D55" s="54">
        <f t="shared" si="6"/>
        <v>1.1000000000000001</v>
      </c>
      <c r="E55" s="54">
        <f t="shared" si="6"/>
        <v>75.349999999999994</v>
      </c>
      <c r="F55" s="54">
        <f t="shared" si="6"/>
        <v>3.5489999999999999</v>
      </c>
      <c r="G55" s="54">
        <f t="shared" si="6"/>
        <v>93.92</v>
      </c>
      <c r="H55" s="54">
        <f t="shared" si="6"/>
        <v>49.55</v>
      </c>
      <c r="I55" s="54">
        <f t="shared" si="6"/>
        <v>67.540000000000006</v>
      </c>
      <c r="J55" s="54">
        <f t="shared" si="6"/>
        <v>6.69</v>
      </c>
      <c r="K55" s="54">
        <f t="shared" si="6"/>
        <v>68</v>
      </c>
      <c r="L55" s="54">
        <f t="shared" si="6"/>
        <v>30.2</v>
      </c>
      <c r="M55" s="55" t="s">
        <v>48</v>
      </c>
      <c r="N55" s="54">
        <f t="shared" si="6"/>
        <v>0.79200000000000004</v>
      </c>
    </row>
    <row r="56" spans="1:14" ht="17" thickBot="1">
      <c r="A56" s="15" t="s">
        <v>91</v>
      </c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</row>
    <row r="57" spans="1:14" ht="17">
      <c r="A57" s="2" t="s">
        <v>27</v>
      </c>
      <c r="B57" s="39">
        <v>0.2</v>
      </c>
      <c r="C57" s="39">
        <v>1.34</v>
      </c>
      <c r="D57" s="40">
        <v>0.19</v>
      </c>
      <c r="E57" s="40">
        <v>47.35</v>
      </c>
      <c r="F57" s="40">
        <v>2.7639999999999998</v>
      </c>
      <c r="G57" s="40">
        <v>9.7200000000000006</v>
      </c>
      <c r="H57" s="40">
        <v>5.5</v>
      </c>
      <c r="I57" s="36">
        <v>4.2300000000000004</v>
      </c>
      <c r="J57" s="41">
        <v>5.22</v>
      </c>
      <c r="K57" s="41">
        <v>40.200000000000003</v>
      </c>
      <c r="L57" s="19">
        <v>17.100000000000001</v>
      </c>
      <c r="M57" s="3" t="s">
        <v>92</v>
      </c>
      <c r="N57" s="21">
        <v>0.254</v>
      </c>
    </row>
    <row r="58" spans="1:14" ht="17">
      <c r="A58" s="2" t="s">
        <v>28</v>
      </c>
      <c r="B58" s="39">
        <v>12.5</v>
      </c>
      <c r="C58" s="39">
        <v>3.56</v>
      </c>
      <c r="D58" s="40">
        <v>0.13</v>
      </c>
      <c r="E58" s="40">
        <v>11.5</v>
      </c>
      <c r="F58" s="40">
        <v>0.71699999999999997</v>
      </c>
      <c r="G58" s="40">
        <v>117.8</v>
      </c>
      <c r="H58" s="40">
        <v>74.3</v>
      </c>
      <c r="I58" s="42" t="s">
        <v>48</v>
      </c>
      <c r="J58" s="41">
        <v>4.59</v>
      </c>
      <c r="K58" s="41">
        <v>39.1</v>
      </c>
      <c r="L58" s="19">
        <v>16</v>
      </c>
      <c r="M58" s="3" t="s">
        <v>93</v>
      </c>
      <c r="N58" s="21">
        <v>0.38600000000000001</v>
      </c>
    </row>
    <row r="59" spans="1:14" ht="17">
      <c r="A59" s="75" t="s">
        <v>29</v>
      </c>
      <c r="B59" s="76">
        <v>0</v>
      </c>
      <c r="C59" s="76">
        <v>1.1200000000000001</v>
      </c>
      <c r="D59" s="77">
        <v>0.43</v>
      </c>
      <c r="E59" s="77">
        <v>73.2</v>
      </c>
      <c r="F59" s="77">
        <v>4.657</v>
      </c>
      <c r="G59" s="77">
        <v>28.49</v>
      </c>
      <c r="H59" s="77">
        <v>16.77</v>
      </c>
      <c r="I59" s="68">
        <v>4.74</v>
      </c>
      <c r="J59" s="78">
        <v>6.12</v>
      </c>
      <c r="K59" s="78">
        <v>30.4</v>
      </c>
      <c r="L59" s="76">
        <v>15.7</v>
      </c>
      <c r="M59" s="79" t="s">
        <v>81</v>
      </c>
      <c r="N59" s="65">
        <v>0.19800000000000001</v>
      </c>
    </row>
    <row r="60" spans="1:14">
      <c r="A60" s="1" t="s">
        <v>118</v>
      </c>
      <c r="B60" s="54">
        <f>MIN(B57:B59)</f>
        <v>0</v>
      </c>
      <c r="C60" s="54">
        <f t="shared" ref="C60:N60" si="7">MIN(C57:C59)</f>
        <v>1.1200000000000001</v>
      </c>
      <c r="D60" s="54">
        <f t="shared" si="7"/>
        <v>0.13</v>
      </c>
      <c r="E60" s="54">
        <f t="shared" si="7"/>
        <v>11.5</v>
      </c>
      <c r="F60" s="54">
        <f t="shared" si="7"/>
        <v>0.71699999999999997</v>
      </c>
      <c r="G60" s="54">
        <f t="shared" si="7"/>
        <v>9.7200000000000006</v>
      </c>
      <c r="H60" s="54">
        <f t="shared" si="7"/>
        <v>5.5</v>
      </c>
      <c r="I60" s="54">
        <f t="shared" si="7"/>
        <v>4.2300000000000004</v>
      </c>
      <c r="J60" s="54">
        <f t="shared" si="7"/>
        <v>4.59</v>
      </c>
      <c r="K60" s="54">
        <f t="shared" si="7"/>
        <v>30.4</v>
      </c>
      <c r="L60" s="54">
        <f t="shared" si="7"/>
        <v>15.7</v>
      </c>
      <c r="M60" s="55" t="s">
        <v>48</v>
      </c>
      <c r="N60" s="54">
        <f t="shared" si="7"/>
        <v>0.19800000000000001</v>
      </c>
    </row>
    <row r="61" spans="1:14">
      <c r="A61" s="1" t="s">
        <v>122</v>
      </c>
      <c r="B61" s="55" t="s">
        <v>48</v>
      </c>
      <c r="C61" s="55" t="s">
        <v>48</v>
      </c>
      <c r="D61" s="55" t="s">
        <v>48</v>
      </c>
      <c r="E61" s="55" t="s">
        <v>48</v>
      </c>
      <c r="F61" s="55" t="s">
        <v>48</v>
      </c>
      <c r="G61" s="55" t="s">
        <v>48</v>
      </c>
      <c r="H61" s="55" t="s">
        <v>48</v>
      </c>
      <c r="I61" s="55" t="s">
        <v>48</v>
      </c>
      <c r="J61" s="55" t="s">
        <v>48</v>
      </c>
      <c r="K61" s="55" t="s">
        <v>48</v>
      </c>
      <c r="L61" s="55" t="s">
        <v>48</v>
      </c>
      <c r="M61" s="55" t="s">
        <v>48</v>
      </c>
      <c r="N61" s="55" t="s">
        <v>48</v>
      </c>
    </row>
    <row r="62" spans="1:14">
      <c r="A62" s="1" t="s">
        <v>119</v>
      </c>
      <c r="B62" s="54">
        <f>AVERAGE(B57:B59)</f>
        <v>4.2333333333333334</v>
      </c>
      <c r="C62" s="54">
        <f t="shared" ref="C62:N62" si="8">AVERAGE(C57:C59)</f>
        <v>2.0066666666666668</v>
      </c>
      <c r="D62" s="54">
        <f t="shared" si="8"/>
        <v>0.25</v>
      </c>
      <c r="E62" s="54">
        <f t="shared" si="8"/>
        <v>44.016666666666673</v>
      </c>
      <c r="F62" s="54">
        <f t="shared" si="8"/>
        <v>2.7126666666666668</v>
      </c>
      <c r="G62" s="54">
        <f t="shared" si="8"/>
        <v>52.00333333333333</v>
      </c>
      <c r="H62" s="54">
        <f t="shared" si="8"/>
        <v>32.19</v>
      </c>
      <c r="I62" s="54">
        <f t="shared" si="8"/>
        <v>4.4850000000000003</v>
      </c>
      <c r="J62" s="54">
        <f t="shared" si="8"/>
        <v>5.31</v>
      </c>
      <c r="K62" s="54">
        <f t="shared" si="8"/>
        <v>36.56666666666667</v>
      </c>
      <c r="L62" s="54">
        <f t="shared" si="8"/>
        <v>16.266666666666666</v>
      </c>
      <c r="M62" s="55" t="s">
        <v>48</v>
      </c>
      <c r="N62" s="54">
        <f t="shared" si="8"/>
        <v>0.27933333333333338</v>
      </c>
    </row>
    <row r="63" spans="1:14">
      <c r="A63" s="1" t="s">
        <v>120</v>
      </c>
      <c r="B63" s="54">
        <f>STDEV(B57:B59)</f>
        <v>7.159841711471933</v>
      </c>
      <c r="C63" s="54">
        <f t="shared" ref="C63:N63" si="9">STDEV(C57:C59)</f>
        <v>1.3497160195142281</v>
      </c>
      <c r="D63" s="54">
        <f t="shared" si="9"/>
        <v>0.15874507866387544</v>
      </c>
      <c r="E63" s="54">
        <f t="shared" si="9"/>
        <v>30.984767763101491</v>
      </c>
      <c r="F63" s="54">
        <f t="shared" si="9"/>
        <v>1.9705015436008504</v>
      </c>
      <c r="G63" s="54">
        <f t="shared" si="9"/>
        <v>57.749279071979196</v>
      </c>
      <c r="H63" s="54">
        <f t="shared" si="9"/>
        <v>36.901115159301085</v>
      </c>
      <c r="I63" s="54">
        <f t="shared" si="9"/>
        <v>0.36062445840513907</v>
      </c>
      <c r="J63" s="54">
        <f t="shared" si="9"/>
        <v>0.7689603370785757</v>
      </c>
      <c r="K63" s="54">
        <f t="shared" si="9"/>
        <v>5.3687366608293248</v>
      </c>
      <c r="L63" s="54">
        <f t="shared" si="9"/>
        <v>0.73711147958320045</v>
      </c>
      <c r="M63" s="55" t="s">
        <v>48</v>
      </c>
      <c r="N63" s="54">
        <f t="shared" si="9"/>
        <v>9.6526334921270801E-2</v>
      </c>
    </row>
    <row r="64" spans="1:14">
      <c r="A64" s="1" t="s">
        <v>121</v>
      </c>
      <c r="B64" s="54">
        <f>MEDIAN(B57:B59)</f>
        <v>0.2</v>
      </c>
      <c r="C64" s="54">
        <f t="shared" ref="C64:N64" si="10">MEDIAN(C57:C59)</f>
        <v>1.34</v>
      </c>
      <c r="D64" s="54">
        <f t="shared" si="10"/>
        <v>0.19</v>
      </c>
      <c r="E64" s="54">
        <f t="shared" si="10"/>
        <v>47.35</v>
      </c>
      <c r="F64" s="54">
        <f t="shared" si="10"/>
        <v>2.7639999999999998</v>
      </c>
      <c r="G64" s="54">
        <f t="shared" si="10"/>
        <v>28.49</v>
      </c>
      <c r="H64" s="54">
        <f t="shared" si="10"/>
        <v>16.77</v>
      </c>
      <c r="I64" s="54">
        <f t="shared" si="10"/>
        <v>4.4850000000000003</v>
      </c>
      <c r="J64" s="54">
        <f t="shared" si="10"/>
        <v>5.22</v>
      </c>
      <c r="K64" s="54">
        <f t="shared" si="10"/>
        <v>39.1</v>
      </c>
      <c r="L64" s="54">
        <f t="shared" si="10"/>
        <v>16</v>
      </c>
      <c r="M64" s="55" t="s">
        <v>48</v>
      </c>
      <c r="N64" s="54">
        <f t="shared" si="10"/>
        <v>0.254</v>
      </c>
    </row>
    <row r="65" spans="1:14">
      <c r="A65" s="1" t="s">
        <v>123</v>
      </c>
      <c r="B65" s="55" t="s">
        <v>48</v>
      </c>
      <c r="C65" s="55" t="s">
        <v>48</v>
      </c>
      <c r="D65" s="55" t="s">
        <v>48</v>
      </c>
      <c r="E65" s="55" t="s">
        <v>48</v>
      </c>
      <c r="F65" s="55" t="s">
        <v>48</v>
      </c>
      <c r="G65" s="55" t="s">
        <v>48</v>
      </c>
      <c r="H65" s="55" t="s">
        <v>48</v>
      </c>
      <c r="I65" s="55" t="s">
        <v>48</v>
      </c>
      <c r="J65" s="55" t="s">
        <v>48</v>
      </c>
      <c r="K65" s="55" t="s">
        <v>48</v>
      </c>
      <c r="L65" s="55" t="s">
        <v>48</v>
      </c>
      <c r="M65" s="55" t="s">
        <v>48</v>
      </c>
      <c r="N65" s="55" t="s">
        <v>48</v>
      </c>
    </row>
    <row r="66" spans="1:14" ht="17" thickBot="1">
      <c r="A66" s="1" t="s">
        <v>124</v>
      </c>
      <c r="B66" s="54">
        <f>MAX(B57:B59)</f>
        <v>12.5</v>
      </c>
      <c r="C66" s="54">
        <f t="shared" ref="C66:N66" si="11">MAX(C57:C59)</f>
        <v>3.56</v>
      </c>
      <c r="D66" s="54">
        <f t="shared" si="11"/>
        <v>0.43</v>
      </c>
      <c r="E66" s="54">
        <f t="shared" si="11"/>
        <v>73.2</v>
      </c>
      <c r="F66" s="54">
        <f t="shared" si="11"/>
        <v>4.657</v>
      </c>
      <c r="G66" s="54">
        <f t="shared" si="11"/>
        <v>117.8</v>
      </c>
      <c r="H66" s="54">
        <f t="shared" si="11"/>
        <v>74.3</v>
      </c>
      <c r="I66" s="54">
        <f t="shared" si="11"/>
        <v>4.74</v>
      </c>
      <c r="J66" s="54">
        <f t="shared" si="11"/>
        <v>6.12</v>
      </c>
      <c r="K66" s="54">
        <f t="shared" si="11"/>
        <v>40.200000000000003</v>
      </c>
      <c r="L66" s="54">
        <f t="shared" si="11"/>
        <v>17.100000000000001</v>
      </c>
      <c r="M66" s="55" t="s">
        <v>48</v>
      </c>
      <c r="N66" s="54">
        <f t="shared" si="11"/>
        <v>0.38600000000000001</v>
      </c>
    </row>
    <row r="67" spans="1:14" ht="17" thickBot="1">
      <c r="A67" s="43" t="s">
        <v>94</v>
      </c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</row>
    <row r="68" spans="1:14" ht="17">
      <c r="A68" s="4" t="s">
        <v>27</v>
      </c>
      <c r="B68" s="44">
        <v>948.8</v>
      </c>
      <c r="C68" s="44">
        <v>1.84</v>
      </c>
      <c r="D68" s="44">
        <v>0.94</v>
      </c>
      <c r="E68" s="45">
        <v>82.65</v>
      </c>
      <c r="F68" s="44">
        <v>2.0649999999999999</v>
      </c>
      <c r="G68" s="44">
        <v>772</v>
      </c>
      <c r="H68" s="44">
        <v>629</v>
      </c>
      <c r="I68" s="18">
        <v>5.0199999999999996</v>
      </c>
      <c r="J68" s="44">
        <v>5.37</v>
      </c>
      <c r="K68" s="44">
        <v>1.2999999999999999E-2</v>
      </c>
      <c r="L68" s="44">
        <v>40</v>
      </c>
      <c r="M68" s="46" t="s">
        <v>81</v>
      </c>
      <c r="N68" s="47">
        <v>2.9966666700000002</v>
      </c>
    </row>
    <row r="69" spans="1:14" ht="17">
      <c r="A69" s="4" t="s">
        <v>28</v>
      </c>
      <c r="B69" s="44">
        <v>0.05</v>
      </c>
      <c r="C69" s="44">
        <v>1.84</v>
      </c>
      <c r="D69" s="44">
        <v>0.14000000000000001</v>
      </c>
      <c r="E69" s="45">
        <v>9.9600000000000009</v>
      </c>
      <c r="F69" s="44">
        <v>0.73299999999999998</v>
      </c>
      <c r="G69" s="44">
        <v>48.25</v>
      </c>
      <c r="H69" s="44">
        <v>39.24</v>
      </c>
      <c r="I69" s="18">
        <v>11.74</v>
      </c>
      <c r="J69" s="44">
        <v>7.38</v>
      </c>
      <c r="K69" s="44">
        <v>23.4</v>
      </c>
      <c r="L69" s="44">
        <v>13.6</v>
      </c>
      <c r="M69" s="46" t="s">
        <v>95</v>
      </c>
      <c r="N69" s="47">
        <v>0.48399999999999999</v>
      </c>
    </row>
    <row r="70" spans="1:14" ht="17">
      <c r="A70" s="4" t="s">
        <v>29</v>
      </c>
      <c r="B70" s="44">
        <v>0.03</v>
      </c>
      <c r="C70" s="44">
        <v>2.69</v>
      </c>
      <c r="D70" s="44">
        <v>0.03</v>
      </c>
      <c r="E70" s="45">
        <v>5.5</v>
      </c>
      <c r="F70" s="44">
        <v>0.36499999999999999</v>
      </c>
      <c r="G70" s="44">
        <v>13.6</v>
      </c>
      <c r="H70" s="44">
        <v>15.7</v>
      </c>
      <c r="I70" s="37" t="s">
        <v>48</v>
      </c>
      <c r="J70" s="44">
        <v>5.78</v>
      </c>
      <c r="K70" s="44">
        <v>0.89900000000000002</v>
      </c>
      <c r="L70" s="44">
        <v>15.1</v>
      </c>
      <c r="M70" s="46" t="s">
        <v>96</v>
      </c>
      <c r="N70" s="47">
        <v>0.49399999999999999</v>
      </c>
    </row>
    <row r="71" spans="1:14" ht="17">
      <c r="A71" s="4" t="s">
        <v>30</v>
      </c>
      <c r="B71" s="44">
        <v>0.02</v>
      </c>
      <c r="C71" s="44">
        <v>1.8</v>
      </c>
      <c r="D71" s="44">
        <v>0.11</v>
      </c>
      <c r="E71" s="45">
        <v>8.6</v>
      </c>
      <c r="F71" s="44">
        <v>0.65500000000000003</v>
      </c>
      <c r="G71" s="24" t="s">
        <v>48</v>
      </c>
      <c r="H71" s="24" t="s">
        <v>48</v>
      </c>
      <c r="I71" s="18">
        <v>32.369999999999997</v>
      </c>
      <c r="J71" s="44">
        <v>8.25</v>
      </c>
      <c r="K71" s="44">
        <v>0.33600000000000002</v>
      </c>
      <c r="L71" s="44">
        <v>13.1</v>
      </c>
      <c r="M71" s="46" t="s">
        <v>97</v>
      </c>
      <c r="N71" s="47">
        <v>9.4E-2</v>
      </c>
    </row>
    <row r="72" spans="1:14" ht="17">
      <c r="A72" s="70" t="s">
        <v>31</v>
      </c>
      <c r="B72" s="71">
        <v>0.03</v>
      </c>
      <c r="C72" s="71">
        <v>1.85</v>
      </c>
      <c r="D72" s="71">
        <v>0.04</v>
      </c>
      <c r="E72" s="72">
        <v>9.08</v>
      </c>
      <c r="F72" s="71">
        <v>0.151</v>
      </c>
      <c r="G72" s="71">
        <v>98.83</v>
      </c>
      <c r="H72" s="71">
        <v>58.69</v>
      </c>
      <c r="I72" s="68">
        <v>5.28</v>
      </c>
      <c r="J72" s="71">
        <v>5.64</v>
      </c>
      <c r="K72" s="71">
        <v>47.8</v>
      </c>
      <c r="L72" s="71">
        <v>60.1</v>
      </c>
      <c r="M72" s="73" t="s">
        <v>98</v>
      </c>
      <c r="N72" s="74">
        <v>0.318</v>
      </c>
    </row>
    <row r="73" spans="1:14">
      <c r="A73" s="1" t="s">
        <v>118</v>
      </c>
      <c r="B73" s="54">
        <f>MIN(B68:B72)</f>
        <v>0.02</v>
      </c>
      <c r="C73" s="54">
        <f t="shared" ref="C73:N73" si="12">MIN(C68:C72)</f>
        <v>1.8</v>
      </c>
      <c r="D73" s="54">
        <f t="shared" si="12"/>
        <v>0.03</v>
      </c>
      <c r="E73" s="54">
        <f t="shared" si="12"/>
        <v>5.5</v>
      </c>
      <c r="F73" s="54">
        <f t="shared" si="12"/>
        <v>0.151</v>
      </c>
      <c r="G73" s="54">
        <f t="shared" si="12"/>
        <v>13.6</v>
      </c>
      <c r="H73" s="54">
        <f t="shared" si="12"/>
        <v>15.7</v>
      </c>
      <c r="I73" s="54">
        <f t="shared" si="12"/>
        <v>5.0199999999999996</v>
      </c>
      <c r="J73" s="54">
        <f t="shared" si="12"/>
        <v>5.37</v>
      </c>
      <c r="K73" s="54">
        <f t="shared" si="12"/>
        <v>1.2999999999999999E-2</v>
      </c>
      <c r="L73" s="54">
        <f t="shared" si="12"/>
        <v>13.1</v>
      </c>
      <c r="M73" s="55" t="s">
        <v>48</v>
      </c>
      <c r="N73" s="54">
        <f t="shared" si="12"/>
        <v>9.4E-2</v>
      </c>
    </row>
    <row r="74" spans="1:14">
      <c r="A74" s="1" t="s">
        <v>122</v>
      </c>
      <c r="B74" s="54">
        <f>PERCENTILE(B68:B73, 0.25)</f>
        <v>2.2499999999999999E-2</v>
      </c>
      <c r="C74" s="54">
        <f t="shared" ref="C74:N74" si="13">PERCENTILE(C68:C73, 0.25)</f>
        <v>1.81</v>
      </c>
      <c r="D74" s="54">
        <f t="shared" si="13"/>
        <v>3.2500000000000001E-2</v>
      </c>
      <c r="E74" s="54">
        <f t="shared" si="13"/>
        <v>6.2750000000000004</v>
      </c>
      <c r="F74" s="54">
        <f t="shared" si="13"/>
        <v>0.20449999999999999</v>
      </c>
      <c r="G74" s="54">
        <f t="shared" si="13"/>
        <v>13.6</v>
      </c>
      <c r="H74" s="54">
        <f t="shared" si="13"/>
        <v>15.7</v>
      </c>
      <c r="I74" s="54">
        <f t="shared" si="13"/>
        <v>5.0199999999999996</v>
      </c>
      <c r="J74" s="54">
        <f t="shared" si="13"/>
        <v>5.4375</v>
      </c>
      <c r="K74" s="54">
        <f t="shared" si="13"/>
        <v>9.375E-2</v>
      </c>
      <c r="L74" s="54">
        <f t="shared" si="13"/>
        <v>13.225</v>
      </c>
      <c r="M74" s="55" t="s">
        <v>48</v>
      </c>
      <c r="N74" s="54">
        <f t="shared" si="13"/>
        <v>0.15</v>
      </c>
    </row>
    <row r="75" spans="1:14">
      <c r="A75" s="1" t="s">
        <v>119</v>
      </c>
      <c r="B75" s="54">
        <f>AVERAGE(B68:B72)</f>
        <v>189.78599999999997</v>
      </c>
      <c r="C75" s="54">
        <f t="shared" ref="C75:N75" si="14">AVERAGE(C68:C72)</f>
        <v>2.004</v>
      </c>
      <c r="D75" s="54">
        <f t="shared" si="14"/>
        <v>0.25200000000000006</v>
      </c>
      <c r="E75" s="54">
        <f t="shared" si="14"/>
        <v>23.158000000000001</v>
      </c>
      <c r="F75" s="54">
        <f t="shared" si="14"/>
        <v>0.79380000000000006</v>
      </c>
      <c r="G75" s="54">
        <f t="shared" si="14"/>
        <v>233.17000000000002</v>
      </c>
      <c r="H75" s="54">
        <f t="shared" si="14"/>
        <v>185.65750000000003</v>
      </c>
      <c r="I75" s="54">
        <f t="shared" si="14"/>
        <v>13.602499999999999</v>
      </c>
      <c r="J75" s="54">
        <f t="shared" si="14"/>
        <v>6.484</v>
      </c>
      <c r="K75" s="54">
        <f t="shared" si="14"/>
        <v>14.489599999999999</v>
      </c>
      <c r="L75" s="54">
        <f t="shared" si="14"/>
        <v>28.380000000000003</v>
      </c>
      <c r="M75" s="55" t="s">
        <v>48</v>
      </c>
      <c r="N75" s="54">
        <f t="shared" si="14"/>
        <v>0.87733333400000002</v>
      </c>
    </row>
    <row r="76" spans="1:14">
      <c r="A76" s="1" t="s">
        <v>120</v>
      </c>
      <c r="B76" s="54">
        <f>STDEV(B68:B72)</f>
        <v>424.30172510844216</v>
      </c>
      <c r="C76" s="54">
        <f t="shared" ref="C76:N76" si="15">STDEV(C68:C72)</f>
        <v>0.38396614434087917</v>
      </c>
      <c r="D76" s="54">
        <f t="shared" si="15"/>
        <v>0.38738869369149115</v>
      </c>
      <c r="E76" s="54">
        <f t="shared" si="15"/>
        <v>33.299458253851519</v>
      </c>
      <c r="F76" s="54">
        <f t="shared" si="15"/>
        <v>0.74765847818372266</v>
      </c>
      <c r="G76" s="54">
        <f t="shared" si="15"/>
        <v>360.92076498866061</v>
      </c>
      <c r="H76" s="54">
        <f t="shared" si="15"/>
        <v>296.08385888404428</v>
      </c>
      <c r="I76" s="54">
        <f t="shared" si="15"/>
        <v>12.89200365859913</v>
      </c>
      <c r="J76" s="54">
        <f t="shared" si="15"/>
        <v>1.2619944532366161</v>
      </c>
      <c r="K76" s="54">
        <f t="shared" si="15"/>
        <v>21.116218442230608</v>
      </c>
      <c r="L76" s="54">
        <f t="shared" si="15"/>
        <v>21.032522435504497</v>
      </c>
      <c r="M76" s="55" t="s">
        <v>48</v>
      </c>
      <c r="N76" s="54">
        <f t="shared" si="15"/>
        <v>1.1957941123319591</v>
      </c>
    </row>
    <row r="77" spans="1:14">
      <c r="A77" s="1" t="s">
        <v>121</v>
      </c>
      <c r="B77" s="54">
        <f>MEDIAN(B68:B72)</f>
        <v>0.03</v>
      </c>
      <c r="C77" s="54">
        <f t="shared" ref="C77:N77" si="16">MEDIAN(C68:C72)</f>
        <v>1.84</v>
      </c>
      <c r="D77" s="54">
        <f t="shared" si="16"/>
        <v>0.11</v>
      </c>
      <c r="E77" s="54">
        <f t="shared" si="16"/>
        <v>9.08</v>
      </c>
      <c r="F77" s="54">
        <f t="shared" si="16"/>
        <v>0.65500000000000003</v>
      </c>
      <c r="G77" s="54">
        <f t="shared" si="16"/>
        <v>73.539999999999992</v>
      </c>
      <c r="H77" s="54">
        <f t="shared" si="16"/>
        <v>48.965000000000003</v>
      </c>
      <c r="I77" s="54">
        <f t="shared" si="16"/>
        <v>8.51</v>
      </c>
      <c r="J77" s="54">
        <f t="shared" si="16"/>
        <v>5.78</v>
      </c>
      <c r="K77" s="54">
        <f t="shared" si="16"/>
        <v>0.89900000000000002</v>
      </c>
      <c r="L77" s="54">
        <f t="shared" si="16"/>
        <v>15.1</v>
      </c>
      <c r="M77" s="55" t="s">
        <v>48</v>
      </c>
      <c r="N77" s="54">
        <f t="shared" si="16"/>
        <v>0.48399999999999999</v>
      </c>
    </row>
    <row r="78" spans="1:14">
      <c r="A78" s="1" t="s">
        <v>123</v>
      </c>
      <c r="B78" s="54">
        <f>PERCENTILE(B68:B72, 0.75)</f>
        <v>0.05</v>
      </c>
      <c r="C78" s="54">
        <f t="shared" ref="C78:N78" si="17">PERCENTILE(C68:C72, 0.75)</f>
        <v>1.85</v>
      </c>
      <c r="D78" s="54">
        <f t="shared" si="17"/>
        <v>0.14000000000000001</v>
      </c>
      <c r="E78" s="54">
        <f t="shared" si="17"/>
        <v>9.9600000000000009</v>
      </c>
      <c r="F78" s="54">
        <f t="shared" si="17"/>
        <v>0.73299999999999998</v>
      </c>
      <c r="G78" s="54">
        <f t="shared" si="17"/>
        <v>267.1225</v>
      </c>
      <c r="H78" s="54">
        <f t="shared" si="17"/>
        <v>201.26749999999998</v>
      </c>
      <c r="I78" s="54">
        <f t="shared" si="17"/>
        <v>16.897500000000001</v>
      </c>
      <c r="J78" s="54">
        <f t="shared" si="17"/>
        <v>7.38</v>
      </c>
      <c r="K78" s="54">
        <f t="shared" si="17"/>
        <v>23.4</v>
      </c>
      <c r="L78" s="54">
        <f t="shared" si="17"/>
        <v>40</v>
      </c>
      <c r="M78" s="55" t="s">
        <v>48</v>
      </c>
      <c r="N78" s="54">
        <f t="shared" si="17"/>
        <v>0.49399999999999999</v>
      </c>
    </row>
    <row r="79" spans="1:14" ht="17" thickBot="1">
      <c r="A79" s="1" t="s">
        <v>124</v>
      </c>
      <c r="B79" s="54">
        <f>MAX(B68:B72)</f>
        <v>948.8</v>
      </c>
      <c r="C79" s="54">
        <f t="shared" ref="C79:N79" si="18">MAX(C68:C72)</f>
        <v>2.69</v>
      </c>
      <c r="D79" s="54">
        <f t="shared" si="18"/>
        <v>0.94</v>
      </c>
      <c r="E79" s="54">
        <f t="shared" si="18"/>
        <v>82.65</v>
      </c>
      <c r="F79" s="54">
        <f t="shared" si="18"/>
        <v>2.0649999999999999</v>
      </c>
      <c r="G79" s="54">
        <f t="shared" si="18"/>
        <v>772</v>
      </c>
      <c r="H79" s="54">
        <f t="shared" si="18"/>
        <v>629</v>
      </c>
      <c r="I79" s="54">
        <f t="shared" si="18"/>
        <v>32.369999999999997</v>
      </c>
      <c r="J79" s="54">
        <f t="shared" si="18"/>
        <v>8.25</v>
      </c>
      <c r="K79" s="54">
        <f t="shared" si="18"/>
        <v>47.8</v>
      </c>
      <c r="L79" s="54">
        <f t="shared" si="18"/>
        <v>60.1</v>
      </c>
      <c r="M79" s="55" t="s">
        <v>48</v>
      </c>
      <c r="N79" s="54">
        <f t="shared" si="18"/>
        <v>2.9966666700000002</v>
      </c>
    </row>
    <row r="80" spans="1:14" ht="17" thickBot="1">
      <c r="A80" s="43" t="s">
        <v>99</v>
      </c>
      <c r="B80" s="43"/>
      <c r="C80" s="43"/>
      <c r="D80" s="43"/>
      <c r="E80" s="43"/>
      <c r="F80" s="43"/>
      <c r="G80" s="43"/>
      <c r="H80" s="43"/>
      <c r="I80" s="43"/>
      <c r="J80" s="43"/>
      <c r="K80" s="43"/>
      <c r="L80" s="43"/>
      <c r="M80" s="43"/>
      <c r="N80" s="43"/>
    </row>
    <row r="81" spans="1:14" ht="17">
      <c r="A81" s="4" t="s">
        <v>32</v>
      </c>
      <c r="B81" s="48">
        <v>31.7</v>
      </c>
      <c r="C81" s="48">
        <v>3.08</v>
      </c>
      <c r="D81" s="48">
        <v>11</v>
      </c>
      <c r="E81" s="48">
        <v>16.649999999999999</v>
      </c>
      <c r="F81" s="48">
        <v>2.0419999999999998</v>
      </c>
      <c r="G81" s="48">
        <v>634.4</v>
      </c>
      <c r="H81" s="48">
        <v>170.8</v>
      </c>
      <c r="I81" s="18">
        <v>3</v>
      </c>
      <c r="J81" s="48">
        <v>7.51</v>
      </c>
      <c r="K81" s="48">
        <v>1.0980000000000001</v>
      </c>
      <c r="L81" s="48">
        <v>8.1999999999999993</v>
      </c>
      <c r="M81" s="48" t="s">
        <v>100</v>
      </c>
      <c r="N81" s="21">
        <v>0.85</v>
      </c>
    </row>
    <row r="82" spans="1:14" ht="17">
      <c r="A82" s="4" t="s">
        <v>33</v>
      </c>
      <c r="B82" s="48">
        <v>348.8</v>
      </c>
      <c r="C82" s="48">
        <v>4.53</v>
      </c>
      <c r="D82" s="48">
        <v>0.22</v>
      </c>
      <c r="E82" s="48">
        <v>16.95</v>
      </c>
      <c r="F82" s="48">
        <v>1.9950000000000001</v>
      </c>
      <c r="G82" s="48">
        <v>634.4</v>
      </c>
      <c r="H82" s="48">
        <v>430</v>
      </c>
      <c r="I82" s="18">
        <v>14.14</v>
      </c>
      <c r="J82" s="48">
        <v>6.71</v>
      </c>
      <c r="K82" s="48">
        <v>3.71</v>
      </c>
      <c r="L82" s="48">
        <v>8.5</v>
      </c>
      <c r="M82" s="48" t="s">
        <v>101</v>
      </c>
      <c r="N82" s="21">
        <v>3.72</v>
      </c>
    </row>
    <row r="83" spans="1:14" ht="17">
      <c r="A83" s="4" t="s">
        <v>34</v>
      </c>
      <c r="B83" s="48">
        <v>2.7</v>
      </c>
      <c r="C83" s="48">
        <v>2.5299999999999998</v>
      </c>
      <c r="D83" s="48">
        <v>1.1100000000000001</v>
      </c>
      <c r="E83" s="48">
        <v>37.15</v>
      </c>
      <c r="F83" s="48">
        <v>4.1689999999999996</v>
      </c>
      <c r="G83" s="24" t="s">
        <v>48</v>
      </c>
      <c r="H83" s="24" t="s">
        <v>48</v>
      </c>
      <c r="I83" s="18">
        <v>5.3</v>
      </c>
      <c r="J83" s="48">
        <v>7.64</v>
      </c>
      <c r="K83" s="48">
        <v>2.92</v>
      </c>
      <c r="L83" s="48">
        <v>8.9</v>
      </c>
      <c r="M83" s="48" t="s">
        <v>102</v>
      </c>
      <c r="N83" s="21">
        <v>2.3866666666666667</v>
      </c>
    </row>
    <row r="84" spans="1:14" ht="17">
      <c r="A84" s="70" t="s">
        <v>35</v>
      </c>
      <c r="B84" s="62">
        <v>76.5</v>
      </c>
      <c r="C84" s="62">
        <v>2.91</v>
      </c>
      <c r="D84" s="62">
        <v>0.33</v>
      </c>
      <c r="E84" s="62">
        <v>21.45</v>
      </c>
      <c r="F84" s="62">
        <v>2.468</v>
      </c>
      <c r="G84" s="62">
        <v>159.80000000000001</v>
      </c>
      <c r="H84" s="62">
        <v>89.8</v>
      </c>
      <c r="I84" s="68">
        <v>18.68</v>
      </c>
      <c r="J84" s="62">
        <v>6.86</v>
      </c>
      <c r="K84" s="62">
        <v>0.98199999999999998</v>
      </c>
      <c r="L84" s="62">
        <v>8.6999999999999993</v>
      </c>
      <c r="M84" s="62" t="s">
        <v>76</v>
      </c>
      <c r="N84" s="65">
        <v>1.96</v>
      </c>
    </row>
    <row r="85" spans="1:14">
      <c r="A85" s="1" t="s">
        <v>118</v>
      </c>
      <c r="B85" s="54">
        <f>MIN(B81:B84)</f>
        <v>2.7</v>
      </c>
      <c r="C85" s="54">
        <f t="shared" ref="C85:N85" si="19">MIN(C81:C84)</f>
        <v>2.5299999999999998</v>
      </c>
      <c r="D85" s="54">
        <f t="shared" si="19"/>
        <v>0.22</v>
      </c>
      <c r="E85" s="54">
        <f t="shared" si="19"/>
        <v>16.649999999999999</v>
      </c>
      <c r="F85" s="54">
        <f t="shared" si="19"/>
        <v>1.9950000000000001</v>
      </c>
      <c r="G85" s="54">
        <f t="shared" si="19"/>
        <v>159.80000000000001</v>
      </c>
      <c r="H85" s="54">
        <f t="shared" si="19"/>
        <v>89.8</v>
      </c>
      <c r="I85" s="54">
        <f t="shared" si="19"/>
        <v>3</v>
      </c>
      <c r="J85" s="54">
        <f t="shared" si="19"/>
        <v>6.71</v>
      </c>
      <c r="K85" s="54">
        <f t="shared" si="19"/>
        <v>0.98199999999999998</v>
      </c>
      <c r="L85" s="54">
        <f t="shared" si="19"/>
        <v>8.1999999999999993</v>
      </c>
      <c r="M85" s="55" t="s">
        <v>48</v>
      </c>
      <c r="N85" s="54">
        <f t="shared" si="19"/>
        <v>0.85</v>
      </c>
    </row>
    <row r="86" spans="1:14">
      <c r="A86" s="1" t="s">
        <v>122</v>
      </c>
      <c r="B86" s="55" t="s">
        <v>48</v>
      </c>
      <c r="C86" s="55" t="s">
        <v>48</v>
      </c>
      <c r="D86" s="55" t="s">
        <v>48</v>
      </c>
      <c r="E86" s="55" t="s">
        <v>48</v>
      </c>
      <c r="F86" s="55" t="s">
        <v>48</v>
      </c>
      <c r="G86" s="55" t="s">
        <v>48</v>
      </c>
      <c r="H86" s="55" t="s">
        <v>48</v>
      </c>
      <c r="I86" s="55" t="s">
        <v>48</v>
      </c>
      <c r="J86" s="55" t="s">
        <v>48</v>
      </c>
      <c r="K86" s="55" t="s">
        <v>48</v>
      </c>
      <c r="L86" s="55" t="s">
        <v>48</v>
      </c>
      <c r="M86" s="55" t="s">
        <v>48</v>
      </c>
      <c r="N86" s="54">
        <f t="shared" ref="N86" si="20">PERCENTILE(N81:N85, 0.25)</f>
        <v>0.85</v>
      </c>
    </row>
    <row r="87" spans="1:14">
      <c r="A87" s="1" t="s">
        <v>119</v>
      </c>
      <c r="B87" s="54">
        <f>AVERAGE(B81:B84)</f>
        <v>114.925</v>
      </c>
      <c r="C87" s="54">
        <f t="shared" ref="C87:N87" si="21">AVERAGE(C81:C84)</f>
        <v>3.2625000000000002</v>
      </c>
      <c r="D87" s="54">
        <f t="shared" si="21"/>
        <v>3.165</v>
      </c>
      <c r="E87" s="54">
        <f t="shared" si="21"/>
        <v>23.05</v>
      </c>
      <c r="F87" s="54">
        <f t="shared" si="21"/>
        <v>2.6684999999999999</v>
      </c>
      <c r="G87" s="54">
        <f t="shared" si="21"/>
        <v>476.2</v>
      </c>
      <c r="H87" s="54">
        <f t="shared" si="21"/>
        <v>230.19999999999996</v>
      </c>
      <c r="I87" s="54">
        <f t="shared" si="21"/>
        <v>10.280000000000001</v>
      </c>
      <c r="J87" s="54">
        <f t="shared" si="21"/>
        <v>7.18</v>
      </c>
      <c r="K87" s="54">
        <f t="shared" si="21"/>
        <v>2.1774999999999998</v>
      </c>
      <c r="L87" s="54">
        <f t="shared" si="21"/>
        <v>8.5749999999999993</v>
      </c>
      <c r="M87" s="55" t="s">
        <v>48</v>
      </c>
      <c r="N87" s="54">
        <f t="shared" si="21"/>
        <v>2.229166666666667</v>
      </c>
    </row>
    <row r="88" spans="1:14">
      <c r="A88" s="1" t="s">
        <v>120</v>
      </c>
      <c r="B88" s="54">
        <f>STDEV(B81:B84)</f>
        <v>158.84462796498136</v>
      </c>
      <c r="C88" s="54">
        <f t="shared" ref="C88:N88" si="22">STDEV(C81:C84)</f>
        <v>0.87572351039963869</v>
      </c>
      <c r="D88" s="54">
        <f t="shared" si="22"/>
        <v>5.2383362498666184</v>
      </c>
      <c r="E88" s="54">
        <f t="shared" si="22"/>
        <v>9.6529788148529558</v>
      </c>
      <c r="F88" s="54">
        <f t="shared" si="22"/>
        <v>1.0227096362115691</v>
      </c>
      <c r="G88" s="54">
        <f t="shared" si="22"/>
        <v>274.01043775739646</v>
      </c>
      <c r="H88" s="54">
        <f t="shared" si="22"/>
        <v>177.70841285656689</v>
      </c>
      <c r="I88" s="54">
        <f t="shared" si="22"/>
        <v>7.3769551080826448</v>
      </c>
      <c r="J88" s="54">
        <f t="shared" si="22"/>
        <v>0.46324939287601857</v>
      </c>
      <c r="K88" s="54">
        <f t="shared" si="22"/>
        <v>1.353317282335029</v>
      </c>
      <c r="L88" s="54">
        <f t="shared" si="22"/>
        <v>0.29860788111948228</v>
      </c>
      <c r="M88" s="55" t="s">
        <v>48</v>
      </c>
      <c r="N88" s="54">
        <f t="shared" si="22"/>
        <v>1.1863026126958025</v>
      </c>
    </row>
    <row r="89" spans="1:14">
      <c r="A89" s="1" t="s">
        <v>121</v>
      </c>
      <c r="B89" s="54">
        <f>MEDIAN(B81:B84)</f>
        <v>54.099999999999994</v>
      </c>
      <c r="C89" s="54">
        <f t="shared" ref="C89:N89" si="23">MEDIAN(C81:C84)</f>
        <v>2.9950000000000001</v>
      </c>
      <c r="D89" s="54">
        <f t="shared" si="23"/>
        <v>0.72</v>
      </c>
      <c r="E89" s="54">
        <f t="shared" si="23"/>
        <v>19.2</v>
      </c>
      <c r="F89" s="54">
        <f t="shared" si="23"/>
        <v>2.2549999999999999</v>
      </c>
      <c r="G89" s="54">
        <f t="shared" si="23"/>
        <v>634.4</v>
      </c>
      <c r="H89" s="54">
        <f t="shared" si="23"/>
        <v>170.8</v>
      </c>
      <c r="I89" s="54">
        <f t="shared" si="23"/>
        <v>9.7199999999999989</v>
      </c>
      <c r="J89" s="54">
        <f t="shared" si="23"/>
        <v>7.1850000000000005</v>
      </c>
      <c r="K89" s="54">
        <f t="shared" si="23"/>
        <v>2.0089999999999999</v>
      </c>
      <c r="L89" s="54">
        <f t="shared" si="23"/>
        <v>8.6</v>
      </c>
      <c r="M89" s="55" t="s">
        <v>48</v>
      </c>
      <c r="N89" s="54">
        <f t="shared" si="23"/>
        <v>2.1733333333333333</v>
      </c>
    </row>
    <row r="90" spans="1:14">
      <c r="A90" s="1" t="s">
        <v>123</v>
      </c>
      <c r="B90" s="55" t="s">
        <v>48</v>
      </c>
      <c r="C90" s="55" t="s">
        <v>48</v>
      </c>
      <c r="D90" s="55" t="s">
        <v>48</v>
      </c>
      <c r="E90" s="55" t="s">
        <v>48</v>
      </c>
      <c r="F90" s="55" t="s">
        <v>48</v>
      </c>
      <c r="G90" s="55" t="s">
        <v>48</v>
      </c>
      <c r="H90" s="55" t="s">
        <v>48</v>
      </c>
      <c r="I90" s="55" t="s">
        <v>48</v>
      </c>
      <c r="J90" s="55" t="s">
        <v>48</v>
      </c>
      <c r="K90" s="55" t="s">
        <v>48</v>
      </c>
      <c r="L90" s="55" t="s">
        <v>48</v>
      </c>
      <c r="M90" s="55" t="s">
        <v>48</v>
      </c>
      <c r="N90" s="54">
        <f t="shared" ref="N90" si="24">PERCENTILE(N81:N84, 0.75)</f>
        <v>2.72</v>
      </c>
    </row>
    <row r="91" spans="1:14" ht="17" thickBot="1">
      <c r="A91" s="1" t="s">
        <v>124</v>
      </c>
      <c r="B91" s="54">
        <f>MAX(B81:B84)</f>
        <v>348.8</v>
      </c>
      <c r="C91" s="54">
        <f t="shared" ref="C91:N91" si="25">MAX(C81:C84)</f>
        <v>4.53</v>
      </c>
      <c r="D91" s="54">
        <f t="shared" si="25"/>
        <v>11</v>
      </c>
      <c r="E91" s="54">
        <f t="shared" si="25"/>
        <v>37.15</v>
      </c>
      <c r="F91" s="54">
        <f t="shared" si="25"/>
        <v>4.1689999999999996</v>
      </c>
      <c r="G91" s="54">
        <f t="shared" si="25"/>
        <v>634.4</v>
      </c>
      <c r="H91" s="54">
        <f t="shared" si="25"/>
        <v>430</v>
      </c>
      <c r="I91" s="54">
        <f t="shared" si="25"/>
        <v>18.68</v>
      </c>
      <c r="J91" s="54">
        <f t="shared" si="25"/>
        <v>7.64</v>
      </c>
      <c r="K91" s="54">
        <f t="shared" si="25"/>
        <v>3.71</v>
      </c>
      <c r="L91" s="54">
        <f t="shared" si="25"/>
        <v>8.9</v>
      </c>
      <c r="M91" s="55" t="s">
        <v>48</v>
      </c>
      <c r="N91" s="54">
        <f t="shared" si="25"/>
        <v>3.72</v>
      </c>
    </row>
    <row r="92" spans="1:14" ht="17" customHeight="1" thickBot="1">
      <c r="A92" s="43" t="s">
        <v>103</v>
      </c>
      <c r="B92" s="43"/>
      <c r="C92" s="43"/>
      <c r="D92" s="43"/>
      <c r="E92" s="43"/>
      <c r="F92" s="43"/>
      <c r="G92" s="43"/>
      <c r="H92" s="43"/>
      <c r="I92" s="43"/>
      <c r="J92" s="43"/>
      <c r="K92" s="43"/>
      <c r="L92" s="43"/>
      <c r="M92" s="43"/>
      <c r="N92" s="43"/>
    </row>
    <row r="93" spans="1:14" ht="17">
      <c r="A93" s="4" t="s">
        <v>36</v>
      </c>
      <c r="B93" s="49">
        <v>0.04</v>
      </c>
      <c r="C93" s="49">
        <v>1.83</v>
      </c>
      <c r="D93" s="49">
        <v>0.03</v>
      </c>
      <c r="E93" s="49">
        <v>14.05</v>
      </c>
      <c r="F93" s="49">
        <v>1.054</v>
      </c>
      <c r="G93" s="49">
        <v>1493</v>
      </c>
      <c r="H93" s="49">
        <v>516</v>
      </c>
      <c r="I93" s="50" t="s">
        <v>48</v>
      </c>
      <c r="J93" s="49">
        <v>6.17</v>
      </c>
      <c r="K93" s="49">
        <v>0.77500000000000002</v>
      </c>
      <c r="L93" s="49">
        <v>13.3</v>
      </c>
      <c r="M93" s="49" t="s">
        <v>78</v>
      </c>
      <c r="N93" s="51">
        <v>0.68</v>
      </c>
    </row>
    <row r="94" spans="1:14" ht="17">
      <c r="A94" s="4" t="s">
        <v>37</v>
      </c>
      <c r="B94" s="49">
        <v>0.01</v>
      </c>
      <c r="C94" s="49">
        <v>1.76</v>
      </c>
      <c r="D94" s="49">
        <v>0.36</v>
      </c>
      <c r="E94" s="49">
        <v>10.35</v>
      </c>
      <c r="F94" s="49">
        <v>0.92300000000000004</v>
      </c>
      <c r="G94" s="24" t="s">
        <v>48</v>
      </c>
      <c r="H94" s="24" t="s">
        <v>48</v>
      </c>
      <c r="I94" s="18">
        <v>6.06</v>
      </c>
      <c r="J94" s="49">
        <v>5.67</v>
      </c>
      <c r="K94" s="49">
        <v>0.13400000000000001</v>
      </c>
      <c r="L94" s="49">
        <v>11.2</v>
      </c>
      <c r="M94" s="49" t="s">
        <v>104</v>
      </c>
      <c r="N94" s="51">
        <v>0.45400000000000001</v>
      </c>
    </row>
    <row r="95" spans="1:14" ht="17">
      <c r="A95" s="4" t="s">
        <v>38</v>
      </c>
      <c r="B95" s="49">
        <v>0.02</v>
      </c>
      <c r="C95" s="49">
        <v>2.34</v>
      </c>
      <c r="D95" s="49">
        <v>0.21</v>
      </c>
      <c r="E95" s="49">
        <v>20.55</v>
      </c>
      <c r="F95" s="49">
        <v>1.5549999999999999</v>
      </c>
      <c r="G95" s="24" t="s">
        <v>48</v>
      </c>
      <c r="H95" s="24" t="s">
        <v>48</v>
      </c>
      <c r="I95" s="18">
        <v>7.17</v>
      </c>
      <c r="J95" s="49">
        <v>4.2699999999999996</v>
      </c>
      <c r="K95" s="49">
        <v>0.46800000000000003</v>
      </c>
      <c r="L95" s="49">
        <v>13.2</v>
      </c>
      <c r="M95" s="49" t="s">
        <v>105</v>
      </c>
      <c r="N95" s="51">
        <v>0.9966666666666667</v>
      </c>
    </row>
    <row r="96" spans="1:14" ht="17">
      <c r="A96" s="4" t="s">
        <v>39</v>
      </c>
      <c r="B96" s="49">
        <v>0.01</v>
      </c>
      <c r="C96" s="49">
        <v>4.26</v>
      </c>
      <c r="D96" s="49">
        <v>0.53</v>
      </c>
      <c r="E96" s="49">
        <v>1.95</v>
      </c>
      <c r="F96" s="49">
        <v>0.39300000000000002</v>
      </c>
      <c r="G96" s="24" t="s">
        <v>48</v>
      </c>
      <c r="H96" s="24" t="s">
        <v>48</v>
      </c>
      <c r="I96" s="18">
        <v>5.42</v>
      </c>
      <c r="J96" s="49">
        <v>5.56</v>
      </c>
      <c r="K96" s="49">
        <v>1.4159999999999999</v>
      </c>
      <c r="L96" s="49">
        <v>5</v>
      </c>
      <c r="M96" s="49" t="s">
        <v>106</v>
      </c>
      <c r="N96" s="51">
        <v>0.35599999999999998</v>
      </c>
    </row>
    <row r="97" spans="1:14" ht="17">
      <c r="A97" s="4" t="s">
        <v>40</v>
      </c>
      <c r="B97" s="49">
        <v>0.01</v>
      </c>
      <c r="C97" s="49">
        <v>3.85</v>
      </c>
      <c r="D97" s="49">
        <v>0.05</v>
      </c>
      <c r="E97" s="49">
        <v>9.85</v>
      </c>
      <c r="F97" s="49">
        <v>0.78700000000000003</v>
      </c>
      <c r="G97" s="24" t="s">
        <v>48</v>
      </c>
      <c r="H97" s="24" t="s">
        <v>48</v>
      </c>
      <c r="I97" s="18">
        <v>10.26</v>
      </c>
      <c r="J97" s="49">
        <v>7.1</v>
      </c>
      <c r="K97" s="49">
        <v>1.085</v>
      </c>
      <c r="L97" s="49">
        <v>12.5</v>
      </c>
      <c r="M97" s="49" t="s">
        <v>107</v>
      </c>
      <c r="N97" s="51">
        <v>0.49666666666666665</v>
      </c>
    </row>
    <row r="98" spans="1:14">
      <c r="A98" s="66" t="s">
        <v>41</v>
      </c>
      <c r="B98" s="67">
        <v>0.01</v>
      </c>
      <c r="C98" s="67">
        <v>1.64</v>
      </c>
      <c r="D98" s="67">
        <v>0.03</v>
      </c>
      <c r="E98" s="67">
        <v>11.2</v>
      </c>
      <c r="F98" s="67">
        <v>0.83699999999999997</v>
      </c>
      <c r="G98" s="67">
        <v>748</v>
      </c>
      <c r="H98" s="67">
        <v>478</v>
      </c>
      <c r="I98" s="68">
        <v>7.5</v>
      </c>
      <c r="J98" s="67">
        <v>6.36</v>
      </c>
      <c r="K98" s="67">
        <v>1.6120000000000001</v>
      </c>
      <c r="L98" s="67">
        <v>13.4</v>
      </c>
      <c r="M98" s="67" t="s">
        <v>108</v>
      </c>
      <c r="N98" s="69">
        <v>0.21800000000000003</v>
      </c>
    </row>
    <row r="99" spans="1:14">
      <c r="A99" s="1" t="s">
        <v>118</v>
      </c>
      <c r="B99" s="21">
        <f>MIN(B93:B98)</f>
        <v>0.01</v>
      </c>
      <c r="C99" s="54">
        <f t="shared" ref="C99:N99" si="26">MIN(C93:C98)</f>
        <v>1.64</v>
      </c>
      <c r="D99" s="54">
        <f t="shared" si="26"/>
        <v>0.03</v>
      </c>
      <c r="E99" s="54">
        <f t="shared" si="26"/>
        <v>1.95</v>
      </c>
      <c r="F99" s="54">
        <f t="shared" si="26"/>
        <v>0.39300000000000002</v>
      </c>
      <c r="G99" s="54">
        <f t="shared" si="26"/>
        <v>748</v>
      </c>
      <c r="H99" s="54">
        <f t="shared" si="26"/>
        <v>478</v>
      </c>
      <c r="I99" s="54">
        <f t="shared" si="26"/>
        <v>5.42</v>
      </c>
      <c r="J99" s="54">
        <f t="shared" si="26"/>
        <v>4.2699999999999996</v>
      </c>
      <c r="K99" s="54">
        <f t="shared" si="26"/>
        <v>0.13400000000000001</v>
      </c>
      <c r="L99" s="54">
        <f t="shared" si="26"/>
        <v>5</v>
      </c>
      <c r="M99" s="55" t="s">
        <v>48</v>
      </c>
      <c r="N99" s="54">
        <f t="shared" si="26"/>
        <v>0.21800000000000003</v>
      </c>
    </row>
    <row r="100" spans="1:14">
      <c r="A100" s="1" t="s">
        <v>122</v>
      </c>
      <c r="B100" s="21">
        <f>PERCENTILE(B93:B99, 0.25)</f>
        <v>0.01</v>
      </c>
      <c r="C100" s="54">
        <f t="shared" ref="C100:N100" si="27">PERCENTILE(C93:C99, 0.25)</f>
        <v>1.7</v>
      </c>
      <c r="D100" s="54">
        <f t="shared" si="27"/>
        <v>0.03</v>
      </c>
      <c r="E100" s="54">
        <f t="shared" si="27"/>
        <v>5.8999999999999995</v>
      </c>
      <c r="F100" s="54">
        <f t="shared" si="27"/>
        <v>0.59000000000000008</v>
      </c>
      <c r="G100" s="54">
        <f t="shared" si="27"/>
        <v>748</v>
      </c>
      <c r="H100" s="54">
        <f t="shared" si="27"/>
        <v>478</v>
      </c>
      <c r="I100" s="54">
        <f t="shared" si="27"/>
        <v>5.58</v>
      </c>
      <c r="J100" s="54">
        <f t="shared" si="27"/>
        <v>4.9149999999999991</v>
      </c>
      <c r="K100" s="54">
        <f t="shared" si="27"/>
        <v>0.30100000000000005</v>
      </c>
      <c r="L100" s="54">
        <f t="shared" si="27"/>
        <v>8.1</v>
      </c>
      <c r="M100" s="55" t="s">
        <v>48</v>
      </c>
      <c r="N100" s="54">
        <f t="shared" si="27"/>
        <v>0.28700000000000003</v>
      </c>
    </row>
    <row r="101" spans="1:14">
      <c r="A101" s="1" t="s">
        <v>119</v>
      </c>
      <c r="B101" s="21">
        <f>AVERAGE(B93:B98)</f>
        <v>1.6666666666666666E-2</v>
      </c>
      <c r="C101" s="54">
        <f t="shared" ref="C101:N101" si="28">AVERAGE(C93:C98)</f>
        <v>2.6133333333333333</v>
      </c>
      <c r="D101" s="54">
        <f t="shared" si="28"/>
        <v>0.20166666666666666</v>
      </c>
      <c r="E101" s="54">
        <f t="shared" si="28"/>
        <v>11.325000000000001</v>
      </c>
      <c r="F101" s="54">
        <f t="shared" si="28"/>
        <v>0.92483333333333329</v>
      </c>
      <c r="G101" s="54">
        <f t="shared" si="28"/>
        <v>1120.5</v>
      </c>
      <c r="H101" s="54">
        <f t="shared" si="28"/>
        <v>497</v>
      </c>
      <c r="I101" s="54">
        <f t="shared" si="28"/>
        <v>7.2819999999999991</v>
      </c>
      <c r="J101" s="54">
        <f t="shared" si="28"/>
        <v>5.8549999999999995</v>
      </c>
      <c r="K101" s="54">
        <f t="shared" si="28"/>
        <v>0.91500000000000004</v>
      </c>
      <c r="L101" s="54">
        <f t="shared" si="28"/>
        <v>11.433333333333335</v>
      </c>
      <c r="M101" s="55" t="s">
        <v>48</v>
      </c>
      <c r="N101" s="54">
        <f t="shared" si="28"/>
        <v>0.53355555555555556</v>
      </c>
    </row>
    <row r="102" spans="1:14">
      <c r="A102" s="1" t="s">
        <v>120</v>
      </c>
      <c r="B102" s="21">
        <f>STDEV(B93:B98)</f>
        <v>1.2110601416389968E-2</v>
      </c>
      <c r="C102" s="54">
        <f t="shared" ref="C102:N102" si="29">STDEV(C93:C98)</f>
        <v>1.1493244392540634</v>
      </c>
      <c r="D102" s="54">
        <f t="shared" si="29"/>
        <v>0.2073081442362231</v>
      </c>
      <c r="E102" s="54">
        <f t="shared" si="29"/>
        <v>6.0590221983419079</v>
      </c>
      <c r="F102" s="54">
        <f t="shared" si="29"/>
        <v>0.38035689380720672</v>
      </c>
      <c r="G102" s="54">
        <f t="shared" si="29"/>
        <v>526.79455198397795</v>
      </c>
      <c r="H102" s="54">
        <f t="shared" si="29"/>
        <v>26.870057685088806</v>
      </c>
      <c r="I102" s="54">
        <f t="shared" si="29"/>
        <v>1.8633893849649372</v>
      </c>
      <c r="J102" s="54">
        <f t="shared" si="29"/>
        <v>0.95265418699547189</v>
      </c>
      <c r="K102" s="54">
        <f t="shared" si="29"/>
        <v>0.5648150139647492</v>
      </c>
      <c r="L102" s="54">
        <f t="shared" si="29"/>
        <v>3.2574018276329699</v>
      </c>
      <c r="M102" s="55" t="s">
        <v>48</v>
      </c>
      <c r="N102" s="54">
        <f t="shared" si="29"/>
        <v>0.27375501348360248</v>
      </c>
    </row>
    <row r="103" spans="1:14">
      <c r="A103" s="1" t="s">
        <v>121</v>
      </c>
      <c r="B103" s="21">
        <f>MEDIAN(B93:B98)</f>
        <v>0.01</v>
      </c>
      <c r="C103" s="54">
        <f t="shared" ref="C103:N103" si="30">MEDIAN(C93:C98)</f>
        <v>2.085</v>
      </c>
      <c r="D103" s="54">
        <f t="shared" si="30"/>
        <v>0.13</v>
      </c>
      <c r="E103" s="54">
        <f t="shared" si="30"/>
        <v>10.774999999999999</v>
      </c>
      <c r="F103" s="54">
        <f t="shared" si="30"/>
        <v>0.88</v>
      </c>
      <c r="G103" s="54">
        <f t="shared" si="30"/>
        <v>1120.5</v>
      </c>
      <c r="H103" s="54">
        <f t="shared" si="30"/>
        <v>497</v>
      </c>
      <c r="I103" s="54">
        <f t="shared" si="30"/>
        <v>7.17</v>
      </c>
      <c r="J103" s="54">
        <f t="shared" si="30"/>
        <v>5.92</v>
      </c>
      <c r="K103" s="54">
        <f t="shared" si="30"/>
        <v>0.92999999999999994</v>
      </c>
      <c r="L103" s="54">
        <f t="shared" si="30"/>
        <v>12.85</v>
      </c>
      <c r="M103" s="55" t="s">
        <v>48</v>
      </c>
      <c r="N103" s="54">
        <f t="shared" si="30"/>
        <v>0.47533333333333333</v>
      </c>
    </row>
    <row r="104" spans="1:14">
      <c r="A104" s="1" t="s">
        <v>123</v>
      </c>
      <c r="B104" s="21">
        <f>PERCENTILE(B93:B98, 0.75)</f>
        <v>1.7500000000000002E-2</v>
      </c>
      <c r="C104" s="54">
        <f t="shared" ref="C104:N104" si="31">PERCENTILE(C93:C98, 0.75)</f>
        <v>3.4725000000000001</v>
      </c>
      <c r="D104" s="54">
        <f t="shared" si="31"/>
        <v>0.32250000000000001</v>
      </c>
      <c r="E104" s="54">
        <f t="shared" si="31"/>
        <v>13.3375</v>
      </c>
      <c r="F104" s="54">
        <f t="shared" si="31"/>
        <v>1.02125</v>
      </c>
      <c r="G104" s="54">
        <f t="shared" si="31"/>
        <v>1306.75</v>
      </c>
      <c r="H104" s="54">
        <f t="shared" si="31"/>
        <v>506.5</v>
      </c>
      <c r="I104" s="54">
        <f t="shared" si="31"/>
        <v>7.5</v>
      </c>
      <c r="J104" s="54">
        <f t="shared" si="31"/>
        <v>6.3125</v>
      </c>
      <c r="K104" s="54">
        <f t="shared" si="31"/>
        <v>1.33325</v>
      </c>
      <c r="L104" s="54">
        <f t="shared" si="31"/>
        <v>13.275</v>
      </c>
      <c r="M104" s="55" t="s">
        <v>48</v>
      </c>
      <c r="N104" s="54">
        <f t="shared" si="31"/>
        <v>0.63416666666666677</v>
      </c>
    </row>
    <row r="105" spans="1:14" ht="17" thickBot="1">
      <c r="A105" s="1" t="s">
        <v>124</v>
      </c>
      <c r="B105" s="21">
        <f>MAX(B93:B98)</f>
        <v>0.04</v>
      </c>
      <c r="C105" s="54">
        <f t="shared" ref="C105:N105" si="32">MAX(C93:C98)</f>
        <v>4.26</v>
      </c>
      <c r="D105" s="54">
        <f t="shared" si="32"/>
        <v>0.53</v>
      </c>
      <c r="E105" s="54">
        <f t="shared" si="32"/>
        <v>20.55</v>
      </c>
      <c r="F105" s="54">
        <f t="shared" si="32"/>
        <v>1.5549999999999999</v>
      </c>
      <c r="G105" s="54">
        <f t="shared" si="32"/>
        <v>1493</v>
      </c>
      <c r="H105" s="54">
        <f t="shared" si="32"/>
        <v>516</v>
      </c>
      <c r="I105" s="54">
        <f t="shared" si="32"/>
        <v>10.26</v>
      </c>
      <c r="J105" s="54">
        <f t="shared" si="32"/>
        <v>7.1</v>
      </c>
      <c r="K105" s="54">
        <f t="shared" si="32"/>
        <v>1.6120000000000001</v>
      </c>
      <c r="L105" s="54">
        <f t="shared" si="32"/>
        <v>13.4</v>
      </c>
      <c r="M105" s="55" t="s">
        <v>48</v>
      </c>
      <c r="N105" s="54">
        <f t="shared" si="32"/>
        <v>0.9966666666666667</v>
      </c>
    </row>
    <row r="106" spans="1:14" ht="17" customHeight="1" thickBot="1">
      <c r="A106" s="43" t="s">
        <v>109</v>
      </c>
      <c r="B106" s="43"/>
      <c r="C106" s="43"/>
      <c r="D106" s="43"/>
      <c r="E106" s="43"/>
      <c r="F106" s="43"/>
      <c r="G106" s="43"/>
      <c r="H106" s="43"/>
      <c r="I106" s="43"/>
      <c r="J106" s="43"/>
      <c r="K106" s="43"/>
      <c r="L106" s="43"/>
      <c r="M106" s="43"/>
      <c r="N106" s="43"/>
    </row>
    <row r="107" spans="1:14" ht="17">
      <c r="A107" s="4" t="s">
        <v>42</v>
      </c>
      <c r="B107" s="48">
        <v>0.1</v>
      </c>
      <c r="C107" s="48">
        <v>2.21</v>
      </c>
      <c r="D107" s="48">
        <v>0.03</v>
      </c>
      <c r="E107" s="48">
        <v>0.2</v>
      </c>
      <c r="F107" s="48">
        <v>0.21199999999999999</v>
      </c>
      <c r="G107" s="48">
        <v>1737</v>
      </c>
      <c r="H107" s="48">
        <v>1592</v>
      </c>
      <c r="I107" s="7" t="s">
        <v>48</v>
      </c>
      <c r="J107" s="48">
        <v>5.67</v>
      </c>
      <c r="K107" s="48">
        <v>53.7</v>
      </c>
      <c r="L107" s="48">
        <v>0.9</v>
      </c>
      <c r="M107" s="48" t="s">
        <v>110</v>
      </c>
      <c r="N107" s="21">
        <v>0.254</v>
      </c>
    </row>
    <row r="108" spans="1:14" ht="17">
      <c r="A108" s="4" t="s">
        <v>43</v>
      </c>
      <c r="B108" s="48">
        <v>29.9</v>
      </c>
      <c r="C108" s="48">
        <v>0.4</v>
      </c>
      <c r="D108" s="48">
        <v>0.14000000000000001</v>
      </c>
      <c r="E108" s="48">
        <v>6.5</v>
      </c>
      <c r="F108" s="48">
        <v>0.84399999999999997</v>
      </c>
      <c r="G108" s="48">
        <v>710</v>
      </c>
      <c r="H108" s="48">
        <v>782.6</v>
      </c>
      <c r="I108" s="7">
        <v>7.37</v>
      </c>
      <c r="J108" s="48">
        <v>4.0199999999999996</v>
      </c>
      <c r="K108" s="48">
        <v>11.79</v>
      </c>
      <c r="L108" s="48">
        <v>7.7</v>
      </c>
      <c r="M108" s="48" t="s">
        <v>111</v>
      </c>
      <c r="N108" s="21">
        <v>0.47799999999999998</v>
      </c>
    </row>
    <row r="109" spans="1:14" ht="17">
      <c r="A109" s="4" t="s">
        <v>129</v>
      </c>
      <c r="B109" s="24" t="s">
        <v>48</v>
      </c>
      <c r="C109" s="48">
        <v>0.31</v>
      </c>
      <c r="D109" s="48">
        <v>1.55</v>
      </c>
      <c r="E109" s="48">
        <v>4</v>
      </c>
      <c r="F109" s="24" t="s">
        <v>48</v>
      </c>
      <c r="G109" s="48">
        <v>1.74</v>
      </c>
      <c r="H109" s="48">
        <v>1.53</v>
      </c>
      <c r="I109" s="56" t="s">
        <v>48</v>
      </c>
      <c r="J109" s="24" t="s">
        <v>48</v>
      </c>
      <c r="K109" s="24" t="s">
        <v>48</v>
      </c>
      <c r="L109" s="24" t="s">
        <v>48</v>
      </c>
      <c r="M109" s="48" t="s">
        <v>112</v>
      </c>
      <c r="N109" s="21">
        <v>0.59799999999999998</v>
      </c>
    </row>
    <row r="110" spans="1:14" ht="17">
      <c r="A110" s="5" t="s">
        <v>44</v>
      </c>
      <c r="B110" s="48">
        <v>1.4</v>
      </c>
      <c r="C110" s="48">
        <v>2.61</v>
      </c>
      <c r="D110" s="48">
        <v>0</v>
      </c>
      <c r="E110" s="48">
        <v>0.55000000000000004</v>
      </c>
      <c r="F110" s="48">
        <v>0.21</v>
      </c>
      <c r="G110" s="48">
        <v>996</v>
      </c>
      <c r="H110" s="48">
        <v>1033</v>
      </c>
      <c r="I110" s="7" t="s">
        <v>48</v>
      </c>
      <c r="J110" s="48">
        <v>8.9</v>
      </c>
      <c r="K110" s="48">
        <v>15.12</v>
      </c>
      <c r="L110" s="48">
        <v>2.6</v>
      </c>
      <c r="M110" s="48" t="s">
        <v>113</v>
      </c>
      <c r="N110" s="21">
        <v>0.29599999999999999</v>
      </c>
    </row>
    <row r="111" spans="1:14" ht="17">
      <c r="A111" s="5" t="s">
        <v>45</v>
      </c>
      <c r="B111" s="48">
        <v>0</v>
      </c>
      <c r="C111" s="48">
        <v>1.3</v>
      </c>
      <c r="D111" s="48">
        <v>0.36</v>
      </c>
      <c r="E111" s="48">
        <v>6.9</v>
      </c>
      <c r="F111" s="48">
        <v>0.55600000000000005</v>
      </c>
      <c r="G111" s="48">
        <v>74.64</v>
      </c>
      <c r="H111" s="48">
        <v>58</v>
      </c>
      <c r="I111" s="7" t="s">
        <v>48</v>
      </c>
      <c r="J111" s="48">
        <v>10.16</v>
      </c>
      <c r="K111" s="48">
        <v>10.18</v>
      </c>
      <c r="L111" s="48">
        <v>12.4</v>
      </c>
      <c r="M111" s="48" t="s">
        <v>114</v>
      </c>
      <c r="N111" s="21">
        <v>0.129</v>
      </c>
    </row>
    <row r="112" spans="1:14" ht="17">
      <c r="A112" s="5" t="s">
        <v>46</v>
      </c>
      <c r="B112" s="48">
        <v>0.1</v>
      </c>
      <c r="C112" s="48">
        <v>2.0499999999999998</v>
      </c>
      <c r="D112" s="48">
        <v>0.37</v>
      </c>
      <c r="E112" s="48">
        <v>5.6</v>
      </c>
      <c r="F112" s="48">
        <v>0.73299999999999998</v>
      </c>
      <c r="G112" s="24" t="s">
        <v>48</v>
      </c>
      <c r="H112" s="24" t="s">
        <v>48</v>
      </c>
      <c r="I112" s="7" t="s">
        <v>48</v>
      </c>
      <c r="J112" s="48">
        <v>11.76</v>
      </c>
      <c r="K112" s="48">
        <v>10.71</v>
      </c>
      <c r="L112" s="48">
        <v>7.6</v>
      </c>
      <c r="M112" s="48" t="s">
        <v>115</v>
      </c>
      <c r="N112" s="21">
        <v>0.19800000000000001</v>
      </c>
    </row>
    <row r="113" spans="1:14" s="52" customFormat="1" ht="17">
      <c r="A113" s="61" t="s">
        <v>47</v>
      </c>
      <c r="B113" s="62">
        <v>0</v>
      </c>
      <c r="C113" s="62">
        <v>1.4</v>
      </c>
      <c r="D113" s="62">
        <v>0.31</v>
      </c>
      <c r="E113" s="62">
        <v>5.3</v>
      </c>
      <c r="F113" s="62">
        <v>0.36699999999999999</v>
      </c>
      <c r="G113" s="63" t="s">
        <v>48</v>
      </c>
      <c r="H113" s="63" t="s">
        <v>48</v>
      </c>
      <c r="I113" s="64">
        <v>19.23</v>
      </c>
      <c r="J113" s="62">
        <v>9.3800000000000008</v>
      </c>
      <c r="K113" s="62">
        <v>4.5999999999999996</v>
      </c>
      <c r="L113" s="62">
        <v>14.4</v>
      </c>
      <c r="M113" s="62" t="s">
        <v>116</v>
      </c>
      <c r="N113" s="65">
        <v>0.19800000000000001</v>
      </c>
    </row>
    <row r="114" spans="1:14">
      <c r="A114" s="1" t="s">
        <v>118</v>
      </c>
      <c r="B114" s="54">
        <f>MIN(B107:B113)</f>
        <v>0</v>
      </c>
      <c r="C114" s="54">
        <f t="shared" ref="C114:N114" si="33">MIN(C107:C113)</f>
        <v>0.31</v>
      </c>
      <c r="D114" s="54">
        <f t="shared" si="33"/>
        <v>0</v>
      </c>
      <c r="E114" s="54">
        <f t="shared" si="33"/>
        <v>0.2</v>
      </c>
      <c r="F114" s="54">
        <f t="shared" si="33"/>
        <v>0.21</v>
      </c>
      <c r="G114" s="54">
        <f t="shared" si="33"/>
        <v>1.74</v>
      </c>
      <c r="H114" s="54">
        <f t="shared" si="33"/>
        <v>1.53</v>
      </c>
      <c r="I114" s="54">
        <f t="shared" si="33"/>
        <v>7.37</v>
      </c>
      <c r="J114" s="54">
        <f t="shared" si="33"/>
        <v>4.0199999999999996</v>
      </c>
      <c r="K114" s="54">
        <f t="shared" si="33"/>
        <v>4.5999999999999996</v>
      </c>
      <c r="L114" s="54">
        <f t="shared" si="33"/>
        <v>0.9</v>
      </c>
      <c r="M114" s="55" t="s">
        <v>48</v>
      </c>
      <c r="N114" s="54">
        <f t="shared" si="33"/>
        <v>0.129</v>
      </c>
    </row>
    <row r="115" spans="1:14">
      <c r="A115" s="1" t="s">
        <v>122</v>
      </c>
      <c r="B115" s="54">
        <f>PERCENTILE(B107:B113, 0.25)</f>
        <v>2.5000000000000001E-2</v>
      </c>
      <c r="C115" s="54">
        <f t="shared" ref="C115:K115" si="34">PERCENTILE(C107:C113, 0.25)</f>
        <v>0.85000000000000009</v>
      </c>
      <c r="D115" s="54">
        <f t="shared" si="34"/>
        <v>8.5000000000000006E-2</v>
      </c>
      <c r="E115" s="54">
        <f t="shared" si="34"/>
        <v>2.2750000000000004</v>
      </c>
      <c r="F115" s="54">
        <f t="shared" si="34"/>
        <v>0.25074999999999997</v>
      </c>
      <c r="G115" s="54">
        <f t="shared" si="34"/>
        <v>74.64</v>
      </c>
      <c r="H115" s="54">
        <f t="shared" si="34"/>
        <v>58</v>
      </c>
      <c r="I115" s="54" t="s">
        <v>48</v>
      </c>
      <c r="J115" s="54">
        <f t="shared" si="34"/>
        <v>6.4775</v>
      </c>
      <c r="K115" s="54">
        <f t="shared" si="34"/>
        <v>10.3125</v>
      </c>
      <c r="L115" s="54">
        <f t="shared" ref="L115" si="35">PERCENTILE(L107:L113, 0.25)</f>
        <v>3.85</v>
      </c>
      <c r="M115" s="55" t="s">
        <v>48</v>
      </c>
      <c r="N115" s="54">
        <f t="shared" ref="N115" si="36">PERCENTILE(N107:N113, 0.25)</f>
        <v>0.19800000000000001</v>
      </c>
    </row>
    <row r="116" spans="1:14">
      <c r="A116" s="1" t="s">
        <v>119</v>
      </c>
      <c r="B116" s="54">
        <f>AVERAGE(B107:B113)</f>
        <v>5.25</v>
      </c>
      <c r="C116" s="54">
        <f t="shared" ref="C116:K116" si="37">AVERAGE(C107:C113)</f>
        <v>1.4685714285714284</v>
      </c>
      <c r="D116" s="54">
        <f t="shared" si="37"/>
        <v>0.39428571428571429</v>
      </c>
      <c r="E116" s="54">
        <f t="shared" si="37"/>
        <v>4.1500000000000004</v>
      </c>
      <c r="F116" s="54">
        <f t="shared" si="37"/>
        <v>0.48700000000000004</v>
      </c>
      <c r="G116" s="54">
        <f t="shared" si="37"/>
        <v>703.87599999999998</v>
      </c>
      <c r="H116" s="54">
        <f t="shared" si="37"/>
        <v>693.42600000000004</v>
      </c>
      <c r="I116" s="54">
        <f t="shared" si="37"/>
        <v>13.3</v>
      </c>
      <c r="J116" s="54">
        <f t="shared" si="37"/>
        <v>8.3149999999999995</v>
      </c>
      <c r="K116" s="54">
        <f t="shared" si="37"/>
        <v>17.683333333333337</v>
      </c>
      <c r="L116" s="54">
        <f t="shared" ref="L116" si="38">AVERAGE(L107:L113)</f>
        <v>7.6000000000000005</v>
      </c>
      <c r="M116" s="55" t="s">
        <v>48</v>
      </c>
      <c r="N116" s="54">
        <f t="shared" ref="N116" si="39">AVERAGE(N107:N113)</f>
        <v>0.30728571428571433</v>
      </c>
    </row>
    <row r="117" spans="1:14">
      <c r="A117" s="1" t="s">
        <v>120</v>
      </c>
      <c r="B117" s="54">
        <f>STDEV(B107:B113)</f>
        <v>12.088134678270258</v>
      </c>
      <c r="C117" s="54">
        <f t="shared" ref="C117:K117" si="40">STDEV(C107:C113)</f>
        <v>0.88580337493578087</v>
      </c>
      <c r="D117" s="54">
        <f t="shared" si="40"/>
        <v>0.53187896940491841</v>
      </c>
      <c r="E117" s="54">
        <f t="shared" si="40"/>
        <v>2.7415020213987318</v>
      </c>
      <c r="F117" s="54">
        <f t="shared" si="40"/>
        <v>0.2681342947106915</v>
      </c>
      <c r="G117" s="54">
        <f t="shared" si="40"/>
        <v>714.43194922959594</v>
      </c>
      <c r="H117" s="54">
        <f t="shared" si="40"/>
        <v>673.27260703224806</v>
      </c>
      <c r="I117" s="54">
        <f t="shared" si="40"/>
        <v>8.3862864248724556</v>
      </c>
      <c r="J117" s="54">
        <f t="shared" si="40"/>
        <v>2.9048769337099292</v>
      </c>
      <c r="K117" s="54">
        <f t="shared" si="40"/>
        <v>17.969993507696838</v>
      </c>
      <c r="L117" s="54">
        <f t="shared" ref="L117" si="41">STDEV(L107:L113)</f>
        <v>5.2759833206711351</v>
      </c>
      <c r="M117" s="55" t="s">
        <v>48</v>
      </c>
      <c r="N117" s="54">
        <f t="shared" ref="N117" si="42">STDEV(N107:N113)</f>
        <v>0.16945866190678499</v>
      </c>
    </row>
    <row r="118" spans="1:14">
      <c r="A118" s="1" t="s">
        <v>121</v>
      </c>
      <c r="B118" s="54">
        <f>MEDIAN(B107:B113)</f>
        <v>0.1</v>
      </c>
      <c r="C118" s="54">
        <f t="shared" ref="C118:K118" si="43">MEDIAN(C107:C113)</f>
        <v>1.4</v>
      </c>
      <c r="D118" s="54">
        <f t="shared" si="43"/>
        <v>0.31</v>
      </c>
      <c r="E118" s="54">
        <f t="shared" si="43"/>
        <v>5.3</v>
      </c>
      <c r="F118" s="54">
        <f t="shared" si="43"/>
        <v>0.46150000000000002</v>
      </c>
      <c r="G118" s="54">
        <f t="shared" si="43"/>
        <v>710</v>
      </c>
      <c r="H118" s="54">
        <f t="shared" si="43"/>
        <v>782.6</v>
      </c>
      <c r="I118" s="54">
        <f t="shared" si="43"/>
        <v>13.3</v>
      </c>
      <c r="J118" s="54">
        <f t="shared" si="43"/>
        <v>9.14</v>
      </c>
      <c r="K118" s="54">
        <f t="shared" si="43"/>
        <v>11.25</v>
      </c>
      <c r="L118" s="54">
        <f t="shared" ref="L118" si="44">MEDIAN(L107:L113)</f>
        <v>7.65</v>
      </c>
      <c r="M118" s="55" t="s">
        <v>48</v>
      </c>
      <c r="N118" s="54">
        <f t="shared" ref="N118" si="45">MEDIAN(N107:N113)</f>
        <v>0.254</v>
      </c>
    </row>
    <row r="119" spans="1:14">
      <c r="A119" s="57" t="s">
        <v>123</v>
      </c>
      <c r="B119" s="58">
        <f>PERCENTILE(B107:B113, 0.75)</f>
        <v>1.075</v>
      </c>
      <c r="C119" s="58">
        <f t="shared" ref="C119:K119" si="46">PERCENTILE(C107:C113, 0.75)</f>
        <v>2.13</v>
      </c>
      <c r="D119" s="58">
        <f t="shared" si="46"/>
        <v>0.36499999999999999</v>
      </c>
      <c r="E119" s="58">
        <f t="shared" si="46"/>
        <v>6.05</v>
      </c>
      <c r="F119" s="58">
        <f t="shared" si="46"/>
        <v>0.68874999999999997</v>
      </c>
      <c r="G119" s="58">
        <f t="shared" si="46"/>
        <v>996</v>
      </c>
      <c r="H119" s="58">
        <f t="shared" si="46"/>
        <v>1033</v>
      </c>
      <c r="I119" s="58" t="s">
        <v>48</v>
      </c>
      <c r="J119" s="58">
        <f t="shared" si="46"/>
        <v>9.9649999999999999</v>
      </c>
      <c r="K119" s="58">
        <f t="shared" si="46"/>
        <v>14.2875</v>
      </c>
      <c r="L119" s="58">
        <f t="shared" ref="L119" si="47">PERCENTILE(L107:L113, 0.75)</f>
        <v>11.225000000000001</v>
      </c>
      <c r="M119" s="55" t="s">
        <v>48</v>
      </c>
      <c r="N119" s="58">
        <f t="shared" ref="N119" si="48">PERCENTILE(N107:N113, 0.75)</f>
        <v>0.38700000000000001</v>
      </c>
    </row>
    <row r="120" spans="1:14" ht="17" thickBot="1">
      <c r="A120" s="53" t="s">
        <v>124</v>
      </c>
      <c r="B120" s="59">
        <f>MAX(B107:B113)</f>
        <v>29.9</v>
      </c>
      <c r="C120" s="59">
        <f t="shared" ref="C120:K120" si="49">MAX(C107:C113)</f>
        <v>2.61</v>
      </c>
      <c r="D120" s="59">
        <f t="shared" si="49"/>
        <v>1.55</v>
      </c>
      <c r="E120" s="59">
        <f t="shared" si="49"/>
        <v>6.9</v>
      </c>
      <c r="F120" s="59">
        <f t="shared" si="49"/>
        <v>0.84399999999999997</v>
      </c>
      <c r="G120" s="59">
        <f t="shared" si="49"/>
        <v>1737</v>
      </c>
      <c r="H120" s="59">
        <f t="shared" si="49"/>
        <v>1592</v>
      </c>
      <c r="I120" s="59">
        <f t="shared" si="49"/>
        <v>19.23</v>
      </c>
      <c r="J120" s="59">
        <f t="shared" si="49"/>
        <v>11.76</v>
      </c>
      <c r="K120" s="59">
        <f t="shared" si="49"/>
        <v>53.7</v>
      </c>
      <c r="L120" s="59">
        <f t="shared" ref="L120" si="50">MAX(L107:L113)</f>
        <v>14.4</v>
      </c>
      <c r="M120" s="60" t="s">
        <v>48</v>
      </c>
      <c r="N120" s="59">
        <f t="shared" ref="N120" si="51">MAX(N107:N113)</f>
        <v>0.59799999999999998</v>
      </c>
    </row>
    <row r="121" spans="1:14">
      <c r="A121" s="2"/>
      <c r="B121" s="38"/>
      <c r="C121" s="38"/>
      <c r="D121" s="19"/>
      <c r="E121" s="19"/>
      <c r="F121" s="19"/>
      <c r="G121" s="6"/>
      <c r="H121" s="6"/>
      <c r="I121" s="18"/>
      <c r="J121" s="6"/>
      <c r="K121" s="6"/>
      <c r="L121" s="19"/>
      <c r="M121" s="38"/>
      <c r="N121" s="21"/>
    </row>
    <row r="122" spans="1:14">
      <c r="A122" t="s">
        <v>117</v>
      </c>
    </row>
    <row r="123" spans="1:14">
      <c r="A123" s="91" t="s">
        <v>130</v>
      </c>
      <c r="B123" t="s">
        <v>131</v>
      </c>
    </row>
    <row r="124" spans="1:14">
      <c r="A124" s="91" t="s">
        <v>130</v>
      </c>
      <c r="B124" t="s">
        <v>132</v>
      </c>
    </row>
  </sheetData>
  <mergeCells count="22">
    <mergeCell ref="A80:N80"/>
    <mergeCell ref="A92:N92"/>
    <mergeCell ref="A106:N106"/>
    <mergeCell ref="A1:A2"/>
    <mergeCell ref="N1:N2"/>
    <mergeCell ref="A3:N3"/>
    <mergeCell ref="A25:N25"/>
    <mergeCell ref="A40:N40"/>
    <mergeCell ref="A56:N56"/>
    <mergeCell ref="A67:N67"/>
    <mergeCell ref="H1:H2"/>
    <mergeCell ref="I1:I2"/>
    <mergeCell ref="J1:J2"/>
    <mergeCell ref="K1:K2"/>
    <mergeCell ref="L1:L2"/>
    <mergeCell ref="M1:M2"/>
    <mergeCell ref="B1:B2"/>
    <mergeCell ref="C1:C2"/>
    <mergeCell ref="D1:D2"/>
    <mergeCell ref="E1:E2"/>
    <mergeCell ref="F1:F2"/>
    <mergeCell ref="G1:G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Basic and toxicity parameters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Kristell Le Corre</dc:creator>
  <cp:lastModifiedBy>Kristell Le Corre</cp:lastModifiedBy>
  <dcterms:created xsi:type="dcterms:W3CDTF">2020-05-22T08:03:51Z</dcterms:created>
  <dcterms:modified xsi:type="dcterms:W3CDTF">2020-05-22T09:43:53Z</dcterms:modified>
</cp:coreProperties>
</file>