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rolinagolicz/Desktop/Completed papers/Scientific Reports/Manuscript/A. Submission/Revisions/"/>
    </mc:Choice>
  </mc:AlternateContent>
  <xr:revisionPtr revIDLastSave="0" documentId="13_ncr:1_{3C6F05E4-9AA3-8141-A2F2-43194B49D61B}" xr6:coauthVersionLast="45" xr6:coauthVersionMax="45" xr10:uidLastSave="{00000000-0000-0000-0000-000000000000}"/>
  <bookViews>
    <workbookView xWindow="760" yWindow="460" windowWidth="28040" windowHeight="16640" activeTab="8" xr2:uid="{95FB66E0-CAC6-864D-B95A-2B2F4D36DB20}"/>
  </bookViews>
  <sheets>
    <sheet name="Trial 1" sheetId="1" r:id="rId1"/>
    <sheet name="Trial 2" sheetId="5" r:id="rId2"/>
    <sheet name="Error distribution" sheetId="12" r:id="rId3"/>
    <sheet name="Fertliser calculations" sheetId="3" r:id="rId4"/>
    <sheet name="Summary stats" sheetId="7" r:id="rId5"/>
    <sheet name="Bland Altman" sheetId="10" r:id="rId6"/>
    <sheet name="Autoanalyser _ Check" sheetId="9" r:id="rId7"/>
    <sheet name="Cost savings" sheetId="8" r:id="rId8"/>
    <sheet name="Water Spinach LAI" sheetId="11" r:id="rId9"/>
  </sheets>
  <definedNames>
    <definedName name="_xlchart.v1.0" hidden="1">'Error distribution'!$E$2</definedName>
    <definedName name="_xlchart.v1.1" hidden="1">'Error distribution'!$E$3:$E$290</definedName>
    <definedName name="_xlchart.v1.2" hidden="1">'Error distribution'!$H$2</definedName>
    <definedName name="_xlchart.v1.3" hidden="1">'Error distribution'!$H$3:$H$290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5" i="8" l="1"/>
  <c r="T4" i="8"/>
  <c r="T5" i="8"/>
  <c r="T6" i="8"/>
  <c r="T7" i="8"/>
  <c r="T8" i="8"/>
  <c r="T9" i="8"/>
  <c r="T10" i="8"/>
  <c r="T11" i="8"/>
  <c r="T12" i="8"/>
  <c r="T13" i="8"/>
  <c r="T14" i="8"/>
  <c r="T15" i="8"/>
  <c r="T18" i="8"/>
  <c r="U4" i="8"/>
  <c r="S4" i="8"/>
  <c r="R4" i="8"/>
  <c r="Q4" i="12" l="1"/>
  <c r="Q7" i="12"/>
  <c r="Q5" i="12"/>
  <c r="P6" i="12"/>
  <c r="P5" i="12"/>
  <c r="P4" i="12"/>
  <c r="P7" i="12"/>
  <c r="H7" i="12"/>
  <c r="E7" i="12"/>
  <c r="E172" i="12" l="1"/>
  <c r="H4" i="12"/>
  <c r="H5" i="12"/>
  <c r="H6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3" i="12"/>
  <c r="H244" i="12"/>
  <c r="H245" i="12"/>
  <c r="H246" i="12"/>
  <c r="H247" i="12"/>
  <c r="H248" i="12"/>
  <c r="H249" i="12"/>
  <c r="H250" i="12"/>
  <c r="H251" i="12"/>
  <c r="H252" i="12"/>
  <c r="H253" i="12"/>
  <c r="H254" i="12"/>
  <c r="H255" i="12"/>
  <c r="H256" i="12"/>
  <c r="H257" i="12"/>
  <c r="H258" i="12"/>
  <c r="H259" i="12"/>
  <c r="H260" i="12"/>
  <c r="H261" i="12"/>
  <c r="H262" i="12"/>
  <c r="H263" i="12"/>
  <c r="H264" i="12"/>
  <c r="H265" i="12"/>
  <c r="H266" i="12"/>
  <c r="H267" i="12"/>
  <c r="H268" i="12"/>
  <c r="H269" i="12"/>
  <c r="H270" i="12"/>
  <c r="H271" i="12"/>
  <c r="H272" i="12"/>
  <c r="H273" i="12"/>
  <c r="H274" i="12"/>
  <c r="H275" i="12"/>
  <c r="H276" i="12"/>
  <c r="H277" i="12"/>
  <c r="H278" i="12"/>
  <c r="H279" i="12"/>
  <c r="H280" i="12"/>
  <c r="H281" i="12"/>
  <c r="H282" i="12"/>
  <c r="H283" i="12"/>
  <c r="H284" i="12"/>
  <c r="H285" i="12"/>
  <c r="H286" i="12"/>
  <c r="H287" i="12"/>
  <c r="H288" i="12"/>
  <c r="H289" i="12"/>
  <c r="H290" i="12"/>
  <c r="H3" i="12"/>
  <c r="E147" i="12"/>
  <c r="E148" i="12"/>
  <c r="E149" i="12"/>
  <c r="E150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219" i="12"/>
  <c r="E220" i="12"/>
  <c r="E221" i="12"/>
  <c r="E222" i="12"/>
  <c r="E223" i="12"/>
  <c r="E224" i="12"/>
  <c r="E225" i="12"/>
  <c r="E226" i="12"/>
  <c r="E227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1" i="12"/>
  <c r="E282" i="12"/>
  <c r="E283" i="12"/>
  <c r="E284" i="12"/>
  <c r="E285" i="12"/>
  <c r="E286" i="12"/>
  <c r="E287" i="12"/>
  <c r="E288" i="12"/>
  <c r="E289" i="12"/>
  <c r="E290" i="12"/>
  <c r="E4" i="12"/>
  <c r="E5" i="12"/>
  <c r="E6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16" i="12"/>
  <c r="E117" i="12"/>
  <c r="E118" i="12"/>
  <c r="E119" i="12"/>
  <c r="E120" i="12"/>
  <c r="E121" i="12"/>
  <c r="E12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7" i="12"/>
  <c r="E138" i="12"/>
  <c r="E139" i="12"/>
  <c r="E140" i="12"/>
  <c r="E141" i="12"/>
  <c r="E142" i="12"/>
  <c r="E143" i="12"/>
  <c r="E144" i="12"/>
  <c r="E145" i="12"/>
  <c r="E146" i="12"/>
  <c r="E3" i="12"/>
  <c r="N4" i="8" l="1"/>
  <c r="L5" i="8"/>
  <c r="M5" i="8"/>
  <c r="Q5" i="8" s="1"/>
  <c r="L6" i="8"/>
  <c r="M6" i="8"/>
  <c r="Q6" i="8" s="1"/>
  <c r="L7" i="8"/>
  <c r="M7" i="8"/>
  <c r="L8" i="8"/>
  <c r="P8" i="8" s="1"/>
  <c r="M8" i="8"/>
  <c r="Q8" i="8" s="1"/>
  <c r="L9" i="8"/>
  <c r="M9" i="8"/>
  <c r="Q9" i="8" s="1"/>
  <c r="L10" i="8"/>
  <c r="P10" i="8" s="1"/>
  <c r="M10" i="8"/>
  <c r="Q10" i="8" s="1"/>
  <c r="L11" i="8"/>
  <c r="M11" i="8"/>
  <c r="L12" i="8"/>
  <c r="P12" i="8" s="1"/>
  <c r="M12" i="8"/>
  <c r="Q12" i="8" s="1"/>
  <c r="L13" i="8"/>
  <c r="M13" i="8"/>
  <c r="Q13" i="8" s="1"/>
  <c r="L14" i="8"/>
  <c r="P14" i="8" s="1"/>
  <c r="M14" i="8"/>
  <c r="Q14" i="8" s="1"/>
  <c r="L15" i="8"/>
  <c r="M15" i="8"/>
  <c r="Q15" i="8" s="1"/>
  <c r="L16" i="8"/>
  <c r="M16" i="8"/>
  <c r="Q16" i="8" s="1"/>
  <c r="L17" i="8"/>
  <c r="M17" i="8"/>
  <c r="L18" i="8"/>
  <c r="P18" i="8" s="1"/>
  <c r="M18" i="8"/>
  <c r="Q18" i="8" s="1"/>
  <c r="L19" i="8"/>
  <c r="M19" i="8"/>
  <c r="Q19" i="8" s="1"/>
  <c r="L20" i="8"/>
  <c r="P20" i="8" s="1"/>
  <c r="M20" i="8"/>
  <c r="Q20" i="8" s="1"/>
  <c r="L21" i="8"/>
  <c r="M21" i="8"/>
  <c r="Q21" i="8" s="1"/>
  <c r="M4" i="8"/>
  <c r="L4" i="8"/>
  <c r="P4" i="8" s="1"/>
  <c r="K4" i="8"/>
  <c r="J4" i="8"/>
  <c r="J5" i="8"/>
  <c r="K5" i="8"/>
  <c r="O5" i="8" s="1"/>
  <c r="J6" i="8"/>
  <c r="K6" i="8"/>
  <c r="O6" i="8" s="1"/>
  <c r="J7" i="8"/>
  <c r="N7" i="8" s="1"/>
  <c r="K7" i="8"/>
  <c r="O7" i="8" s="1"/>
  <c r="J8" i="8"/>
  <c r="K8" i="8"/>
  <c r="O8" i="8" s="1"/>
  <c r="J9" i="8"/>
  <c r="K9" i="8"/>
  <c r="O9" i="8" s="1"/>
  <c r="J10" i="8"/>
  <c r="K10" i="8"/>
  <c r="O10" i="8" s="1"/>
  <c r="J11" i="8"/>
  <c r="N11" i="8" s="1"/>
  <c r="K11" i="8"/>
  <c r="O11" i="8" s="1"/>
  <c r="J12" i="8"/>
  <c r="K12" i="8"/>
  <c r="O12" i="8" s="1"/>
  <c r="J13" i="8"/>
  <c r="N13" i="8" s="1"/>
  <c r="K13" i="8"/>
  <c r="J14" i="8"/>
  <c r="K14" i="8"/>
  <c r="O14" i="8" s="1"/>
  <c r="J15" i="8"/>
  <c r="K15" i="8"/>
  <c r="O15" i="8" s="1"/>
  <c r="J16" i="8"/>
  <c r="K16" i="8"/>
  <c r="O16" i="8" s="1"/>
  <c r="J17" i="8"/>
  <c r="N17" i="8" s="1"/>
  <c r="K17" i="8"/>
  <c r="O17" i="8" s="1"/>
  <c r="J18" i="8"/>
  <c r="K18" i="8"/>
  <c r="O18" i="8" s="1"/>
  <c r="J19" i="8"/>
  <c r="K19" i="8"/>
  <c r="O19" i="8" s="1"/>
  <c r="J20" i="8"/>
  <c r="K20" i="8"/>
  <c r="O20" i="8" s="1"/>
  <c r="J21" i="8"/>
  <c r="K21" i="8"/>
  <c r="O21" i="8" s="1"/>
  <c r="P21" i="8"/>
  <c r="N21" i="8"/>
  <c r="N20" i="8"/>
  <c r="P19" i="8"/>
  <c r="N19" i="8"/>
  <c r="N18" i="8"/>
  <c r="Q17" i="8"/>
  <c r="P17" i="8"/>
  <c r="P16" i="8"/>
  <c r="N16" i="8"/>
  <c r="P15" i="8"/>
  <c r="N15" i="8"/>
  <c r="N14" i="8"/>
  <c r="P13" i="8"/>
  <c r="O13" i="8"/>
  <c r="N12" i="8"/>
  <c r="Q11" i="8"/>
  <c r="P11" i="8"/>
  <c r="N10" i="8"/>
  <c r="P9" i="8"/>
  <c r="N9" i="8"/>
  <c r="N8" i="8"/>
  <c r="Q7" i="8"/>
  <c r="P7" i="8"/>
  <c r="P6" i="8"/>
  <c r="N6" i="8"/>
  <c r="P5" i="8"/>
  <c r="N5" i="8"/>
  <c r="Q4" i="8"/>
  <c r="O4" i="8"/>
  <c r="E4" i="3" l="1"/>
  <c r="B6" i="3"/>
  <c r="K3" i="10" l="1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2" i="10"/>
  <c r="J3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2" i="10"/>
  <c r="I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117" i="10"/>
  <c r="I118" i="10"/>
  <c r="I119" i="10"/>
  <c r="I120" i="10"/>
  <c r="I121" i="10"/>
  <c r="I122" i="10"/>
  <c r="I123" i="10"/>
  <c r="I124" i="10"/>
  <c r="I125" i="10"/>
  <c r="I126" i="10"/>
  <c r="I127" i="10"/>
  <c r="I128" i="10"/>
  <c r="I129" i="10"/>
  <c r="I130" i="10"/>
  <c r="I131" i="10"/>
  <c r="I132" i="10"/>
  <c r="I133" i="10"/>
  <c r="I134" i="10"/>
  <c r="I135" i="10"/>
  <c r="I136" i="10"/>
  <c r="I137" i="10"/>
  <c r="I138" i="10"/>
  <c r="I139" i="10"/>
  <c r="I140" i="10"/>
  <c r="I141" i="10"/>
  <c r="I142" i="10"/>
  <c r="I143" i="10"/>
  <c r="I144" i="10"/>
  <c r="I145" i="10"/>
  <c r="I2" i="10"/>
  <c r="H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H143" i="10"/>
  <c r="H144" i="10"/>
  <c r="H145" i="10"/>
  <c r="H2" i="10"/>
  <c r="R48" i="7"/>
  <c r="S48" i="7"/>
  <c r="R50" i="7"/>
  <c r="S50" i="7"/>
  <c r="R52" i="7"/>
  <c r="S52" i="7"/>
  <c r="R54" i="7"/>
  <c r="S54" i="7"/>
  <c r="R49" i="7"/>
  <c r="S49" i="7"/>
  <c r="R51" i="7"/>
  <c r="S51" i="7"/>
  <c r="R53" i="7"/>
  <c r="S53" i="7"/>
  <c r="R55" i="7"/>
  <c r="S55" i="7"/>
  <c r="S47" i="7"/>
  <c r="R47" i="7"/>
  <c r="M37" i="5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2" i="5"/>
  <c r="L115" i="5"/>
  <c r="L74" i="5"/>
  <c r="L69" i="5"/>
  <c r="L70" i="5"/>
  <c r="L71" i="5"/>
  <c r="L72" i="5"/>
  <c r="L73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39" i="5"/>
  <c r="L40" i="5"/>
  <c r="L41" i="5"/>
  <c r="L38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6" i="5"/>
  <c r="L3" i="5"/>
  <c r="L4" i="5"/>
  <c r="L5" i="5"/>
  <c r="L2" i="5"/>
  <c r="M116" i="5"/>
  <c r="M110" i="5"/>
  <c r="M74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38" i="5"/>
  <c r="G48" i="7"/>
  <c r="H48" i="7"/>
  <c r="G49" i="7"/>
  <c r="H49" i="7"/>
  <c r="G50" i="7"/>
  <c r="H50" i="7"/>
  <c r="G51" i="7"/>
  <c r="H51" i="7"/>
  <c r="G52" i="7"/>
  <c r="H52" i="7"/>
  <c r="G53" i="7"/>
  <c r="H53" i="7"/>
  <c r="G54" i="7"/>
  <c r="H54" i="7"/>
  <c r="G55" i="7"/>
  <c r="H55" i="7"/>
  <c r="H47" i="7"/>
  <c r="G47" i="7"/>
  <c r="B8" i="3"/>
  <c r="B9" i="3" s="1"/>
  <c r="B10" i="3" s="1"/>
  <c r="B11" i="3" s="1"/>
  <c r="B12" i="3" l="1"/>
  <c r="M145" i="5"/>
  <c r="L145" i="5"/>
  <c r="M144" i="5"/>
  <c r="L144" i="5"/>
  <c r="M143" i="5"/>
  <c r="L143" i="5"/>
  <c r="M142" i="5"/>
  <c r="L142" i="5"/>
  <c r="M141" i="5"/>
  <c r="L141" i="5"/>
  <c r="M140" i="5"/>
  <c r="L140" i="5"/>
  <c r="M139" i="5"/>
  <c r="L139" i="5"/>
  <c r="M138" i="5"/>
  <c r="L138" i="5"/>
  <c r="M137" i="5"/>
  <c r="L137" i="5"/>
  <c r="M136" i="5"/>
  <c r="L136" i="5"/>
  <c r="M135" i="5"/>
  <c r="L135" i="5"/>
  <c r="M134" i="5"/>
  <c r="L134" i="5"/>
  <c r="M133" i="5"/>
  <c r="L133" i="5"/>
  <c r="M132" i="5"/>
  <c r="L132" i="5"/>
  <c r="M131" i="5"/>
  <c r="L131" i="5"/>
  <c r="M130" i="5"/>
  <c r="L130" i="5"/>
  <c r="M129" i="5"/>
  <c r="L129" i="5"/>
  <c r="M128" i="5"/>
  <c r="L128" i="5"/>
  <c r="M127" i="5"/>
  <c r="L127" i="5"/>
  <c r="M126" i="5"/>
  <c r="L126" i="5"/>
  <c r="M125" i="5"/>
  <c r="L125" i="5"/>
  <c r="M124" i="5"/>
  <c r="L124" i="5"/>
  <c r="M123" i="5"/>
  <c r="L123" i="5"/>
  <c r="M122" i="5"/>
  <c r="L122" i="5"/>
  <c r="M121" i="5"/>
  <c r="L121" i="5"/>
  <c r="M120" i="5"/>
  <c r="L120" i="5"/>
  <c r="M119" i="5"/>
  <c r="L119" i="5"/>
  <c r="M118" i="5"/>
  <c r="L118" i="5"/>
  <c r="M117" i="5"/>
  <c r="L117" i="5"/>
  <c r="L116" i="5"/>
  <c r="M115" i="5"/>
  <c r="M114" i="5"/>
  <c r="L114" i="5"/>
  <c r="M113" i="5"/>
  <c r="L113" i="5"/>
  <c r="M112" i="5"/>
  <c r="L112" i="5"/>
  <c r="M111" i="5"/>
  <c r="L111" i="5"/>
  <c r="L110" i="5"/>
  <c r="M109" i="5"/>
  <c r="L109" i="5"/>
  <c r="M108" i="5"/>
  <c r="L108" i="5"/>
  <c r="M107" i="5"/>
  <c r="L107" i="5"/>
  <c r="M106" i="5"/>
  <c r="L106" i="5"/>
  <c r="M105" i="5"/>
  <c r="L105" i="5"/>
  <c r="M104" i="5"/>
  <c r="L104" i="5"/>
  <c r="M103" i="5"/>
  <c r="L103" i="5"/>
  <c r="M102" i="5"/>
  <c r="L102" i="5"/>
  <c r="M101" i="5"/>
  <c r="L101" i="5"/>
  <c r="M100" i="5"/>
  <c r="L100" i="5"/>
  <c r="M99" i="5"/>
  <c r="L99" i="5"/>
  <c r="M98" i="5"/>
  <c r="L98" i="5"/>
  <c r="M97" i="5"/>
  <c r="L97" i="5"/>
  <c r="M96" i="5"/>
  <c r="L96" i="5"/>
  <c r="M95" i="5"/>
  <c r="L95" i="5"/>
  <c r="M94" i="5"/>
  <c r="L94" i="5"/>
  <c r="M93" i="5"/>
  <c r="L93" i="5"/>
  <c r="M92" i="5"/>
  <c r="L92" i="5"/>
  <c r="M91" i="5"/>
  <c r="L91" i="5"/>
  <c r="M90" i="5"/>
  <c r="L90" i="5"/>
  <c r="M89" i="5"/>
  <c r="L89" i="5"/>
  <c r="M88" i="5"/>
  <c r="L88" i="5"/>
  <c r="M87" i="5"/>
  <c r="L87" i="5"/>
  <c r="M86" i="5"/>
  <c r="L86" i="5"/>
  <c r="M85" i="5"/>
  <c r="L85" i="5"/>
  <c r="M84" i="5"/>
  <c r="L84" i="5"/>
  <c r="M83" i="5"/>
  <c r="L83" i="5"/>
  <c r="M82" i="5"/>
  <c r="L82" i="5"/>
  <c r="M81" i="5"/>
  <c r="L81" i="5"/>
  <c r="M80" i="5"/>
  <c r="L80" i="5"/>
  <c r="M79" i="5"/>
  <c r="L79" i="5"/>
  <c r="M78" i="5"/>
  <c r="L78" i="5"/>
  <c r="M77" i="5"/>
  <c r="L77" i="5"/>
  <c r="M76" i="5"/>
  <c r="L76" i="5"/>
  <c r="M75" i="5"/>
  <c r="L75" i="5"/>
  <c r="M66" i="1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144" i="1" l="1"/>
  <c r="M145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10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10" i="1"/>
  <c r="M99" i="1"/>
  <c r="M100" i="1"/>
  <c r="M101" i="1"/>
  <c r="M102" i="1"/>
  <c r="M103" i="1"/>
  <c r="M104" i="1"/>
  <c r="M105" i="1"/>
  <c r="M106" i="1"/>
  <c r="M107" i="1"/>
  <c r="M108" i="1"/>
  <c r="M109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74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38" i="1"/>
  <c r="M68" i="1"/>
  <c r="M61" i="1"/>
  <c r="M62" i="1"/>
  <c r="M63" i="1"/>
  <c r="M64" i="1"/>
  <c r="M65" i="1"/>
  <c r="M67" i="1"/>
  <c r="M69" i="1"/>
  <c r="M70" i="1"/>
  <c r="M71" i="1"/>
  <c r="M72" i="1"/>
  <c r="M73" i="1"/>
  <c r="M57" i="1"/>
  <c r="M58" i="1"/>
  <c r="M59" i="1"/>
  <c r="M60" i="1"/>
  <c r="L29" i="1" l="1"/>
  <c r="L30" i="1"/>
  <c r="L31" i="1"/>
  <c r="L32" i="1"/>
  <c r="L33" i="1"/>
  <c r="L34" i="1"/>
  <c r="L35" i="1"/>
  <c r="L36" i="1"/>
  <c r="L37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" i="1"/>
</calcChain>
</file>

<file path=xl/sharedStrings.xml><?xml version="1.0" encoding="utf-8"?>
<sst xmlns="http://schemas.openxmlformats.org/spreadsheetml/2006/main" count="1134" uniqueCount="121">
  <si>
    <t>Week</t>
  </si>
  <si>
    <t xml:space="preserve">Auto-analyser </t>
  </si>
  <si>
    <t>Drift</t>
  </si>
  <si>
    <t>AC [temp. correction]</t>
  </si>
  <si>
    <t>AC [transformation]</t>
  </si>
  <si>
    <t>AA * DF</t>
  </si>
  <si>
    <t>AC * DF</t>
  </si>
  <si>
    <t>Treatment</t>
  </si>
  <si>
    <t>Control</t>
  </si>
  <si>
    <t>Biochar</t>
  </si>
  <si>
    <t>Inorganic</t>
  </si>
  <si>
    <t>Fertiliser type</t>
  </si>
  <si>
    <t>AC + 0.6131 ÷ 2.7763</t>
  </si>
  <si>
    <t>Akvo Caddisfly [mean = 3 readings]</t>
  </si>
  <si>
    <t>Soil moisture [AC]</t>
  </si>
  <si>
    <t>Soil moisture [AA]</t>
  </si>
  <si>
    <t>Dilution factor</t>
  </si>
  <si>
    <t>Soil nutrient content [PPM]</t>
  </si>
  <si>
    <t>Bulk density [ton/m3]</t>
  </si>
  <si>
    <t>Plot length [m]</t>
  </si>
  <si>
    <t>Plot width [m]</t>
  </si>
  <si>
    <t>Plot area [m2]</t>
  </si>
  <si>
    <t>Soil depth [m]</t>
  </si>
  <si>
    <t>Volume of soil layer [m3]</t>
  </si>
  <si>
    <t>Mass of soil layer [tons]</t>
  </si>
  <si>
    <t>NO₃⁻-N [kg]</t>
  </si>
  <si>
    <t>NO₃⁻ -N [mg]</t>
  </si>
  <si>
    <t>NO₃⁻ -N [kg per investigated field]</t>
  </si>
  <si>
    <t>Av. N [kg per ha]</t>
  </si>
  <si>
    <t>Concentration (mg/g) * density (g/cm3) * depth (cm) * 100 = kg/ha</t>
  </si>
  <si>
    <t>depth * field size</t>
  </si>
  <si>
    <t>(depth * field size)*BD</t>
  </si>
  <si>
    <t>mass of soil * 1000</t>
  </si>
  <si>
    <t>Mean</t>
  </si>
  <si>
    <t>SD</t>
  </si>
  <si>
    <t>N</t>
  </si>
  <si>
    <t>Akvo Caddisfly</t>
  </si>
  <si>
    <t>Autoanalyser</t>
  </si>
  <si>
    <t>TRIAL 1</t>
  </si>
  <si>
    <t>TRIAL 2</t>
  </si>
  <si>
    <t>For Figure 3A-B</t>
  </si>
  <si>
    <t>ID</t>
  </si>
  <si>
    <t>Sub-sample 1</t>
  </si>
  <si>
    <t>Sub-sample 2</t>
  </si>
  <si>
    <t>Sub-sample 1 * DF</t>
  </si>
  <si>
    <t>Sub-sample 2 * DF</t>
  </si>
  <si>
    <t>Average</t>
  </si>
  <si>
    <t>Difference</t>
  </si>
  <si>
    <t>Moist soil</t>
  </si>
  <si>
    <t>Moist soil * DF</t>
  </si>
  <si>
    <t>Mass 1</t>
  </si>
  <si>
    <t>Mass 2</t>
  </si>
  <si>
    <t>C1</t>
  </si>
  <si>
    <t>C2</t>
  </si>
  <si>
    <t>BC33-1</t>
  </si>
  <si>
    <t>BC33-2</t>
  </si>
  <si>
    <t>BC33-3</t>
  </si>
  <si>
    <t>BC33-4</t>
  </si>
  <si>
    <t>BC66-1</t>
  </si>
  <si>
    <t>BC66-2</t>
  </si>
  <si>
    <t>BC66-3</t>
  </si>
  <si>
    <t>BC66-4</t>
  </si>
  <si>
    <t>BC99-1</t>
  </si>
  <si>
    <t>BC99-2</t>
  </si>
  <si>
    <t>BC99-3</t>
  </si>
  <si>
    <t>BC99-4</t>
  </si>
  <si>
    <t>BC198-1</t>
  </si>
  <si>
    <t>BC198-2</t>
  </si>
  <si>
    <t>BC198-3</t>
  </si>
  <si>
    <t>BC198-4</t>
  </si>
  <si>
    <t>Blank</t>
  </si>
  <si>
    <t>For Figure 4A-B</t>
  </si>
  <si>
    <t xml:space="preserve">Data from plot IF66-2 was removed due to chemical intereferences </t>
  </si>
  <si>
    <t>Note</t>
  </si>
  <si>
    <t>Difference_T1</t>
  </si>
  <si>
    <t>Difference_T2</t>
  </si>
  <si>
    <t>Soil N [SM]</t>
  </si>
  <si>
    <t>Soil N [AC]</t>
  </si>
  <si>
    <t>Mean_T1</t>
  </si>
  <si>
    <t>Mean_T2</t>
  </si>
  <si>
    <t xml:space="preserve">Trial </t>
  </si>
  <si>
    <t>Fertliser requirement (15:15:15 NPK)</t>
  </si>
  <si>
    <t>Fertliser cost (5 yuan per kg)</t>
  </si>
  <si>
    <t>SM</t>
  </si>
  <si>
    <t>AC</t>
  </si>
  <si>
    <t>AA</t>
  </si>
  <si>
    <t>Soil nitrate-N</t>
  </si>
  <si>
    <t>mg per kg</t>
  </si>
  <si>
    <t>kg per field</t>
  </si>
  <si>
    <t>kg per ha</t>
  </si>
  <si>
    <t>Trial</t>
  </si>
  <si>
    <t>Quadrant</t>
  </si>
  <si>
    <t>Total leaf area / Biomass</t>
  </si>
  <si>
    <t>Week 1</t>
  </si>
  <si>
    <t>Week 2</t>
  </si>
  <si>
    <t>Week 3</t>
  </si>
  <si>
    <t>Week 4</t>
  </si>
  <si>
    <t>Yield (tonnes/ha)</t>
  </si>
  <si>
    <t>C3</t>
  </si>
  <si>
    <t>C4</t>
  </si>
  <si>
    <t>BC199-1</t>
  </si>
  <si>
    <t>BC199-2</t>
  </si>
  <si>
    <t>BC199-3</t>
  </si>
  <si>
    <t>BC199-4</t>
  </si>
  <si>
    <t>IF33-1</t>
  </si>
  <si>
    <t>IF33-2</t>
  </si>
  <si>
    <t>IF33-3</t>
  </si>
  <si>
    <t>IF33-4</t>
  </si>
  <si>
    <t>IF66-1</t>
  </si>
  <si>
    <t>IF66-2</t>
  </si>
  <si>
    <t>IF66-3</t>
  </si>
  <si>
    <t>IF66-4</t>
  </si>
  <si>
    <t>IF99-1</t>
  </si>
  <si>
    <t>IF99-2</t>
  </si>
  <si>
    <t>IF99-3</t>
  </si>
  <si>
    <t>IF99-4</t>
  </si>
  <si>
    <t>IF199-1</t>
  </si>
  <si>
    <t>IF199-2</t>
  </si>
  <si>
    <t>IF199-3</t>
  </si>
  <si>
    <t>IF199-4</t>
  </si>
  <si>
    <t>Season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</si>
</sst>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sz val="14"/>
      <color rgb="FF111111"/>
      <name val="Arial"/>
      <family val="2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sz val="12"/>
      <color theme="1"/>
      <name val="Helvetica"/>
      <family val="2"/>
    </font>
    <font>
      <b/>
      <sz val="10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venir Next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0" fillId="0" borderId="0" xfId="0" applyNumberForma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0" fillId="0" borderId="0" xfId="0" applyAlignment="1">
      <alignment horizontal="left" inden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/>
    <xf numFmtId="0" fontId="9" fillId="0" borderId="0" xfId="0" applyFont="1"/>
    <xf numFmtId="0" fontId="7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0" fillId="2" borderId="0" xfId="0" applyFont="1" applyFill="1"/>
    <xf numFmtId="0" fontId="0" fillId="2" borderId="0" xfId="0" applyFont="1" applyFill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center"/>
    </xf>
    <xf numFmtId="164" fontId="0" fillId="0" borderId="0" xfId="0" applyNumberFormat="1" applyFont="1"/>
    <xf numFmtId="0" fontId="0" fillId="0" borderId="0" xfId="0" applyFont="1" applyAlignment="1">
      <alignment horizontal="center" vertical="center"/>
    </xf>
    <xf numFmtId="9" fontId="0" fillId="0" borderId="0" xfId="0" applyNumberFormat="1" applyFont="1"/>
    <xf numFmtId="0" fontId="14" fillId="0" borderId="0" xfId="0" applyFont="1"/>
    <xf numFmtId="0" fontId="15" fillId="0" borderId="0" xfId="0" applyFont="1" applyAlignment="1">
      <alignment horizontal="center" vertical="center"/>
    </xf>
    <xf numFmtId="9" fontId="1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1" fontId="0" fillId="0" borderId="0" xfId="0" applyNumberFormat="1"/>
    <xf numFmtId="0" fontId="0" fillId="2" borderId="0" xfId="0" applyFont="1" applyFill="1" applyAlignment="1">
      <alignment horizontal="center"/>
    </xf>
    <xf numFmtId="2" fontId="0" fillId="0" borderId="0" xfId="0" applyNumberFormat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/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mg per kg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mg per kg</a:t>
          </a:r>
        </a:p>
      </cx:txPr>
    </cx:title>
    <cx:plotArea>
      <cx:plotAreaRegion>
        <cx:series layoutId="clusteredColumn" uniqueId="{E96D9E18-D33F-0E4B-8C40-7E780220A497}" formatIdx="0">
          <cx:tx>
            <cx:txData>
              <cx:f>_xlchart.v1.0</cx:f>
              <cx:v>Difference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kg per ha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kg per ha</a:t>
          </a:r>
        </a:p>
      </cx:txPr>
    </cx:title>
    <cx:plotArea>
      <cx:plotAreaRegion>
        <cx:series layoutId="clusteredColumn" uniqueId="{D9666464-CFA1-F746-82C5-0A511EF6EE0D}">
          <cx:tx>
            <cx:txData>
              <cx:f>_xlchart.v1.2</cx:f>
              <cx:v>Difference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266122</xdr:colOff>
      <xdr:row>0</xdr:row>
      <xdr:rowOff>69850</xdr:rowOff>
    </xdr:from>
    <xdr:to>
      <xdr:col>20</xdr:col>
      <xdr:colOff>372340</xdr:colOff>
      <xdr:row>19</xdr:row>
      <xdr:rowOff>35214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233B33-0F35-6B43-A8B2-D0C962572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65022" y="69850"/>
          <a:ext cx="5059218" cy="41309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266122</xdr:colOff>
      <xdr:row>0</xdr:row>
      <xdr:rowOff>69850</xdr:rowOff>
    </xdr:from>
    <xdr:to>
      <xdr:col>20</xdr:col>
      <xdr:colOff>372340</xdr:colOff>
      <xdr:row>20</xdr:row>
      <xdr:rowOff>170483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D959B9-6AC6-D046-9153-EC25373D3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65022" y="69850"/>
          <a:ext cx="5059218" cy="41309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13052</xdr:colOff>
      <xdr:row>1</xdr:row>
      <xdr:rowOff>54328</xdr:rowOff>
    </xdr:from>
    <xdr:to>
      <xdr:col>14</xdr:col>
      <xdr:colOff>457552</xdr:colOff>
      <xdr:row>14</xdr:row>
      <xdr:rowOff>155928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FFC974F6-2279-2543-AEE1-06E05DAC3FF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721952" y="257528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9</xdr:col>
      <xdr:colOff>10231</xdr:colOff>
      <xdr:row>15</xdr:row>
      <xdr:rowOff>63148</xdr:rowOff>
    </xdr:from>
    <xdr:to>
      <xdr:col>14</xdr:col>
      <xdr:colOff>454731</xdr:colOff>
      <xdr:row>28</xdr:row>
      <xdr:rowOff>164747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C9480873-578D-7647-9968-7FA97CB84BD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719131" y="3111148"/>
              <a:ext cx="4572000" cy="27431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67FD6-60EF-C448-A7FF-F3F1FBA56ED9}">
  <dimension ref="A1:V145"/>
  <sheetViews>
    <sheetView zoomScale="75" workbookViewId="0">
      <selection activeCell="L1" sqref="L1:M145"/>
    </sheetView>
  </sheetViews>
  <sheetFormatPr baseColWidth="10" defaultRowHeight="16" x14ac:dyDescent="0.2"/>
  <cols>
    <col min="3" max="4" width="13.33203125" customWidth="1"/>
    <col min="6" max="6" width="16" customWidth="1"/>
    <col min="7" max="7" width="31.5" customWidth="1"/>
    <col min="8" max="8" width="20.1640625" customWidth="1"/>
    <col min="9" max="10" width="19.6640625" customWidth="1"/>
    <col min="11" max="11" width="19.1640625" customWidth="1"/>
  </cols>
  <sheetData>
    <row r="1" spans="1:22" x14ac:dyDescent="0.2">
      <c r="A1" s="2" t="s">
        <v>0</v>
      </c>
      <c r="B1" s="2" t="s">
        <v>7</v>
      </c>
      <c r="C1" s="1" t="s">
        <v>11</v>
      </c>
      <c r="D1" s="2" t="s">
        <v>1</v>
      </c>
      <c r="E1" s="2" t="s">
        <v>2</v>
      </c>
      <c r="F1" s="2" t="s">
        <v>16</v>
      </c>
      <c r="G1" s="2" t="s">
        <v>13</v>
      </c>
      <c r="H1" s="2" t="s">
        <v>3</v>
      </c>
      <c r="I1" s="2" t="s">
        <v>4</v>
      </c>
      <c r="J1" s="2" t="s">
        <v>14</v>
      </c>
      <c r="K1" s="2" t="s">
        <v>15</v>
      </c>
      <c r="L1" s="2" t="s">
        <v>5</v>
      </c>
      <c r="M1" s="2" t="s">
        <v>6</v>
      </c>
    </row>
    <row r="2" spans="1:22" ht="17" x14ac:dyDescent="0.25">
      <c r="A2" s="20">
        <v>1</v>
      </c>
      <c r="B2" s="20">
        <v>0</v>
      </c>
      <c r="C2" s="21" t="s">
        <v>8</v>
      </c>
      <c r="D2" s="22">
        <v>3.7</v>
      </c>
      <c r="E2" s="1">
        <v>0.31740000000000002</v>
      </c>
      <c r="F2" s="1">
        <v>5</v>
      </c>
      <c r="G2" s="22">
        <v>13</v>
      </c>
      <c r="H2" s="22">
        <v>0.78</v>
      </c>
      <c r="I2" s="23" t="s">
        <v>12</v>
      </c>
      <c r="J2" s="22">
        <v>6.7</v>
      </c>
      <c r="K2" s="22">
        <v>6.7</v>
      </c>
      <c r="L2" s="24">
        <f>((D2-$E$2)*5)*(50/K2)</f>
        <v>126.21641791044777</v>
      </c>
      <c r="M2" s="24">
        <f>((((G2*$H$2)*5)+0.6131)/2.7763)*(50/J2)</f>
        <v>137.92946802923038</v>
      </c>
      <c r="N2" s="38"/>
      <c r="V2" s="27" t="s">
        <v>73</v>
      </c>
    </row>
    <row r="3" spans="1:22" ht="17" x14ac:dyDescent="0.25">
      <c r="A3" s="22">
        <v>1</v>
      </c>
      <c r="B3" s="22">
        <v>0</v>
      </c>
      <c r="C3" s="25" t="s">
        <v>8</v>
      </c>
      <c r="D3" s="22">
        <v>2.2000000000000002</v>
      </c>
      <c r="E3" s="22"/>
      <c r="F3" s="1">
        <v>5</v>
      </c>
      <c r="G3" s="22">
        <v>7.7</v>
      </c>
      <c r="H3" s="22"/>
      <c r="I3" s="22"/>
      <c r="J3" s="22">
        <v>6.5</v>
      </c>
      <c r="K3" s="22">
        <v>6.5</v>
      </c>
      <c r="L3" s="24">
        <f t="shared" ref="L3:L37" si="0">((D3-$E$2)*5)*(50/K3)</f>
        <v>72.407692307692315</v>
      </c>
      <c r="M3" s="24">
        <f>((((G3*$H$2)*5)+0.6131)/2.7763)*(50/J3)</f>
        <v>84.902983771982093</v>
      </c>
      <c r="N3" s="38"/>
      <c r="V3" t="s">
        <v>72</v>
      </c>
    </row>
    <row r="4" spans="1:22" ht="17" x14ac:dyDescent="0.25">
      <c r="A4" s="22">
        <v>1</v>
      </c>
      <c r="B4" s="22">
        <v>0</v>
      </c>
      <c r="C4" s="25" t="s">
        <v>8</v>
      </c>
      <c r="D4" s="22">
        <v>0.7</v>
      </c>
      <c r="E4" s="22"/>
      <c r="F4" s="1">
        <v>5</v>
      </c>
      <c r="G4" s="22">
        <v>0.2</v>
      </c>
      <c r="H4" s="22"/>
      <c r="I4" s="22"/>
      <c r="J4" s="22">
        <v>6.5</v>
      </c>
      <c r="K4" s="22">
        <v>6.5</v>
      </c>
      <c r="L4" s="24">
        <f t="shared" si="0"/>
        <v>14.715384615384615</v>
      </c>
      <c r="M4" s="24">
        <f t="shared" ref="M4:M37" si="1">((((G4*$H$2)*5)+0.6131)/2.7763)*(50/J4)</f>
        <v>3.8598688348355177</v>
      </c>
      <c r="N4" s="38"/>
    </row>
    <row r="5" spans="1:22" ht="17" x14ac:dyDescent="0.25">
      <c r="A5" s="22">
        <v>1</v>
      </c>
      <c r="B5" s="22">
        <v>0</v>
      </c>
      <c r="C5" s="25" t="s">
        <v>8</v>
      </c>
      <c r="D5" s="22">
        <v>1.2</v>
      </c>
      <c r="E5" s="22"/>
      <c r="F5" s="1">
        <v>5</v>
      </c>
      <c r="G5" s="22">
        <v>2.7</v>
      </c>
      <c r="H5" s="22"/>
      <c r="I5" s="22"/>
      <c r="J5" s="22">
        <v>6.8</v>
      </c>
      <c r="K5" s="22">
        <v>6.7</v>
      </c>
      <c r="L5" s="24">
        <f t="shared" si="0"/>
        <v>32.932835820895519</v>
      </c>
      <c r="M5" s="24">
        <f t="shared" si="1"/>
        <v>29.512141635820846</v>
      </c>
      <c r="N5" s="38"/>
    </row>
    <row r="6" spans="1:22" ht="17" x14ac:dyDescent="0.25">
      <c r="A6" s="22">
        <v>1</v>
      </c>
      <c r="B6" s="26">
        <v>0.33</v>
      </c>
      <c r="C6" s="25" t="s">
        <v>9</v>
      </c>
      <c r="D6" s="22">
        <v>4.5</v>
      </c>
      <c r="E6" s="22"/>
      <c r="F6" s="1">
        <v>5</v>
      </c>
      <c r="G6" s="22">
        <v>17</v>
      </c>
      <c r="H6" s="22"/>
      <c r="I6" s="22"/>
      <c r="J6" s="22">
        <v>6.4</v>
      </c>
      <c r="K6" s="22">
        <v>6.5</v>
      </c>
      <c r="L6" s="24">
        <f t="shared" si="0"/>
        <v>160.86923076923077</v>
      </c>
      <c r="M6" s="24">
        <f t="shared" si="1"/>
        <v>188.29326576738825</v>
      </c>
      <c r="N6" s="38"/>
    </row>
    <row r="7" spans="1:22" ht="17" x14ac:dyDescent="0.25">
      <c r="A7" s="22">
        <v>1</v>
      </c>
      <c r="B7" s="26">
        <v>0.33</v>
      </c>
      <c r="C7" s="25" t="s">
        <v>9</v>
      </c>
      <c r="D7" s="22">
        <v>1.5</v>
      </c>
      <c r="E7" s="22"/>
      <c r="F7" s="1">
        <v>5</v>
      </c>
      <c r="G7" s="22">
        <v>3.8</v>
      </c>
      <c r="H7" s="22"/>
      <c r="I7" s="22"/>
      <c r="J7" s="22">
        <v>6.6</v>
      </c>
      <c r="K7" s="22">
        <v>6.6</v>
      </c>
      <c r="L7" s="24">
        <f t="shared" si="0"/>
        <v>44.79545454545454</v>
      </c>
      <c r="M7" s="24">
        <f t="shared" si="1"/>
        <v>42.112676671261845</v>
      </c>
      <c r="N7" s="38"/>
    </row>
    <row r="8" spans="1:22" ht="17" x14ac:dyDescent="0.25">
      <c r="A8" s="22">
        <v>1</v>
      </c>
      <c r="B8" s="26">
        <v>0.33</v>
      </c>
      <c r="C8" s="25" t="s">
        <v>9</v>
      </c>
      <c r="D8" s="22">
        <v>1.1000000000000001</v>
      </c>
      <c r="E8" s="22"/>
      <c r="F8" s="1">
        <v>5</v>
      </c>
      <c r="G8" s="22">
        <v>2.2000000000000002</v>
      </c>
      <c r="H8" s="22"/>
      <c r="I8" s="22"/>
      <c r="J8" s="22">
        <v>6.5</v>
      </c>
      <c r="K8" s="22">
        <v>6.5</v>
      </c>
      <c r="L8" s="24">
        <f t="shared" si="0"/>
        <v>30.1</v>
      </c>
      <c r="M8" s="24">
        <f t="shared" si="1"/>
        <v>25.471366151407938</v>
      </c>
      <c r="N8" s="38"/>
    </row>
    <row r="9" spans="1:22" ht="17" x14ac:dyDescent="0.25">
      <c r="A9" s="22">
        <v>1</v>
      </c>
      <c r="B9" s="26">
        <v>0.33</v>
      </c>
      <c r="C9" s="25" t="s">
        <v>9</v>
      </c>
      <c r="D9" s="22">
        <v>2</v>
      </c>
      <c r="E9" s="22"/>
      <c r="F9" s="1">
        <v>5</v>
      </c>
      <c r="G9" s="22">
        <v>6.2</v>
      </c>
      <c r="H9" s="22"/>
      <c r="I9" s="22"/>
      <c r="J9" s="22">
        <v>6.7</v>
      </c>
      <c r="K9" s="22">
        <v>6.7</v>
      </c>
      <c r="L9" s="24">
        <f t="shared" si="0"/>
        <v>62.78358208955224</v>
      </c>
      <c r="M9" s="24">
        <f t="shared" si="1"/>
        <v>66.643782850685511</v>
      </c>
      <c r="N9" s="38"/>
    </row>
    <row r="10" spans="1:22" ht="17" x14ac:dyDescent="0.25">
      <c r="A10" s="22">
        <v>1</v>
      </c>
      <c r="B10" s="26">
        <v>0.66</v>
      </c>
      <c r="C10" s="25" t="s">
        <v>9</v>
      </c>
      <c r="D10" s="22">
        <v>2</v>
      </c>
      <c r="E10" s="22"/>
      <c r="F10" s="1">
        <v>5</v>
      </c>
      <c r="G10" s="22">
        <v>5.5</v>
      </c>
      <c r="H10" s="22"/>
      <c r="I10" s="22"/>
      <c r="J10" s="22">
        <v>6.3</v>
      </c>
      <c r="K10" s="22">
        <v>6.2</v>
      </c>
      <c r="L10" s="24">
        <f t="shared" si="0"/>
        <v>67.846774193548384</v>
      </c>
      <c r="M10" s="24">
        <f t="shared" si="1"/>
        <v>63.070982334030276</v>
      </c>
      <c r="N10" s="38"/>
    </row>
    <row r="11" spans="1:22" ht="17" x14ac:dyDescent="0.25">
      <c r="A11" s="22">
        <v>1</v>
      </c>
      <c r="B11" s="26">
        <v>0.66</v>
      </c>
      <c r="C11" s="25" t="s">
        <v>9</v>
      </c>
      <c r="D11" s="22">
        <v>1.4</v>
      </c>
      <c r="E11" s="22"/>
      <c r="F11" s="1">
        <v>5</v>
      </c>
      <c r="G11" s="22">
        <v>3.7</v>
      </c>
      <c r="H11" s="22"/>
      <c r="I11" s="22"/>
      <c r="J11" s="22">
        <v>6.4</v>
      </c>
      <c r="K11" s="22">
        <v>6.4</v>
      </c>
      <c r="L11" s="24">
        <f t="shared" si="0"/>
        <v>42.289062499999986</v>
      </c>
      <c r="M11" s="24">
        <f t="shared" si="1"/>
        <v>42.331238969131576</v>
      </c>
      <c r="N11" s="38"/>
    </row>
    <row r="12" spans="1:22" ht="17" x14ac:dyDescent="0.25">
      <c r="A12" s="22">
        <v>1</v>
      </c>
      <c r="B12" s="26">
        <v>0.66</v>
      </c>
      <c r="C12" s="25" t="s">
        <v>9</v>
      </c>
      <c r="D12" s="22">
        <v>1.2</v>
      </c>
      <c r="E12" s="22"/>
      <c r="F12" s="1">
        <v>5</v>
      </c>
      <c r="G12" s="22">
        <v>3.3</v>
      </c>
      <c r="H12" s="22"/>
      <c r="I12" s="22"/>
      <c r="J12" s="22">
        <v>6.5</v>
      </c>
      <c r="K12" s="22">
        <v>6.5</v>
      </c>
      <c r="L12" s="24">
        <f t="shared" si="0"/>
        <v>33.946153846153841</v>
      </c>
      <c r="M12" s="24">
        <f t="shared" si="1"/>
        <v>37.357689675522757</v>
      </c>
      <c r="N12" s="38"/>
    </row>
    <row r="13" spans="1:22" ht="17" x14ac:dyDescent="0.25">
      <c r="A13" s="22">
        <v>1</v>
      </c>
      <c r="B13" s="26">
        <v>0.66</v>
      </c>
      <c r="C13" s="25" t="s">
        <v>9</v>
      </c>
      <c r="D13" s="22">
        <v>1.1000000000000001</v>
      </c>
      <c r="E13" s="22"/>
      <c r="F13" s="1">
        <v>5</v>
      </c>
      <c r="G13" s="22">
        <v>2.2000000000000002</v>
      </c>
      <c r="H13" s="22"/>
      <c r="I13" s="22"/>
      <c r="J13" s="22">
        <v>6.5</v>
      </c>
      <c r="K13" s="22">
        <v>6.5</v>
      </c>
      <c r="L13" s="24">
        <f t="shared" si="0"/>
        <v>30.1</v>
      </c>
      <c r="M13" s="24">
        <f t="shared" si="1"/>
        <v>25.471366151407938</v>
      </c>
      <c r="N13" s="38"/>
    </row>
    <row r="14" spans="1:22" ht="17" x14ac:dyDescent="0.25">
      <c r="A14" s="22">
        <v>1</v>
      </c>
      <c r="B14" s="26">
        <v>0.99</v>
      </c>
      <c r="C14" s="25" t="s">
        <v>9</v>
      </c>
      <c r="D14" s="22">
        <v>2.9</v>
      </c>
      <c r="E14" s="22"/>
      <c r="F14" s="1">
        <v>5</v>
      </c>
      <c r="G14" s="22">
        <v>8.5</v>
      </c>
      <c r="H14" s="22"/>
      <c r="I14" s="22"/>
      <c r="J14" s="22">
        <v>6.5</v>
      </c>
      <c r="K14" s="22">
        <v>6.5</v>
      </c>
      <c r="L14" s="24">
        <f t="shared" si="0"/>
        <v>99.330769230769221</v>
      </c>
      <c r="M14" s="24">
        <f t="shared" si="1"/>
        <v>93.547582698611052</v>
      </c>
      <c r="N14" s="38"/>
    </row>
    <row r="15" spans="1:22" ht="17" x14ac:dyDescent="0.25">
      <c r="A15" s="22">
        <v>1</v>
      </c>
      <c r="B15" s="26">
        <v>0.99</v>
      </c>
      <c r="C15" s="25" t="s">
        <v>9</v>
      </c>
      <c r="D15" s="22">
        <v>2.6</v>
      </c>
      <c r="E15" s="22"/>
      <c r="F15" s="1">
        <v>5</v>
      </c>
      <c r="G15" s="22">
        <v>7.7</v>
      </c>
      <c r="H15" s="22"/>
      <c r="I15" s="22"/>
      <c r="J15" s="22">
        <v>6.7</v>
      </c>
      <c r="K15" s="22">
        <v>6.7</v>
      </c>
      <c r="L15" s="24">
        <f t="shared" si="0"/>
        <v>85.171641791044777</v>
      </c>
      <c r="M15" s="24">
        <f t="shared" si="1"/>
        <v>82.368566345952772</v>
      </c>
      <c r="N15" s="38"/>
    </row>
    <row r="16" spans="1:22" ht="17" x14ac:dyDescent="0.25">
      <c r="A16" s="22">
        <v>1</v>
      </c>
      <c r="B16" s="26">
        <v>0.99</v>
      </c>
      <c r="C16" s="25" t="s">
        <v>9</v>
      </c>
      <c r="D16" s="22">
        <v>1.8</v>
      </c>
      <c r="E16" s="22"/>
      <c r="F16" s="1">
        <v>5</v>
      </c>
      <c r="G16" s="22">
        <v>3.8</v>
      </c>
      <c r="H16" s="22"/>
      <c r="I16" s="22"/>
      <c r="J16" s="22">
        <v>6.7</v>
      </c>
      <c r="K16" s="22">
        <v>6.7</v>
      </c>
      <c r="L16" s="24">
        <f t="shared" si="0"/>
        <v>55.320895522388064</v>
      </c>
      <c r="M16" s="24">
        <f t="shared" si="1"/>
        <v>41.48412925825793</v>
      </c>
      <c r="N16" s="38"/>
    </row>
    <row r="17" spans="1:14" ht="17" x14ac:dyDescent="0.25">
      <c r="A17" s="22">
        <v>1</v>
      </c>
      <c r="B17" s="26">
        <v>0.99</v>
      </c>
      <c r="C17" s="25" t="s">
        <v>9</v>
      </c>
      <c r="D17" s="22">
        <v>1.7</v>
      </c>
      <c r="E17" s="22"/>
      <c r="F17" s="1">
        <v>5</v>
      </c>
      <c r="G17" s="22">
        <v>3.9</v>
      </c>
      <c r="H17" s="22"/>
      <c r="I17" s="22"/>
      <c r="J17" s="22">
        <v>6.8</v>
      </c>
      <c r="K17" s="22">
        <v>6.8</v>
      </c>
      <c r="L17" s="24">
        <f t="shared" si="0"/>
        <v>50.830882352941181</v>
      </c>
      <c r="M17" s="24">
        <f t="shared" si="1"/>
        <v>41.906970979149143</v>
      </c>
      <c r="N17" s="38"/>
    </row>
    <row r="18" spans="1:14" ht="17" x14ac:dyDescent="0.25">
      <c r="A18" s="22">
        <v>1</v>
      </c>
      <c r="B18" s="26">
        <v>1.98</v>
      </c>
      <c r="C18" s="25" t="s">
        <v>9</v>
      </c>
      <c r="D18" s="22">
        <v>2.2000000000000002</v>
      </c>
      <c r="E18" s="22"/>
      <c r="F18" s="1">
        <v>5</v>
      </c>
      <c r="G18" s="22">
        <v>5.5</v>
      </c>
      <c r="H18" s="22"/>
      <c r="I18" s="22"/>
      <c r="J18" s="22">
        <v>6.1</v>
      </c>
      <c r="K18" s="22">
        <v>6.1</v>
      </c>
      <c r="L18" s="24">
        <f t="shared" si="0"/>
        <v>77.155737704918039</v>
      </c>
      <c r="M18" s="24">
        <f t="shared" si="1"/>
        <v>65.13888339416242</v>
      </c>
      <c r="N18" s="38"/>
    </row>
    <row r="19" spans="1:14" ht="17" x14ac:dyDescent="0.25">
      <c r="A19" s="22">
        <v>1</v>
      </c>
      <c r="B19" s="26">
        <v>1.98</v>
      </c>
      <c r="C19" s="25" t="s">
        <v>9</v>
      </c>
      <c r="D19" s="22">
        <v>2.1</v>
      </c>
      <c r="E19" s="22"/>
      <c r="F19" s="1">
        <v>5</v>
      </c>
      <c r="G19" s="22">
        <v>5.3</v>
      </c>
      <c r="H19" s="22"/>
      <c r="I19" s="22"/>
      <c r="J19" s="22">
        <v>6.6</v>
      </c>
      <c r="K19" s="22">
        <v>6.6</v>
      </c>
      <c r="L19" s="24">
        <f t="shared" si="0"/>
        <v>67.52272727272728</v>
      </c>
      <c r="M19" s="24">
        <f t="shared" si="1"/>
        <v>58.075714461911922</v>
      </c>
      <c r="N19" s="38"/>
    </row>
    <row r="20" spans="1:14" ht="17" x14ac:dyDescent="0.25">
      <c r="A20" s="22">
        <v>1</v>
      </c>
      <c r="B20" s="26">
        <v>1.98</v>
      </c>
      <c r="C20" s="25" t="s">
        <v>9</v>
      </c>
      <c r="D20" s="22">
        <v>1.8</v>
      </c>
      <c r="E20" s="22"/>
      <c r="F20" s="1">
        <v>5</v>
      </c>
      <c r="G20" s="22">
        <v>4</v>
      </c>
      <c r="H20" s="22"/>
      <c r="I20" s="22"/>
      <c r="J20" s="22">
        <v>6.5</v>
      </c>
      <c r="K20" s="22">
        <v>6.5</v>
      </c>
      <c r="L20" s="24">
        <f t="shared" si="0"/>
        <v>57.023076923076928</v>
      </c>
      <c r="M20" s="24">
        <f t="shared" si="1"/>
        <v>44.921713736323113</v>
      </c>
      <c r="N20" s="38"/>
    </row>
    <row r="21" spans="1:14" ht="17" x14ac:dyDescent="0.25">
      <c r="A21" s="22">
        <v>1</v>
      </c>
      <c r="B21" s="26">
        <v>1.98</v>
      </c>
      <c r="C21" s="25" t="s">
        <v>9</v>
      </c>
      <c r="D21" s="22">
        <v>1.2</v>
      </c>
      <c r="E21" s="22"/>
      <c r="F21" s="1">
        <v>5</v>
      </c>
      <c r="G21" s="22">
        <v>1.7</v>
      </c>
      <c r="H21" s="22"/>
      <c r="I21" s="22"/>
      <c r="J21" s="22">
        <v>6.4</v>
      </c>
      <c r="K21" s="22">
        <v>6.4</v>
      </c>
      <c r="L21" s="24">
        <f t="shared" si="0"/>
        <v>34.476562499999993</v>
      </c>
      <c r="M21" s="24">
        <f t="shared" si="1"/>
        <v>20.38206200698772</v>
      </c>
      <c r="N21" s="38"/>
    </row>
    <row r="22" spans="1:14" ht="17" x14ac:dyDescent="0.25">
      <c r="A22" s="22">
        <v>1</v>
      </c>
      <c r="B22" s="26">
        <v>0.33</v>
      </c>
      <c r="C22" s="25" t="s">
        <v>10</v>
      </c>
      <c r="D22" s="22">
        <v>1.5</v>
      </c>
      <c r="E22" s="22"/>
      <c r="F22" s="1">
        <v>5</v>
      </c>
      <c r="G22" s="22">
        <v>3</v>
      </c>
      <c r="H22" s="22"/>
      <c r="I22" s="22"/>
      <c r="J22" s="22">
        <v>6</v>
      </c>
      <c r="K22" s="22">
        <v>6.1</v>
      </c>
      <c r="L22" s="24">
        <f t="shared" si="0"/>
        <v>48.467213114754102</v>
      </c>
      <c r="M22" s="24">
        <f t="shared" si="1"/>
        <v>36.958962167873302</v>
      </c>
      <c r="N22" s="38"/>
    </row>
    <row r="23" spans="1:14" ht="17" x14ac:dyDescent="0.25">
      <c r="A23" s="22">
        <v>1</v>
      </c>
      <c r="B23" s="26">
        <v>0.33</v>
      </c>
      <c r="C23" s="25" t="s">
        <v>10</v>
      </c>
      <c r="D23" s="22">
        <v>3</v>
      </c>
      <c r="E23" s="22"/>
      <c r="F23" s="1">
        <v>5</v>
      </c>
      <c r="G23" s="22">
        <v>10.4</v>
      </c>
      <c r="H23" s="22"/>
      <c r="I23" s="22"/>
      <c r="J23" s="22">
        <v>6.5</v>
      </c>
      <c r="K23" s="22">
        <v>6.6</v>
      </c>
      <c r="L23" s="24">
        <f t="shared" si="0"/>
        <v>101.61363636363637</v>
      </c>
      <c r="M23" s="24">
        <f t="shared" si="1"/>
        <v>114.07850514935485</v>
      </c>
      <c r="N23" s="38"/>
    </row>
    <row r="24" spans="1:14" ht="17" x14ac:dyDescent="0.25">
      <c r="A24" s="22">
        <v>1</v>
      </c>
      <c r="B24" s="26">
        <v>0.33</v>
      </c>
      <c r="C24" s="25" t="s">
        <v>10</v>
      </c>
      <c r="D24" s="22">
        <v>1.7</v>
      </c>
      <c r="E24" s="22"/>
      <c r="F24" s="1">
        <v>5</v>
      </c>
      <c r="G24" s="22">
        <v>4.8</v>
      </c>
      <c r="H24" s="22"/>
      <c r="I24" s="22"/>
      <c r="J24" s="22">
        <v>6.6</v>
      </c>
      <c r="K24" s="22">
        <v>6.6</v>
      </c>
      <c r="L24" s="24">
        <f t="shared" si="0"/>
        <v>52.371212121212125</v>
      </c>
      <c r="M24" s="24">
        <f t="shared" si="1"/>
        <v>52.754701865028558</v>
      </c>
      <c r="N24" s="38"/>
    </row>
    <row r="25" spans="1:14" ht="17" x14ac:dyDescent="0.25">
      <c r="A25" s="22">
        <v>1</v>
      </c>
      <c r="B25" s="26">
        <v>0.33</v>
      </c>
      <c r="C25" s="25" t="s">
        <v>10</v>
      </c>
      <c r="D25" s="22">
        <v>1.2</v>
      </c>
      <c r="E25" s="22"/>
      <c r="F25" s="1">
        <v>5</v>
      </c>
      <c r="G25" s="22">
        <v>2.2000000000000002</v>
      </c>
      <c r="H25" s="22"/>
      <c r="I25" s="22"/>
      <c r="J25" s="22">
        <v>6.8</v>
      </c>
      <c r="K25" s="22">
        <v>6.8</v>
      </c>
      <c r="L25" s="24">
        <f t="shared" si="0"/>
        <v>32.448529411764703</v>
      </c>
      <c r="M25" s="24">
        <f t="shared" si="1"/>
        <v>24.34762940943406</v>
      </c>
      <c r="N25" s="38"/>
    </row>
    <row r="26" spans="1:14" ht="17" x14ac:dyDescent="0.25">
      <c r="A26" s="22">
        <v>1</v>
      </c>
      <c r="B26" s="26">
        <v>0.66</v>
      </c>
      <c r="C26" s="25" t="s">
        <v>10</v>
      </c>
      <c r="D26" s="22">
        <v>1.6</v>
      </c>
      <c r="E26" s="22"/>
      <c r="F26" s="1">
        <v>5</v>
      </c>
      <c r="G26" s="22">
        <v>3.5</v>
      </c>
      <c r="H26" s="22"/>
      <c r="I26" s="22"/>
      <c r="J26" s="22">
        <v>6.7</v>
      </c>
      <c r="K26" s="22">
        <v>6.7</v>
      </c>
      <c r="L26" s="24">
        <f t="shared" si="0"/>
        <v>47.858208955223887</v>
      </c>
      <c r="M26" s="24">
        <f t="shared" si="1"/>
        <v>38.339172559204485</v>
      </c>
      <c r="N26" s="38"/>
    </row>
    <row r="27" spans="1:14" ht="17" x14ac:dyDescent="0.25">
      <c r="A27" s="22">
        <v>1</v>
      </c>
      <c r="B27" s="26">
        <v>0.66</v>
      </c>
      <c r="C27" s="25" t="s">
        <v>10</v>
      </c>
      <c r="D27" s="22">
        <v>1.5</v>
      </c>
      <c r="E27" s="22"/>
      <c r="F27" s="1">
        <v>5</v>
      </c>
      <c r="G27" s="22">
        <v>9.5</v>
      </c>
      <c r="H27" s="22"/>
      <c r="I27" s="22"/>
      <c r="J27" s="22">
        <v>6.7</v>
      </c>
      <c r="K27" s="22">
        <v>6.7</v>
      </c>
      <c r="L27" s="24">
        <f t="shared" si="0"/>
        <v>44.126865671641788</v>
      </c>
      <c r="M27" s="24">
        <f t="shared" si="1"/>
        <v>101.23830654027346</v>
      </c>
      <c r="N27" s="38"/>
    </row>
    <row r="28" spans="1:14" ht="17" x14ac:dyDescent="0.25">
      <c r="A28" s="22">
        <v>1</v>
      </c>
      <c r="B28" s="26">
        <v>0.66</v>
      </c>
      <c r="C28" s="25" t="s">
        <v>10</v>
      </c>
      <c r="D28" s="22">
        <v>1.5</v>
      </c>
      <c r="E28" s="22"/>
      <c r="F28" s="1">
        <v>5</v>
      </c>
      <c r="G28" s="22">
        <v>1.2</v>
      </c>
      <c r="H28" s="22"/>
      <c r="I28" s="22"/>
      <c r="J28" s="22">
        <v>6.8</v>
      </c>
      <c r="K28" s="22">
        <v>6.8</v>
      </c>
      <c r="L28" s="24">
        <f t="shared" si="0"/>
        <v>43.477941176470587</v>
      </c>
      <c r="M28" s="24">
        <f t="shared" si="1"/>
        <v>14.018604956660473</v>
      </c>
      <c r="N28" s="38"/>
    </row>
    <row r="29" spans="1:14" ht="17" x14ac:dyDescent="0.25">
      <c r="A29" s="22">
        <v>1</v>
      </c>
      <c r="B29" s="26">
        <v>0.66</v>
      </c>
      <c r="C29" s="25" t="s">
        <v>10</v>
      </c>
      <c r="D29" s="22">
        <v>1.2</v>
      </c>
      <c r="E29" s="22"/>
      <c r="F29" s="1">
        <v>5</v>
      </c>
      <c r="G29" s="22">
        <v>3.3</v>
      </c>
      <c r="H29" s="22"/>
      <c r="I29" s="22"/>
      <c r="J29" s="22">
        <v>6.8</v>
      </c>
      <c r="K29" s="22">
        <v>6.8</v>
      </c>
      <c r="L29" s="24">
        <f>((D29-$E$2)*5)*(50/K29)</f>
        <v>32.448529411764703</v>
      </c>
      <c r="M29" s="24">
        <f>((((G29*$H$2)*5)+0.6131)/2.7763)*(50/J29)</f>
        <v>35.709556307484995</v>
      </c>
      <c r="N29" s="38"/>
    </row>
    <row r="30" spans="1:14" ht="17" x14ac:dyDescent="0.25">
      <c r="A30" s="22">
        <v>1</v>
      </c>
      <c r="B30" s="26">
        <v>0.99</v>
      </c>
      <c r="C30" s="25" t="s">
        <v>10</v>
      </c>
      <c r="D30" s="22">
        <v>1.2</v>
      </c>
      <c r="E30" s="22"/>
      <c r="F30" s="1">
        <v>5</v>
      </c>
      <c r="G30" s="22">
        <v>3.2</v>
      </c>
      <c r="H30" s="22"/>
      <c r="I30" s="22"/>
      <c r="J30" s="22">
        <v>6.4</v>
      </c>
      <c r="K30" s="22">
        <v>6.4</v>
      </c>
      <c r="L30" s="24">
        <f t="shared" si="0"/>
        <v>34.476562499999993</v>
      </c>
      <c r="M30" s="24">
        <f t="shared" si="1"/>
        <v>36.843944728595616</v>
      </c>
      <c r="N30" s="38"/>
    </row>
    <row r="31" spans="1:14" ht="17" x14ac:dyDescent="0.25">
      <c r="A31" s="22">
        <v>1</v>
      </c>
      <c r="B31" s="26">
        <v>0.99</v>
      </c>
      <c r="C31" s="25" t="s">
        <v>10</v>
      </c>
      <c r="D31" s="22">
        <v>1.3</v>
      </c>
      <c r="E31" s="22"/>
      <c r="F31" s="1">
        <v>5</v>
      </c>
      <c r="G31" s="22">
        <v>3.3</v>
      </c>
      <c r="H31" s="22"/>
      <c r="I31" s="22"/>
      <c r="J31" s="22">
        <v>6.8</v>
      </c>
      <c r="K31" s="22">
        <v>6.8</v>
      </c>
      <c r="L31" s="24">
        <f t="shared" si="0"/>
        <v>36.125000000000007</v>
      </c>
      <c r="M31" s="24">
        <f t="shared" si="1"/>
        <v>35.709556307484995</v>
      </c>
      <c r="N31" s="38"/>
    </row>
    <row r="32" spans="1:14" ht="17" x14ac:dyDescent="0.25">
      <c r="A32" s="22">
        <v>1</v>
      </c>
      <c r="B32" s="26">
        <v>0.99</v>
      </c>
      <c r="C32" s="25" t="s">
        <v>10</v>
      </c>
      <c r="D32" s="22">
        <v>1</v>
      </c>
      <c r="E32" s="22"/>
      <c r="F32" s="1">
        <v>5</v>
      </c>
      <c r="G32" s="22">
        <v>2.2999999999999998</v>
      </c>
      <c r="H32" s="22"/>
      <c r="I32" s="22"/>
      <c r="J32" s="22">
        <v>6.7</v>
      </c>
      <c r="K32" s="22">
        <v>6.8</v>
      </c>
      <c r="L32" s="24">
        <f t="shared" si="0"/>
        <v>25.09558823529412</v>
      </c>
      <c r="M32" s="24">
        <f t="shared" si="1"/>
        <v>25.759345762990684</v>
      </c>
      <c r="N32" s="38"/>
    </row>
    <row r="33" spans="1:14" ht="17" x14ac:dyDescent="0.25">
      <c r="A33" s="22">
        <v>1</v>
      </c>
      <c r="B33" s="26">
        <v>0.99</v>
      </c>
      <c r="C33" s="25" t="s">
        <v>10</v>
      </c>
      <c r="D33" s="22">
        <v>0.8</v>
      </c>
      <c r="E33" s="22"/>
      <c r="F33" s="1">
        <v>5</v>
      </c>
      <c r="G33" s="22">
        <v>0.7</v>
      </c>
      <c r="H33" s="22"/>
      <c r="I33" s="22"/>
      <c r="J33" s="22">
        <v>6.7</v>
      </c>
      <c r="K33" s="22">
        <v>6.7</v>
      </c>
      <c r="L33" s="24">
        <f t="shared" si="0"/>
        <v>18.007462686567166</v>
      </c>
      <c r="M33" s="24">
        <f t="shared" si="1"/>
        <v>8.9862433680389593</v>
      </c>
      <c r="N33" s="38"/>
    </row>
    <row r="34" spans="1:14" ht="17" x14ac:dyDescent="0.25">
      <c r="A34" s="22">
        <v>1</v>
      </c>
      <c r="B34" s="26">
        <v>1.98</v>
      </c>
      <c r="C34" s="25" t="s">
        <v>10</v>
      </c>
      <c r="D34" s="22">
        <v>1.4</v>
      </c>
      <c r="E34" s="22"/>
      <c r="F34" s="1">
        <v>5</v>
      </c>
      <c r="G34" s="22">
        <v>3.8</v>
      </c>
      <c r="H34" s="22"/>
      <c r="I34" s="22"/>
      <c r="J34" s="22">
        <v>6.6</v>
      </c>
      <c r="K34" s="22">
        <v>6.6</v>
      </c>
      <c r="L34" s="24">
        <f t="shared" si="0"/>
        <v>41.007575757575751</v>
      </c>
      <c r="M34" s="24">
        <f t="shared" si="1"/>
        <v>42.112676671261845</v>
      </c>
      <c r="N34" s="38"/>
    </row>
    <row r="35" spans="1:14" ht="17" x14ac:dyDescent="0.25">
      <c r="A35" s="22">
        <v>1</v>
      </c>
      <c r="B35" s="26">
        <v>1.98</v>
      </c>
      <c r="C35" s="25" t="s">
        <v>10</v>
      </c>
      <c r="D35" s="22">
        <v>2.2000000000000002</v>
      </c>
      <c r="E35" s="22"/>
      <c r="F35" s="1">
        <v>5</v>
      </c>
      <c r="G35" s="22">
        <v>7.3</v>
      </c>
      <c r="H35" s="22"/>
      <c r="I35" s="22"/>
      <c r="J35" s="22">
        <v>5.9</v>
      </c>
      <c r="K35" s="22">
        <v>5.9</v>
      </c>
      <c r="L35" s="24">
        <f t="shared" si="0"/>
        <v>79.771186440677951</v>
      </c>
      <c r="M35" s="24">
        <f t="shared" si="1"/>
        <v>88.775330170565979</v>
      </c>
      <c r="N35" s="38"/>
    </row>
    <row r="36" spans="1:14" ht="17" x14ac:dyDescent="0.25">
      <c r="A36" s="22">
        <v>1</v>
      </c>
      <c r="B36" s="26">
        <v>1.98</v>
      </c>
      <c r="C36" s="25" t="s">
        <v>10</v>
      </c>
      <c r="D36" s="22">
        <v>2.1</v>
      </c>
      <c r="E36" s="22"/>
      <c r="F36" s="1">
        <v>5</v>
      </c>
      <c r="G36" s="22">
        <v>8</v>
      </c>
      <c r="H36" s="22"/>
      <c r="I36" s="22"/>
      <c r="J36" s="22">
        <v>7.1</v>
      </c>
      <c r="K36" s="22">
        <v>6.7</v>
      </c>
      <c r="L36" s="24">
        <f t="shared" si="0"/>
        <v>66.514925373134332</v>
      </c>
      <c r="M36" s="24">
        <f t="shared" si="1"/>
        <v>80.695859774865028</v>
      </c>
      <c r="N36" s="38"/>
    </row>
    <row r="37" spans="1:14" ht="17" x14ac:dyDescent="0.25">
      <c r="A37" s="22">
        <v>1</v>
      </c>
      <c r="B37" s="26">
        <v>1.98</v>
      </c>
      <c r="C37" s="25" t="s">
        <v>10</v>
      </c>
      <c r="D37" s="22">
        <v>0.6</v>
      </c>
      <c r="E37" s="22"/>
      <c r="F37" s="1">
        <v>5</v>
      </c>
      <c r="G37" s="22">
        <v>1</v>
      </c>
      <c r="H37" s="22"/>
      <c r="I37" s="22"/>
      <c r="J37" s="22">
        <v>6.6</v>
      </c>
      <c r="K37" s="22">
        <v>6.6</v>
      </c>
      <c r="L37" s="24">
        <f t="shared" si="0"/>
        <v>10.704545454545453</v>
      </c>
      <c r="M37" s="24">
        <f t="shared" si="1"/>
        <v>12.315006128715025</v>
      </c>
      <c r="N37" s="38"/>
    </row>
    <row r="38" spans="1:14" ht="17" x14ac:dyDescent="0.25">
      <c r="A38" s="20">
        <v>2</v>
      </c>
      <c r="B38" s="20">
        <v>0</v>
      </c>
      <c r="C38" s="21" t="s">
        <v>8</v>
      </c>
      <c r="D38" s="22">
        <v>0.5</v>
      </c>
      <c r="E38" s="22">
        <v>0.2</v>
      </c>
      <c r="F38" s="1">
        <v>3</v>
      </c>
      <c r="G38" s="22">
        <v>2</v>
      </c>
      <c r="H38" s="22">
        <v>0.78</v>
      </c>
      <c r="I38" s="23" t="s">
        <v>12</v>
      </c>
      <c r="J38" s="22">
        <v>7</v>
      </c>
      <c r="K38" s="22">
        <v>7</v>
      </c>
      <c r="L38" s="24">
        <f>((D38-$E$38)*3.03)*(50/K38)</f>
        <v>6.4928571428571429</v>
      </c>
      <c r="M38" s="24">
        <f>((((G38*$H$2))+0.6131)/2.7763)*(50/J38)</f>
        <v>5.5909458117432758</v>
      </c>
      <c r="N38" s="38"/>
    </row>
    <row r="39" spans="1:14" ht="17" x14ac:dyDescent="0.25">
      <c r="A39" s="22">
        <v>2</v>
      </c>
      <c r="B39" s="22">
        <v>0</v>
      </c>
      <c r="C39" s="25" t="s">
        <v>8</v>
      </c>
      <c r="D39" s="22">
        <v>1.2</v>
      </c>
      <c r="E39" s="22"/>
      <c r="F39" s="1">
        <v>3</v>
      </c>
      <c r="G39" s="22">
        <v>7.9</v>
      </c>
      <c r="H39" s="22"/>
      <c r="I39" s="22"/>
      <c r="J39" s="22">
        <v>6.9</v>
      </c>
      <c r="K39" s="22">
        <v>6.9</v>
      </c>
      <c r="L39" s="24">
        <f t="shared" ref="L39:L73" si="2">((D39-$E$38)*3.03)*(50/K39)</f>
        <v>21.95652173913043</v>
      </c>
      <c r="M39" s="24">
        <f t="shared" ref="M39:M73" si="3">((((G39*$H$2))+0.6131)/2.7763)*(50/J39)</f>
        <v>17.68358157844321</v>
      </c>
      <c r="N39" s="38"/>
    </row>
    <row r="40" spans="1:14" ht="17" x14ac:dyDescent="0.25">
      <c r="A40" s="22">
        <v>2</v>
      </c>
      <c r="B40" s="22">
        <v>0</v>
      </c>
      <c r="C40" s="25" t="s">
        <v>8</v>
      </c>
      <c r="D40" s="22">
        <v>0.7</v>
      </c>
      <c r="E40" s="22"/>
      <c r="F40" s="1">
        <v>3</v>
      </c>
      <c r="G40" s="22">
        <v>3.7</v>
      </c>
      <c r="H40" s="22"/>
      <c r="I40" s="22"/>
      <c r="J40" s="22">
        <v>6.5</v>
      </c>
      <c r="K40" s="22">
        <v>6.5</v>
      </c>
      <c r="L40" s="24">
        <f t="shared" si="2"/>
        <v>11.653846153846152</v>
      </c>
      <c r="M40" s="24">
        <f t="shared" si="3"/>
        <v>9.6949731103100714</v>
      </c>
      <c r="N40" s="38"/>
    </row>
    <row r="41" spans="1:14" ht="17" x14ac:dyDescent="0.25">
      <c r="A41" s="22">
        <v>2</v>
      </c>
      <c r="B41" s="22">
        <v>0</v>
      </c>
      <c r="C41" s="25" t="s">
        <v>8</v>
      </c>
      <c r="D41" s="22">
        <v>1.5</v>
      </c>
      <c r="E41" s="22"/>
      <c r="F41" s="1">
        <v>3</v>
      </c>
      <c r="G41" s="22">
        <v>13.2</v>
      </c>
      <c r="H41" s="22"/>
      <c r="I41" s="22"/>
      <c r="J41" s="22">
        <v>7.1</v>
      </c>
      <c r="K41" s="22">
        <v>7.1</v>
      </c>
      <c r="L41" s="24">
        <f t="shared" si="2"/>
        <v>27.739436619718312</v>
      </c>
      <c r="M41" s="24">
        <f t="shared" si="3"/>
        <v>27.671594527725368</v>
      </c>
      <c r="N41" s="38"/>
    </row>
    <row r="42" spans="1:14" ht="17" x14ac:dyDescent="0.25">
      <c r="A42" s="22">
        <v>2</v>
      </c>
      <c r="B42" s="26">
        <v>0.33</v>
      </c>
      <c r="C42" s="25" t="s">
        <v>9</v>
      </c>
      <c r="D42" s="22">
        <v>0.8</v>
      </c>
      <c r="E42" s="22"/>
      <c r="F42" s="1">
        <v>3</v>
      </c>
      <c r="G42" s="22">
        <v>4.5</v>
      </c>
      <c r="H42" s="22"/>
      <c r="I42" s="22"/>
      <c r="J42" s="22">
        <v>6.1</v>
      </c>
      <c r="K42" s="22">
        <v>6.1</v>
      </c>
      <c r="L42" s="24">
        <f t="shared" si="2"/>
        <v>14.901639344262298</v>
      </c>
      <c r="M42" s="24">
        <f t="shared" si="3"/>
        <v>12.173000626497233</v>
      </c>
      <c r="N42" s="38"/>
    </row>
    <row r="43" spans="1:14" ht="17" x14ac:dyDescent="0.25">
      <c r="A43" s="22">
        <v>2</v>
      </c>
      <c r="B43" s="26">
        <v>0.33</v>
      </c>
      <c r="C43" s="25" t="s">
        <v>9</v>
      </c>
      <c r="D43" s="22">
        <v>0.9</v>
      </c>
      <c r="E43" s="22"/>
      <c r="F43" s="1">
        <v>3</v>
      </c>
      <c r="G43" s="22">
        <v>6</v>
      </c>
      <c r="H43" s="22"/>
      <c r="I43" s="22"/>
      <c r="J43" s="22">
        <v>6.8</v>
      </c>
      <c r="K43" s="22">
        <v>6.8</v>
      </c>
      <c r="L43" s="24">
        <f t="shared" si="2"/>
        <v>15.595588235294116</v>
      </c>
      <c r="M43" s="24">
        <f t="shared" si="3"/>
        <v>14.018604956660473</v>
      </c>
      <c r="N43" s="38"/>
    </row>
    <row r="44" spans="1:14" ht="17" x14ac:dyDescent="0.25">
      <c r="A44" s="22">
        <v>2</v>
      </c>
      <c r="B44" s="26">
        <v>0.33</v>
      </c>
      <c r="C44" s="25" t="s">
        <v>9</v>
      </c>
      <c r="D44" s="22">
        <v>1.6</v>
      </c>
      <c r="E44" s="22"/>
      <c r="F44" s="1">
        <v>3</v>
      </c>
      <c r="G44" s="22">
        <v>13.6</v>
      </c>
      <c r="H44" s="22"/>
      <c r="I44" s="22"/>
      <c r="J44" s="22">
        <v>6.7</v>
      </c>
      <c r="K44" s="22">
        <v>6.6</v>
      </c>
      <c r="L44" s="24">
        <f t="shared" si="2"/>
        <v>32.13636363636364</v>
      </c>
      <c r="M44" s="24">
        <f t="shared" si="3"/>
        <v>30.162285141665517</v>
      </c>
      <c r="N44" s="38"/>
    </row>
    <row r="45" spans="1:14" ht="17" x14ac:dyDescent="0.25">
      <c r="A45" s="22">
        <v>2</v>
      </c>
      <c r="B45" s="26">
        <v>0.33</v>
      </c>
      <c r="C45" s="25" t="s">
        <v>9</v>
      </c>
      <c r="D45" s="22">
        <v>1.3</v>
      </c>
      <c r="E45" s="22"/>
      <c r="F45" s="1">
        <v>3</v>
      </c>
      <c r="G45" s="22">
        <v>12</v>
      </c>
      <c r="H45" s="22"/>
      <c r="I45" s="22"/>
      <c r="J45" s="22">
        <v>6.3</v>
      </c>
      <c r="K45" s="22">
        <v>6.2</v>
      </c>
      <c r="L45" s="24">
        <f t="shared" si="2"/>
        <v>26.879032258064516</v>
      </c>
      <c r="M45" s="24">
        <f t="shared" si="3"/>
        <v>28.509738609511686</v>
      </c>
      <c r="N45" s="38"/>
    </row>
    <row r="46" spans="1:14" ht="17" x14ac:dyDescent="0.25">
      <c r="A46" s="22">
        <v>2</v>
      </c>
      <c r="B46" s="26">
        <v>0.66</v>
      </c>
      <c r="C46" s="25" t="s">
        <v>9</v>
      </c>
      <c r="D46" s="22">
        <v>1.8</v>
      </c>
      <c r="E46" s="22"/>
      <c r="F46" s="1">
        <v>3</v>
      </c>
      <c r="G46" s="22">
        <v>16.399999999999999</v>
      </c>
      <c r="H46" s="22"/>
      <c r="I46" s="22"/>
      <c r="J46" s="22">
        <v>6.5</v>
      </c>
      <c r="K46" s="22">
        <v>6.5</v>
      </c>
      <c r="L46" s="24">
        <f t="shared" si="2"/>
        <v>37.292307692307695</v>
      </c>
      <c r="M46" s="24">
        <f t="shared" si="3"/>
        <v>37.141574702357033</v>
      </c>
      <c r="N46" s="38"/>
    </row>
    <row r="47" spans="1:14" ht="17" x14ac:dyDescent="0.25">
      <c r="A47" s="22">
        <v>2</v>
      </c>
      <c r="B47" s="26">
        <v>0.66</v>
      </c>
      <c r="C47" s="25" t="s">
        <v>9</v>
      </c>
      <c r="D47" s="22">
        <v>1</v>
      </c>
      <c r="E47" s="22"/>
      <c r="F47" s="1">
        <v>3</v>
      </c>
      <c r="G47" s="22">
        <v>6.4</v>
      </c>
      <c r="H47" s="22"/>
      <c r="I47" s="22"/>
      <c r="J47" s="22">
        <v>6.6</v>
      </c>
      <c r="K47" s="22">
        <v>6.5</v>
      </c>
      <c r="L47" s="24">
        <f t="shared" si="2"/>
        <v>18.646153846153847</v>
      </c>
      <c r="M47" s="24">
        <f t="shared" si="3"/>
        <v>15.294773182969706</v>
      </c>
      <c r="N47" s="38"/>
    </row>
    <row r="48" spans="1:14" ht="17" x14ac:dyDescent="0.25">
      <c r="A48" s="22">
        <v>2</v>
      </c>
      <c r="B48" s="26">
        <v>0.66</v>
      </c>
      <c r="C48" s="25" t="s">
        <v>9</v>
      </c>
      <c r="D48" s="22">
        <v>0.9</v>
      </c>
      <c r="E48" s="22"/>
      <c r="F48" s="1">
        <v>3</v>
      </c>
      <c r="G48" s="22">
        <v>6.9</v>
      </c>
      <c r="H48" s="22"/>
      <c r="I48" s="22"/>
      <c r="J48" s="22">
        <v>6.5</v>
      </c>
      <c r="K48" s="22">
        <v>6.5</v>
      </c>
      <c r="L48" s="24">
        <f t="shared" si="2"/>
        <v>16.315384615384612</v>
      </c>
      <c r="M48" s="24">
        <f t="shared" si="3"/>
        <v>16.610652251613246</v>
      </c>
      <c r="N48" s="38"/>
    </row>
    <row r="49" spans="1:14" ht="17" x14ac:dyDescent="0.25">
      <c r="A49" s="22">
        <v>2</v>
      </c>
      <c r="B49" s="26">
        <v>0.66</v>
      </c>
      <c r="C49" s="25" t="s">
        <v>9</v>
      </c>
      <c r="D49" s="22">
        <v>1.1000000000000001</v>
      </c>
      <c r="E49" s="22"/>
      <c r="F49" s="1">
        <v>3</v>
      </c>
      <c r="G49" s="22">
        <v>8.3000000000000007</v>
      </c>
      <c r="H49" s="22"/>
      <c r="I49" s="22"/>
      <c r="J49" s="22">
        <v>6.7</v>
      </c>
      <c r="K49" s="22">
        <v>6.6</v>
      </c>
      <c r="L49" s="24">
        <f t="shared" si="2"/>
        <v>20.659090909090914</v>
      </c>
      <c r="M49" s="24">
        <f t="shared" si="3"/>
        <v>19.050104805009997</v>
      </c>
      <c r="N49" s="38"/>
    </row>
    <row r="50" spans="1:14" ht="17" x14ac:dyDescent="0.25">
      <c r="A50" s="22">
        <v>2</v>
      </c>
      <c r="B50" s="26">
        <v>0.99</v>
      </c>
      <c r="C50" s="25" t="s">
        <v>9</v>
      </c>
      <c r="D50" s="22">
        <v>1.8</v>
      </c>
      <c r="E50" s="22"/>
      <c r="F50" s="1">
        <v>3</v>
      </c>
      <c r="G50" s="22">
        <v>17.2</v>
      </c>
      <c r="H50" s="22"/>
      <c r="I50" s="22"/>
      <c r="J50" s="22">
        <v>6.3</v>
      </c>
      <c r="K50" s="22">
        <v>6.2</v>
      </c>
      <c r="L50" s="24">
        <f t="shared" si="2"/>
        <v>39.096774193548384</v>
      </c>
      <c r="M50" s="24">
        <f t="shared" si="3"/>
        <v>40.104478439672768</v>
      </c>
      <c r="N50" s="38"/>
    </row>
    <row r="51" spans="1:14" ht="17" x14ac:dyDescent="0.25">
      <c r="A51" s="22">
        <v>2</v>
      </c>
      <c r="B51" s="26">
        <v>0.99</v>
      </c>
      <c r="C51" s="25" t="s">
        <v>9</v>
      </c>
      <c r="D51" s="22">
        <v>2.1</v>
      </c>
      <c r="E51" s="22"/>
      <c r="F51" s="1">
        <v>3</v>
      </c>
      <c r="G51" s="22">
        <v>21.3</v>
      </c>
      <c r="H51" s="22"/>
      <c r="I51" s="22"/>
      <c r="J51" s="22">
        <v>6.6</v>
      </c>
      <c r="K51" s="22">
        <v>6.4</v>
      </c>
      <c r="L51" s="24">
        <f t="shared" si="2"/>
        <v>44.9765625</v>
      </c>
      <c r="M51" s="24">
        <f t="shared" si="3"/>
        <v>47.008008260394533</v>
      </c>
      <c r="N51" s="38"/>
    </row>
    <row r="52" spans="1:14" ht="17" x14ac:dyDescent="0.25">
      <c r="A52" s="22">
        <v>2</v>
      </c>
      <c r="B52" s="26">
        <v>0.99</v>
      </c>
      <c r="C52" s="25" t="s">
        <v>9</v>
      </c>
      <c r="D52" s="22">
        <v>1.7</v>
      </c>
      <c r="E52" s="22"/>
      <c r="F52" s="1">
        <v>3</v>
      </c>
      <c r="G52" s="22">
        <v>17.2</v>
      </c>
      <c r="H52" s="22"/>
      <c r="I52" s="22"/>
      <c r="J52" s="22">
        <v>6.6</v>
      </c>
      <c r="K52" s="22">
        <v>6.4</v>
      </c>
      <c r="L52" s="24">
        <f t="shared" si="2"/>
        <v>35.5078125</v>
      </c>
      <c r="M52" s="24">
        <f t="shared" si="3"/>
        <v>38.281547601505821</v>
      </c>
      <c r="N52" s="38"/>
    </row>
    <row r="53" spans="1:14" ht="17" x14ac:dyDescent="0.25">
      <c r="A53" s="22">
        <v>2</v>
      </c>
      <c r="B53" s="26">
        <v>0.99</v>
      </c>
      <c r="C53" s="25" t="s">
        <v>9</v>
      </c>
      <c r="D53" s="22">
        <v>0.7</v>
      </c>
      <c r="E53" s="22"/>
      <c r="F53" s="1">
        <v>3</v>
      </c>
      <c r="G53" s="22">
        <v>4.4000000000000004</v>
      </c>
      <c r="H53" s="22"/>
      <c r="I53" s="22"/>
      <c r="J53" s="22">
        <v>6.8</v>
      </c>
      <c r="K53" s="22">
        <v>6.7</v>
      </c>
      <c r="L53" s="24">
        <f t="shared" si="2"/>
        <v>11.30597014925373</v>
      </c>
      <c r="M53" s="24">
        <f t="shared" si="3"/>
        <v>10.713317131772929</v>
      </c>
      <c r="N53" s="38"/>
    </row>
    <row r="54" spans="1:14" ht="17" x14ac:dyDescent="0.25">
      <c r="A54" s="22">
        <v>2</v>
      </c>
      <c r="B54" s="26">
        <v>1.98</v>
      </c>
      <c r="C54" s="25" t="s">
        <v>9</v>
      </c>
      <c r="D54" s="22">
        <v>1.3</v>
      </c>
      <c r="E54" s="22"/>
      <c r="F54" s="1">
        <v>3</v>
      </c>
      <c r="G54" s="22">
        <v>24.7</v>
      </c>
      <c r="H54" s="22"/>
      <c r="I54" s="22"/>
      <c r="J54" s="22">
        <v>6.2</v>
      </c>
      <c r="K54" s="22">
        <v>6</v>
      </c>
      <c r="L54" s="24">
        <f t="shared" si="2"/>
        <v>27.775000000000002</v>
      </c>
      <c r="M54" s="24">
        <f t="shared" si="3"/>
        <v>57.744236062617574</v>
      </c>
      <c r="N54" s="38"/>
    </row>
    <row r="55" spans="1:14" ht="17" x14ac:dyDescent="0.25">
      <c r="A55" s="22">
        <v>2</v>
      </c>
      <c r="B55" s="26">
        <v>1.98</v>
      </c>
      <c r="C55" s="25" t="s">
        <v>9</v>
      </c>
      <c r="D55" s="22">
        <v>2</v>
      </c>
      <c r="E55" s="22"/>
      <c r="F55" s="1">
        <v>3</v>
      </c>
      <c r="G55" s="22">
        <v>22</v>
      </c>
      <c r="H55" s="22"/>
      <c r="I55" s="22"/>
      <c r="J55" s="22">
        <v>6.4</v>
      </c>
      <c r="K55" s="22">
        <v>6.3</v>
      </c>
      <c r="L55" s="24">
        <f t="shared" si="2"/>
        <v>43.285714285714285</v>
      </c>
      <c r="M55" s="24">
        <f t="shared" si="3"/>
        <v>50.013450905881925</v>
      </c>
      <c r="N55" s="38"/>
    </row>
    <row r="56" spans="1:14" ht="17" x14ac:dyDescent="0.25">
      <c r="A56" s="22">
        <v>2</v>
      </c>
      <c r="B56" s="26">
        <v>1.98</v>
      </c>
      <c r="C56" s="25" t="s">
        <v>9</v>
      </c>
      <c r="D56" s="22">
        <v>2</v>
      </c>
      <c r="E56" s="22"/>
      <c r="F56" s="1">
        <v>3</v>
      </c>
      <c r="G56" s="22">
        <v>24</v>
      </c>
      <c r="H56" s="22"/>
      <c r="I56" s="22"/>
      <c r="J56" s="22">
        <v>6.6</v>
      </c>
      <c r="K56" s="22">
        <v>6.5</v>
      </c>
      <c r="L56" s="24">
        <f t="shared" si="2"/>
        <v>41.95384615384615</v>
      </c>
      <c r="M56" s="24">
        <f t="shared" si="3"/>
        <v>52.754701865028558</v>
      </c>
      <c r="N56" s="38"/>
    </row>
    <row r="57" spans="1:14" ht="17" x14ac:dyDescent="0.25">
      <c r="A57" s="22">
        <v>2</v>
      </c>
      <c r="B57" s="26">
        <v>1.98</v>
      </c>
      <c r="C57" s="25" t="s">
        <v>9</v>
      </c>
      <c r="D57" s="22">
        <v>1.3</v>
      </c>
      <c r="E57" s="22"/>
      <c r="F57" s="1">
        <v>3</v>
      </c>
      <c r="G57" s="22">
        <v>11.2</v>
      </c>
      <c r="H57" s="22"/>
      <c r="I57" s="22"/>
      <c r="J57" s="22">
        <v>6.3</v>
      </c>
      <c r="K57" s="22">
        <v>6.3</v>
      </c>
      <c r="L57" s="24">
        <f t="shared" si="2"/>
        <v>26.452380952380956</v>
      </c>
      <c r="M57" s="24">
        <f t="shared" si="3"/>
        <v>26.725932481794597</v>
      </c>
      <c r="N57" s="38"/>
    </row>
    <row r="58" spans="1:14" ht="17" x14ac:dyDescent="0.25">
      <c r="A58" s="22">
        <v>2</v>
      </c>
      <c r="B58" s="26">
        <v>0.33</v>
      </c>
      <c r="C58" s="25" t="s">
        <v>10</v>
      </c>
      <c r="D58" s="22">
        <v>0.6</v>
      </c>
      <c r="E58" s="22"/>
      <c r="F58" s="1">
        <v>3</v>
      </c>
      <c r="G58" s="22">
        <v>3.5</v>
      </c>
      <c r="H58" s="22"/>
      <c r="I58" s="22"/>
      <c r="J58" s="22">
        <v>6.6</v>
      </c>
      <c r="K58" s="22">
        <v>6.3</v>
      </c>
      <c r="L58" s="24">
        <f>((D58-$E$38)*3.03)*(50/K58)</f>
        <v>9.6190476190476168</v>
      </c>
      <c r="M58" s="24">
        <f t="shared" si="3"/>
        <v>9.1223985705850055</v>
      </c>
      <c r="N58" s="38"/>
    </row>
    <row r="59" spans="1:14" ht="17" x14ac:dyDescent="0.25">
      <c r="A59" s="22">
        <v>2</v>
      </c>
      <c r="B59" s="26">
        <v>0.33</v>
      </c>
      <c r="C59" s="25" t="s">
        <v>10</v>
      </c>
      <c r="D59" s="22">
        <v>1.5</v>
      </c>
      <c r="E59" s="22"/>
      <c r="F59" s="1">
        <v>3</v>
      </c>
      <c r="G59" s="22">
        <v>16.8</v>
      </c>
      <c r="H59" s="22"/>
      <c r="I59" s="22"/>
      <c r="J59" s="22">
        <v>6.6</v>
      </c>
      <c r="K59" s="22">
        <v>6.5</v>
      </c>
      <c r="L59" s="24">
        <f t="shared" si="2"/>
        <v>30.3</v>
      </c>
      <c r="M59" s="24">
        <f t="shared" si="3"/>
        <v>37.430185586004484</v>
      </c>
      <c r="N59" s="38"/>
    </row>
    <row r="60" spans="1:14" ht="17" x14ac:dyDescent="0.25">
      <c r="A60" s="22">
        <v>2</v>
      </c>
      <c r="B60" s="26">
        <v>0.33</v>
      </c>
      <c r="C60" s="25" t="s">
        <v>10</v>
      </c>
      <c r="D60" s="22">
        <v>0.4</v>
      </c>
      <c r="E60" s="22"/>
      <c r="F60" s="1">
        <v>3</v>
      </c>
      <c r="G60" s="22">
        <v>1.3</v>
      </c>
      <c r="H60" s="22"/>
      <c r="I60" s="22"/>
      <c r="J60" s="22">
        <v>6.4</v>
      </c>
      <c r="K60" s="22">
        <v>6.2</v>
      </c>
      <c r="L60" s="24">
        <f t="shared" si="2"/>
        <v>4.887096774193548</v>
      </c>
      <c r="M60" s="24">
        <f t="shared" si="3"/>
        <v>4.5786545942441377</v>
      </c>
      <c r="N60" s="38"/>
    </row>
    <row r="61" spans="1:14" ht="17" x14ac:dyDescent="0.25">
      <c r="A61" s="22">
        <v>2</v>
      </c>
      <c r="B61" s="26">
        <v>0.33</v>
      </c>
      <c r="C61" s="25" t="s">
        <v>10</v>
      </c>
      <c r="D61" s="22">
        <v>0.5</v>
      </c>
      <c r="E61" s="22"/>
      <c r="F61" s="1">
        <v>3</v>
      </c>
      <c r="G61" s="22">
        <v>3.6</v>
      </c>
      <c r="H61" s="22"/>
      <c r="I61" s="22"/>
      <c r="J61" s="22">
        <v>6.7</v>
      </c>
      <c r="K61" s="22">
        <v>6.6</v>
      </c>
      <c r="L61" s="24">
        <f t="shared" si="2"/>
        <v>6.8863636363636358</v>
      </c>
      <c r="M61" s="24">
        <f>((((G61*$H$2))+0.6131)/2.7763)*(50/J61)</f>
        <v>9.1959071479758574</v>
      </c>
      <c r="N61" s="38"/>
    </row>
    <row r="62" spans="1:14" ht="17" x14ac:dyDescent="0.25">
      <c r="A62" s="22">
        <v>2</v>
      </c>
      <c r="B62" s="26">
        <v>0.66</v>
      </c>
      <c r="C62" s="25" t="s">
        <v>10</v>
      </c>
      <c r="D62" s="22">
        <v>1.5</v>
      </c>
      <c r="E62" s="22"/>
      <c r="F62" s="1">
        <v>3</v>
      </c>
      <c r="G62" s="22">
        <v>16</v>
      </c>
      <c r="H62" s="22"/>
      <c r="I62" s="22"/>
      <c r="J62" s="22">
        <v>6.5</v>
      </c>
      <c r="K62" s="22">
        <v>6.4</v>
      </c>
      <c r="L62" s="24">
        <f t="shared" si="2"/>
        <v>30.7734375</v>
      </c>
      <c r="M62" s="24">
        <f t="shared" si="3"/>
        <v>36.27711480969414</v>
      </c>
      <c r="N62" s="38"/>
    </row>
    <row r="63" spans="1:14" ht="17" x14ac:dyDescent="0.25">
      <c r="A63" s="22">
        <v>2</v>
      </c>
      <c r="B63" s="26">
        <v>0.66</v>
      </c>
      <c r="C63" s="25" t="s">
        <v>10</v>
      </c>
      <c r="D63" s="22">
        <v>2.2999999999999998</v>
      </c>
      <c r="E63" s="22"/>
      <c r="F63" s="1">
        <v>3</v>
      </c>
      <c r="G63" s="22">
        <v>36</v>
      </c>
      <c r="H63" s="22"/>
      <c r="I63" s="22"/>
      <c r="J63" s="22">
        <v>6.7</v>
      </c>
      <c r="K63" s="22">
        <v>6.6</v>
      </c>
      <c r="L63" s="24">
        <f t="shared" si="2"/>
        <v>48.204545454545446</v>
      </c>
      <c r="M63" s="24">
        <f t="shared" si="3"/>
        <v>77.126971847530356</v>
      </c>
      <c r="N63" s="38"/>
    </row>
    <row r="64" spans="1:14" ht="17" x14ac:dyDescent="0.25">
      <c r="A64" s="22">
        <v>2</v>
      </c>
      <c r="B64" s="26">
        <v>0.66</v>
      </c>
      <c r="C64" s="25" t="s">
        <v>10</v>
      </c>
      <c r="D64" s="22">
        <v>1.4</v>
      </c>
      <c r="E64" s="22"/>
      <c r="F64" s="1">
        <v>3</v>
      </c>
      <c r="G64" s="22">
        <v>15.6</v>
      </c>
      <c r="H64" s="22"/>
      <c r="I64" s="22"/>
      <c r="J64" s="22">
        <v>6.5</v>
      </c>
      <c r="K64" s="22">
        <v>6.4</v>
      </c>
      <c r="L64" s="24">
        <f t="shared" si="2"/>
        <v>28.406249999999996</v>
      </c>
      <c r="M64" s="24">
        <f t="shared" si="3"/>
        <v>35.412654917031247</v>
      </c>
      <c r="N64" s="38"/>
    </row>
    <row r="65" spans="1:14" ht="17" x14ac:dyDescent="0.25">
      <c r="A65" s="22">
        <v>2</v>
      </c>
      <c r="B65" s="26">
        <v>0.66</v>
      </c>
      <c r="C65" s="25" t="s">
        <v>10</v>
      </c>
      <c r="D65" s="22">
        <v>1</v>
      </c>
      <c r="E65" s="22"/>
      <c r="F65" s="1">
        <v>3</v>
      </c>
      <c r="G65" s="22">
        <v>8.6999999999999993</v>
      </c>
      <c r="H65" s="22"/>
      <c r="I65" s="22"/>
      <c r="J65" s="22">
        <v>6.8</v>
      </c>
      <c r="K65" s="22">
        <v>6.6</v>
      </c>
      <c r="L65" s="24">
        <f t="shared" si="2"/>
        <v>18.363636363636363</v>
      </c>
      <c r="M65" s="24">
        <f t="shared" si="3"/>
        <v>19.59627816115821</v>
      </c>
      <c r="N65" s="38"/>
    </row>
    <row r="66" spans="1:14" ht="17" x14ac:dyDescent="0.25">
      <c r="A66" s="22">
        <v>2</v>
      </c>
      <c r="B66" s="26">
        <v>0.99</v>
      </c>
      <c r="C66" s="25" t="s">
        <v>10</v>
      </c>
      <c r="D66" s="22">
        <v>2.6</v>
      </c>
      <c r="E66" s="22"/>
      <c r="F66" s="1">
        <v>3</v>
      </c>
      <c r="G66" s="22">
        <v>34</v>
      </c>
      <c r="H66" s="22"/>
      <c r="I66" s="22"/>
      <c r="J66" s="22">
        <v>6.5</v>
      </c>
      <c r="K66" s="22">
        <v>6.4</v>
      </c>
      <c r="L66" s="24">
        <f t="shared" si="2"/>
        <v>56.812499999999993</v>
      </c>
      <c r="M66" s="24">
        <f>((((G66*$H$2))+0.6131)/2.7763)*(50/J66)</f>
        <v>75.177809979524483</v>
      </c>
      <c r="N66" s="38"/>
    </row>
    <row r="67" spans="1:14" ht="17" x14ac:dyDescent="0.25">
      <c r="A67" s="22">
        <v>2</v>
      </c>
      <c r="B67" s="26">
        <v>0.99</v>
      </c>
      <c r="C67" s="25" t="s">
        <v>10</v>
      </c>
      <c r="D67" s="22">
        <v>1.3</v>
      </c>
      <c r="E67" s="22"/>
      <c r="F67" s="1">
        <v>3</v>
      </c>
      <c r="G67" s="22">
        <v>15.6</v>
      </c>
      <c r="H67" s="22"/>
      <c r="I67" s="22"/>
      <c r="J67" s="22">
        <v>6.6</v>
      </c>
      <c r="K67" s="22">
        <v>6.4</v>
      </c>
      <c r="L67" s="24">
        <f t="shared" si="2"/>
        <v>26.0390625</v>
      </c>
      <c r="M67" s="24">
        <f t="shared" si="3"/>
        <v>34.876099539500473</v>
      </c>
      <c r="N67" s="38"/>
    </row>
    <row r="68" spans="1:14" ht="17" x14ac:dyDescent="0.25">
      <c r="A68" s="22">
        <v>2</v>
      </c>
      <c r="B68" s="26">
        <v>0.99</v>
      </c>
      <c r="C68" s="25" t="s">
        <v>10</v>
      </c>
      <c r="D68" s="22">
        <v>1</v>
      </c>
      <c r="E68" s="22"/>
      <c r="F68" s="1">
        <v>3</v>
      </c>
      <c r="G68" s="22">
        <v>8.1</v>
      </c>
      <c r="H68" s="22"/>
      <c r="I68" s="22"/>
      <c r="J68" s="22">
        <v>7</v>
      </c>
      <c r="K68" s="22">
        <v>6.8</v>
      </c>
      <c r="L68" s="24">
        <f t="shared" si="2"/>
        <v>17.823529411764707</v>
      </c>
      <c r="M68" s="24">
        <f>((((G68*$H$2))+0.6131)/2.7763)*(50/J68)</f>
        <v>17.832315363201793</v>
      </c>
      <c r="N68" s="38"/>
    </row>
    <row r="69" spans="1:14" ht="17" x14ac:dyDescent="0.25">
      <c r="A69" s="22">
        <v>2</v>
      </c>
      <c r="B69" s="26">
        <v>0.99</v>
      </c>
      <c r="C69" s="25" t="s">
        <v>10</v>
      </c>
      <c r="D69" s="22">
        <v>1</v>
      </c>
      <c r="E69" s="22"/>
      <c r="F69" s="1">
        <v>3</v>
      </c>
      <c r="G69" s="22">
        <v>7.5</v>
      </c>
      <c r="H69" s="22"/>
      <c r="I69" s="22"/>
      <c r="J69" s="22">
        <v>6.8</v>
      </c>
      <c r="K69" s="22">
        <v>6.7</v>
      </c>
      <c r="L69" s="24">
        <f t="shared" si="2"/>
        <v>18.089552238805972</v>
      </c>
      <c r="M69" s="24">
        <f t="shared" si="3"/>
        <v>17.117312292492549</v>
      </c>
      <c r="N69" s="38"/>
    </row>
    <row r="70" spans="1:14" ht="17" x14ac:dyDescent="0.25">
      <c r="A70" s="22">
        <v>2</v>
      </c>
      <c r="B70" s="26">
        <v>1.98</v>
      </c>
      <c r="C70" s="25" t="s">
        <v>10</v>
      </c>
      <c r="D70" s="22">
        <v>2.2999999999999998</v>
      </c>
      <c r="E70" s="22"/>
      <c r="F70" s="1">
        <v>3</v>
      </c>
      <c r="G70" s="22">
        <v>26</v>
      </c>
      <c r="H70" s="22"/>
      <c r="I70" s="22"/>
      <c r="J70" s="22">
        <v>6.6</v>
      </c>
      <c r="K70" s="22">
        <v>6.4</v>
      </c>
      <c r="L70" s="24">
        <f t="shared" si="2"/>
        <v>49.710937499999993</v>
      </c>
      <c r="M70" s="24">
        <f t="shared" si="3"/>
        <v>57.01151194253525</v>
      </c>
      <c r="N70" s="38"/>
    </row>
    <row r="71" spans="1:14" ht="17" x14ac:dyDescent="0.25">
      <c r="A71" s="22">
        <v>2</v>
      </c>
      <c r="B71" s="26">
        <v>1.98</v>
      </c>
      <c r="C71" s="25" t="s">
        <v>10</v>
      </c>
      <c r="D71" s="22">
        <v>3.1</v>
      </c>
      <c r="E71" s="22"/>
      <c r="F71" s="1">
        <v>3</v>
      </c>
      <c r="G71" s="22">
        <v>40.700000000000003</v>
      </c>
      <c r="H71" s="22"/>
      <c r="I71" s="22"/>
      <c r="J71" s="22">
        <v>6.7</v>
      </c>
      <c r="K71" s="22">
        <v>6.6</v>
      </c>
      <c r="L71" s="24">
        <f t="shared" si="2"/>
        <v>66.568181818181813</v>
      </c>
      <c r="M71" s="24">
        <f t="shared" si="3"/>
        <v>86.981169504564505</v>
      </c>
      <c r="N71" s="38"/>
    </row>
    <row r="72" spans="1:14" ht="17" x14ac:dyDescent="0.25">
      <c r="A72" s="22">
        <v>2</v>
      </c>
      <c r="B72" s="26">
        <v>1.98</v>
      </c>
      <c r="C72" s="25" t="s">
        <v>10</v>
      </c>
      <c r="D72" s="22">
        <v>1.2</v>
      </c>
      <c r="E72" s="22"/>
      <c r="F72" s="1">
        <v>3</v>
      </c>
      <c r="G72" s="22">
        <v>10</v>
      </c>
      <c r="H72" s="22"/>
      <c r="I72" s="22"/>
      <c r="J72" s="22">
        <v>6.6</v>
      </c>
      <c r="K72" s="22">
        <v>6.5</v>
      </c>
      <c r="L72" s="24">
        <f t="shared" si="2"/>
        <v>23.307692307692307</v>
      </c>
      <c r="M72" s="24">
        <f t="shared" si="3"/>
        <v>22.957031322481743</v>
      </c>
      <c r="N72" s="38"/>
    </row>
    <row r="73" spans="1:14" ht="17" x14ac:dyDescent="0.25">
      <c r="A73" s="22">
        <v>2</v>
      </c>
      <c r="B73" s="26">
        <v>1.98</v>
      </c>
      <c r="C73" s="25" t="s">
        <v>10</v>
      </c>
      <c r="D73" s="22">
        <v>0.9</v>
      </c>
      <c r="E73" s="22"/>
      <c r="F73" s="1">
        <v>3</v>
      </c>
      <c r="G73" s="22">
        <v>7.3</v>
      </c>
      <c r="H73" s="22"/>
      <c r="I73" s="22"/>
      <c r="J73" s="22">
        <v>6.7</v>
      </c>
      <c r="K73" s="22">
        <v>6.6</v>
      </c>
      <c r="L73" s="24">
        <f t="shared" si="2"/>
        <v>16.068181818181817</v>
      </c>
      <c r="M73" s="24">
        <f t="shared" si="3"/>
        <v>16.953467005641031</v>
      </c>
      <c r="N73" s="38"/>
    </row>
    <row r="74" spans="1:14" x14ac:dyDescent="0.2">
      <c r="A74" s="20">
        <v>3</v>
      </c>
      <c r="B74" s="20">
        <v>0</v>
      </c>
      <c r="C74" s="21" t="s">
        <v>8</v>
      </c>
      <c r="D74" s="22">
        <v>3.2</v>
      </c>
      <c r="E74" s="22">
        <v>0.22409999999999999</v>
      </c>
      <c r="F74" s="1">
        <v>1</v>
      </c>
      <c r="G74" s="22">
        <v>7.3</v>
      </c>
      <c r="H74" s="22">
        <v>0.8</v>
      </c>
      <c r="I74" s="23" t="s">
        <v>12</v>
      </c>
      <c r="J74" s="22">
        <v>8.3000000000000007</v>
      </c>
      <c r="K74" s="22">
        <v>8.3000000000000007</v>
      </c>
      <c r="L74" s="24">
        <f>((D74-$E$74)*F74)*(50/K74)</f>
        <v>17.92710843373494</v>
      </c>
      <c r="M74" s="24">
        <f>((((G74*$H$74))+0.6131)/2.7763)*(50/J74)</f>
        <v>14.002123828672033</v>
      </c>
      <c r="N74" s="3"/>
    </row>
    <row r="75" spans="1:14" x14ac:dyDescent="0.2">
      <c r="A75" s="22">
        <v>3</v>
      </c>
      <c r="B75" s="22">
        <v>0</v>
      </c>
      <c r="C75" s="25" t="s">
        <v>8</v>
      </c>
      <c r="D75" s="22">
        <v>0.7</v>
      </c>
      <c r="E75" s="22"/>
      <c r="F75" s="1">
        <v>1</v>
      </c>
      <c r="G75" s="22">
        <v>0.3</v>
      </c>
      <c r="H75" s="22"/>
      <c r="I75" s="22"/>
      <c r="J75" s="22">
        <v>7.4</v>
      </c>
      <c r="K75" s="22">
        <v>7.4</v>
      </c>
      <c r="L75" s="24">
        <f t="shared" ref="L75:L109" si="4">((D75-$E$74)*F75)*(50/K75)</f>
        <v>3.2155405405405402</v>
      </c>
      <c r="M75" s="24">
        <f t="shared" ref="M75:M109" si="5">((((G75*$H$74))+0.6131)/2.7763)*(50/J75)</f>
        <v>2.0762126532396312</v>
      </c>
      <c r="N75" s="3"/>
    </row>
    <row r="76" spans="1:14" x14ac:dyDescent="0.2">
      <c r="A76" s="22">
        <v>3</v>
      </c>
      <c r="B76" s="22">
        <v>0</v>
      </c>
      <c r="C76" s="25" t="s">
        <v>8</v>
      </c>
      <c r="D76" s="22">
        <v>1.4</v>
      </c>
      <c r="E76" s="22"/>
      <c r="F76" s="1">
        <v>1</v>
      </c>
      <c r="G76" s="22">
        <v>2.7</v>
      </c>
      <c r="H76" s="22"/>
      <c r="I76" s="22"/>
      <c r="J76" s="22">
        <v>7.2</v>
      </c>
      <c r="K76" s="22">
        <v>7.2</v>
      </c>
      <c r="L76" s="24">
        <f t="shared" si="4"/>
        <v>8.1659722222222229</v>
      </c>
      <c r="M76" s="24">
        <f t="shared" si="5"/>
        <v>6.9364401861790483</v>
      </c>
    </row>
    <row r="77" spans="1:14" x14ac:dyDescent="0.2">
      <c r="A77" s="22">
        <v>3</v>
      </c>
      <c r="B77" s="22">
        <v>0</v>
      </c>
      <c r="C77" s="25" t="s">
        <v>8</v>
      </c>
      <c r="D77" s="22">
        <v>0.6</v>
      </c>
      <c r="E77" s="22"/>
      <c r="F77" s="1">
        <v>1</v>
      </c>
      <c r="G77" s="22">
        <v>0.2</v>
      </c>
      <c r="H77" s="22"/>
      <c r="I77" s="22"/>
      <c r="J77" s="22">
        <v>8.1</v>
      </c>
      <c r="K77" s="22">
        <v>8</v>
      </c>
      <c r="L77" s="24">
        <f t="shared" si="4"/>
        <v>2.3493750000000002</v>
      </c>
      <c r="M77" s="24">
        <f t="shared" si="5"/>
        <v>1.7189144624940469</v>
      </c>
    </row>
    <row r="78" spans="1:14" x14ac:dyDescent="0.2">
      <c r="A78" s="22">
        <v>3</v>
      </c>
      <c r="B78" s="26">
        <v>0.33</v>
      </c>
      <c r="C78" s="25" t="s">
        <v>9</v>
      </c>
      <c r="D78" s="22">
        <v>1.2</v>
      </c>
      <c r="E78" s="22"/>
      <c r="F78" s="1">
        <v>1</v>
      </c>
      <c r="G78" s="22">
        <v>4</v>
      </c>
      <c r="H78" s="22"/>
      <c r="I78" s="22"/>
      <c r="J78" s="22">
        <v>8</v>
      </c>
      <c r="K78" s="22">
        <v>8</v>
      </c>
      <c r="L78" s="24">
        <f t="shared" si="4"/>
        <v>6.0993750000000002</v>
      </c>
      <c r="M78" s="24">
        <f t="shared" si="5"/>
        <v>8.5840417101898208</v>
      </c>
    </row>
    <row r="79" spans="1:14" x14ac:dyDescent="0.2">
      <c r="A79" s="22">
        <v>3</v>
      </c>
      <c r="B79" s="26">
        <v>0.33</v>
      </c>
      <c r="C79" s="25" t="s">
        <v>9</v>
      </c>
      <c r="D79" s="22">
        <v>1.6</v>
      </c>
      <c r="E79" s="22"/>
      <c r="F79" s="1">
        <v>1</v>
      </c>
      <c r="G79" s="22">
        <v>4.3</v>
      </c>
      <c r="H79" s="22"/>
      <c r="I79" s="22"/>
      <c r="J79" s="22">
        <v>8.1</v>
      </c>
      <c r="K79" s="22">
        <v>8.1</v>
      </c>
      <c r="L79" s="24">
        <f t="shared" si="4"/>
        <v>8.4932098765432098</v>
      </c>
      <c r="M79" s="24">
        <f t="shared" si="5"/>
        <v>9.011683104300376</v>
      </c>
    </row>
    <row r="80" spans="1:14" x14ac:dyDescent="0.2">
      <c r="A80" s="22">
        <v>3</v>
      </c>
      <c r="B80" s="26">
        <v>0.33</v>
      </c>
      <c r="C80" s="25" t="s">
        <v>9</v>
      </c>
      <c r="D80" s="22"/>
      <c r="E80" s="22"/>
      <c r="F80" s="1">
        <v>1</v>
      </c>
      <c r="G80" s="22"/>
      <c r="H80" s="22"/>
      <c r="I80" s="22"/>
      <c r="J80" s="22">
        <v>7.1</v>
      </c>
      <c r="K80" s="22">
        <v>7.1</v>
      </c>
      <c r="L80" s="24">
        <f t="shared" si="4"/>
        <v>-1.578169014084507</v>
      </c>
      <c r="M80" s="24">
        <f t="shared" si="5"/>
        <v>1.5551653761491253</v>
      </c>
    </row>
    <row r="81" spans="1:13" x14ac:dyDescent="0.2">
      <c r="A81" s="22">
        <v>3</v>
      </c>
      <c r="B81" s="26">
        <v>0.33</v>
      </c>
      <c r="C81" s="25" t="s">
        <v>9</v>
      </c>
      <c r="D81" s="22">
        <v>1.1000000000000001</v>
      </c>
      <c r="E81" s="22"/>
      <c r="F81" s="1">
        <v>1</v>
      </c>
      <c r="G81" s="22">
        <v>1.2</v>
      </c>
      <c r="H81" s="22"/>
      <c r="I81" s="22"/>
      <c r="J81" s="22">
        <v>7.6</v>
      </c>
      <c r="K81" s="22">
        <v>7.5</v>
      </c>
      <c r="L81" s="24">
        <f t="shared" si="4"/>
        <v>5.8393333333333342</v>
      </c>
      <c r="M81" s="24">
        <f t="shared" si="5"/>
        <v>3.7277463189364108</v>
      </c>
    </row>
    <row r="82" spans="1:13" x14ac:dyDescent="0.2">
      <c r="A82" s="22">
        <v>3</v>
      </c>
      <c r="B82" s="26">
        <v>0.66</v>
      </c>
      <c r="C82" s="25" t="s">
        <v>9</v>
      </c>
      <c r="D82" s="22">
        <v>1.4</v>
      </c>
      <c r="E82" s="22"/>
      <c r="F82" s="1">
        <v>1</v>
      </c>
      <c r="G82" s="22">
        <v>0</v>
      </c>
      <c r="H82" s="22"/>
      <c r="I82" s="22"/>
      <c r="J82" s="22">
        <v>7.6</v>
      </c>
      <c r="K82" s="22">
        <v>7.6</v>
      </c>
      <c r="L82" s="24">
        <f t="shared" si="4"/>
        <v>7.7361842105263161</v>
      </c>
      <c r="M82" s="24">
        <f t="shared" si="5"/>
        <v>1.4528518645603672</v>
      </c>
    </row>
    <row r="83" spans="1:13" x14ac:dyDescent="0.2">
      <c r="A83" s="22">
        <v>3</v>
      </c>
      <c r="B83" s="26">
        <v>0.66</v>
      </c>
      <c r="C83" s="25" t="s">
        <v>9</v>
      </c>
      <c r="D83" s="22">
        <v>1.8</v>
      </c>
      <c r="E83" s="22"/>
      <c r="F83" s="1">
        <v>1</v>
      </c>
      <c r="G83" s="22">
        <v>3.7</v>
      </c>
      <c r="H83" s="22"/>
      <c r="I83" s="22"/>
      <c r="J83" s="22">
        <v>7.8</v>
      </c>
      <c r="K83" s="22">
        <v>7.8</v>
      </c>
      <c r="L83" s="24">
        <f t="shared" si="4"/>
        <v>10.101923076923079</v>
      </c>
      <c r="M83" s="24">
        <f t="shared" si="5"/>
        <v>8.250004386949243</v>
      </c>
    </row>
    <row r="84" spans="1:13" x14ac:dyDescent="0.2">
      <c r="A84" s="22">
        <v>3</v>
      </c>
      <c r="B84" s="26">
        <v>0.66</v>
      </c>
      <c r="C84" s="25" t="s">
        <v>9</v>
      </c>
      <c r="D84" s="22">
        <v>2.2000000000000002</v>
      </c>
      <c r="E84" s="22"/>
      <c r="F84" s="1">
        <v>1</v>
      </c>
      <c r="G84" s="22">
        <v>5</v>
      </c>
      <c r="H84" s="22"/>
      <c r="I84" s="22"/>
      <c r="J84" s="22">
        <v>7.6</v>
      </c>
      <c r="K84" s="22">
        <v>7.6</v>
      </c>
      <c r="L84" s="24">
        <f t="shared" si="4"/>
        <v>12.99934210526316</v>
      </c>
      <c r="M84" s="24">
        <f t="shared" si="5"/>
        <v>10.931578757793885</v>
      </c>
    </row>
    <row r="85" spans="1:13" x14ac:dyDescent="0.2">
      <c r="A85" s="22">
        <v>3</v>
      </c>
      <c r="B85" s="26">
        <v>0.66</v>
      </c>
      <c r="C85" s="25" t="s">
        <v>9</v>
      </c>
      <c r="D85" s="22">
        <v>1</v>
      </c>
      <c r="E85" s="22"/>
      <c r="F85" s="1">
        <v>1</v>
      </c>
      <c r="G85" s="22">
        <v>1.7</v>
      </c>
      <c r="H85" s="22"/>
      <c r="I85" s="22"/>
      <c r="J85" s="22">
        <v>7.7</v>
      </c>
      <c r="K85" s="22">
        <v>7.7</v>
      </c>
      <c r="L85" s="24">
        <f t="shared" si="4"/>
        <v>5.0383116883116887</v>
      </c>
      <c r="M85" s="24">
        <f t="shared" si="5"/>
        <v>4.6148966834771681</v>
      </c>
    </row>
    <row r="86" spans="1:13" x14ac:dyDescent="0.2">
      <c r="A86" s="22">
        <v>3</v>
      </c>
      <c r="B86" s="26">
        <v>0.99</v>
      </c>
      <c r="C86" s="25" t="s">
        <v>9</v>
      </c>
      <c r="D86" s="22">
        <v>3.4</v>
      </c>
      <c r="E86" s="22"/>
      <c r="F86" s="1">
        <v>1</v>
      </c>
      <c r="G86" s="22">
        <v>10.3</v>
      </c>
      <c r="H86" s="22"/>
      <c r="I86" s="22"/>
      <c r="J86" s="22">
        <v>8</v>
      </c>
      <c r="K86" s="22">
        <v>8</v>
      </c>
      <c r="L86" s="24">
        <f t="shared" si="4"/>
        <v>19.849374999999998</v>
      </c>
      <c r="M86" s="24">
        <f t="shared" si="5"/>
        <v>19.93007780139034</v>
      </c>
    </row>
    <row r="87" spans="1:13" x14ac:dyDescent="0.2">
      <c r="A87" s="22">
        <v>3</v>
      </c>
      <c r="B87" s="26">
        <v>0.99</v>
      </c>
      <c r="C87" s="25" t="s">
        <v>9</v>
      </c>
      <c r="D87" s="22">
        <v>3.5</v>
      </c>
      <c r="E87" s="22"/>
      <c r="F87" s="1">
        <v>1</v>
      </c>
      <c r="G87" s="22">
        <v>10.8</v>
      </c>
      <c r="H87" s="22"/>
      <c r="I87" s="22"/>
      <c r="J87" s="22">
        <v>7.1</v>
      </c>
      <c r="K87" s="22">
        <v>7.2</v>
      </c>
      <c r="L87" s="24">
        <f t="shared" si="4"/>
        <v>22.749305555555555</v>
      </c>
      <c r="M87" s="24">
        <f t="shared" si="5"/>
        <v>23.47104997887045</v>
      </c>
    </row>
    <row r="88" spans="1:13" x14ac:dyDescent="0.2">
      <c r="A88" s="22">
        <v>3</v>
      </c>
      <c r="B88" s="26">
        <v>0.99</v>
      </c>
      <c r="C88" s="25" t="s">
        <v>9</v>
      </c>
      <c r="D88" s="22">
        <v>2.9</v>
      </c>
      <c r="E88" s="22"/>
      <c r="F88" s="1">
        <v>1</v>
      </c>
      <c r="G88" s="22">
        <v>7.8</v>
      </c>
      <c r="H88" s="22"/>
      <c r="I88" s="22"/>
      <c r="J88" s="22">
        <v>7.9</v>
      </c>
      <c r="K88" s="22">
        <v>7.9</v>
      </c>
      <c r="L88" s="24">
        <f t="shared" si="4"/>
        <v>16.936075949367087</v>
      </c>
      <c r="M88" s="24">
        <f t="shared" si="5"/>
        <v>15.622969647700678</v>
      </c>
    </row>
    <row r="89" spans="1:13" x14ac:dyDescent="0.2">
      <c r="A89" s="22">
        <v>3</v>
      </c>
      <c r="B89" s="26">
        <v>0.99</v>
      </c>
      <c r="C89" s="25" t="s">
        <v>9</v>
      </c>
      <c r="D89" s="22">
        <v>0.7</v>
      </c>
      <c r="E89" s="22"/>
      <c r="F89" s="1">
        <v>1</v>
      </c>
      <c r="G89" s="22">
        <v>0</v>
      </c>
      <c r="H89" s="22"/>
      <c r="I89" s="22"/>
      <c r="J89" s="22">
        <v>8.3000000000000007</v>
      </c>
      <c r="K89" s="22">
        <v>8.3000000000000007</v>
      </c>
      <c r="L89" s="24">
        <f t="shared" si="4"/>
        <v>2.8668674698795176</v>
      </c>
      <c r="M89" s="24">
        <f t="shared" si="5"/>
        <v>1.3303221892359987</v>
      </c>
    </row>
    <row r="90" spans="1:13" x14ac:dyDescent="0.2">
      <c r="A90" s="22">
        <v>3</v>
      </c>
      <c r="B90" s="26">
        <v>1.98</v>
      </c>
      <c r="C90" s="25" t="s">
        <v>9</v>
      </c>
      <c r="D90" s="22">
        <v>4.8</v>
      </c>
      <c r="E90" s="22"/>
      <c r="F90" s="1">
        <v>1</v>
      </c>
      <c r="G90" s="22">
        <v>19.5</v>
      </c>
      <c r="H90" s="22"/>
      <c r="I90" s="22"/>
      <c r="J90" s="22">
        <v>8</v>
      </c>
      <c r="K90" s="22">
        <v>8</v>
      </c>
      <c r="L90" s="24">
        <f t="shared" si="4"/>
        <v>28.599374999999998</v>
      </c>
      <c r="M90" s="24">
        <f t="shared" si="5"/>
        <v>36.498892410762529</v>
      </c>
    </row>
    <row r="91" spans="1:13" x14ac:dyDescent="0.2">
      <c r="A91" s="22">
        <v>3</v>
      </c>
      <c r="B91" s="26">
        <v>1.98</v>
      </c>
      <c r="C91" s="25" t="s">
        <v>9</v>
      </c>
      <c r="D91" s="22">
        <v>2.2999999999999998</v>
      </c>
      <c r="E91" s="22"/>
      <c r="F91" s="1">
        <v>1</v>
      </c>
      <c r="G91" s="22">
        <v>6.3</v>
      </c>
      <c r="H91" s="22"/>
      <c r="I91" s="22"/>
      <c r="J91" s="22">
        <v>7.7</v>
      </c>
      <c r="K91" s="22">
        <v>7.7</v>
      </c>
      <c r="L91" s="24">
        <f t="shared" si="4"/>
        <v>13.479870129870129</v>
      </c>
      <c r="M91" s="24">
        <f t="shared" si="5"/>
        <v>13.222073103930251</v>
      </c>
    </row>
    <row r="92" spans="1:13" x14ac:dyDescent="0.2">
      <c r="A92" s="22">
        <v>3</v>
      </c>
      <c r="B92" s="26">
        <v>1.98</v>
      </c>
      <c r="C92" s="25" t="s">
        <v>9</v>
      </c>
      <c r="D92" s="22">
        <v>1.4</v>
      </c>
      <c r="E92" s="22"/>
      <c r="F92" s="1">
        <v>1</v>
      </c>
      <c r="G92" s="22">
        <v>3.3</v>
      </c>
      <c r="H92" s="22"/>
      <c r="I92" s="22"/>
      <c r="J92" s="22">
        <v>7.6</v>
      </c>
      <c r="K92" s="22">
        <v>7.6</v>
      </c>
      <c r="L92" s="24">
        <f t="shared" si="4"/>
        <v>7.7361842105263161</v>
      </c>
      <c r="M92" s="24">
        <f t="shared" si="5"/>
        <v>7.7088116140944871</v>
      </c>
    </row>
    <row r="93" spans="1:13" x14ac:dyDescent="0.2">
      <c r="A93" s="22">
        <v>3</v>
      </c>
      <c r="B93" s="26">
        <v>1.98</v>
      </c>
      <c r="C93" s="25" t="s">
        <v>9</v>
      </c>
      <c r="D93" s="22">
        <v>6.7</v>
      </c>
      <c r="E93" s="22"/>
      <c r="F93" s="1">
        <v>1</v>
      </c>
      <c r="G93" s="22">
        <v>28.3</v>
      </c>
      <c r="H93" s="22"/>
      <c r="I93" s="22"/>
      <c r="J93" s="22">
        <v>7.5</v>
      </c>
      <c r="K93" s="22">
        <v>7.5</v>
      </c>
      <c r="L93" s="24">
        <f t="shared" si="4"/>
        <v>43.172666666666672</v>
      </c>
      <c r="M93" s="24">
        <f t="shared" si="5"/>
        <v>55.837145361332233</v>
      </c>
    </row>
    <row r="94" spans="1:13" x14ac:dyDescent="0.2">
      <c r="A94" s="22">
        <v>3</v>
      </c>
      <c r="B94" s="26">
        <v>0.33</v>
      </c>
      <c r="C94" s="25" t="s">
        <v>10</v>
      </c>
      <c r="D94" s="22">
        <v>0.5</v>
      </c>
      <c r="E94" s="22"/>
      <c r="F94" s="1">
        <v>1</v>
      </c>
      <c r="G94" s="22">
        <v>0</v>
      </c>
      <c r="H94" s="22"/>
      <c r="I94" s="22"/>
      <c r="J94" s="22">
        <v>8</v>
      </c>
      <c r="K94" s="22">
        <v>8</v>
      </c>
      <c r="L94" s="24">
        <f t="shared" si="4"/>
        <v>1.7243750000000002</v>
      </c>
      <c r="M94" s="24">
        <f t="shared" si="5"/>
        <v>1.3802092713323488</v>
      </c>
    </row>
    <row r="95" spans="1:13" x14ac:dyDescent="0.2">
      <c r="A95" s="22">
        <v>3</v>
      </c>
      <c r="B95" s="26">
        <v>0.33</v>
      </c>
      <c r="C95" s="25" t="s">
        <v>10</v>
      </c>
      <c r="D95" s="22">
        <v>1.9</v>
      </c>
      <c r="E95" s="22"/>
      <c r="F95" s="1">
        <v>1</v>
      </c>
      <c r="G95" s="22">
        <v>5</v>
      </c>
      <c r="H95" s="22"/>
      <c r="I95" s="22"/>
      <c r="J95" s="22">
        <v>7.7</v>
      </c>
      <c r="K95" s="22">
        <v>7.7</v>
      </c>
      <c r="L95" s="24">
        <f t="shared" si="4"/>
        <v>10.882467532467532</v>
      </c>
      <c r="M95" s="24">
        <f t="shared" si="5"/>
        <v>10.789610202497858</v>
      </c>
    </row>
    <row r="96" spans="1:13" x14ac:dyDescent="0.2">
      <c r="A96" s="22">
        <v>3</v>
      </c>
      <c r="B96" s="26">
        <v>0.33</v>
      </c>
      <c r="C96" s="25" t="s">
        <v>10</v>
      </c>
      <c r="D96" s="22">
        <v>0.8</v>
      </c>
      <c r="E96" s="22"/>
      <c r="F96" s="1">
        <v>1</v>
      </c>
      <c r="G96" s="22">
        <v>1.2</v>
      </c>
      <c r="H96" s="22"/>
      <c r="I96" s="22"/>
      <c r="J96" s="22">
        <v>7</v>
      </c>
      <c r="K96" s="22">
        <v>6.9</v>
      </c>
      <c r="L96" s="24">
        <f t="shared" si="4"/>
        <v>4.1731884057971014</v>
      </c>
      <c r="M96" s="24">
        <f t="shared" si="5"/>
        <v>4.0472674319881028</v>
      </c>
    </row>
    <row r="97" spans="1:14" x14ac:dyDescent="0.2">
      <c r="A97" s="22">
        <v>3</v>
      </c>
      <c r="B97" s="26">
        <v>0.33</v>
      </c>
      <c r="C97" s="25" t="s">
        <v>10</v>
      </c>
      <c r="D97" s="22">
        <v>0.7</v>
      </c>
      <c r="E97" s="22"/>
      <c r="F97" s="1">
        <v>1</v>
      </c>
      <c r="G97" s="22">
        <v>0.5</v>
      </c>
      <c r="H97" s="22"/>
      <c r="I97" s="22"/>
      <c r="J97" s="22">
        <v>7.7</v>
      </c>
      <c r="K97" s="22">
        <v>7.7</v>
      </c>
      <c r="L97" s="24">
        <f t="shared" si="4"/>
        <v>3.0902597402597403</v>
      </c>
      <c r="M97" s="24">
        <f t="shared" si="5"/>
        <v>2.3695463129241903</v>
      </c>
    </row>
    <row r="98" spans="1:14" x14ac:dyDescent="0.2">
      <c r="A98" s="22">
        <v>3</v>
      </c>
      <c r="B98" s="26">
        <v>0.66</v>
      </c>
      <c r="C98" s="25" t="s">
        <v>10</v>
      </c>
      <c r="D98" s="22">
        <v>0.9</v>
      </c>
      <c r="E98" s="22"/>
      <c r="F98" s="1">
        <v>1</v>
      </c>
      <c r="G98" s="22">
        <v>1.7</v>
      </c>
      <c r="H98" s="22"/>
      <c r="I98" s="22"/>
      <c r="J98" s="22">
        <v>7.8</v>
      </c>
      <c r="K98" s="22">
        <v>7.9</v>
      </c>
      <c r="L98" s="24">
        <f t="shared" si="4"/>
        <v>4.2778481012658229</v>
      </c>
      <c r="M98" s="24">
        <f t="shared" si="5"/>
        <v>4.5557313413813079</v>
      </c>
    </row>
    <row r="99" spans="1:14" x14ac:dyDescent="0.2">
      <c r="A99" s="22">
        <v>3</v>
      </c>
      <c r="B99" s="26">
        <v>0.66</v>
      </c>
      <c r="C99" s="25" t="s">
        <v>10</v>
      </c>
      <c r="D99" s="22">
        <v>7.8</v>
      </c>
      <c r="E99" s="22"/>
      <c r="F99" s="1">
        <v>1</v>
      </c>
      <c r="G99" s="22">
        <v>48.3</v>
      </c>
      <c r="H99" s="22"/>
      <c r="I99" s="22"/>
      <c r="J99" s="22">
        <v>7.5</v>
      </c>
      <c r="K99" s="22">
        <v>7.5</v>
      </c>
      <c r="L99" s="24">
        <f t="shared" si="4"/>
        <v>50.506</v>
      </c>
      <c r="M99" s="24">
        <f>((((G99*$H$74))+0.6131)/2.7763)*(50/J99)</f>
        <v>94.257585035238762</v>
      </c>
    </row>
    <row r="100" spans="1:14" x14ac:dyDescent="0.2">
      <c r="A100" s="22">
        <v>3</v>
      </c>
      <c r="B100" s="26">
        <v>0.66</v>
      </c>
      <c r="C100" s="25" t="s">
        <v>10</v>
      </c>
      <c r="D100" s="22">
        <v>2.7</v>
      </c>
      <c r="E100" s="22"/>
      <c r="F100" s="1">
        <v>1</v>
      </c>
      <c r="G100" s="22">
        <v>6.3</v>
      </c>
      <c r="H100" s="22"/>
      <c r="I100" s="22"/>
      <c r="J100" s="22">
        <v>7.5</v>
      </c>
      <c r="K100" s="22">
        <v>7.5</v>
      </c>
      <c r="L100" s="24">
        <f t="shared" si="4"/>
        <v>16.506000000000004</v>
      </c>
      <c r="M100" s="24">
        <f t="shared" si="5"/>
        <v>13.57466172003506</v>
      </c>
    </row>
    <row r="101" spans="1:14" x14ac:dyDescent="0.2">
      <c r="A101" s="22">
        <v>3</v>
      </c>
      <c r="B101" s="26">
        <v>0.66</v>
      </c>
      <c r="C101" s="25" t="s">
        <v>10</v>
      </c>
      <c r="D101" s="22">
        <v>3.1</v>
      </c>
      <c r="E101" s="22"/>
      <c r="F101" s="1">
        <v>1</v>
      </c>
      <c r="G101" s="22">
        <v>8.1999999999999993</v>
      </c>
      <c r="H101" s="22"/>
      <c r="I101" s="22"/>
      <c r="J101" s="22">
        <v>8</v>
      </c>
      <c r="K101" s="22">
        <v>7.9</v>
      </c>
      <c r="L101" s="24">
        <f t="shared" si="4"/>
        <v>18.201898734177217</v>
      </c>
      <c r="M101" s="24">
        <f t="shared" si="5"/>
        <v>16.148065770990165</v>
      </c>
    </row>
    <row r="102" spans="1:14" x14ac:dyDescent="0.2">
      <c r="A102" s="22">
        <v>3</v>
      </c>
      <c r="B102" s="26">
        <v>0.99</v>
      </c>
      <c r="C102" s="25" t="s">
        <v>10</v>
      </c>
      <c r="D102" s="22">
        <v>3.3</v>
      </c>
      <c r="E102" s="22"/>
      <c r="F102" s="1">
        <v>1</v>
      </c>
      <c r="G102" s="22">
        <v>12.5</v>
      </c>
      <c r="H102" s="22"/>
      <c r="I102" s="22"/>
      <c r="J102" s="22">
        <v>8</v>
      </c>
      <c r="K102" s="22">
        <v>8</v>
      </c>
      <c r="L102" s="24">
        <f t="shared" si="4"/>
        <v>19.224374999999998</v>
      </c>
      <c r="M102" s="24">
        <f t="shared" si="5"/>
        <v>23.892185642761948</v>
      </c>
    </row>
    <row r="103" spans="1:14" x14ac:dyDescent="0.2">
      <c r="A103" s="22">
        <v>3</v>
      </c>
      <c r="B103" s="26">
        <v>0.99</v>
      </c>
      <c r="C103" s="25" t="s">
        <v>10</v>
      </c>
      <c r="D103" s="22">
        <v>4.7</v>
      </c>
      <c r="E103" s="22"/>
      <c r="F103" s="1">
        <v>1</v>
      </c>
      <c r="G103" s="22">
        <v>23</v>
      </c>
      <c r="H103" s="22"/>
      <c r="I103" s="22"/>
      <c r="J103" s="22">
        <v>7.8</v>
      </c>
      <c r="K103" s="22">
        <v>7.7</v>
      </c>
      <c r="L103" s="24">
        <f t="shared" si="4"/>
        <v>29.064285714285717</v>
      </c>
      <c r="M103" s="24">
        <f t="shared" si="5"/>
        <v>43.899739276679817</v>
      </c>
    </row>
    <row r="104" spans="1:14" x14ac:dyDescent="0.2">
      <c r="A104" s="22">
        <v>3</v>
      </c>
      <c r="B104" s="26">
        <v>0.99</v>
      </c>
      <c r="C104" s="25" t="s">
        <v>10</v>
      </c>
      <c r="D104" s="22">
        <v>0.8</v>
      </c>
      <c r="E104" s="22"/>
      <c r="F104" s="1">
        <v>1</v>
      </c>
      <c r="G104" s="22">
        <v>0</v>
      </c>
      <c r="H104" s="22"/>
      <c r="I104" s="22"/>
      <c r="J104" s="22">
        <v>8.1</v>
      </c>
      <c r="K104" s="22">
        <v>8.1</v>
      </c>
      <c r="L104" s="24">
        <f t="shared" si="4"/>
        <v>3.5549382716049385</v>
      </c>
      <c r="M104" s="24">
        <f t="shared" si="5"/>
        <v>1.363169650698616</v>
      </c>
    </row>
    <row r="105" spans="1:14" x14ac:dyDescent="0.2">
      <c r="A105" s="22">
        <v>3</v>
      </c>
      <c r="B105" s="26">
        <v>0.99</v>
      </c>
      <c r="C105" s="25" t="s">
        <v>10</v>
      </c>
      <c r="D105" s="22">
        <v>0.9</v>
      </c>
      <c r="E105" s="22"/>
      <c r="F105" s="1">
        <v>1</v>
      </c>
      <c r="G105" s="22">
        <v>1.5</v>
      </c>
      <c r="H105" s="22"/>
      <c r="I105" s="22"/>
      <c r="J105" s="22">
        <v>8.1999999999999993</v>
      </c>
      <c r="K105" s="22">
        <v>8.1</v>
      </c>
      <c r="L105" s="24">
        <f t="shared" si="4"/>
        <v>4.1722222222222225</v>
      </c>
      <c r="M105" s="24">
        <f t="shared" si="5"/>
        <v>3.982094083808684</v>
      </c>
    </row>
    <row r="106" spans="1:14" x14ac:dyDescent="0.2">
      <c r="A106" s="22">
        <v>3</v>
      </c>
      <c r="B106" s="26">
        <v>1.98</v>
      </c>
      <c r="C106" s="25" t="s">
        <v>10</v>
      </c>
      <c r="D106" s="22">
        <v>1</v>
      </c>
      <c r="E106" s="22"/>
      <c r="F106" s="22">
        <v>3</v>
      </c>
      <c r="G106" s="22">
        <v>6.8</v>
      </c>
      <c r="H106" s="22"/>
      <c r="I106" s="22"/>
      <c r="J106" s="22">
        <v>7.6</v>
      </c>
      <c r="K106" s="22">
        <v>7.6</v>
      </c>
      <c r="L106" s="24">
        <f t="shared" si="4"/>
        <v>15.313815789473686</v>
      </c>
      <c r="M106" s="24">
        <f t="shared" si="5"/>
        <v>14.343920439357953</v>
      </c>
    </row>
    <row r="107" spans="1:14" x14ac:dyDescent="0.2">
      <c r="A107" s="22">
        <v>3</v>
      </c>
      <c r="B107" s="26">
        <v>1.98</v>
      </c>
      <c r="C107" s="25" t="s">
        <v>10</v>
      </c>
      <c r="D107" s="22">
        <v>0.4</v>
      </c>
      <c r="E107" s="22"/>
      <c r="F107" s="22">
        <v>3</v>
      </c>
      <c r="G107" s="22">
        <v>0</v>
      </c>
      <c r="H107" s="22"/>
      <c r="I107" s="22"/>
      <c r="J107" s="22">
        <v>7.1</v>
      </c>
      <c r="K107" s="22">
        <v>7.1</v>
      </c>
      <c r="L107" s="24">
        <f t="shared" si="4"/>
        <v>3.716197183098592</v>
      </c>
      <c r="M107" s="24">
        <f t="shared" si="5"/>
        <v>1.5551653761491253</v>
      </c>
    </row>
    <row r="108" spans="1:14" x14ac:dyDescent="0.2">
      <c r="A108" s="22">
        <v>3</v>
      </c>
      <c r="B108" s="26">
        <v>1.98</v>
      </c>
      <c r="C108" s="25" t="s">
        <v>10</v>
      </c>
      <c r="D108" s="22">
        <v>1.5</v>
      </c>
      <c r="E108" s="22"/>
      <c r="F108" s="22">
        <v>3</v>
      </c>
      <c r="G108" s="22">
        <v>25.3</v>
      </c>
      <c r="H108" s="22"/>
      <c r="I108" s="22"/>
      <c r="J108" s="22">
        <v>7</v>
      </c>
      <c r="K108" s="22">
        <v>7</v>
      </c>
      <c r="L108" s="24">
        <f t="shared" si="4"/>
        <v>27.340714285714288</v>
      </c>
      <c r="M108" s="24">
        <f t="shared" si="5"/>
        <v>53.650799368120985</v>
      </c>
    </row>
    <row r="109" spans="1:14" x14ac:dyDescent="0.2">
      <c r="A109" s="22">
        <v>3</v>
      </c>
      <c r="B109" s="26">
        <v>1.98</v>
      </c>
      <c r="C109" s="25" t="s">
        <v>10</v>
      </c>
      <c r="D109" s="22">
        <v>2.8</v>
      </c>
      <c r="E109" s="22"/>
      <c r="F109" s="22">
        <v>3</v>
      </c>
      <c r="G109" s="22">
        <v>43.3</v>
      </c>
      <c r="H109" s="22"/>
      <c r="I109" s="22"/>
      <c r="J109" s="22">
        <v>7.1</v>
      </c>
      <c r="K109" s="22">
        <v>7.1</v>
      </c>
      <c r="L109" s="24">
        <f t="shared" si="4"/>
        <v>54.420422535211266</v>
      </c>
      <c r="M109" s="24">
        <f t="shared" si="5"/>
        <v>89.421628644467049</v>
      </c>
    </row>
    <row r="110" spans="1:14" ht="17" x14ac:dyDescent="0.25">
      <c r="A110" s="20">
        <v>4</v>
      </c>
      <c r="B110" s="20">
        <v>0</v>
      </c>
      <c r="C110" s="21" t="s">
        <v>8</v>
      </c>
      <c r="D110" s="22">
        <v>0.8</v>
      </c>
      <c r="E110" s="22">
        <v>0.13220000000000001</v>
      </c>
      <c r="F110" s="1">
        <v>1</v>
      </c>
      <c r="G110" s="22">
        <v>2</v>
      </c>
      <c r="H110" s="22">
        <v>0.78</v>
      </c>
      <c r="I110" s="23" t="s">
        <v>12</v>
      </c>
      <c r="J110" s="22">
        <v>8.4</v>
      </c>
      <c r="K110" s="22">
        <v>8.3000000000000007</v>
      </c>
      <c r="L110" s="24">
        <f>((D110-$E$110)*F110)*(50/K110)</f>
        <v>4.0228915662650602</v>
      </c>
      <c r="M110" s="24">
        <f>((((G110*$H$110))+0.6131)/2.7763)*(50/J110)</f>
        <v>4.659121509786063</v>
      </c>
      <c r="N110" s="38"/>
    </row>
    <row r="111" spans="1:14" ht="17" x14ac:dyDescent="0.25">
      <c r="A111" s="22">
        <v>4</v>
      </c>
      <c r="B111" s="22">
        <v>0</v>
      </c>
      <c r="C111" s="25" t="s">
        <v>8</v>
      </c>
      <c r="D111" s="22">
        <v>0.8</v>
      </c>
      <c r="E111" s="22"/>
      <c r="F111" s="1">
        <v>1</v>
      </c>
      <c r="G111" s="22">
        <v>1.8</v>
      </c>
      <c r="H111" s="22"/>
      <c r="I111" s="22"/>
      <c r="J111" s="22">
        <v>8.1</v>
      </c>
      <c r="K111" s="22">
        <v>8.1</v>
      </c>
      <c r="L111" s="24">
        <f t="shared" ref="L111:L145" si="6">((D111-$E$110)*F111)*(50/K111)</f>
        <v>4.1222222222222227</v>
      </c>
      <c r="M111" s="24">
        <f t="shared" ref="M111:M145" si="7">((((G111*$H$110))+0.6131)/2.7763)*(50/J111)</f>
        <v>4.4848303742035203</v>
      </c>
      <c r="N111" s="38"/>
    </row>
    <row r="112" spans="1:14" ht="17" x14ac:dyDescent="0.25">
      <c r="A112" s="22">
        <v>4</v>
      </c>
      <c r="B112" s="22">
        <v>0</v>
      </c>
      <c r="C112" s="25" t="s">
        <v>8</v>
      </c>
      <c r="D112" s="22">
        <v>0.6</v>
      </c>
      <c r="E112" s="22"/>
      <c r="F112" s="1">
        <v>1</v>
      </c>
      <c r="G112" s="22">
        <v>0.5</v>
      </c>
      <c r="H112" s="22"/>
      <c r="I112" s="22"/>
      <c r="J112" s="22">
        <v>7.9</v>
      </c>
      <c r="K112" s="22">
        <v>7.8</v>
      </c>
      <c r="L112" s="24">
        <f t="shared" si="6"/>
        <v>2.9987179487179487</v>
      </c>
      <c r="M112" s="24">
        <f t="shared" si="7"/>
        <v>2.2867608605752943</v>
      </c>
      <c r="N112" s="38"/>
    </row>
    <row r="113" spans="1:14" ht="17" x14ac:dyDescent="0.25">
      <c r="A113" s="22">
        <v>4</v>
      </c>
      <c r="B113" s="22">
        <v>0</v>
      </c>
      <c r="C113" s="25" t="s">
        <v>8</v>
      </c>
      <c r="D113" s="22">
        <v>0.7</v>
      </c>
      <c r="E113" s="22"/>
      <c r="F113" s="1">
        <v>1</v>
      </c>
      <c r="G113" s="22">
        <v>1.3</v>
      </c>
      <c r="H113" s="22"/>
      <c r="I113" s="22"/>
      <c r="J113" s="22">
        <v>8.6</v>
      </c>
      <c r="K113" s="22">
        <v>8.6</v>
      </c>
      <c r="L113" s="24">
        <f t="shared" si="6"/>
        <v>3.3011627906976746</v>
      </c>
      <c r="M113" s="24">
        <f t="shared" si="7"/>
        <v>3.407370860832847</v>
      </c>
      <c r="N113" s="38"/>
    </row>
    <row r="114" spans="1:14" ht="17" x14ac:dyDescent="0.25">
      <c r="A114" s="22">
        <v>4</v>
      </c>
      <c r="B114" s="26">
        <v>0.33</v>
      </c>
      <c r="C114" s="25" t="s">
        <v>9</v>
      </c>
      <c r="D114" s="22">
        <v>0.6</v>
      </c>
      <c r="E114" s="22"/>
      <c r="F114" s="1">
        <v>1</v>
      </c>
      <c r="G114" s="22">
        <v>0.3</v>
      </c>
      <c r="H114" s="22"/>
      <c r="I114" s="22"/>
      <c r="J114" s="22">
        <v>8.1999999999999993</v>
      </c>
      <c r="K114" s="22">
        <v>8.1999999999999993</v>
      </c>
      <c r="L114" s="24">
        <f t="shared" si="6"/>
        <v>2.852439024390244</v>
      </c>
      <c r="M114" s="24">
        <f t="shared" si="7"/>
        <v>1.8604775789500501</v>
      </c>
      <c r="N114" s="38"/>
    </row>
    <row r="115" spans="1:14" ht="17" x14ac:dyDescent="0.25">
      <c r="A115" s="22">
        <v>4</v>
      </c>
      <c r="B115" s="26">
        <v>0.33</v>
      </c>
      <c r="C115" s="25" t="s">
        <v>9</v>
      </c>
      <c r="D115" s="22">
        <v>0.9</v>
      </c>
      <c r="E115" s="22"/>
      <c r="F115" s="1">
        <v>1</v>
      </c>
      <c r="G115" s="22">
        <v>1.5</v>
      </c>
      <c r="H115" s="22"/>
      <c r="I115" s="22"/>
      <c r="J115" s="22">
        <v>8.5</v>
      </c>
      <c r="K115" s="22">
        <v>8.5</v>
      </c>
      <c r="L115" s="24">
        <f t="shared" si="6"/>
        <v>4.5164705882352942</v>
      </c>
      <c r="M115" s="24">
        <f t="shared" si="7"/>
        <v>3.7779863593313996</v>
      </c>
      <c r="N115" s="38"/>
    </row>
    <row r="116" spans="1:14" ht="17" x14ac:dyDescent="0.25">
      <c r="A116" s="22">
        <v>4</v>
      </c>
      <c r="B116" s="26">
        <v>0.33</v>
      </c>
      <c r="C116" s="25" t="s">
        <v>9</v>
      </c>
      <c r="D116" s="22">
        <v>1.1000000000000001</v>
      </c>
      <c r="E116" s="22"/>
      <c r="F116" s="1">
        <v>1</v>
      </c>
      <c r="G116" s="22">
        <v>3</v>
      </c>
      <c r="H116" s="22"/>
      <c r="I116" s="22"/>
      <c r="J116" s="22">
        <v>8</v>
      </c>
      <c r="K116" s="22">
        <v>7.9</v>
      </c>
      <c r="L116" s="24">
        <f t="shared" si="6"/>
        <v>6.1253164556962032</v>
      </c>
      <c r="M116" s="24">
        <f t="shared" si="7"/>
        <v>6.6480117422468759</v>
      </c>
      <c r="N116" s="38"/>
    </row>
    <row r="117" spans="1:14" ht="17" x14ac:dyDescent="0.25">
      <c r="A117" s="22">
        <v>4</v>
      </c>
      <c r="B117" s="26">
        <v>0.33</v>
      </c>
      <c r="C117" s="25" t="s">
        <v>9</v>
      </c>
      <c r="D117" s="22">
        <v>0.7</v>
      </c>
      <c r="E117" s="22"/>
      <c r="F117" s="1">
        <v>1</v>
      </c>
      <c r="G117" s="22">
        <v>1.2</v>
      </c>
      <c r="H117" s="22"/>
      <c r="I117" s="22"/>
      <c r="J117" s="22">
        <v>7.8</v>
      </c>
      <c r="K117" s="22">
        <v>7.8</v>
      </c>
      <c r="L117" s="24">
        <f t="shared" si="6"/>
        <v>3.6397435897435897</v>
      </c>
      <c r="M117" s="24">
        <f t="shared" si="7"/>
        <v>3.5767489843058042</v>
      </c>
      <c r="N117" s="38"/>
    </row>
    <row r="118" spans="1:14" ht="17" x14ac:dyDescent="0.25">
      <c r="A118" s="22">
        <v>4</v>
      </c>
      <c r="B118" s="26">
        <v>0.66</v>
      </c>
      <c r="C118" s="25" t="s">
        <v>9</v>
      </c>
      <c r="D118" s="22">
        <v>1.5</v>
      </c>
      <c r="E118" s="22"/>
      <c r="F118" s="1">
        <v>1</v>
      </c>
      <c r="G118" s="22">
        <v>3</v>
      </c>
      <c r="H118" s="22"/>
      <c r="I118" s="22"/>
      <c r="J118" s="22">
        <v>8.1</v>
      </c>
      <c r="K118" s="22">
        <v>8.1999999999999993</v>
      </c>
      <c r="L118" s="24">
        <f t="shared" si="6"/>
        <v>8.340243902439024</v>
      </c>
      <c r="M118" s="24">
        <f t="shared" si="7"/>
        <v>6.5659375232067907</v>
      </c>
      <c r="N118" s="38"/>
    </row>
    <row r="119" spans="1:14" ht="17" x14ac:dyDescent="0.25">
      <c r="A119" s="22">
        <v>4</v>
      </c>
      <c r="B119" s="26">
        <v>0.66</v>
      </c>
      <c r="C119" s="25" t="s">
        <v>9</v>
      </c>
      <c r="D119" s="22">
        <v>1.4</v>
      </c>
      <c r="E119" s="22"/>
      <c r="F119" s="1">
        <v>1</v>
      </c>
      <c r="G119" s="22">
        <v>3</v>
      </c>
      <c r="H119" s="22"/>
      <c r="I119" s="22"/>
      <c r="J119" s="22">
        <v>8.1</v>
      </c>
      <c r="K119" s="22">
        <v>8.1</v>
      </c>
      <c r="L119" s="24">
        <f t="shared" si="6"/>
        <v>7.8259259259259251</v>
      </c>
      <c r="M119" s="24">
        <f t="shared" si="7"/>
        <v>6.5659375232067907</v>
      </c>
      <c r="N119" s="38"/>
    </row>
    <row r="120" spans="1:14" ht="17" x14ac:dyDescent="0.25">
      <c r="A120" s="22">
        <v>4</v>
      </c>
      <c r="B120" s="26">
        <v>0.66</v>
      </c>
      <c r="C120" s="25" t="s">
        <v>9</v>
      </c>
      <c r="D120" s="22">
        <v>0.8</v>
      </c>
      <c r="E120" s="22"/>
      <c r="F120" s="1">
        <v>1</v>
      </c>
      <c r="G120" s="22">
        <v>1.5</v>
      </c>
      <c r="H120" s="22"/>
      <c r="I120" s="22"/>
      <c r="J120" s="22">
        <v>8.3000000000000007</v>
      </c>
      <c r="K120" s="22">
        <v>8.3000000000000007</v>
      </c>
      <c r="L120" s="24">
        <f t="shared" si="6"/>
        <v>4.0228915662650602</v>
      </c>
      <c r="M120" s="24">
        <f t="shared" si="7"/>
        <v>3.8690221752189022</v>
      </c>
      <c r="N120" s="38"/>
    </row>
    <row r="121" spans="1:14" ht="17" x14ac:dyDescent="0.25">
      <c r="A121" s="22">
        <v>4</v>
      </c>
      <c r="B121" s="26">
        <v>0.66</v>
      </c>
      <c r="C121" s="25" t="s">
        <v>9</v>
      </c>
      <c r="D121" s="22">
        <v>1.2</v>
      </c>
      <c r="E121" s="22"/>
      <c r="F121" s="1">
        <v>1</v>
      </c>
      <c r="G121" s="22">
        <v>2.2999999999999998</v>
      </c>
      <c r="H121" s="22"/>
      <c r="I121" s="22"/>
      <c r="J121" s="22">
        <v>8.5</v>
      </c>
      <c r="K121" s="22">
        <v>8.4</v>
      </c>
      <c r="L121" s="24">
        <f t="shared" si="6"/>
        <v>6.3559523809523801</v>
      </c>
      <c r="M121" s="24">
        <f t="shared" si="7"/>
        <v>5.100101489286418</v>
      </c>
      <c r="N121" s="38"/>
    </row>
    <row r="122" spans="1:14" ht="17" x14ac:dyDescent="0.25">
      <c r="A122" s="22">
        <v>4</v>
      </c>
      <c r="B122" s="26">
        <v>0.99</v>
      </c>
      <c r="C122" s="25" t="s">
        <v>9</v>
      </c>
      <c r="D122" s="22">
        <v>0.8</v>
      </c>
      <c r="E122" s="22"/>
      <c r="F122" s="1">
        <v>1</v>
      </c>
      <c r="G122" s="22">
        <v>1.8</v>
      </c>
      <c r="H122" s="22"/>
      <c r="I122" s="22"/>
      <c r="J122" s="22">
        <v>8.1</v>
      </c>
      <c r="K122" s="22">
        <v>8.1</v>
      </c>
      <c r="L122" s="24">
        <f t="shared" si="6"/>
        <v>4.1222222222222227</v>
      </c>
      <c r="M122" s="24">
        <f t="shared" si="7"/>
        <v>4.4848303742035203</v>
      </c>
      <c r="N122" s="38"/>
    </row>
    <row r="123" spans="1:14" ht="17" x14ac:dyDescent="0.25">
      <c r="A123" s="22">
        <v>4</v>
      </c>
      <c r="B123" s="26">
        <v>0.99</v>
      </c>
      <c r="C123" s="25" t="s">
        <v>9</v>
      </c>
      <c r="D123" s="22">
        <v>4.3</v>
      </c>
      <c r="E123" s="22"/>
      <c r="F123" s="1">
        <v>1</v>
      </c>
      <c r="G123" s="22">
        <v>16.2</v>
      </c>
      <c r="H123" s="22"/>
      <c r="I123" s="22"/>
      <c r="J123" s="22">
        <v>7.6</v>
      </c>
      <c r="K123" s="22">
        <v>7.6</v>
      </c>
      <c r="L123" s="24">
        <f t="shared" si="6"/>
        <v>27.419736842105262</v>
      </c>
      <c r="M123" s="24">
        <f t="shared" si="7"/>
        <v>31.396150120285043</v>
      </c>
      <c r="N123" s="38"/>
    </row>
    <row r="124" spans="1:14" ht="17" x14ac:dyDescent="0.25">
      <c r="A124" s="22">
        <v>4</v>
      </c>
      <c r="B124" s="26">
        <v>0.99</v>
      </c>
      <c r="C124" s="25" t="s">
        <v>9</v>
      </c>
      <c r="D124" s="22">
        <v>1.3</v>
      </c>
      <c r="E124" s="22"/>
      <c r="F124" s="1">
        <v>1</v>
      </c>
      <c r="G124" s="22">
        <v>3.7</v>
      </c>
      <c r="H124" s="22"/>
      <c r="I124" s="22"/>
      <c r="J124" s="22">
        <v>8.3000000000000007</v>
      </c>
      <c r="K124" s="22">
        <v>8.3000000000000007</v>
      </c>
      <c r="L124" s="24">
        <f t="shared" si="6"/>
        <v>7.0349397590361438</v>
      </c>
      <c r="M124" s="24">
        <f t="shared" si="7"/>
        <v>7.5924488213271637</v>
      </c>
      <c r="N124" s="38"/>
    </row>
    <row r="125" spans="1:14" ht="17" x14ac:dyDescent="0.25">
      <c r="A125" s="22">
        <v>4</v>
      </c>
      <c r="B125" s="26">
        <v>0.99</v>
      </c>
      <c r="C125" s="25" t="s">
        <v>9</v>
      </c>
      <c r="D125" s="22">
        <v>0.6</v>
      </c>
      <c r="E125" s="22"/>
      <c r="F125" s="1">
        <v>1</v>
      </c>
      <c r="G125" s="22">
        <v>1.2</v>
      </c>
      <c r="H125" s="22"/>
      <c r="I125" s="22"/>
      <c r="J125" s="22">
        <v>8.3000000000000007</v>
      </c>
      <c r="K125" s="22">
        <v>8.4</v>
      </c>
      <c r="L125" s="24">
        <f t="shared" si="6"/>
        <v>2.7845238095238094</v>
      </c>
      <c r="M125" s="24">
        <f t="shared" si="7"/>
        <v>3.3612821780223219</v>
      </c>
      <c r="N125" s="38"/>
    </row>
    <row r="126" spans="1:14" ht="17" x14ac:dyDescent="0.25">
      <c r="A126" s="22">
        <v>4</v>
      </c>
      <c r="B126" s="26">
        <v>1.98</v>
      </c>
      <c r="C126" s="25" t="s">
        <v>9</v>
      </c>
      <c r="D126" s="22">
        <v>1.5</v>
      </c>
      <c r="E126" s="22"/>
      <c r="F126" s="1">
        <v>1</v>
      </c>
      <c r="G126" s="22">
        <v>4.5</v>
      </c>
      <c r="H126" s="22"/>
      <c r="I126" s="22"/>
      <c r="J126" s="22">
        <v>8.1999999999999993</v>
      </c>
      <c r="K126" s="22">
        <v>8.1999999999999993</v>
      </c>
      <c r="L126" s="24">
        <f t="shared" si="6"/>
        <v>8.340243902439024</v>
      </c>
      <c r="M126" s="24">
        <f t="shared" si="7"/>
        <v>9.0555248562967208</v>
      </c>
      <c r="N126" s="38"/>
    </row>
    <row r="127" spans="1:14" ht="17" x14ac:dyDescent="0.25">
      <c r="A127" s="22">
        <v>4</v>
      </c>
      <c r="B127" s="26">
        <v>1.98</v>
      </c>
      <c r="C127" s="25" t="s">
        <v>9</v>
      </c>
      <c r="D127" s="22">
        <v>7.9</v>
      </c>
      <c r="E127" s="22"/>
      <c r="F127" s="1">
        <v>2</v>
      </c>
      <c r="G127" s="22">
        <v>49.2</v>
      </c>
      <c r="H127" s="22"/>
      <c r="I127" s="22"/>
      <c r="J127" s="22">
        <v>8.3000000000000007</v>
      </c>
      <c r="K127" s="22">
        <v>8.3000000000000007</v>
      </c>
      <c r="L127" s="24">
        <f t="shared" si="6"/>
        <v>93.587951807228904</v>
      </c>
      <c r="M127" s="24">
        <f t="shared" si="7"/>
        <v>84.599681729475265</v>
      </c>
      <c r="N127" s="38"/>
    </row>
    <row r="128" spans="1:14" ht="17" x14ac:dyDescent="0.25">
      <c r="A128" s="22">
        <v>4</v>
      </c>
      <c r="B128" s="26">
        <v>1.98</v>
      </c>
      <c r="C128" s="25" t="s">
        <v>9</v>
      </c>
      <c r="D128" s="22">
        <v>6.1</v>
      </c>
      <c r="E128" s="22"/>
      <c r="F128" s="1">
        <v>1</v>
      </c>
      <c r="G128" s="22">
        <v>30.8</v>
      </c>
      <c r="H128" s="22"/>
      <c r="I128" s="22"/>
      <c r="J128" s="22">
        <v>8.4</v>
      </c>
      <c r="K128" s="22">
        <v>8.4</v>
      </c>
      <c r="L128" s="24">
        <f t="shared" si="6"/>
        <v>35.522619047619045</v>
      </c>
      <c r="M128" s="24">
        <f t="shared" si="7"/>
        <v>52.821886958147452</v>
      </c>
      <c r="N128" s="38"/>
    </row>
    <row r="129" spans="1:14" ht="17" x14ac:dyDescent="0.25">
      <c r="A129" s="22">
        <v>4</v>
      </c>
      <c r="B129" s="26">
        <v>1.98</v>
      </c>
      <c r="C129" s="25" t="s">
        <v>9</v>
      </c>
      <c r="D129" s="22">
        <v>3.7</v>
      </c>
      <c r="E129" s="22"/>
      <c r="F129" s="1">
        <v>1</v>
      </c>
      <c r="G129" s="22">
        <v>16</v>
      </c>
      <c r="H129" s="22"/>
      <c r="I129" s="22"/>
      <c r="J129" s="22">
        <v>8</v>
      </c>
      <c r="K129" s="22">
        <v>7.8</v>
      </c>
      <c r="L129" s="24">
        <f t="shared" si="6"/>
        <v>22.870512820512822</v>
      </c>
      <c r="M129" s="24">
        <f t="shared" si="7"/>
        <v>29.475155782876488</v>
      </c>
      <c r="N129" s="38"/>
    </row>
    <row r="130" spans="1:14" ht="17" x14ac:dyDescent="0.25">
      <c r="A130" s="22">
        <v>4</v>
      </c>
      <c r="B130" s="26">
        <v>0.33</v>
      </c>
      <c r="C130" s="25" t="s">
        <v>10</v>
      </c>
      <c r="D130" s="22">
        <v>0.5</v>
      </c>
      <c r="E130" s="22"/>
      <c r="F130" s="1">
        <v>1</v>
      </c>
      <c r="G130" s="22">
        <v>0.3</v>
      </c>
      <c r="H130" s="22"/>
      <c r="I130" s="22"/>
      <c r="J130" s="22">
        <v>7.9</v>
      </c>
      <c r="K130" s="22">
        <v>7.9</v>
      </c>
      <c r="L130" s="24">
        <f t="shared" si="6"/>
        <v>2.3278481012658228</v>
      </c>
      <c r="M130" s="24">
        <f t="shared" si="7"/>
        <v>1.9311286262519507</v>
      </c>
      <c r="N130" s="38"/>
    </row>
    <row r="131" spans="1:14" ht="17" x14ac:dyDescent="0.25">
      <c r="A131" s="22">
        <v>4</v>
      </c>
      <c r="B131" s="26">
        <v>0.33</v>
      </c>
      <c r="C131" s="25" t="s">
        <v>10</v>
      </c>
      <c r="D131" s="22">
        <v>2.5</v>
      </c>
      <c r="E131" s="22"/>
      <c r="F131" s="1">
        <v>1</v>
      </c>
      <c r="G131" s="22">
        <v>10.3</v>
      </c>
      <c r="H131" s="22"/>
      <c r="I131" s="22"/>
      <c r="J131" s="22">
        <v>8.4</v>
      </c>
      <c r="K131" s="22">
        <v>8.4</v>
      </c>
      <c r="L131" s="24">
        <f t="shared" si="6"/>
        <v>14.094047619047618</v>
      </c>
      <c r="M131" s="24">
        <f t="shared" si="7"/>
        <v>18.539362941084658</v>
      </c>
      <c r="N131" s="38"/>
    </row>
    <row r="132" spans="1:14" ht="17" x14ac:dyDescent="0.25">
      <c r="A132" s="22">
        <v>4</v>
      </c>
      <c r="B132" s="26">
        <v>0.33</v>
      </c>
      <c r="C132" s="25" t="s">
        <v>10</v>
      </c>
      <c r="D132" s="22">
        <v>0.5</v>
      </c>
      <c r="E132" s="22"/>
      <c r="F132" s="1">
        <v>1</v>
      </c>
      <c r="G132" s="22">
        <v>0</v>
      </c>
      <c r="H132" s="22"/>
      <c r="I132" s="22"/>
      <c r="J132" s="22">
        <v>7.7</v>
      </c>
      <c r="K132" s="22">
        <v>7.7</v>
      </c>
      <c r="L132" s="24">
        <f t="shared" si="6"/>
        <v>2.3883116883116884</v>
      </c>
      <c r="M132" s="24">
        <f t="shared" si="7"/>
        <v>1.4339836585271155</v>
      </c>
      <c r="N132" s="38"/>
    </row>
    <row r="133" spans="1:14" ht="17" x14ac:dyDescent="0.25">
      <c r="A133" s="22">
        <v>4</v>
      </c>
      <c r="B133" s="26">
        <v>0.33</v>
      </c>
      <c r="C133" s="25" t="s">
        <v>10</v>
      </c>
      <c r="D133" s="22">
        <v>0.6</v>
      </c>
      <c r="E133" s="22"/>
      <c r="F133" s="1">
        <v>1</v>
      </c>
      <c r="G133" s="22">
        <v>1.8</v>
      </c>
      <c r="H133" s="22"/>
      <c r="I133" s="22"/>
      <c r="J133" s="22">
        <v>8.5</v>
      </c>
      <c r="K133" s="22">
        <v>8.4</v>
      </c>
      <c r="L133" s="24">
        <f t="shared" si="6"/>
        <v>2.7845238095238094</v>
      </c>
      <c r="M133" s="24">
        <f t="shared" si="7"/>
        <v>4.2737795330645314</v>
      </c>
      <c r="N133" s="38"/>
    </row>
    <row r="134" spans="1:14" ht="17" x14ac:dyDescent="0.25">
      <c r="A134" s="22">
        <v>4</v>
      </c>
      <c r="B134" s="26">
        <v>0.66</v>
      </c>
      <c r="C134" s="25" t="s">
        <v>10</v>
      </c>
      <c r="D134" s="22">
        <v>1.1000000000000001</v>
      </c>
      <c r="E134" s="22"/>
      <c r="F134" s="1">
        <v>1</v>
      </c>
      <c r="G134" s="22">
        <v>3.7</v>
      </c>
      <c r="H134" s="22"/>
      <c r="I134" s="22"/>
      <c r="J134" s="22">
        <v>8.3000000000000007</v>
      </c>
      <c r="K134" s="22">
        <v>8.3000000000000007</v>
      </c>
      <c r="L134" s="24">
        <f>((D134-$E$110)*F134)*(50/K134)</f>
        <v>5.830120481927711</v>
      </c>
      <c r="M134" s="24">
        <f t="shared" si="7"/>
        <v>7.5924488213271637</v>
      </c>
      <c r="N134" s="38"/>
    </row>
    <row r="135" spans="1:14" ht="17" x14ac:dyDescent="0.25">
      <c r="A135" s="22">
        <v>4</v>
      </c>
      <c r="B135" s="26">
        <v>0.66</v>
      </c>
      <c r="C135" s="25" t="s">
        <v>10</v>
      </c>
      <c r="D135" s="22">
        <v>7.5</v>
      </c>
      <c r="E135" s="22"/>
      <c r="F135" s="1">
        <v>1</v>
      </c>
      <c r="G135" s="22">
        <v>56.7</v>
      </c>
      <c r="H135" s="22"/>
      <c r="I135" s="22"/>
      <c r="J135" s="22">
        <v>8.5</v>
      </c>
      <c r="K135" s="22">
        <v>8.4</v>
      </c>
      <c r="L135" s="24">
        <f t="shared" si="6"/>
        <v>43.855952380952381</v>
      </c>
      <c r="M135" s="24">
        <f t="shared" si="7"/>
        <v>95.003930326227689</v>
      </c>
      <c r="N135" s="38"/>
    </row>
    <row r="136" spans="1:14" ht="17" x14ac:dyDescent="0.25">
      <c r="A136" s="22">
        <v>4</v>
      </c>
      <c r="B136" s="26">
        <v>0.66</v>
      </c>
      <c r="C136" s="25" t="s">
        <v>10</v>
      </c>
      <c r="D136" s="22">
        <v>1.2</v>
      </c>
      <c r="E136" s="22"/>
      <c r="F136" s="1">
        <v>1</v>
      </c>
      <c r="G136" s="22">
        <v>4.3</v>
      </c>
      <c r="H136" s="22"/>
      <c r="I136" s="22"/>
      <c r="J136" s="22">
        <v>8.5</v>
      </c>
      <c r="K136" s="22">
        <v>8.3000000000000007</v>
      </c>
      <c r="L136" s="24">
        <f t="shared" si="6"/>
        <v>6.4325301204819265</v>
      </c>
      <c r="M136" s="24">
        <f t="shared" si="7"/>
        <v>8.4053893141739664</v>
      </c>
      <c r="N136" s="38"/>
    </row>
    <row r="137" spans="1:14" ht="17" x14ac:dyDescent="0.25">
      <c r="A137" s="22">
        <v>4</v>
      </c>
      <c r="B137" s="26">
        <v>0.66</v>
      </c>
      <c r="C137" s="25" t="s">
        <v>10</v>
      </c>
      <c r="D137" s="22">
        <v>1.2</v>
      </c>
      <c r="E137" s="22"/>
      <c r="F137" s="1">
        <v>1</v>
      </c>
      <c r="G137" s="22">
        <v>4.7</v>
      </c>
      <c r="H137" s="22"/>
      <c r="I137" s="22"/>
      <c r="J137" s="22">
        <v>8.6</v>
      </c>
      <c r="K137" s="22">
        <v>8.6</v>
      </c>
      <c r="L137" s="24">
        <f t="shared" si="6"/>
        <v>6.2081395348837205</v>
      </c>
      <c r="M137" s="24">
        <f t="shared" si="7"/>
        <v>8.9610230782311096</v>
      </c>
      <c r="N137" s="38"/>
    </row>
    <row r="138" spans="1:14" ht="17" x14ac:dyDescent="0.25">
      <c r="A138" s="22">
        <v>4</v>
      </c>
      <c r="B138" s="26">
        <v>0.99</v>
      </c>
      <c r="C138" s="25" t="s">
        <v>10</v>
      </c>
      <c r="D138" s="22">
        <v>3.8</v>
      </c>
      <c r="E138" s="22"/>
      <c r="F138" s="1">
        <v>1</v>
      </c>
      <c r="G138" s="22">
        <v>17</v>
      </c>
      <c r="H138" s="22"/>
      <c r="I138" s="22"/>
      <c r="J138" s="22">
        <v>8</v>
      </c>
      <c r="K138" s="22">
        <v>8</v>
      </c>
      <c r="L138" s="24">
        <f t="shared" si="6"/>
        <v>22.923749999999998</v>
      </c>
      <c r="M138" s="24">
        <f t="shared" si="7"/>
        <v>31.231089939847994</v>
      </c>
      <c r="N138" s="38"/>
    </row>
    <row r="139" spans="1:14" ht="17" x14ac:dyDescent="0.25">
      <c r="A139" s="22">
        <v>4</v>
      </c>
      <c r="B139" s="26">
        <v>0.99</v>
      </c>
      <c r="C139" s="25" t="s">
        <v>10</v>
      </c>
      <c r="D139" s="22">
        <v>0.6</v>
      </c>
      <c r="E139" s="22"/>
      <c r="F139" s="1">
        <v>1</v>
      </c>
      <c r="G139" s="22">
        <v>0</v>
      </c>
      <c r="H139" s="22"/>
      <c r="I139" s="22"/>
      <c r="J139" s="22">
        <v>8.5</v>
      </c>
      <c r="K139" s="22">
        <v>8.4</v>
      </c>
      <c r="L139" s="24">
        <f t="shared" si="6"/>
        <v>2.7845238095238094</v>
      </c>
      <c r="M139" s="24">
        <f t="shared" si="7"/>
        <v>1.2990204906657401</v>
      </c>
      <c r="N139" s="38"/>
    </row>
    <row r="140" spans="1:14" ht="17" x14ac:dyDescent="0.25">
      <c r="A140" s="22">
        <v>4</v>
      </c>
      <c r="B140" s="26">
        <v>0.99</v>
      </c>
      <c r="C140" s="25" t="s">
        <v>10</v>
      </c>
      <c r="D140" s="22">
        <v>0.9</v>
      </c>
      <c r="E140" s="22"/>
      <c r="F140" s="1">
        <v>1</v>
      </c>
      <c r="G140" s="22">
        <v>2</v>
      </c>
      <c r="H140" s="22"/>
      <c r="I140" s="22"/>
      <c r="J140" s="22">
        <v>8.3000000000000007</v>
      </c>
      <c r="K140" s="22">
        <v>8.3000000000000007</v>
      </c>
      <c r="L140" s="24">
        <f t="shared" si="6"/>
        <v>4.6253012048192765</v>
      </c>
      <c r="M140" s="24">
        <f t="shared" si="7"/>
        <v>4.7152555038798702</v>
      </c>
      <c r="N140" s="38"/>
    </row>
    <row r="141" spans="1:14" ht="17" x14ac:dyDescent="0.25">
      <c r="A141" s="22">
        <v>4</v>
      </c>
      <c r="B141" s="26">
        <v>0.99</v>
      </c>
      <c r="C141" s="25" t="s">
        <v>10</v>
      </c>
      <c r="D141" s="22">
        <v>0.8</v>
      </c>
      <c r="E141" s="22"/>
      <c r="F141" s="1">
        <v>1</v>
      </c>
      <c r="G141" s="22">
        <v>1.3</v>
      </c>
      <c r="H141" s="22"/>
      <c r="I141" s="22"/>
      <c r="J141" s="22">
        <v>8</v>
      </c>
      <c r="K141" s="22">
        <v>8</v>
      </c>
      <c r="L141" s="24">
        <f t="shared" si="6"/>
        <v>4.1737500000000001</v>
      </c>
      <c r="M141" s="24">
        <f t="shared" si="7"/>
        <v>3.6629236753953105</v>
      </c>
      <c r="N141" s="38"/>
    </row>
    <row r="142" spans="1:14" ht="17" x14ac:dyDescent="0.25">
      <c r="A142" s="22">
        <v>4</v>
      </c>
      <c r="B142" s="26">
        <v>1.98</v>
      </c>
      <c r="C142" s="25" t="s">
        <v>10</v>
      </c>
      <c r="D142" s="22">
        <v>2.5</v>
      </c>
      <c r="E142" s="22"/>
      <c r="F142" s="22">
        <v>3</v>
      </c>
      <c r="G142" s="22">
        <v>35</v>
      </c>
      <c r="H142" s="22"/>
      <c r="I142" s="22"/>
      <c r="J142" s="22">
        <v>8.1999999999999993</v>
      </c>
      <c r="K142" s="22">
        <v>8.1999999999999993</v>
      </c>
      <c r="L142" s="24">
        <f t="shared" si="6"/>
        <v>43.313414634146341</v>
      </c>
      <c r="M142" s="24">
        <f t="shared" si="7"/>
        <v>61.305272941790406</v>
      </c>
      <c r="N142" s="38"/>
    </row>
    <row r="143" spans="1:14" ht="17" x14ac:dyDescent="0.25">
      <c r="A143" s="22">
        <v>4</v>
      </c>
      <c r="B143" s="26">
        <v>1.98</v>
      </c>
      <c r="C143" s="25" t="s">
        <v>10</v>
      </c>
      <c r="D143" s="22">
        <v>2</v>
      </c>
      <c r="E143" s="22"/>
      <c r="F143" s="22">
        <v>3</v>
      </c>
      <c r="G143" s="22">
        <v>24.3</v>
      </c>
      <c r="H143" s="22"/>
      <c r="I143" s="22"/>
      <c r="J143" s="22">
        <v>8.4</v>
      </c>
      <c r="K143" s="22">
        <v>8.4</v>
      </c>
      <c r="L143" s="24">
        <f t="shared" si="6"/>
        <v>33.353571428571428</v>
      </c>
      <c r="M143" s="24">
        <f t="shared" si="7"/>
        <v>41.951818367371445</v>
      </c>
      <c r="N143" s="38"/>
    </row>
    <row r="144" spans="1:14" ht="17" x14ac:dyDescent="0.25">
      <c r="A144" s="22">
        <v>4</v>
      </c>
      <c r="B144" s="26">
        <v>1.98</v>
      </c>
      <c r="C144" s="25" t="s">
        <v>10</v>
      </c>
      <c r="D144" s="22">
        <v>0.9</v>
      </c>
      <c r="E144" s="22"/>
      <c r="F144" s="22">
        <v>3</v>
      </c>
      <c r="G144" s="22">
        <v>9.3000000000000007</v>
      </c>
      <c r="H144" s="22"/>
      <c r="I144" s="22"/>
      <c r="J144" s="22">
        <v>8.6999999999999993</v>
      </c>
      <c r="K144" s="22">
        <v>8.8000000000000007</v>
      </c>
      <c r="L144" s="24">
        <f t="shared" si="6"/>
        <v>13.087499999999999</v>
      </c>
      <c r="M144" s="24">
        <f>((((G144*$H$110))+0.6131)/2.7763)*(50/J144)</f>
        <v>16.285422465441272</v>
      </c>
      <c r="N144" s="38"/>
    </row>
    <row r="145" spans="1:14" ht="17" x14ac:dyDescent="0.25">
      <c r="A145" s="22">
        <v>4</v>
      </c>
      <c r="B145" s="26">
        <v>1.98</v>
      </c>
      <c r="C145" s="25" t="s">
        <v>10</v>
      </c>
      <c r="D145" s="22">
        <v>0.7</v>
      </c>
      <c r="E145" s="22"/>
      <c r="F145" s="22">
        <v>3</v>
      </c>
      <c r="G145" s="22">
        <v>5.3</v>
      </c>
      <c r="H145" s="22"/>
      <c r="I145" s="22"/>
      <c r="J145" s="22">
        <v>8.4</v>
      </c>
      <c r="K145" s="22">
        <v>8.5</v>
      </c>
      <c r="L145" s="24">
        <f t="shared" si="6"/>
        <v>10.02</v>
      </c>
      <c r="M145" s="24">
        <f t="shared" si="7"/>
        <v>10.177771717410806</v>
      </c>
      <c r="N145" s="38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87B90-3C9D-6D4D-9C79-D053A81A2490}">
  <dimension ref="A1:N145"/>
  <sheetViews>
    <sheetView zoomScale="86" workbookViewId="0">
      <selection activeCell="G71" sqref="G71"/>
    </sheetView>
  </sheetViews>
  <sheetFormatPr baseColWidth="10" defaultRowHeight="16" x14ac:dyDescent="0.2"/>
  <cols>
    <col min="3" max="4" width="13.33203125" customWidth="1"/>
    <col min="6" max="6" width="16" customWidth="1"/>
    <col min="7" max="7" width="31.5" customWidth="1"/>
    <col min="8" max="8" width="20.1640625" customWidth="1"/>
    <col min="9" max="10" width="19.6640625" customWidth="1"/>
    <col min="11" max="11" width="19.1640625" customWidth="1"/>
  </cols>
  <sheetData>
    <row r="1" spans="1:14" x14ac:dyDescent="0.2">
      <c r="A1" s="2" t="s">
        <v>0</v>
      </c>
      <c r="B1" s="2" t="s">
        <v>7</v>
      </c>
      <c r="C1" s="1" t="s">
        <v>11</v>
      </c>
      <c r="D1" s="2" t="s">
        <v>1</v>
      </c>
      <c r="E1" s="2" t="s">
        <v>2</v>
      </c>
      <c r="F1" s="2" t="s">
        <v>16</v>
      </c>
      <c r="G1" s="2" t="s">
        <v>13</v>
      </c>
      <c r="H1" s="2" t="s">
        <v>3</v>
      </c>
      <c r="I1" s="2" t="s">
        <v>4</v>
      </c>
      <c r="J1" s="2" t="s">
        <v>14</v>
      </c>
      <c r="K1" s="2" t="s">
        <v>15</v>
      </c>
      <c r="L1" s="2" t="s">
        <v>5</v>
      </c>
      <c r="M1" s="2" t="s">
        <v>6</v>
      </c>
    </row>
    <row r="2" spans="1:14" x14ac:dyDescent="0.2">
      <c r="A2" s="20">
        <v>1</v>
      </c>
      <c r="B2" s="20">
        <v>0</v>
      </c>
      <c r="C2" s="21" t="s">
        <v>8</v>
      </c>
      <c r="D2" s="22">
        <v>2.2000000000000002</v>
      </c>
      <c r="E2" s="1">
        <v>5.7999999999999996E-3</v>
      </c>
      <c r="F2" s="1">
        <v>1</v>
      </c>
      <c r="G2" s="22">
        <v>6</v>
      </c>
      <c r="H2" s="22">
        <v>0.8</v>
      </c>
      <c r="I2" s="23" t="s">
        <v>12</v>
      </c>
      <c r="J2" s="22">
        <v>7.8</v>
      </c>
      <c r="K2" s="22">
        <v>7.8</v>
      </c>
      <c r="L2" s="24">
        <f>((D2-$E$2))*(50/K2)</f>
        <v>14.065384615384618</v>
      </c>
      <c r="M2" s="24">
        <f>((((G2*$H$2))+0.6131)/2.7763)*(50/J2)</f>
        <v>12.498418389352368</v>
      </c>
      <c r="N2" s="3"/>
    </row>
    <row r="3" spans="1:14" x14ac:dyDescent="0.2">
      <c r="A3" s="22">
        <v>1</v>
      </c>
      <c r="B3" s="22">
        <v>0</v>
      </c>
      <c r="C3" s="25" t="s">
        <v>8</v>
      </c>
      <c r="D3" s="22">
        <v>1.2</v>
      </c>
      <c r="E3" s="22"/>
      <c r="F3" s="1">
        <v>1</v>
      </c>
      <c r="G3" s="22">
        <v>1</v>
      </c>
      <c r="H3" s="22"/>
      <c r="I3" s="22"/>
      <c r="J3" s="22">
        <v>6.6</v>
      </c>
      <c r="K3" s="22">
        <v>6.5</v>
      </c>
      <c r="L3" s="24">
        <f t="shared" ref="L3:L5" si="0">((D3-$E$2))*(50/K3)</f>
        <v>9.1861538461538466</v>
      </c>
      <c r="M3" s="24">
        <f t="shared" ref="M3:M36" si="1">((((G3*$H$2))+0.6131)/2.7763)*(50/J3)</f>
        <v>3.8559604618748087</v>
      </c>
      <c r="N3" s="3"/>
    </row>
    <row r="4" spans="1:14" x14ac:dyDescent="0.2">
      <c r="A4" s="22">
        <v>1</v>
      </c>
      <c r="B4" s="22">
        <v>0</v>
      </c>
      <c r="C4" s="25" t="s">
        <v>8</v>
      </c>
      <c r="D4" s="22">
        <v>2.2000000000000002</v>
      </c>
      <c r="E4" s="22"/>
      <c r="F4" s="1">
        <v>1</v>
      </c>
      <c r="G4" s="22">
        <v>6</v>
      </c>
      <c r="H4" s="22"/>
      <c r="I4" s="22"/>
      <c r="J4" s="22">
        <v>7.6</v>
      </c>
      <c r="K4" s="22">
        <v>7.5</v>
      </c>
      <c r="L4" s="24">
        <f t="shared" si="0"/>
        <v>14.628000000000004</v>
      </c>
      <c r="M4" s="24">
        <f t="shared" si="1"/>
        <v>12.827324136440589</v>
      </c>
      <c r="N4" s="3"/>
    </row>
    <row r="5" spans="1:14" x14ac:dyDescent="0.2">
      <c r="A5" s="22">
        <v>1</v>
      </c>
      <c r="B5" s="22">
        <v>0</v>
      </c>
      <c r="C5" s="25" t="s">
        <v>8</v>
      </c>
      <c r="D5" s="22">
        <v>2.1</v>
      </c>
      <c r="E5" s="22"/>
      <c r="F5" s="1">
        <v>1</v>
      </c>
      <c r="G5" s="22">
        <v>6</v>
      </c>
      <c r="H5" s="22"/>
      <c r="I5" s="22"/>
      <c r="J5" s="22">
        <v>7.7</v>
      </c>
      <c r="K5" s="22">
        <v>7.7</v>
      </c>
      <c r="L5" s="24">
        <f t="shared" si="0"/>
        <v>13.5987012987013</v>
      </c>
      <c r="M5" s="24">
        <f t="shared" si="1"/>
        <v>12.660735511292009</v>
      </c>
      <c r="N5" s="3"/>
    </row>
    <row r="6" spans="1:14" x14ac:dyDescent="0.2">
      <c r="A6" s="22">
        <v>1</v>
      </c>
      <c r="B6" s="26">
        <v>0.33</v>
      </c>
      <c r="C6" s="25" t="s">
        <v>9</v>
      </c>
      <c r="D6" s="22">
        <v>1.6</v>
      </c>
      <c r="E6" s="22"/>
      <c r="F6" s="1">
        <v>5</v>
      </c>
      <c r="G6" s="22">
        <v>22</v>
      </c>
      <c r="H6" s="22"/>
      <c r="I6" s="22"/>
      <c r="J6" s="22">
        <v>7.6</v>
      </c>
      <c r="K6" s="22">
        <v>7.5</v>
      </c>
      <c r="L6" s="24">
        <f>((D6-$E$2)*F6)*(50/K6)</f>
        <v>53.14</v>
      </c>
      <c r="M6" s="24">
        <f t="shared" si="1"/>
        <v>43.159250194787845</v>
      </c>
      <c r="N6" s="3"/>
    </row>
    <row r="7" spans="1:14" x14ac:dyDescent="0.2">
      <c r="A7" s="22">
        <v>1</v>
      </c>
      <c r="B7" s="26">
        <v>0.33</v>
      </c>
      <c r="C7" s="25" t="s">
        <v>9</v>
      </c>
      <c r="D7" s="22">
        <v>1</v>
      </c>
      <c r="E7" s="22"/>
      <c r="F7" s="1">
        <v>5</v>
      </c>
      <c r="G7" s="22">
        <v>13</v>
      </c>
      <c r="H7" s="22"/>
      <c r="I7" s="22"/>
      <c r="J7" s="22">
        <v>7.1</v>
      </c>
      <c r="K7" s="22">
        <v>7.1</v>
      </c>
      <c r="L7" s="24">
        <f t="shared" ref="L7:L37" si="2">((D7-$E$2)*F7)*(50/K7)</f>
        <v>35.007042253521128</v>
      </c>
      <c r="M7" s="24">
        <f t="shared" si="1"/>
        <v>27.935396842387757</v>
      </c>
      <c r="N7" s="3"/>
    </row>
    <row r="8" spans="1:14" x14ac:dyDescent="0.2">
      <c r="A8" s="22">
        <v>1</v>
      </c>
      <c r="B8" s="26">
        <v>0.33</v>
      </c>
      <c r="C8" s="25" t="s">
        <v>9</v>
      </c>
      <c r="D8" s="22">
        <v>1.1000000000000001</v>
      </c>
      <c r="E8" s="22"/>
      <c r="F8" s="1">
        <v>5</v>
      </c>
      <c r="G8" s="22">
        <v>14.5</v>
      </c>
      <c r="H8" s="22"/>
      <c r="I8" s="22"/>
      <c r="J8" s="22">
        <v>7.5</v>
      </c>
      <c r="K8" s="22">
        <v>7.5</v>
      </c>
      <c r="L8" s="24">
        <f t="shared" si="2"/>
        <v>36.473333333333336</v>
      </c>
      <c r="M8" s="24">
        <f t="shared" si="1"/>
        <v>29.327041986336738</v>
      </c>
      <c r="N8" s="3"/>
    </row>
    <row r="9" spans="1:14" x14ac:dyDescent="0.2">
      <c r="A9" s="22">
        <v>1</v>
      </c>
      <c r="B9" s="26">
        <v>0.33</v>
      </c>
      <c r="C9" s="25" t="s">
        <v>9</v>
      </c>
      <c r="D9" s="22">
        <v>1.2</v>
      </c>
      <c r="E9" s="22"/>
      <c r="F9" s="1">
        <v>5</v>
      </c>
      <c r="G9" s="22">
        <v>19</v>
      </c>
      <c r="H9" s="22"/>
      <c r="I9" s="22"/>
      <c r="J9" s="22">
        <v>7.6</v>
      </c>
      <c r="K9" s="22">
        <v>7.6</v>
      </c>
      <c r="L9" s="24">
        <f t="shared" si="2"/>
        <v>39.28289473684211</v>
      </c>
      <c r="M9" s="24">
        <f t="shared" si="1"/>
        <v>37.472014058847734</v>
      </c>
      <c r="N9" s="3"/>
    </row>
    <row r="10" spans="1:14" x14ac:dyDescent="0.2">
      <c r="A10" s="22">
        <v>1</v>
      </c>
      <c r="B10" s="26">
        <v>0.66</v>
      </c>
      <c r="C10" s="25" t="s">
        <v>9</v>
      </c>
      <c r="D10" s="22">
        <v>2.2000000000000002</v>
      </c>
      <c r="E10" s="22"/>
      <c r="F10" s="1">
        <v>5</v>
      </c>
      <c r="G10" s="22">
        <v>32.5</v>
      </c>
      <c r="H10" s="22"/>
      <c r="I10" s="22"/>
      <c r="J10" s="22">
        <v>7.7</v>
      </c>
      <c r="K10" s="22">
        <v>7.7</v>
      </c>
      <c r="L10" s="24">
        <f t="shared" si="2"/>
        <v>71.240259740259745</v>
      </c>
      <c r="M10" s="24">
        <f t="shared" si="1"/>
        <v>62.245556194336949</v>
      </c>
      <c r="N10" s="3"/>
    </row>
    <row r="11" spans="1:14" x14ac:dyDescent="0.2">
      <c r="A11" s="22">
        <v>1</v>
      </c>
      <c r="B11" s="26">
        <v>0.66</v>
      </c>
      <c r="C11" s="25" t="s">
        <v>9</v>
      </c>
      <c r="D11" s="22">
        <v>2</v>
      </c>
      <c r="E11" s="22"/>
      <c r="F11" s="1">
        <v>5</v>
      </c>
      <c r="G11" s="22">
        <v>25</v>
      </c>
      <c r="H11" s="22"/>
      <c r="I11" s="22"/>
      <c r="J11" s="22">
        <v>6.9</v>
      </c>
      <c r="K11" s="22">
        <v>6.9</v>
      </c>
      <c r="L11" s="24">
        <f t="shared" si="2"/>
        <v>72.253623188405797</v>
      </c>
      <c r="M11" s="24">
        <f t="shared" si="1"/>
        <v>53.8019269729757</v>
      </c>
      <c r="N11" s="3"/>
    </row>
    <row r="12" spans="1:14" x14ac:dyDescent="0.2">
      <c r="A12" s="22">
        <v>1</v>
      </c>
      <c r="B12" s="26">
        <v>0.66</v>
      </c>
      <c r="C12" s="25" t="s">
        <v>9</v>
      </c>
      <c r="D12" s="22">
        <v>2.2999999999999998</v>
      </c>
      <c r="E12" s="22"/>
      <c r="F12" s="1">
        <v>5</v>
      </c>
      <c r="G12" s="22">
        <v>45</v>
      </c>
      <c r="H12" s="22"/>
      <c r="I12" s="22"/>
      <c r="J12" s="22">
        <v>7.7</v>
      </c>
      <c r="K12" s="22">
        <v>7.7</v>
      </c>
      <c r="L12" s="24">
        <f t="shared" si="2"/>
        <v>74.487012987012989</v>
      </c>
      <c r="M12" s="24">
        <f t="shared" si="1"/>
        <v>85.634622554263814</v>
      </c>
      <c r="N12" s="3"/>
    </row>
    <row r="13" spans="1:14" x14ac:dyDescent="0.2">
      <c r="A13" s="22">
        <v>1</v>
      </c>
      <c r="B13" s="26">
        <v>0.66</v>
      </c>
      <c r="C13" s="25" t="s">
        <v>9</v>
      </c>
      <c r="D13" s="22">
        <v>3.1</v>
      </c>
      <c r="E13" s="22"/>
      <c r="F13" s="1">
        <v>5</v>
      </c>
      <c r="G13" s="22">
        <v>70</v>
      </c>
      <c r="H13" s="22"/>
      <c r="I13" s="22"/>
      <c r="J13" s="22">
        <v>7.9</v>
      </c>
      <c r="K13" s="22">
        <v>7.8</v>
      </c>
      <c r="L13" s="24">
        <f t="shared" si="2"/>
        <v>99.173076923076934</v>
      </c>
      <c r="M13" s="24">
        <f t="shared" si="1"/>
        <v>129.06053362160824</v>
      </c>
      <c r="N13" s="3"/>
    </row>
    <row r="14" spans="1:14" x14ac:dyDescent="0.2">
      <c r="A14" s="22">
        <v>1</v>
      </c>
      <c r="B14" s="26">
        <v>0.99</v>
      </c>
      <c r="C14" s="25" t="s">
        <v>9</v>
      </c>
      <c r="D14" s="22">
        <v>3.4</v>
      </c>
      <c r="E14" s="22"/>
      <c r="F14" s="1">
        <v>5</v>
      </c>
      <c r="G14" s="22">
        <v>75</v>
      </c>
      <c r="H14" s="22"/>
      <c r="I14" s="22"/>
      <c r="J14" s="22">
        <v>8</v>
      </c>
      <c r="K14" s="22">
        <v>7.7</v>
      </c>
      <c r="L14" s="24">
        <f t="shared" si="2"/>
        <v>110.2012987012987</v>
      </c>
      <c r="M14" s="24">
        <f t="shared" si="1"/>
        <v>136.45206749990996</v>
      </c>
      <c r="N14" s="3"/>
    </row>
    <row r="15" spans="1:14" x14ac:dyDescent="0.2">
      <c r="A15" s="22">
        <v>1</v>
      </c>
      <c r="B15" s="26">
        <v>0.99</v>
      </c>
      <c r="C15" s="25" t="s">
        <v>9</v>
      </c>
      <c r="D15" s="22">
        <v>3.2</v>
      </c>
      <c r="E15" s="22"/>
      <c r="F15" s="1">
        <v>5</v>
      </c>
      <c r="G15" s="22">
        <v>40</v>
      </c>
      <c r="H15" s="22"/>
      <c r="I15" s="22"/>
      <c r="J15" s="22">
        <v>7.1</v>
      </c>
      <c r="K15" s="22">
        <v>7.1</v>
      </c>
      <c r="L15" s="24">
        <f t="shared" si="2"/>
        <v>112.47183098591552</v>
      </c>
      <c r="M15" s="24">
        <f t="shared" si="1"/>
        <v>82.725108349191089</v>
      </c>
      <c r="N15" s="3"/>
    </row>
    <row r="16" spans="1:14" x14ac:dyDescent="0.2">
      <c r="A16" s="22">
        <v>1</v>
      </c>
      <c r="B16" s="26">
        <v>0.99</v>
      </c>
      <c r="C16" s="25" t="s">
        <v>9</v>
      </c>
      <c r="D16" s="22">
        <v>2.2000000000000002</v>
      </c>
      <c r="E16" s="22"/>
      <c r="F16" s="1">
        <v>5</v>
      </c>
      <c r="G16" s="22">
        <v>42.5</v>
      </c>
      <c r="H16" s="22"/>
      <c r="I16" s="22"/>
      <c r="J16" s="22">
        <v>7.2</v>
      </c>
      <c r="K16" s="22">
        <v>7.2</v>
      </c>
      <c r="L16" s="24">
        <f t="shared" si="2"/>
        <v>76.187500000000014</v>
      </c>
      <c r="M16" s="24">
        <f t="shared" si="1"/>
        <v>86.578809926881121</v>
      </c>
      <c r="N16" s="3"/>
    </row>
    <row r="17" spans="1:14" x14ac:dyDescent="0.2">
      <c r="A17" s="22">
        <v>1</v>
      </c>
      <c r="B17" s="26">
        <v>0.99</v>
      </c>
      <c r="C17" s="25" t="s">
        <v>9</v>
      </c>
      <c r="D17" s="22">
        <v>4.3</v>
      </c>
      <c r="E17" s="22"/>
      <c r="F17" s="1">
        <v>5</v>
      </c>
      <c r="G17" s="22">
        <v>90</v>
      </c>
      <c r="H17" s="22"/>
      <c r="I17" s="22"/>
      <c r="J17" s="22">
        <v>7.7</v>
      </c>
      <c r="K17" s="22">
        <v>7.7</v>
      </c>
      <c r="L17" s="24">
        <f t="shared" si="2"/>
        <v>139.42207792207793</v>
      </c>
      <c r="M17" s="24">
        <f t="shared" si="1"/>
        <v>169.8352614500005</v>
      </c>
      <c r="N17" s="3"/>
    </row>
    <row r="18" spans="1:14" x14ac:dyDescent="0.2">
      <c r="A18" s="22">
        <v>1</v>
      </c>
      <c r="B18" s="26">
        <v>1.98</v>
      </c>
      <c r="C18" s="25" t="s">
        <v>9</v>
      </c>
      <c r="D18" s="22">
        <v>6.9</v>
      </c>
      <c r="E18" s="22"/>
      <c r="F18" s="1">
        <v>5</v>
      </c>
      <c r="G18" s="22">
        <v>100</v>
      </c>
      <c r="H18" s="22"/>
      <c r="I18" s="22"/>
      <c r="J18" s="22">
        <v>7.5</v>
      </c>
      <c r="K18" s="22">
        <v>7.5</v>
      </c>
      <c r="L18" s="24">
        <f t="shared" si="2"/>
        <v>229.8066666666667</v>
      </c>
      <c r="M18" s="24">
        <f t="shared" si="1"/>
        <v>193.57442159228711</v>
      </c>
      <c r="N18" s="3"/>
    </row>
    <row r="19" spans="1:14" x14ac:dyDescent="0.2">
      <c r="A19" s="22">
        <v>1</v>
      </c>
      <c r="B19" s="26">
        <v>1.98</v>
      </c>
      <c r="C19" s="25" t="s">
        <v>9</v>
      </c>
      <c r="D19" s="22">
        <v>5.2</v>
      </c>
      <c r="E19" s="22"/>
      <c r="F19" s="1">
        <v>5</v>
      </c>
      <c r="G19" s="22">
        <v>90</v>
      </c>
      <c r="H19" s="22"/>
      <c r="I19" s="22"/>
      <c r="J19" s="22">
        <v>7.1</v>
      </c>
      <c r="K19" s="22">
        <v>7.1</v>
      </c>
      <c r="L19" s="24">
        <f t="shared" si="2"/>
        <v>182.89436619718313</v>
      </c>
      <c r="M19" s="24">
        <f t="shared" si="1"/>
        <v>184.18753706549353</v>
      </c>
      <c r="N19" s="3"/>
    </row>
    <row r="20" spans="1:14" x14ac:dyDescent="0.2">
      <c r="A20" s="22">
        <v>1</v>
      </c>
      <c r="B20" s="26">
        <v>1.98</v>
      </c>
      <c r="C20" s="25" t="s">
        <v>9</v>
      </c>
      <c r="D20" s="22">
        <v>2.2999999999999998</v>
      </c>
      <c r="E20" s="22"/>
      <c r="F20" s="1">
        <v>5</v>
      </c>
      <c r="G20" s="22">
        <v>47.5</v>
      </c>
      <c r="H20" s="22"/>
      <c r="I20" s="22"/>
      <c r="J20" s="22">
        <v>6.8</v>
      </c>
      <c r="K20" s="22">
        <v>6.8</v>
      </c>
      <c r="L20" s="24">
        <f t="shared" si="2"/>
        <v>84.34558823529413</v>
      </c>
      <c r="M20" s="24">
        <f t="shared" si="1"/>
        <v>102.26555233266453</v>
      </c>
      <c r="N20" s="3"/>
    </row>
    <row r="21" spans="1:14" x14ac:dyDescent="0.2">
      <c r="A21" s="22">
        <v>1</v>
      </c>
      <c r="B21" s="26">
        <v>1.98</v>
      </c>
      <c r="C21" s="25" t="s">
        <v>9</v>
      </c>
      <c r="D21" s="22">
        <v>3.8</v>
      </c>
      <c r="E21" s="22"/>
      <c r="F21" s="1">
        <v>5</v>
      </c>
      <c r="G21" s="22">
        <v>72.5</v>
      </c>
      <c r="H21" s="22"/>
      <c r="I21" s="22"/>
      <c r="J21" s="22">
        <v>7.3</v>
      </c>
      <c r="K21" s="22">
        <v>7.3</v>
      </c>
      <c r="L21" s="24">
        <f t="shared" si="2"/>
        <v>129.93835616438355</v>
      </c>
      <c r="M21" s="24">
        <f t="shared" si="1"/>
        <v>144.60238052123182</v>
      </c>
      <c r="N21" s="3"/>
    </row>
    <row r="22" spans="1:14" x14ac:dyDescent="0.2">
      <c r="A22" s="22">
        <v>1</v>
      </c>
      <c r="B22" s="26">
        <v>0.33</v>
      </c>
      <c r="C22" s="25" t="s">
        <v>10</v>
      </c>
      <c r="D22" s="22">
        <v>2.6</v>
      </c>
      <c r="E22" s="22"/>
      <c r="F22" s="1">
        <v>5</v>
      </c>
      <c r="G22" s="22">
        <v>42.5</v>
      </c>
      <c r="H22" s="22"/>
      <c r="I22" s="22"/>
      <c r="J22" s="22">
        <v>12.8</v>
      </c>
      <c r="K22" s="22">
        <v>12.6</v>
      </c>
      <c r="L22" s="24">
        <f t="shared" si="2"/>
        <v>51.472222222222229</v>
      </c>
      <c r="M22" s="24">
        <f t="shared" si="1"/>
        <v>48.700580583870625</v>
      </c>
      <c r="N22" s="3"/>
    </row>
    <row r="23" spans="1:14" x14ac:dyDescent="0.2">
      <c r="A23" s="22">
        <v>1</v>
      </c>
      <c r="B23" s="26">
        <v>0.33</v>
      </c>
      <c r="C23" s="25" t="s">
        <v>10</v>
      </c>
      <c r="D23" s="22">
        <v>1.5</v>
      </c>
      <c r="E23" s="22"/>
      <c r="F23" s="1">
        <v>5</v>
      </c>
      <c r="G23" s="22">
        <v>23.5</v>
      </c>
      <c r="H23" s="22"/>
      <c r="I23" s="22"/>
      <c r="J23" s="22">
        <v>7.6</v>
      </c>
      <c r="K23" s="22">
        <v>7.4</v>
      </c>
      <c r="L23" s="24">
        <f t="shared" si="2"/>
        <v>50.479729729729726</v>
      </c>
      <c r="M23" s="24">
        <f t="shared" si="1"/>
        <v>46.0028682627579</v>
      </c>
      <c r="N23" s="3"/>
    </row>
    <row r="24" spans="1:14" x14ac:dyDescent="0.2">
      <c r="A24" s="22">
        <v>1</v>
      </c>
      <c r="B24" s="26">
        <v>0.33</v>
      </c>
      <c r="C24" s="25" t="s">
        <v>10</v>
      </c>
      <c r="D24" s="22">
        <v>1.5</v>
      </c>
      <c r="E24" s="22"/>
      <c r="F24" s="1">
        <v>5</v>
      </c>
      <c r="G24" s="22">
        <v>11.5</v>
      </c>
      <c r="H24" s="22"/>
      <c r="I24" s="22"/>
      <c r="J24" s="22">
        <v>7.1</v>
      </c>
      <c r="K24" s="22">
        <v>7</v>
      </c>
      <c r="L24" s="24">
        <f t="shared" si="2"/>
        <v>53.364285714285721</v>
      </c>
      <c r="M24" s="24">
        <f t="shared" si="1"/>
        <v>24.891523980898686</v>
      </c>
      <c r="N24" s="3"/>
    </row>
    <row r="25" spans="1:14" x14ac:dyDescent="0.2">
      <c r="A25" s="22">
        <v>1</v>
      </c>
      <c r="B25" s="26">
        <v>0.33</v>
      </c>
      <c r="C25" s="25" t="s">
        <v>10</v>
      </c>
      <c r="D25" s="22">
        <v>1</v>
      </c>
      <c r="E25" s="22"/>
      <c r="F25" s="1">
        <v>5</v>
      </c>
      <c r="G25" s="22">
        <v>16</v>
      </c>
      <c r="H25" s="22"/>
      <c r="I25" s="22"/>
      <c r="J25" s="22">
        <v>7.7</v>
      </c>
      <c r="K25" s="22">
        <v>7.7</v>
      </c>
      <c r="L25" s="24">
        <f t="shared" si="2"/>
        <v>32.279220779220779</v>
      </c>
      <c r="M25" s="24">
        <f t="shared" si="1"/>
        <v>31.371988599233493</v>
      </c>
      <c r="N25" s="3"/>
    </row>
    <row r="26" spans="1:14" x14ac:dyDescent="0.2">
      <c r="A26" s="22">
        <v>1</v>
      </c>
      <c r="B26" s="26">
        <v>0.66</v>
      </c>
      <c r="C26" s="25" t="s">
        <v>10</v>
      </c>
      <c r="D26" s="22">
        <v>1.7</v>
      </c>
      <c r="E26" s="22"/>
      <c r="F26" s="1">
        <v>5</v>
      </c>
      <c r="G26" s="22">
        <v>23.5</v>
      </c>
      <c r="H26" s="22"/>
      <c r="I26" s="22"/>
      <c r="J26" s="22">
        <v>8.3000000000000007</v>
      </c>
      <c r="K26" s="22">
        <v>7.7</v>
      </c>
      <c r="L26" s="24">
        <f t="shared" si="2"/>
        <v>55.006493506493506</v>
      </c>
      <c r="M26" s="24">
        <f t="shared" si="1"/>
        <v>42.123108288790355</v>
      </c>
      <c r="N26" s="3"/>
    </row>
    <row r="27" spans="1:14" x14ac:dyDescent="0.2">
      <c r="A27" s="22">
        <v>1</v>
      </c>
      <c r="B27" s="26">
        <v>0.66</v>
      </c>
      <c r="C27" s="25" t="s">
        <v>10</v>
      </c>
      <c r="D27" s="22">
        <v>2</v>
      </c>
      <c r="E27" s="22"/>
      <c r="F27" s="1">
        <v>5</v>
      </c>
      <c r="G27" s="22">
        <v>30</v>
      </c>
      <c r="H27" s="22"/>
      <c r="I27" s="22"/>
      <c r="J27" s="22">
        <v>7.4</v>
      </c>
      <c r="K27" s="22">
        <v>7.4</v>
      </c>
      <c r="L27" s="24">
        <f t="shared" si="2"/>
        <v>67.371621621621614</v>
      </c>
      <c r="M27" s="24">
        <f t="shared" si="1"/>
        <v>59.901570338122582</v>
      </c>
      <c r="N27" s="3"/>
    </row>
    <row r="28" spans="1:14" x14ac:dyDescent="0.2">
      <c r="A28" s="22">
        <v>1</v>
      </c>
      <c r="B28" s="26">
        <v>0.66</v>
      </c>
      <c r="C28" s="25" t="s">
        <v>10</v>
      </c>
      <c r="D28" s="22">
        <v>1.4</v>
      </c>
      <c r="E28" s="22"/>
      <c r="F28" s="1">
        <v>5</v>
      </c>
      <c r="G28" s="22">
        <v>22</v>
      </c>
      <c r="H28" s="22"/>
      <c r="I28" s="22"/>
      <c r="J28" s="22">
        <v>7.4</v>
      </c>
      <c r="K28" s="22">
        <v>7.2</v>
      </c>
      <c r="L28" s="24">
        <f t="shared" si="2"/>
        <v>48.409722222222221</v>
      </c>
      <c r="M28" s="24">
        <f t="shared" si="1"/>
        <v>44.325716416268591</v>
      </c>
      <c r="N28" s="3"/>
    </row>
    <row r="29" spans="1:14" x14ac:dyDescent="0.2">
      <c r="A29" s="22">
        <v>1</v>
      </c>
      <c r="B29" s="26">
        <v>0.66</v>
      </c>
      <c r="C29" s="25" t="s">
        <v>10</v>
      </c>
      <c r="D29" s="22">
        <v>2</v>
      </c>
      <c r="E29" s="22"/>
      <c r="F29" s="1">
        <v>5</v>
      </c>
      <c r="G29" s="22">
        <v>45</v>
      </c>
      <c r="H29" s="22"/>
      <c r="I29" s="22"/>
      <c r="J29" s="22">
        <v>7.3</v>
      </c>
      <c r="K29" s="22">
        <v>7.2</v>
      </c>
      <c r="L29" s="24">
        <f t="shared" si="2"/>
        <v>69.243055555555557</v>
      </c>
      <c r="M29" s="24">
        <f t="shared" si="1"/>
        <v>90.326930639428952</v>
      </c>
      <c r="N29" s="3"/>
    </row>
    <row r="30" spans="1:14" x14ac:dyDescent="0.2">
      <c r="A30" s="22">
        <v>1</v>
      </c>
      <c r="B30" s="26">
        <v>0.99</v>
      </c>
      <c r="C30" s="25" t="s">
        <v>10</v>
      </c>
      <c r="D30" s="22">
        <v>1.4</v>
      </c>
      <c r="E30" s="22"/>
      <c r="F30" s="1">
        <v>5</v>
      </c>
      <c r="G30" s="22">
        <v>32.5</v>
      </c>
      <c r="H30" s="22"/>
      <c r="I30" s="22"/>
      <c r="J30" s="22">
        <v>7.5</v>
      </c>
      <c r="K30" s="22">
        <v>7.5</v>
      </c>
      <c r="L30" s="24">
        <f t="shared" si="2"/>
        <v>46.473333333333329</v>
      </c>
      <c r="M30" s="24">
        <f t="shared" si="1"/>
        <v>63.905437692852601</v>
      </c>
      <c r="N30" s="3"/>
    </row>
    <row r="31" spans="1:14" x14ac:dyDescent="0.2">
      <c r="A31" s="22">
        <v>1</v>
      </c>
      <c r="B31" s="26">
        <v>0.99</v>
      </c>
      <c r="C31" s="25" t="s">
        <v>10</v>
      </c>
      <c r="D31" s="22">
        <v>2.4</v>
      </c>
      <c r="E31" s="22"/>
      <c r="F31" s="1">
        <v>5</v>
      </c>
      <c r="G31" s="22">
        <v>47.5</v>
      </c>
      <c r="H31" s="22"/>
      <c r="I31" s="22"/>
      <c r="J31" s="22">
        <v>7.2</v>
      </c>
      <c r="K31" s="22">
        <v>7.1</v>
      </c>
      <c r="L31" s="24">
        <f t="shared" si="2"/>
        <v>84.302816901408463</v>
      </c>
      <c r="M31" s="24">
        <f t="shared" si="1"/>
        <v>96.584132758627604</v>
      </c>
      <c r="N31" s="3"/>
    </row>
    <row r="32" spans="1:14" x14ac:dyDescent="0.2">
      <c r="A32" s="22">
        <v>1</v>
      </c>
      <c r="B32" s="26">
        <v>0.99</v>
      </c>
      <c r="C32" s="25" t="s">
        <v>10</v>
      </c>
      <c r="D32" s="22">
        <v>2.2999999999999998</v>
      </c>
      <c r="E32" s="22"/>
      <c r="F32" s="1">
        <v>5</v>
      </c>
      <c r="G32" s="22">
        <v>37.5</v>
      </c>
      <c r="H32" s="22"/>
      <c r="I32" s="22"/>
      <c r="J32" s="22">
        <v>7.6</v>
      </c>
      <c r="K32" s="22">
        <v>7.4</v>
      </c>
      <c r="L32" s="24">
        <f t="shared" si="2"/>
        <v>77.506756756756744</v>
      </c>
      <c r="M32" s="24">
        <f t="shared" si="1"/>
        <v>72.543303563811747</v>
      </c>
      <c r="N32" s="3"/>
    </row>
    <row r="33" spans="1:14" x14ac:dyDescent="0.2">
      <c r="A33" s="22">
        <v>1</v>
      </c>
      <c r="B33" s="26">
        <v>0.99</v>
      </c>
      <c r="C33" s="25" t="s">
        <v>10</v>
      </c>
      <c r="D33" s="22">
        <v>1.7</v>
      </c>
      <c r="E33" s="22"/>
      <c r="F33" s="1">
        <v>5</v>
      </c>
      <c r="G33" s="22">
        <v>25</v>
      </c>
      <c r="H33" s="22"/>
      <c r="I33" s="22"/>
      <c r="J33" s="22">
        <v>7.7</v>
      </c>
      <c r="K33" s="22">
        <v>7.6</v>
      </c>
      <c r="L33" s="24">
        <f t="shared" si="2"/>
        <v>55.73026315789474</v>
      </c>
      <c r="M33" s="24">
        <f t="shared" si="1"/>
        <v>48.212116378380827</v>
      </c>
      <c r="N33" s="3"/>
    </row>
    <row r="34" spans="1:14" x14ac:dyDescent="0.2">
      <c r="A34" s="22">
        <v>1</v>
      </c>
      <c r="B34" s="26">
        <v>1.98</v>
      </c>
      <c r="C34" s="25" t="s">
        <v>10</v>
      </c>
      <c r="D34" s="22">
        <v>3</v>
      </c>
      <c r="E34" s="22"/>
      <c r="F34" s="1">
        <v>5</v>
      </c>
      <c r="G34" s="22">
        <v>45</v>
      </c>
      <c r="H34" s="22"/>
      <c r="I34" s="22"/>
      <c r="J34" s="22">
        <v>7.6</v>
      </c>
      <c r="K34" s="22">
        <v>7.5</v>
      </c>
      <c r="L34" s="24">
        <f t="shared" si="2"/>
        <v>99.806666666666672</v>
      </c>
      <c r="M34" s="24">
        <f t="shared" si="1"/>
        <v>86.761393903662025</v>
      </c>
      <c r="N34" s="3"/>
    </row>
    <row r="35" spans="1:14" x14ac:dyDescent="0.2">
      <c r="A35" s="22">
        <v>1</v>
      </c>
      <c r="B35" s="26">
        <v>1.98</v>
      </c>
      <c r="C35" s="25" t="s">
        <v>10</v>
      </c>
      <c r="D35" s="22">
        <v>3.6</v>
      </c>
      <c r="E35" s="22"/>
      <c r="F35" s="1">
        <v>5</v>
      </c>
      <c r="G35" s="22">
        <v>70</v>
      </c>
      <c r="H35" s="22"/>
      <c r="I35" s="22"/>
      <c r="J35" s="22">
        <v>7.4</v>
      </c>
      <c r="K35" s="22">
        <v>7.4</v>
      </c>
      <c r="L35" s="24">
        <f t="shared" si="2"/>
        <v>121.42567567567566</v>
      </c>
      <c r="M35" s="24">
        <f t="shared" si="1"/>
        <v>137.78083994739256</v>
      </c>
      <c r="N35" s="3"/>
    </row>
    <row r="36" spans="1:14" x14ac:dyDescent="0.2">
      <c r="A36" s="22">
        <v>1</v>
      </c>
      <c r="B36" s="26">
        <v>1.98</v>
      </c>
      <c r="C36" s="25" t="s">
        <v>10</v>
      </c>
      <c r="D36" s="22">
        <v>2.4</v>
      </c>
      <c r="E36" s="22"/>
      <c r="F36" s="1">
        <v>5</v>
      </c>
      <c r="G36" s="22">
        <v>60</v>
      </c>
      <c r="H36" s="22"/>
      <c r="I36" s="22"/>
      <c r="J36" s="22">
        <v>7</v>
      </c>
      <c r="K36" s="22">
        <v>6.9</v>
      </c>
      <c r="L36" s="24">
        <f t="shared" si="2"/>
        <v>86.746376811594189</v>
      </c>
      <c r="M36" s="24">
        <f t="shared" si="1"/>
        <v>125.07165240479364</v>
      </c>
      <c r="N36" s="3"/>
    </row>
    <row r="37" spans="1:14" x14ac:dyDescent="0.2">
      <c r="A37" s="22">
        <v>1</v>
      </c>
      <c r="B37" s="26">
        <v>1.98</v>
      </c>
      <c r="C37" s="25" t="s">
        <v>10</v>
      </c>
      <c r="D37" s="22">
        <v>3.1</v>
      </c>
      <c r="E37" s="22"/>
      <c r="F37" s="1">
        <v>5</v>
      </c>
      <c r="G37" s="22">
        <v>55</v>
      </c>
      <c r="H37" s="22"/>
      <c r="I37" s="22"/>
      <c r="J37" s="22">
        <v>7.8</v>
      </c>
      <c r="K37" s="22">
        <v>7.5</v>
      </c>
      <c r="L37" s="24">
        <f t="shared" si="2"/>
        <v>103.14000000000001</v>
      </c>
      <c r="M37" s="24">
        <f>((((G37*$H$2))+0.6131)/2.7763)*(50/J37)</f>
        <v>103.00810800576676</v>
      </c>
      <c r="N37" s="3"/>
    </row>
    <row r="38" spans="1:14" x14ac:dyDescent="0.2">
      <c r="A38" s="20">
        <v>2</v>
      </c>
      <c r="B38" s="20">
        <v>0</v>
      </c>
      <c r="C38" s="21" t="s">
        <v>8</v>
      </c>
      <c r="D38" s="22">
        <v>3.7</v>
      </c>
      <c r="E38" s="22">
        <v>1.01E-2</v>
      </c>
      <c r="F38" s="1">
        <v>1</v>
      </c>
      <c r="G38" s="22">
        <v>10.7</v>
      </c>
      <c r="H38" s="22">
        <v>0.8</v>
      </c>
      <c r="I38" s="23" t="s">
        <v>12</v>
      </c>
      <c r="J38" s="22">
        <v>7.9</v>
      </c>
      <c r="K38" s="22">
        <v>7.9</v>
      </c>
      <c r="L38" s="24">
        <f>((D38-$E$38)*F38)*(50/K38)</f>
        <v>23.353797468354433</v>
      </c>
      <c r="M38" s="24">
        <f>((((G38*$H$38))+0.6131)/2.7763)*(50/J38)</f>
        <v>20.911859286355529</v>
      </c>
      <c r="N38" s="3"/>
    </row>
    <row r="39" spans="1:14" x14ac:dyDescent="0.2">
      <c r="A39" s="22">
        <v>2</v>
      </c>
      <c r="B39" s="22">
        <v>0</v>
      </c>
      <c r="C39" s="25" t="s">
        <v>8</v>
      </c>
      <c r="D39" s="22">
        <v>1.4</v>
      </c>
      <c r="E39" s="22"/>
      <c r="F39" s="1">
        <v>1</v>
      </c>
      <c r="G39" s="22">
        <v>2.5</v>
      </c>
      <c r="H39" s="22"/>
      <c r="I39" s="22"/>
      <c r="J39" s="22">
        <v>7.6</v>
      </c>
      <c r="K39" s="22">
        <v>7.6</v>
      </c>
      <c r="L39" s="24">
        <f t="shared" ref="L39:L73" si="3">((D39-$E$38)*F39)*(50/K39)</f>
        <v>9.1440789473684205</v>
      </c>
      <c r="M39" s="24">
        <f t="shared" ref="M39:M73" si="4">((((G39*$H$38))+0.6131)/2.7763)*(50/J39)</f>
        <v>6.1922153111771268</v>
      </c>
      <c r="N39" s="3"/>
    </row>
    <row r="40" spans="1:14" x14ac:dyDescent="0.2">
      <c r="A40" s="22">
        <v>2</v>
      </c>
      <c r="B40" s="22">
        <v>0</v>
      </c>
      <c r="C40" s="25" t="s">
        <v>8</v>
      </c>
      <c r="D40" s="22">
        <v>2.2999999999999998</v>
      </c>
      <c r="E40" s="22"/>
      <c r="F40" s="1">
        <v>1</v>
      </c>
      <c r="G40" s="22">
        <v>3.5</v>
      </c>
      <c r="H40" s="22"/>
      <c r="I40" s="22"/>
      <c r="J40" s="22">
        <v>7.4</v>
      </c>
      <c r="K40" s="22">
        <v>7.3</v>
      </c>
      <c r="L40" s="24">
        <f t="shared" si="3"/>
        <v>15.684246575342463</v>
      </c>
      <c r="M40" s="24">
        <f t="shared" si="4"/>
        <v>8.3065542219812283</v>
      </c>
      <c r="N40" s="3"/>
    </row>
    <row r="41" spans="1:14" x14ac:dyDescent="0.2">
      <c r="A41" s="22">
        <v>2</v>
      </c>
      <c r="B41" s="22">
        <v>0</v>
      </c>
      <c r="C41" s="25" t="s">
        <v>8</v>
      </c>
      <c r="D41" s="22">
        <v>2.1</v>
      </c>
      <c r="E41" s="22"/>
      <c r="F41" s="1">
        <v>1</v>
      </c>
      <c r="G41" s="22">
        <v>3.5</v>
      </c>
      <c r="H41" s="22"/>
      <c r="I41" s="22"/>
      <c r="J41" s="22">
        <v>7.8</v>
      </c>
      <c r="K41" s="22">
        <v>7.7</v>
      </c>
      <c r="L41" s="24">
        <f t="shared" si="3"/>
        <v>13.570779220779221</v>
      </c>
      <c r="M41" s="24">
        <f t="shared" si="4"/>
        <v>7.880577082392449</v>
      </c>
      <c r="N41" s="3"/>
    </row>
    <row r="42" spans="1:14" x14ac:dyDescent="0.2">
      <c r="A42" s="22">
        <v>2</v>
      </c>
      <c r="B42" s="26">
        <v>0.33</v>
      </c>
      <c r="C42" s="25" t="s">
        <v>9</v>
      </c>
      <c r="D42" s="22">
        <v>1.6</v>
      </c>
      <c r="E42" s="22"/>
      <c r="F42" s="1">
        <v>5</v>
      </c>
      <c r="G42" s="22">
        <v>12.5</v>
      </c>
      <c r="H42" s="22"/>
      <c r="I42" s="22"/>
      <c r="J42" s="22">
        <v>7.6</v>
      </c>
      <c r="K42" s="22">
        <v>7.6</v>
      </c>
      <c r="L42" s="24">
        <f t="shared" si="3"/>
        <v>52.299342105263165</v>
      </c>
      <c r="M42" s="24">
        <f t="shared" si="4"/>
        <v>25.149669097644157</v>
      </c>
      <c r="N42" s="3"/>
    </row>
    <row r="43" spans="1:14" x14ac:dyDescent="0.2">
      <c r="A43" s="22">
        <v>2</v>
      </c>
      <c r="B43" s="26">
        <v>0.33</v>
      </c>
      <c r="C43" s="25" t="s">
        <v>9</v>
      </c>
      <c r="D43" s="22">
        <v>1</v>
      </c>
      <c r="E43" s="22"/>
      <c r="F43" s="1">
        <v>5</v>
      </c>
      <c r="G43" s="22">
        <v>11</v>
      </c>
      <c r="H43" s="22"/>
      <c r="I43" s="22"/>
      <c r="J43" s="22">
        <v>8.4</v>
      </c>
      <c r="K43" s="22">
        <v>8.1</v>
      </c>
      <c r="L43" s="24">
        <f t="shared" si="3"/>
        <v>30.552469135802472</v>
      </c>
      <c r="M43" s="24">
        <f t="shared" si="4"/>
        <v>20.181665217324188</v>
      </c>
      <c r="N43" s="3"/>
    </row>
    <row r="44" spans="1:14" x14ac:dyDescent="0.2">
      <c r="A44" s="22">
        <v>2</v>
      </c>
      <c r="B44" s="26">
        <v>0.33</v>
      </c>
      <c r="C44" s="25" t="s">
        <v>9</v>
      </c>
      <c r="D44" s="22">
        <v>1.4</v>
      </c>
      <c r="E44" s="22"/>
      <c r="F44" s="1">
        <v>5</v>
      </c>
      <c r="G44" s="22">
        <v>16.5</v>
      </c>
      <c r="H44" s="22"/>
      <c r="I44" s="22"/>
      <c r="J44" s="22">
        <v>7.6</v>
      </c>
      <c r="K44" s="22">
        <v>7.5</v>
      </c>
      <c r="L44" s="24">
        <f t="shared" si="3"/>
        <v>46.33</v>
      </c>
      <c r="M44" s="24">
        <f t="shared" si="4"/>
        <v>32.73265061223097</v>
      </c>
      <c r="N44" s="3"/>
    </row>
    <row r="45" spans="1:14" x14ac:dyDescent="0.2">
      <c r="A45" s="22">
        <v>2</v>
      </c>
      <c r="B45" s="26">
        <v>0.33</v>
      </c>
      <c r="C45" s="25" t="s">
        <v>9</v>
      </c>
      <c r="D45" s="22">
        <v>0.9</v>
      </c>
      <c r="E45" s="22"/>
      <c r="F45" s="1">
        <v>5</v>
      </c>
      <c r="G45" s="22">
        <v>9.3000000000000007</v>
      </c>
      <c r="H45" s="22"/>
      <c r="I45" s="22"/>
      <c r="J45" s="22">
        <v>7.4</v>
      </c>
      <c r="K45" s="22">
        <v>7.4</v>
      </c>
      <c r="L45" s="24">
        <f t="shared" si="3"/>
        <v>30.064189189189189</v>
      </c>
      <c r="M45" s="24">
        <f t="shared" si="4"/>
        <v>19.599048315325376</v>
      </c>
      <c r="N45" s="3"/>
    </row>
    <row r="46" spans="1:14" x14ac:dyDescent="0.2">
      <c r="A46" s="22">
        <v>2</v>
      </c>
      <c r="B46" s="26">
        <v>0.66</v>
      </c>
      <c r="C46" s="25" t="s">
        <v>9</v>
      </c>
      <c r="D46" s="22">
        <v>4</v>
      </c>
      <c r="E46" s="22"/>
      <c r="F46" s="1">
        <v>5</v>
      </c>
      <c r="G46" s="22">
        <v>66.7</v>
      </c>
      <c r="H46" s="22"/>
      <c r="I46" s="22"/>
      <c r="J46" s="22">
        <v>7.6</v>
      </c>
      <c r="K46" s="22">
        <v>7.5</v>
      </c>
      <c r="L46" s="24">
        <f t="shared" si="3"/>
        <v>132.99666666666667</v>
      </c>
      <c r="M46" s="24">
        <f t="shared" si="4"/>
        <v>127.89906862029551</v>
      </c>
      <c r="N46" s="3"/>
    </row>
    <row r="47" spans="1:14" x14ac:dyDescent="0.2">
      <c r="A47" s="22">
        <v>2</v>
      </c>
      <c r="B47" s="26">
        <v>0.66</v>
      </c>
      <c r="C47" s="25" t="s">
        <v>9</v>
      </c>
      <c r="D47" s="22">
        <v>0.9</v>
      </c>
      <c r="E47" s="22"/>
      <c r="F47" s="1">
        <v>5</v>
      </c>
      <c r="G47" s="22">
        <v>13</v>
      </c>
      <c r="H47" s="22"/>
      <c r="I47" s="22"/>
      <c r="J47" s="22">
        <v>7.5</v>
      </c>
      <c r="K47" s="22">
        <v>7.5</v>
      </c>
      <c r="L47" s="24">
        <f t="shared" si="3"/>
        <v>29.663333333333338</v>
      </c>
      <c r="M47" s="24">
        <f t="shared" si="4"/>
        <v>26.445509010793742</v>
      </c>
      <c r="N47" s="3"/>
    </row>
    <row r="48" spans="1:14" x14ac:dyDescent="0.2">
      <c r="A48" s="22">
        <v>2</v>
      </c>
      <c r="B48" s="26">
        <v>0.66</v>
      </c>
      <c r="C48" s="25" t="s">
        <v>9</v>
      </c>
      <c r="D48" s="22">
        <v>2.6</v>
      </c>
      <c r="E48" s="22"/>
      <c r="F48" s="1">
        <v>5</v>
      </c>
      <c r="G48" s="22">
        <v>37.5</v>
      </c>
      <c r="H48" s="22"/>
      <c r="I48" s="22"/>
      <c r="J48" s="22">
        <v>7.4</v>
      </c>
      <c r="K48" s="22">
        <v>7.5</v>
      </c>
      <c r="L48" s="24">
        <f t="shared" si="3"/>
        <v>86.330000000000013</v>
      </c>
      <c r="M48" s="24">
        <f t="shared" si="4"/>
        <v>74.503933389860691</v>
      </c>
      <c r="N48" s="3"/>
    </row>
    <row r="49" spans="1:14" x14ac:dyDescent="0.2">
      <c r="A49" s="22">
        <v>2</v>
      </c>
      <c r="B49" s="26">
        <v>0.66</v>
      </c>
      <c r="C49" s="25" t="s">
        <v>9</v>
      </c>
      <c r="D49" s="22">
        <v>2.2000000000000002</v>
      </c>
      <c r="E49" s="22"/>
      <c r="F49" s="1">
        <v>5</v>
      </c>
      <c r="G49" s="22">
        <v>26.7</v>
      </c>
      <c r="H49" s="22"/>
      <c r="I49" s="22"/>
      <c r="J49" s="22">
        <v>7.9</v>
      </c>
      <c r="K49" s="22">
        <v>7.8</v>
      </c>
      <c r="L49" s="24">
        <f t="shared" si="3"/>
        <v>70.189102564102569</v>
      </c>
      <c r="M49" s="24">
        <f t="shared" si="4"/>
        <v>50.091940051347819</v>
      </c>
      <c r="N49" s="3"/>
    </row>
    <row r="50" spans="1:14" x14ac:dyDescent="0.2">
      <c r="A50" s="22">
        <v>2</v>
      </c>
      <c r="B50" s="26">
        <v>0.99</v>
      </c>
      <c r="C50" s="25" t="s">
        <v>9</v>
      </c>
      <c r="D50" s="22">
        <v>2.1</v>
      </c>
      <c r="E50" s="22"/>
      <c r="F50" s="1">
        <v>5</v>
      </c>
      <c r="G50" s="22">
        <v>30</v>
      </c>
      <c r="H50" s="22"/>
      <c r="I50" s="22"/>
      <c r="J50" s="22">
        <v>7.6</v>
      </c>
      <c r="K50" s="22">
        <v>7.6</v>
      </c>
      <c r="L50" s="24">
        <f t="shared" si="3"/>
        <v>68.746710526315795</v>
      </c>
      <c r="M50" s="24">
        <f t="shared" si="4"/>
        <v>58.32521322396147</v>
      </c>
      <c r="N50" s="3"/>
    </row>
    <row r="51" spans="1:14" x14ac:dyDescent="0.2">
      <c r="A51" s="22">
        <v>2</v>
      </c>
      <c r="B51" s="26">
        <v>0.99</v>
      </c>
      <c r="C51" s="25" t="s">
        <v>9</v>
      </c>
      <c r="D51" s="22">
        <v>3.9</v>
      </c>
      <c r="E51" s="22"/>
      <c r="F51" s="1">
        <v>5</v>
      </c>
      <c r="G51" s="22">
        <v>75</v>
      </c>
      <c r="H51" s="22"/>
      <c r="I51" s="22"/>
      <c r="J51" s="22">
        <v>7.9</v>
      </c>
      <c r="K51" s="22">
        <v>7.9</v>
      </c>
      <c r="L51" s="24">
        <f t="shared" si="3"/>
        <v>123.09810126582279</v>
      </c>
      <c r="M51" s="24">
        <f t="shared" si="4"/>
        <v>138.17930886066833</v>
      </c>
      <c r="N51" s="3"/>
    </row>
    <row r="52" spans="1:14" x14ac:dyDescent="0.2">
      <c r="A52" s="22">
        <v>2</v>
      </c>
      <c r="B52" s="26">
        <v>0.99</v>
      </c>
      <c r="C52" s="25" t="s">
        <v>9</v>
      </c>
      <c r="D52" s="22">
        <v>2.8</v>
      </c>
      <c r="E52" s="22"/>
      <c r="F52" s="1">
        <v>5</v>
      </c>
      <c r="G52" s="22">
        <v>58.3</v>
      </c>
      <c r="H52" s="22"/>
      <c r="I52" s="22"/>
      <c r="J52" s="22">
        <v>7.9</v>
      </c>
      <c r="K52" s="22">
        <v>7.8</v>
      </c>
      <c r="L52" s="24">
        <f t="shared" si="3"/>
        <v>89.419871794871796</v>
      </c>
      <c r="M52" s="24">
        <f t="shared" si="4"/>
        <v>107.72259956220761</v>
      </c>
      <c r="N52" s="3"/>
    </row>
    <row r="53" spans="1:14" x14ac:dyDescent="0.2">
      <c r="A53" s="22">
        <v>2</v>
      </c>
      <c r="B53" s="26">
        <v>0.99</v>
      </c>
      <c r="C53" s="25" t="s">
        <v>9</v>
      </c>
      <c r="D53" s="22">
        <v>3</v>
      </c>
      <c r="E53" s="22"/>
      <c r="F53" s="1">
        <v>5</v>
      </c>
      <c r="G53" s="22">
        <v>53.3</v>
      </c>
      <c r="H53" s="22"/>
      <c r="I53" s="22"/>
      <c r="J53" s="22">
        <v>7.8</v>
      </c>
      <c r="K53" s="22">
        <v>7.8</v>
      </c>
      <c r="L53" s="24">
        <f t="shared" si="3"/>
        <v>95.830128205128219</v>
      </c>
      <c r="M53" s="24">
        <f t="shared" si="4"/>
        <v>99.86797591703403</v>
      </c>
      <c r="N53" s="3"/>
    </row>
    <row r="54" spans="1:14" x14ac:dyDescent="0.2">
      <c r="A54" s="22">
        <v>2</v>
      </c>
      <c r="B54" s="26">
        <v>1.98</v>
      </c>
      <c r="C54" s="25" t="s">
        <v>9</v>
      </c>
      <c r="D54" s="22">
        <v>5.5</v>
      </c>
      <c r="E54" s="22"/>
      <c r="F54" s="1">
        <v>5</v>
      </c>
      <c r="G54" s="22">
        <v>103.8</v>
      </c>
      <c r="H54" s="22"/>
      <c r="I54" s="22"/>
      <c r="J54" s="22">
        <v>7.6</v>
      </c>
      <c r="K54" s="22">
        <v>7.5</v>
      </c>
      <c r="L54" s="24">
        <f t="shared" si="3"/>
        <v>182.99666666666664</v>
      </c>
      <c r="M54" s="24">
        <f t="shared" si="4"/>
        <v>198.23122216808818</v>
      </c>
      <c r="N54" s="3"/>
    </row>
    <row r="55" spans="1:14" x14ac:dyDescent="0.2">
      <c r="A55" s="22">
        <v>2</v>
      </c>
      <c r="B55" s="26">
        <v>1.98</v>
      </c>
      <c r="C55" s="25" t="s">
        <v>9</v>
      </c>
      <c r="D55" s="22">
        <v>4</v>
      </c>
      <c r="E55" s="22"/>
      <c r="F55" s="1">
        <v>5</v>
      </c>
      <c r="G55" s="22">
        <v>70.8</v>
      </c>
      <c r="H55" s="22"/>
      <c r="I55" s="22"/>
      <c r="J55" s="22">
        <v>7.5</v>
      </c>
      <c r="K55" s="22">
        <v>7.6</v>
      </c>
      <c r="L55" s="24">
        <f t="shared" si="3"/>
        <v>131.24671052631581</v>
      </c>
      <c r="M55" s="24">
        <f t="shared" si="4"/>
        <v>137.4805796683836</v>
      </c>
      <c r="N55" s="3"/>
    </row>
    <row r="56" spans="1:14" x14ac:dyDescent="0.2">
      <c r="A56" s="22">
        <v>2</v>
      </c>
      <c r="B56" s="26">
        <v>1.98</v>
      </c>
      <c r="C56" s="25" t="s">
        <v>9</v>
      </c>
      <c r="D56" s="22">
        <v>4</v>
      </c>
      <c r="E56" s="22"/>
      <c r="F56" s="1">
        <v>5</v>
      </c>
      <c r="G56" s="22">
        <v>89.8</v>
      </c>
      <c r="H56" s="22"/>
      <c r="I56" s="22"/>
      <c r="J56" s="22">
        <v>7.4</v>
      </c>
      <c r="K56" s="22">
        <v>7.4</v>
      </c>
      <c r="L56" s="24">
        <f t="shared" si="3"/>
        <v>134.79391891891891</v>
      </c>
      <c r="M56" s="24">
        <f t="shared" si="4"/>
        <v>176.33107840398119</v>
      </c>
      <c r="N56" s="3"/>
    </row>
    <row r="57" spans="1:14" x14ac:dyDescent="0.2">
      <c r="A57" s="22">
        <v>2</v>
      </c>
      <c r="B57" s="26">
        <v>1.98</v>
      </c>
      <c r="C57" s="25" t="s">
        <v>9</v>
      </c>
      <c r="D57" s="22">
        <v>4.3</v>
      </c>
      <c r="E57" s="22"/>
      <c r="F57" s="1">
        <v>5</v>
      </c>
      <c r="G57" s="22">
        <v>65</v>
      </c>
      <c r="H57" s="22"/>
      <c r="I57" s="22"/>
      <c r="J57" s="22">
        <v>7.4</v>
      </c>
      <c r="K57" s="22">
        <v>7.3</v>
      </c>
      <c r="L57" s="24">
        <f t="shared" si="3"/>
        <v>146.9143835616438</v>
      </c>
      <c r="M57" s="24">
        <f t="shared" si="4"/>
        <v>128.04593124623381</v>
      </c>
      <c r="N57" s="3"/>
    </row>
    <row r="58" spans="1:14" x14ac:dyDescent="0.2">
      <c r="A58" s="22">
        <v>2</v>
      </c>
      <c r="B58" s="26">
        <v>0.33</v>
      </c>
      <c r="C58" s="25" t="s">
        <v>10</v>
      </c>
      <c r="D58" s="22">
        <v>1.4</v>
      </c>
      <c r="E58" s="22"/>
      <c r="F58" s="1">
        <v>5</v>
      </c>
      <c r="G58" s="22">
        <v>13.7</v>
      </c>
      <c r="H58" s="22"/>
      <c r="I58" s="22"/>
      <c r="J58" s="22">
        <v>7.8</v>
      </c>
      <c r="K58" s="22">
        <v>7.8</v>
      </c>
      <c r="L58" s="24">
        <f t="shared" si="3"/>
        <v>44.54807692307692</v>
      </c>
      <c r="M58" s="24">
        <f t="shared" si="4"/>
        <v>26.721369614788912</v>
      </c>
      <c r="N58" s="3"/>
    </row>
    <row r="59" spans="1:14" x14ac:dyDescent="0.2">
      <c r="A59" s="22">
        <v>2</v>
      </c>
      <c r="B59" s="26">
        <v>0.33</v>
      </c>
      <c r="C59" s="25" t="s">
        <v>10</v>
      </c>
      <c r="D59" s="22">
        <v>1.5</v>
      </c>
      <c r="E59" s="22"/>
      <c r="F59" s="1">
        <v>5</v>
      </c>
      <c r="G59" s="22">
        <v>19</v>
      </c>
      <c r="H59" s="22"/>
      <c r="I59" s="22"/>
      <c r="J59" s="22">
        <v>7.8</v>
      </c>
      <c r="K59" s="22">
        <v>7.7</v>
      </c>
      <c r="L59" s="24">
        <f t="shared" si="3"/>
        <v>48.373376623376629</v>
      </c>
      <c r="M59" s="24">
        <f t="shared" si="4"/>
        <v>36.511193185543945</v>
      </c>
      <c r="N59" s="3"/>
    </row>
    <row r="60" spans="1:14" x14ac:dyDescent="0.2">
      <c r="A60" s="22">
        <v>2</v>
      </c>
      <c r="B60" s="26">
        <v>0.33</v>
      </c>
      <c r="C60" s="25" t="s">
        <v>10</v>
      </c>
      <c r="D60" s="22">
        <v>0.9</v>
      </c>
      <c r="E60" s="22"/>
      <c r="F60" s="1">
        <v>5</v>
      </c>
      <c r="G60" s="22">
        <v>9.8000000000000007</v>
      </c>
      <c r="H60" s="22"/>
      <c r="I60" s="22"/>
      <c r="J60" s="22">
        <v>7.5</v>
      </c>
      <c r="K60" s="22">
        <v>7.3</v>
      </c>
      <c r="L60" s="24">
        <f t="shared" si="3"/>
        <v>30.476027397260275</v>
      </c>
      <c r="M60" s="24">
        <f t="shared" si="4"/>
        <v>20.298238662968703</v>
      </c>
      <c r="N60" s="3"/>
    </row>
    <row r="61" spans="1:14" x14ac:dyDescent="0.2">
      <c r="A61" s="22">
        <v>2</v>
      </c>
      <c r="B61" s="26">
        <v>0.33</v>
      </c>
      <c r="C61" s="25" t="s">
        <v>10</v>
      </c>
      <c r="D61" s="22">
        <v>1.5</v>
      </c>
      <c r="E61" s="22"/>
      <c r="F61" s="1">
        <v>5</v>
      </c>
      <c r="G61" s="22">
        <v>15</v>
      </c>
      <c r="H61" s="22"/>
      <c r="I61" s="22"/>
      <c r="J61" s="22">
        <v>7.7</v>
      </c>
      <c r="K61" s="22">
        <v>7.7</v>
      </c>
      <c r="L61" s="24">
        <f t="shared" si="3"/>
        <v>48.373376623376629</v>
      </c>
      <c r="M61" s="24">
        <f t="shared" si="4"/>
        <v>29.500863290439344</v>
      </c>
      <c r="N61" s="3"/>
    </row>
    <row r="62" spans="1:14" x14ac:dyDescent="0.2">
      <c r="A62" s="22">
        <v>2</v>
      </c>
      <c r="B62" s="26">
        <v>0.66</v>
      </c>
      <c r="C62" s="25" t="s">
        <v>10</v>
      </c>
      <c r="D62" s="22">
        <v>3.3</v>
      </c>
      <c r="E62" s="22"/>
      <c r="F62" s="1">
        <v>5</v>
      </c>
      <c r="G62" s="22">
        <v>52.5</v>
      </c>
      <c r="H62" s="22"/>
      <c r="I62" s="22"/>
      <c r="J62" s="22">
        <v>7.4</v>
      </c>
      <c r="K62" s="22">
        <v>7.5</v>
      </c>
      <c r="L62" s="24">
        <f t="shared" si="3"/>
        <v>109.66333333333334</v>
      </c>
      <c r="M62" s="24">
        <f t="shared" si="4"/>
        <v>103.70865949333694</v>
      </c>
      <c r="N62" s="3"/>
    </row>
    <row r="63" spans="1:14" x14ac:dyDescent="0.2">
      <c r="A63" s="22">
        <v>2</v>
      </c>
      <c r="B63" s="26">
        <v>0.66</v>
      </c>
      <c r="C63" s="25" t="s">
        <v>10</v>
      </c>
      <c r="D63" s="22">
        <v>2.5</v>
      </c>
      <c r="E63" s="22"/>
      <c r="F63" s="1">
        <v>5</v>
      </c>
      <c r="G63" s="22">
        <v>54.2</v>
      </c>
      <c r="H63" s="22"/>
      <c r="I63" s="22"/>
      <c r="J63" s="22">
        <v>8.3000000000000007</v>
      </c>
      <c r="K63" s="22">
        <v>8.1</v>
      </c>
      <c r="L63" s="24">
        <f t="shared" si="3"/>
        <v>76.848765432098773</v>
      </c>
      <c r="M63" s="24">
        <f t="shared" si="4"/>
        <v>95.414109703952874</v>
      </c>
      <c r="N63" s="3"/>
    </row>
    <row r="64" spans="1:14" x14ac:dyDescent="0.2">
      <c r="A64" s="22">
        <v>2</v>
      </c>
      <c r="B64" s="26">
        <v>0.66</v>
      </c>
      <c r="C64" s="25" t="s">
        <v>10</v>
      </c>
      <c r="D64" s="22">
        <v>1.5</v>
      </c>
      <c r="E64" s="22"/>
      <c r="F64" s="1">
        <v>5</v>
      </c>
      <c r="G64" s="22">
        <v>18</v>
      </c>
      <c r="H64" s="22"/>
      <c r="I64" s="22"/>
      <c r="J64" s="22">
        <v>7.7</v>
      </c>
      <c r="K64" s="22">
        <v>7.7</v>
      </c>
      <c r="L64" s="24">
        <f t="shared" si="3"/>
        <v>48.373376623376629</v>
      </c>
      <c r="M64" s="24">
        <f t="shared" si="4"/>
        <v>35.114239216821787</v>
      </c>
      <c r="N64" s="3"/>
    </row>
    <row r="65" spans="1:14" x14ac:dyDescent="0.2">
      <c r="A65" s="22">
        <v>2</v>
      </c>
      <c r="B65" s="26">
        <v>0.66</v>
      </c>
      <c r="C65" s="25" t="s">
        <v>10</v>
      </c>
      <c r="D65" s="22">
        <v>2.1</v>
      </c>
      <c r="E65" s="22"/>
      <c r="F65" s="1">
        <v>5</v>
      </c>
      <c r="G65" s="22">
        <v>34.200000000000003</v>
      </c>
      <c r="H65" s="22"/>
      <c r="I65" s="22"/>
      <c r="J65" s="22">
        <v>7.5</v>
      </c>
      <c r="K65" s="22">
        <v>7.4</v>
      </c>
      <c r="L65" s="24">
        <f t="shared" si="3"/>
        <v>70.604729729729726</v>
      </c>
      <c r="M65" s="24">
        <f t="shared" si="4"/>
        <v>67.171175065134662</v>
      </c>
      <c r="N65" s="3"/>
    </row>
    <row r="66" spans="1:14" x14ac:dyDescent="0.2">
      <c r="A66" s="22">
        <v>2</v>
      </c>
      <c r="B66" s="26">
        <v>0.99</v>
      </c>
      <c r="C66" s="25" t="s">
        <v>10</v>
      </c>
      <c r="D66" s="22">
        <v>2.5</v>
      </c>
      <c r="E66" s="22"/>
      <c r="F66" s="1">
        <v>5</v>
      </c>
      <c r="G66" s="22">
        <v>46.7</v>
      </c>
      <c r="H66" s="22"/>
      <c r="I66" s="22"/>
      <c r="J66" s="22">
        <v>7.9</v>
      </c>
      <c r="K66" s="22">
        <v>7.7</v>
      </c>
      <c r="L66" s="24">
        <f t="shared" si="3"/>
        <v>80.840909090909093</v>
      </c>
      <c r="M66" s="24">
        <f t="shared" si="4"/>
        <v>86.567041007588216</v>
      </c>
      <c r="N66" s="3"/>
    </row>
    <row r="67" spans="1:14" x14ac:dyDescent="0.2">
      <c r="A67" s="22">
        <v>2</v>
      </c>
      <c r="B67" s="26">
        <v>0.99</v>
      </c>
      <c r="C67" s="25" t="s">
        <v>10</v>
      </c>
      <c r="D67" s="22">
        <v>2.4</v>
      </c>
      <c r="E67" s="22"/>
      <c r="F67" s="1">
        <v>5</v>
      </c>
      <c r="G67" s="22">
        <v>23</v>
      </c>
      <c r="H67" s="22"/>
      <c r="I67" s="22"/>
      <c r="J67" s="22">
        <v>7.7</v>
      </c>
      <c r="K67" s="22">
        <v>7.6</v>
      </c>
      <c r="L67" s="24">
        <f t="shared" si="3"/>
        <v>78.61513157894737</v>
      </c>
      <c r="M67" s="24">
        <f t="shared" si="4"/>
        <v>44.469865760792537</v>
      </c>
      <c r="N67" s="3"/>
    </row>
    <row r="68" spans="1:14" x14ac:dyDescent="0.2">
      <c r="A68" s="22">
        <v>2</v>
      </c>
      <c r="B68" s="26">
        <v>0.99</v>
      </c>
      <c r="C68" s="25" t="s">
        <v>10</v>
      </c>
      <c r="D68" s="22">
        <v>2.2000000000000002</v>
      </c>
      <c r="E68" s="22"/>
      <c r="F68" s="1">
        <v>5</v>
      </c>
      <c r="G68" s="22">
        <v>32.5</v>
      </c>
      <c r="H68" s="22"/>
      <c r="I68" s="22"/>
      <c r="J68" s="22">
        <v>7.6</v>
      </c>
      <c r="K68" s="22">
        <v>7.6</v>
      </c>
      <c r="L68" s="24">
        <f t="shared" si="3"/>
        <v>72.036184210526329</v>
      </c>
      <c r="M68" s="24">
        <f t="shared" si="4"/>
        <v>63.064576670578226</v>
      </c>
      <c r="N68" s="3"/>
    </row>
    <row r="69" spans="1:14" x14ac:dyDescent="0.2">
      <c r="A69" s="22">
        <v>2</v>
      </c>
      <c r="B69" s="26">
        <v>0.99</v>
      </c>
      <c r="C69" s="25" t="s">
        <v>10</v>
      </c>
      <c r="D69" s="22">
        <v>2.4</v>
      </c>
      <c r="E69" s="22"/>
      <c r="F69" s="1">
        <v>5</v>
      </c>
      <c r="G69" s="22">
        <v>41.7</v>
      </c>
      <c r="H69" s="22"/>
      <c r="I69" s="22"/>
      <c r="J69" s="22">
        <v>8</v>
      </c>
      <c r="K69" s="22">
        <v>7.7</v>
      </c>
      <c r="L69" s="24">
        <f>((D69-$E$38)*F69)*(50/K69)</f>
        <v>77.59415584415585</v>
      </c>
      <c r="M69" s="24">
        <f t="shared" si="4"/>
        <v>76.480162446421517</v>
      </c>
      <c r="N69" s="3"/>
    </row>
    <row r="70" spans="1:14" x14ac:dyDescent="0.2">
      <c r="A70" s="22">
        <v>2</v>
      </c>
      <c r="B70" s="26">
        <v>1.98</v>
      </c>
      <c r="C70" s="25" t="s">
        <v>10</v>
      </c>
      <c r="D70" s="22">
        <v>4</v>
      </c>
      <c r="E70" s="22"/>
      <c r="F70" s="1">
        <v>5</v>
      </c>
      <c r="G70" s="22">
        <v>83.3</v>
      </c>
      <c r="H70" s="22"/>
      <c r="I70" s="22"/>
      <c r="J70" s="22">
        <v>7.9</v>
      </c>
      <c r="K70" s="22">
        <v>7.8</v>
      </c>
      <c r="L70" s="24">
        <f t="shared" si="3"/>
        <v>127.88141025641026</v>
      </c>
      <c r="M70" s="24">
        <f t="shared" si="4"/>
        <v>153.31647575750807</v>
      </c>
      <c r="N70" s="3"/>
    </row>
    <row r="71" spans="1:14" x14ac:dyDescent="0.2">
      <c r="A71" s="22">
        <v>2</v>
      </c>
      <c r="B71" s="26">
        <v>1.98</v>
      </c>
      <c r="C71" s="25" t="s">
        <v>10</v>
      </c>
      <c r="D71" s="22">
        <v>3.8</v>
      </c>
      <c r="E71" s="22"/>
      <c r="F71" s="1">
        <v>5</v>
      </c>
      <c r="G71" s="22">
        <v>63.3</v>
      </c>
      <c r="H71" s="22"/>
      <c r="I71" s="22"/>
      <c r="J71" s="22">
        <v>7.9</v>
      </c>
      <c r="K71" s="22">
        <v>7.8</v>
      </c>
      <c r="L71" s="24">
        <f t="shared" si="3"/>
        <v>121.47115384615385</v>
      </c>
      <c r="M71" s="24">
        <f t="shared" si="4"/>
        <v>116.8413748012677</v>
      </c>
      <c r="N71" s="3"/>
    </row>
    <row r="72" spans="1:14" x14ac:dyDescent="0.2">
      <c r="A72" s="22">
        <v>2</v>
      </c>
      <c r="B72" s="26">
        <v>1.98</v>
      </c>
      <c r="C72" s="25" t="s">
        <v>10</v>
      </c>
      <c r="D72" s="22">
        <v>3.6</v>
      </c>
      <c r="E72" s="22"/>
      <c r="F72" s="1">
        <v>5</v>
      </c>
      <c r="G72" s="22">
        <v>71.7</v>
      </c>
      <c r="H72" s="22"/>
      <c r="I72" s="22"/>
      <c r="J72" s="22">
        <v>7.8</v>
      </c>
      <c r="K72" s="22">
        <v>7.6</v>
      </c>
      <c r="L72" s="24">
        <f t="shared" si="3"/>
        <v>118.0888157894737</v>
      </c>
      <c r="M72" s="24">
        <f t="shared" si="4"/>
        <v>133.85528793625906</v>
      </c>
      <c r="N72" s="3"/>
    </row>
    <row r="73" spans="1:14" x14ac:dyDescent="0.2">
      <c r="A73" s="22">
        <v>2</v>
      </c>
      <c r="B73" s="26">
        <v>1.98</v>
      </c>
      <c r="C73" s="25" t="s">
        <v>10</v>
      </c>
      <c r="D73" s="22">
        <v>4.4000000000000004</v>
      </c>
      <c r="E73" s="22"/>
      <c r="F73" s="1">
        <v>5</v>
      </c>
      <c r="G73" s="22">
        <v>58.3</v>
      </c>
      <c r="H73" s="22"/>
      <c r="I73" s="22"/>
      <c r="J73" s="22">
        <v>7</v>
      </c>
      <c r="K73" s="22">
        <v>6.9</v>
      </c>
      <c r="L73" s="24">
        <f t="shared" si="3"/>
        <v>159.05434782608694</v>
      </c>
      <c r="M73" s="24">
        <f t="shared" si="4"/>
        <v>121.57264807734859</v>
      </c>
      <c r="N73" s="3"/>
    </row>
    <row r="74" spans="1:14" x14ac:dyDescent="0.2">
      <c r="A74" s="20">
        <v>3</v>
      </c>
      <c r="B74" s="20">
        <v>0</v>
      </c>
      <c r="C74" s="21" t="s">
        <v>8</v>
      </c>
      <c r="D74" s="22">
        <v>2.2999999999999998</v>
      </c>
      <c r="E74" s="22">
        <v>8.1600000000000006E-2</v>
      </c>
      <c r="F74" s="1">
        <v>1</v>
      </c>
      <c r="G74" s="22">
        <v>5.7</v>
      </c>
      <c r="H74" s="22">
        <v>0.85</v>
      </c>
      <c r="I74" s="23" t="s">
        <v>12</v>
      </c>
      <c r="J74" s="22">
        <v>8.8000000000000007</v>
      </c>
      <c r="K74" s="22">
        <v>8.8000000000000007</v>
      </c>
      <c r="L74" s="24">
        <f>((D74-$E$74)*F74)*(50/K74)</f>
        <v>12.604545454545454</v>
      </c>
      <c r="M74" s="24">
        <f>((((G74*$H$74))+0.6131)/2.7763)*(50/J74)</f>
        <v>11.170238021172718</v>
      </c>
      <c r="N74" s="3"/>
    </row>
    <row r="75" spans="1:14" x14ac:dyDescent="0.2">
      <c r="A75" s="22">
        <v>3</v>
      </c>
      <c r="B75" s="22">
        <v>0</v>
      </c>
      <c r="C75" s="25" t="s">
        <v>8</v>
      </c>
      <c r="D75" s="22">
        <v>1.3</v>
      </c>
      <c r="E75" s="22"/>
      <c r="F75" s="1">
        <v>1</v>
      </c>
      <c r="G75" s="22">
        <v>1.7</v>
      </c>
      <c r="H75" s="22"/>
      <c r="I75" s="22"/>
      <c r="J75" s="22">
        <v>8.4</v>
      </c>
      <c r="K75" s="22">
        <v>8.4</v>
      </c>
      <c r="L75" s="24">
        <f t="shared" ref="L75:L109" si="5">((D75-$E$74)*F75)*(50/K75)</f>
        <v>7.2523809523809524</v>
      </c>
      <c r="M75" s="24">
        <f t="shared" ref="M75:M109" si="6">((((G75*$H$74))+0.6131)/2.7763)*(50/J75)</f>
        <v>4.4125617685751672</v>
      </c>
      <c r="N75" s="3"/>
    </row>
    <row r="76" spans="1:14" x14ac:dyDescent="0.2">
      <c r="A76" s="22">
        <v>3</v>
      </c>
      <c r="B76" s="22">
        <v>0</v>
      </c>
      <c r="C76" s="25" t="s">
        <v>8</v>
      </c>
      <c r="D76" s="22">
        <v>2.2999999999999998</v>
      </c>
      <c r="E76" s="22"/>
      <c r="F76" s="1">
        <v>1</v>
      </c>
      <c r="G76" s="22">
        <v>7</v>
      </c>
      <c r="H76" s="22"/>
      <c r="I76" s="22"/>
      <c r="J76" s="22">
        <v>8.1999999999999993</v>
      </c>
      <c r="K76" s="22">
        <v>8</v>
      </c>
      <c r="L76" s="24">
        <f t="shared" si="5"/>
        <v>13.865</v>
      </c>
      <c r="M76" s="24">
        <f t="shared" si="6"/>
        <v>14.414473377885818</v>
      </c>
    </row>
    <row r="77" spans="1:14" x14ac:dyDescent="0.2">
      <c r="A77" s="22">
        <v>3</v>
      </c>
      <c r="B77" s="22">
        <v>0</v>
      </c>
      <c r="C77" s="25" t="s">
        <v>8</v>
      </c>
      <c r="D77" s="22">
        <v>1.8</v>
      </c>
      <c r="E77" s="22"/>
      <c r="F77" s="1">
        <v>1</v>
      </c>
      <c r="G77" s="22">
        <v>3.8</v>
      </c>
      <c r="H77" s="22"/>
      <c r="I77" s="22"/>
      <c r="J77" s="22">
        <v>8.4</v>
      </c>
      <c r="K77" s="22">
        <v>8.4</v>
      </c>
      <c r="L77" s="24">
        <f t="shared" si="5"/>
        <v>10.228571428571428</v>
      </c>
      <c r="M77" s="24">
        <f t="shared" si="6"/>
        <v>8.2395977517181986</v>
      </c>
    </row>
    <row r="78" spans="1:14" x14ac:dyDescent="0.2">
      <c r="A78" s="22">
        <v>3</v>
      </c>
      <c r="B78" s="26">
        <v>0.33</v>
      </c>
      <c r="C78" s="25" t="s">
        <v>9</v>
      </c>
      <c r="D78" s="22">
        <v>1.9</v>
      </c>
      <c r="E78" s="22"/>
      <c r="F78" s="1">
        <v>2.5</v>
      </c>
      <c r="G78" s="22">
        <v>12</v>
      </c>
      <c r="H78" s="22"/>
      <c r="I78" s="22"/>
      <c r="J78" s="22">
        <v>8.6</v>
      </c>
      <c r="K78" s="22">
        <v>8.3000000000000007</v>
      </c>
      <c r="L78" s="24">
        <f t="shared" si="5"/>
        <v>27.385542168674696</v>
      </c>
      <c r="M78" s="24">
        <f t="shared" si="6"/>
        <v>22.64411643738655</v>
      </c>
    </row>
    <row r="79" spans="1:14" x14ac:dyDescent="0.2">
      <c r="A79" s="22">
        <v>3</v>
      </c>
      <c r="B79" s="26">
        <v>0.33</v>
      </c>
      <c r="C79" s="25" t="s">
        <v>9</v>
      </c>
      <c r="D79" s="22">
        <v>2.5</v>
      </c>
      <c r="E79" s="22"/>
      <c r="F79" s="1">
        <v>2.5</v>
      </c>
      <c r="G79" s="22">
        <v>18</v>
      </c>
      <c r="H79" s="22"/>
      <c r="I79" s="22"/>
      <c r="J79" s="22">
        <v>8.9</v>
      </c>
      <c r="K79" s="22">
        <v>8.6</v>
      </c>
      <c r="L79" s="24">
        <f t="shared" si="5"/>
        <v>35.151162790697683</v>
      </c>
      <c r="M79" s="24">
        <f t="shared" si="6"/>
        <v>32.200928646849107</v>
      </c>
    </row>
    <row r="80" spans="1:14" x14ac:dyDescent="0.2">
      <c r="A80" s="22">
        <v>3</v>
      </c>
      <c r="B80" s="26">
        <v>0.33</v>
      </c>
      <c r="C80" s="25" t="s">
        <v>9</v>
      </c>
      <c r="D80" s="22">
        <v>1.5</v>
      </c>
      <c r="E80" s="22"/>
      <c r="F80" s="1">
        <v>2.5</v>
      </c>
      <c r="G80" s="22">
        <v>9.5</v>
      </c>
      <c r="H80" s="22"/>
      <c r="I80" s="22"/>
      <c r="J80" s="22">
        <v>8.6999999999999993</v>
      </c>
      <c r="K80" s="22">
        <v>8.6999999999999993</v>
      </c>
      <c r="L80" s="24">
        <f t="shared" si="5"/>
        <v>20.379310344827591</v>
      </c>
      <c r="M80" s="24">
        <f t="shared" si="6"/>
        <v>17.984947302309653</v>
      </c>
    </row>
    <row r="81" spans="1:13" x14ac:dyDescent="0.2">
      <c r="A81" s="22">
        <v>3</v>
      </c>
      <c r="B81" s="26">
        <v>0.33</v>
      </c>
      <c r="C81" s="25" t="s">
        <v>9</v>
      </c>
      <c r="D81" s="22">
        <v>0.7</v>
      </c>
      <c r="E81" s="22"/>
      <c r="F81" s="1">
        <v>2.5</v>
      </c>
      <c r="G81" s="22">
        <v>8.8000000000000007</v>
      </c>
      <c r="H81" s="22"/>
      <c r="I81" s="22"/>
      <c r="J81" s="22">
        <v>8.3000000000000007</v>
      </c>
      <c r="K81" s="22">
        <v>8.3000000000000007</v>
      </c>
      <c r="L81" s="24">
        <f t="shared" si="5"/>
        <v>9.3132530120481913</v>
      </c>
      <c r="M81" s="24">
        <f t="shared" si="6"/>
        <v>17.560643467143795</v>
      </c>
    </row>
    <row r="82" spans="1:13" x14ac:dyDescent="0.2">
      <c r="A82" s="22">
        <v>3</v>
      </c>
      <c r="B82" s="26">
        <v>0.66</v>
      </c>
      <c r="C82" s="25" t="s">
        <v>9</v>
      </c>
      <c r="D82" s="22">
        <v>3.5</v>
      </c>
      <c r="E82" s="22"/>
      <c r="F82" s="1">
        <v>2.5</v>
      </c>
      <c r="G82" s="22">
        <v>33.299999999999997</v>
      </c>
      <c r="H82" s="22"/>
      <c r="I82" s="22"/>
      <c r="J82" s="22">
        <v>8.8000000000000007</v>
      </c>
      <c r="K82" s="22">
        <v>8.5</v>
      </c>
      <c r="L82" s="24">
        <f t="shared" si="5"/>
        <v>50.27058823529412</v>
      </c>
      <c r="M82" s="24">
        <f t="shared" si="6"/>
        <v>59.182143991512568</v>
      </c>
    </row>
    <row r="83" spans="1:13" x14ac:dyDescent="0.2">
      <c r="A83" s="22">
        <v>3</v>
      </c>
      <c r="B83" s="26">
        <v>0.66</v>
      </c>
      <c r="C83" s="25" t="s">
        <v>9</v>
      </c>
      <c r="D83" s="22">
        <v>2.1</v>
      </c>
      <c r="E83" s="22"/>
      <c r="F83" s="1">
        <v>2.5</v>
      </c>
      <c r="G83" s="22">
        <v>15</v>
      </c>
      <c r="H83" s="22"/>
      <c r="I83" s="22"/>
      <c r="J83" s="22">
        <v>8.6</v>
      </c>
      <c r="K83" s="22">
        <v>8.3000000000000007</v>
      </c>
      <c r="L83" s="24">
        <f t="shared" si="5"/>
        <v>30.397590361445783</v>
      </c>
      <c r="M83" s="24">
        <f t="shared" si="6"/>
        <v>27.98416664642334</v>
      </c>
    </row>
    <row r="84" spans="1:13" x14ac:dyDescent="0.2">
      <c r="A84" s="22">
        <v>3</v>
      </c>
      <c r="B84" s="26">
        <v>0.66</v>
      </c>
      <c r="C84" s="25" t="s">
        <v>9</v>
      </c>
      <c r="D84" s="22">
        <v>2.1</v>
      </c>
      <c r="E84" s="22"/>
      <c r="F84" s="1">
        <v>2.5</v>
      </c>
      <c r="G84" s="22">
        <v>13.5</v>
      </c>
      <c r="H84" s="22"/>
      <c r="I84" s="22"/>
      <c r="J84" s="22">
        <v>8.4</v>
      </c>
      <c r="K84" s="22">
        <v>8.3000000000000007</v>
      </c>
      <c r="L84" s="24">
        <f t="shared" si="5"/>
        <v>30.397590361445783</v>
      </c>
      <c r="M84" s="24">
        <f t="shared" si="6"/>
        <v>25.916859197664586</v>
      </c>
    </row>
    <row r="85" spans="1:13" x14ac:dyDescent="0.2">
      <c r="A85" s="22">
        <v>3</v>
      </c>
      <c r="B85" s="26">
        <v>0.66</v>
      </c>
      <c r="C85" s="25" t="s">
        <v>9</v>
      </c>
      <c r="D85" s="22">
        <v>2.8</v>
      </c>
      <c r="E85" s="22"/>
      <c r="F85" s="1">
        <v>2.5</v>
      </c>
      <c r="G85" s="22">
        <v>19.5</v>
      </c>
      <c r="H85" s="22"/>
      <c r="I85" s="22"/>
      <c r="J85" s="22">
        <v>8.3000000000000007</v>
      </c>
      <c r="K85" s="22">
        <v>8.3000000000000007</v>
      </c>
      <c r="L85" s="24">
        <f t="shared" si="5"/>
        <v>40.939759036144572</v>
      </c>
      <c r="M85" s="24">
        <f t="shared" si="6"/>
        <v>37.29523865732714</v>
      </c>
    </row>
    <row r="86" spans="1:13" x14ac:dyDescent="0.2">
      <c r="A86" s="22">
        <v>3</v>
      </c>
      <c r="B86" s="26">
        <v>0.99</v>
      </c>
      <c r="C86" s="25" t="s">
        <v>9</v>
      </c>
      <c r="D86" s="22">
        <v>2.1</v>
      </c>
      <c r="E86" s="22"/>
      <c r="F86" s="1">
        <v>5</v>
      </c>
      <c r="G86" s="22">
        <v>36.700000000000003</v>
      </c>
      <c r="H86" s="22"/>
      <c r="I86" s="22"/>
      <c r="J86" s="22">
        <v>8.8000000000000007</v>
      </c>
      <c r="K86" s="22">
        <v>8.6999999999999993</v>
      </c>
      <c r="L86" s="24">
        <f t="shared" si="5"/>
        <v>58.000000000000007</v>
      </c>
      <c r="M86" s="24">
        <f t="shared" si="6"/>
        <v>65.096654147279082</v>
      </c>
    </row>
    <row r="87" spans="1:13" x14ac:dyDescent="0.2">
      <c r="A87" s="22">
        <v>3</v>
      </c>
      <c r="B87" s="26">
        <v>0.99</v>
      </c>
      <c r="C87" s="25" t="s">
        <v>9</v>
      </c>
      <c r="D87" s="22">
        <v>3.3</v>
      </c>
      <c r="E87" s="22"/>
      <c r="F87" s="1">
        <v>5</v>
      </c>
      <c r="G87" s="22">
        <v>96.7</v>
      </c>
      <c r="H87" s="22"/>
      <c r="I87" s="22"/>
      <c r="J87" s="22">
        <v>8.6</v>
      </c>
      <c r="K87" s="22">
        <v>8.4</v>
      </c>
      <c r="L87" s="24">
        <f t="shared" si="5"/>
        <v>95.785714285714278</v>
      </c>
      <c r="M87" s="24">
        <f t="shared" si="6"/>
        <v>173.41153400585858</v>
      </c>
    </row>
    <row r="88" spans="1:13" x14ac:dyDescent="0.2">
      <c r="A88" s="22">
        <v>3</v>
      </c>
      <c r="B88" s="26">
        <v>0.99</v>
      </c>
      <c r="C88" s="25" t="s">
        <v>9</v>
      </c>
      <c r="D88" s="22">
        <v>2</v>
      </c>
      <c r="E88" s="22"/>
      <c r="F88" s="1">
        <v>5</v>
      </c>
      <c r="G88" s="22">
        <v>27.8</v>
      </c>
      <c r="H88" s="22"/>
      <c r="I88" s="22"/>
      <c r="J88" s="22">
        <v>8.6999999999999993</v>
      </c>
      <c r="K88" s="22">
        <v>8.6</v>
      </c>
      <c r="L88" s="24">
        <f t="shared" si="5"/>
        <v>55.767441860465127</v>
      </c>
      <c r="M88" s="24">
        <f t="shared" si="6"/>
        <v>50.18483626392689</v>
      </c>
    </row>
    <row r="89" spans="1:13" x14ac:dyDescent="0.2">
      <c r="A89" s="22">
        <v>3</v>
      </c>
      <c r="B89" s="26">
        <v>0.99</v>
      </c>
      <c r="C89" s="25" t="s">
        <v>9</v>
      </c>
      <c r="D89" s="22">
        <v>1.5</v>
      </c>
      <c r="E89" s="22"/>
      <c r="F89" s="1">
        <v>5</v>
      </c>
      <c r="G89" s="22">
        <v>21.2</v>
      </c>
      <c r="H89" s="22"/>
      <c r="I89" s="22"/>
      <c r="J89" s="22">
        <v>8.6999999999999993</v>
      </c>
      <c r="K89" s="22">
        <v>8.5</v>
      </c>
      <c r="L89" s="24">
        <f t="shared" si="5"/>
        <v>41.717647058823538</v>
      </c>
      <c r="M89" s="24">
        <f t="shared" si="6"/>
        <v>38.571761556458384</v>
      </c>
    </row>
    <row r="90" spans="1:13" x14ac:dyDescent="0.2">
      <c r="A90" s="22">
        <v>3</v>
      </c>
      <c r="B90" s="26">
        <v>1.98</v>
      </c>
      <c r="C90" s="25" t="s">
        <v>9</v>
      </c>
      <c r="D90" s="22">
        <v>9.8000000000000007</v>
      </c>
      <c r="E90" s="22"/>
      <c r="F90" s="1">
        <v>5</v>
      </c>
      <c r="G90" s="22">
        <v>134.9</v>
      </c>
      <c r="H90" s="22"/>
      <c r="I90" s="22"/>
      <c r="J90" s="22">
        <v>8.3000000000000007</v>
      </c>
      <c r="K90" s="22">
        <v>8.1</v>
      </c>
      <c r="L90" s="24">
        <f t="shared" si="5"/>
        <v>299.95061728395063</v>
      </c>
      <c r="M90" s="24">
        <f t="shared" si="6"/>
        <v>250.13376996079987</v>
      </c>
    </row>
    <row r="91" spans="1:13" x14ac:dyDescent="0.2">
      <c r="A91" s="22">
        <v>3</v>
      </c>
      <c r="B91" s="26">
        <v>1.98</v>
      </c>
      <c r="C91" s="25" t="s">
        <v>9</v>
      </c>
      <c r="D91" s="22">
        <v>2.5</v>
      </c>
      <c r="E91" s="22"/>
      <c r="F91" s="1">
        <v>5</v>
      </c>
      <c r="G91" s="22">
        <v>49.2</v>
      </c>
      <c r="H91" s="22"/>
      <c r="I91" s="22"/>
      <c r="J91" s="22">
        <v>8.3000000000000007</v>
      </c>
      <c r="K91" s="22">
        <v>8.1999999999999993</v>
      </c>
      <c r="L91" s="24">
        <f t="shared" si="5"/>
        <v>73.731707317073173</v>
      </c>
      <c r="M91" s="24">
        <f t="shared" si="6"/>
        <v>92.072572970265966</v>
      </c>
    </row>
    <row r="92" spans="1:13" x14ac:dyDescent="0.2">
      <c r="A92" s="22">
        <v>3</v>
      </c>
      <c r="B92" s="26">
        <v>1.98</v>
      </c>
      <c r="C92" s="25" t="s">
        <v>9</v>
      </c>
      <c r="D92" s="22">
        <v>3.4</v>
      </c>
      <c r="E92" s="22"/>
      <c r="F92" s="1">
        <v>5</v>
      </c>
      <c r="G92" s="22">
        <v>49.2</v>
      </c>
      <c r="H92" s="22"/>
      <c r="I92" s="22"/>
      <c r="J92" s="22">
        <v>22.5</v>
      </c>
      <c r="K92" s="22">
        <v>21.9</v>
      </c>
      <c r="L92" s="24">
        <f t="shared" si="5"/>
        <v>37.881278538812786</v>
      </c>
      <c r="M92" s="24">
        <f t="shared" si="6"/>
        <v>33.964549140142559</v>
      </c>
    </row>
    <row r="93" spans="1:13" x14ac:dyDescent="0.2">
      <c r="A93" s="22">
        <v>3</v>
      </c>
      <c r="B93" s="26">
        <v>1.98</v>
      </c>
      <c r="C93" s="25" t="s">
        <v>9</v>
      </c>
      <c r="D93" s="22">
        <v>8.1</v>
      </c>
      <c r="E93" s="22"/>
      <c r="F93" s="1">
        <v>5</v>
      </c>
      <c r="G93" s="22">
        <v>91.7</v>
      </c>
      <c r="H93" s="22"/>
      <c r="I93" s="22"/>
      <c r="J93" s="22">
        <v>8.1</v>
      </c>
      <c r="K93" s="22">
        <v>8.1</v>
      </c>
      <c r="L93" s="24">
        <f t="shared" si="5"/>
        <v>247.48148148148147</v>
      </c>
      <c r="M93" s="24">
        <f t="shared" si="6"/>
        <v>174.66647812191644</v>
      </c>
    </row>
    <row r="94" spans="1:13" x14ac:dyDescent="0.2">
      <c r="A94" s="22">
        <v>3</v>
      </c>
      <c r="B94" s="26">
        <v>0.33</v>
      </c>
      <c r="C94" s="25" t="s">
        <v>10</v>
      </c>
      <c r="D94" s="22">
        <v>0.7</v>
      </c>
      <c r="E94" s="22"/>
      <c r="F94" s="1">
        <v>2.5</v>
      </c>
      <c r="G94" s="22">
        <v>9.8000000000000007</v>
      </c>
      <c r="H94" s="22"/>
      <c r="I94" s="22"/>
      <c r="J94" s="22">
        <v>8.9</v>
      </c>
      <c r="K94" s="22">
        <v>8.6</v>
      </c>
      <c r="L94" s="24">
        <f t="shared" si="5"/>
        <v>8.9883720930232549</v>
      </c>
      <c r="M94" s="24">
        <f t="shared" si="6"/>
        <v>18.096796034816361</v>
      </c>
    </row>
    <row r="95" spans="1:13" x14ac:dyDescent="0.2">
      <c r="A95" s="22">
        <v>3</v>
      </c>
      <c r="B95" s="26">
        <v>0.33</v>
      </c>
      <c r="C95" s="25" t="s">
        <v>10</v>
      </c>
      <c r="D95" s="22">
        <v>1</v>
      </c>
      <c r="E95" s="22"/>
      <c r="F95" s="1">
        <v>2.5</v>
      </c>
      <c r="G95" s="22">
        <v>5.7</v>
      </c>
      <c r="H95" s="22"/>
      <c r="I95" s="22"/>
      <c r="J95" s="22">
        <v>8.9</v>
      </c>
      <c r="K95" s="22">
        <v>8.6999999999999993</v>
      </c>
      <c r="L95" s="24">
        <f t="shared" si="5"/>
        <v>13.195402298850574</v>
      </c>
      <c r="M95" s="24">
        <f t="shared" si="6"/>
        <v>11.044729728799989</v>
      </c>
    </row>
    <row r="96" spans="1:13" x14ac:dyDescent="0.2">
      <c r="A96" s="22">
        <v>3</v>
      </c>
      <c r="B96" s="26">
        <v>0.33</v>
      </c>
      <c r="C96" s="25" t="s">
        <v>10</v>
      </c>
      <c r="D96" s="22">
        <v>2.2999999999999998</v>
      </c>
      <c r="E96" s="22"/>
      <c r="F96" s="1">
        <v>2.5</v>
      </c>
      <c r="G96" s="22">
        <v>14.5</v>
      </c>
      <c r="H96" s="22"/>
      <c r="I96" s="22"/>
      <c r="J96" s="22">
        <v>8.6</v>
      </c>
      <c r="K96" s="22">
        <v>8.1999999999999993</v>
      </c>
      <c r="L96" s="24">
        <f t="shared" si="5"/>
        <v>33.817073170731703</v>
      </c>
      <c r="M96" s="24">
        <f t="shared" si="6"/>
        <v>27.094158278250543</v>
      </c>
    </row>
    <row r="97" spans="1:13" x14ac:dyDescent="0.2">
      <c r="A97" s="22">
        <v>3</v>
      </c>
      <c r="B97" s="26">
        <v>0.33</v>
      </c>
      <c r="C97" s="25" t="s">
        <v>10</v>
      </c>
      <c r="D97" s="22">
        <v>1.8</v>
      </c>
      <c r="E97" s="22"/>
      <c r="F97" s="1">
        <v>2.5</v>
      </c>
      <c r="G97" s="22">
        <v>9.6999999999999993</v>
      </c>
      <c r="H97" s="22"/>
      <c r="I97" s="22"/>
      <c r="J97" s="22">
        <v>8.6</v>
      </c>
      <c r="K97" s="22">
        <v>8.4</v>
      </c>
      <c r="L97" s="24">
        <f t="shared" si="5"/>
        <v>25.571428571428569</v>
      </c>
      <c r="M97" s="24">
        <f t="shared" si="6"/>
        <v>18.550077943791678</v>
      </c>
    </row>
    <row r="98" spans="1:13" x14ac:dyDescent="0.2">
      <c r="A98" s="22">
        <v>3</v>
      </c>
      <c r="B98" s="26">
        <v>0.66</v>
      </c>
      <c r="C98" s="25" t="s">
        <v>10</v>
      </c>
      <c r="D98" s="22">
        <v>3.3</v>
      </c>
      <c r="E98" s="22"/>
      <c r="F98" s="1">
        <v>2.5</v>
      </c>
      <c r="G98" s="22">
        <v>22</v>
      </c>
      <c r="H98" s="22"/>
      <c r="I98" s="22"/>
      <c r="J98" s="22">
        <v>8.6</v>
      </c>
      <c r="K98" s="22">
        <v>8.4</v>
      </c>
      <c r="L98" s="24">
        <f t="shared" si="5"/>
        <v>47.892857142857139</v>
      </c>
      <c r="M98" s="24">
        <f t="shared" si="6"/>
        <v>40.444283800842513</v>
      </c>
    </row>
    <row r="99" spans="1:13" x14ac:dyDescent="0.2">
      <c r="A99" s="22">
        <v>3</v>
      </c>
      <c r="B99" s="26">
        <v>0.66</v>
      </c>
      <c r="C99" s="25" t="s">
        <v>10</v>
      </c>
      <c r="D99" s="22">
        <v>2.5</v>
      </c>
      <c r="E99" s="22"/>
      <c r="F99" s="1">
        <v>2.5</v>
      </c>
      <c r="G99" s="22">
        <v>16.5</v>
      </c>
      <c r="H99" s="22"/>
      <c r="I99" s="22"/>
      <c r="J99" s="22">
        <v>8.8000000000000007</v>
      </c>
      <c r="K99" s="22">
        <v>8.6999999999999993</v>
      </c>
      <c r="L99" s="24">
        <f t="shared" si="5"/>
        <v>34.747126436781613</v>
      </c>
      <c r="M99" s="24">
        <f>((((G99*$H$74))+0.6131)/2.7763)*(50/J99)</f>
        <v>29.957505574783969</v>
      </c>
    </row>
    <row r="100" spans="1:13" x14ac:dyDescent="0.2">
      <c r="A100" s="22">
        <v>3</v>
      </c>
      <c r="B100" s="26">
        <v>0.66</v>
      </c>
      <c r="C100" s="25" t="s">
        <v>10</v>
      </c>
      <c r="D100" s="22">
        <v>1.9</v>
      </c>
      <c r="E100" s="22"/>
      <c r="F100" s="1">
        <v>2.5</v>
      </c>
      <c r="G100" s="22">
        <v>12</v>
      </c>
      <c r="H100" s="22"/>
      <c r="I100" s="22"/>
      <c r="J100" s="22">
        <v>8.8000000000000007</v>
      </c>
      <c r="K100" s="22">
        <v>8.6999999999999993</v>
      </c>
      <c r="L100" s="24">
        <f t="shared" si="5"/>
        <v>26.1264367816092</v>
      </c>
      <c r="M100" s="24">
        <f t="shared" si="6"/>
        <v>22.129477427445941</v>
      </c>
    </row>
    <row r="101" spans="1:13" x14ac:dyDescent="0.2">
      <c r="A101" s="22">
        <v>3</v>
      </c>
      <c r="B101" s="26">
        <v>0.66</v>
      </c>
      <c r="C101" s="25" t="s">
        <v>10</v>
      </c>
      <c r="D101" s="22">
        <v>2.7</v>
      </c>
      <c r="E101" s="22"/>
      <c r="F101" s="1">
        <v>2.5</v>
      </c>
      <c r="G101" s="22">
        <v>22.5</v>
      </c>
      <c r="H101" s="22"/>
      <c r="I101" s="22"/>
      <c r="J101" s="22">
        <v>8.5</v>
      </c>
      <c r="K101" s="22">
        <v>8.4</v>
      </c>
      <c r="L101" s="24">
        <f t="shared" si="5"/>
        <v>38.964285714285722</v>
      </c>
      <c r="M101" s="24">
        <f t="shared" si="6"/>
        <v>41.820577959239024</v>
      </c>
    </row>
    <row r="102" spans="1:13" x14ac:dyDescent="0.2">
      <c r="A102" s="22">
        <v>3</v>
      </c>
      <c r="B102" s="26">
        <v>0.99</v>
      </c>
      <c r="C102" s="25" t="s">
        <v>10</v>
      </c>
      <c r="D102" s="22">
        <v>0.9</v>
      </c>
      <c r="E102" s="22"/>
      <c r="F102" s="1">
        <v>5</v>
      </c>
      <c r="G102" s="22">
        <v>11</v>
      </c>
      <c r="H102" s="22"/>
      <c r="I102" s="22"/>
      <c r="J102" s="22">
        <v>8.6</v>
      </c>
      <c r="K102" s="22">
        <v>8.5</v>
      </c>
      <c r="L102" s="24">
        <f t="shared" si="5"/>
        <v>24.070588235294121</v>
      </c>
      <c r="M102" s="24">
        <f t="shared" si="6"/>
        <v>20.864099701040953</v>
      </c>
    </row>
    <row r="103" spans="1:13" x14ac:dyDescent="0.2">
      <c r="A103" s="22">
        <v>3</v>
      </c>
      <c r="B103" s="26">
        <v>0.99</v>
      </c>
      <c r="C103" s="25" t="s">
        <v>10</v>
      </c>
      <c r="D103" s="22">
        <v>3.4</v>
      </c>
      <c r="E103" s="22"/>
      <c r="F103" s="1">
        <v>5</v>
      </c>
      <c r="G103" s="22">
        <v>63.3</v>
      </c>
      <c r="H103" s="22"/>
      <c r="I103" s="22"/>
      <c r="J103" s="22">
        <v>8.6999999999999993</v>
      </c>
      <c r="K103" s="22">
        <v>8.5</v>
      </c>
      <c r="L103" s="24">
        <f t="shared" si="5"/>
        <v>97.6</v>
      </c>
      <c r="M103" s="24">
        <f t="shared" si="6"/>
        <v>112.64910173591663</v>
      </c>
    </row>
    <row r="104" spans="1:13" x14ac:dyDescent="0.2">
      <c r="A104" s="22">
        <v>3</v>
      </c>
      <c r="B104" s="26">
        <v>0.99</v>
      </c>
      <c r="C104" s="25" t="s">
        <v>10</v>
      </c>
      <c r="D104" s="22">
        <v>1.1000000000000001</v>
      </c>
      <c r="E104" s="22"/>
      <c r="F104" s="1">
        <v>5</v>
      </c>
      <c r="G104" s="22">
        <v>14</v>
      </c>
      <c r="H104" s="22"/>
      <c r="I104" s="22"/>
      <c r="J104" s="22">
        <v>8.6</v>
      </c>
      <c r="K104" s="22">
        <v>8.5</v>
      </c>
      <c r="L104" s="24">
        <f t="shared" si="5"/>
        <v>29.952941176470592</v>
      </c>
      <c r="M104" s="24">
        <f t="shared" si="6"/>
        <v>26.204149910077746</v>
      </c>
    </row>
    <row r="105" spans="1:13" x14ac:dyDescent="0.2">
      <c r="A105" s="22">
        <v>3</v>
      </c>
      <c r="B105" s="26">
        <v>0.99</v>
      </c>
      <c r="C105" s="25" t="s">
        <v>10</v>
      </c>
      <c r="D105" s="22">
        <v>2.5</v>
      </c>
      <c r="E105" s="22"/>
      <c r="F105" s="1">
        <v>5</v>
      </c>
      <c r="G105" s="22">
        <v>43.3</v>
      </c>
      <c r="H105" s="22"/>
      <c r="I105" s="22"/>
      <c r="J105" s="22">
        <v>8.6</v>
      </c>
      <c r="K105" s="22">
        <v>8.5</v>
      </c>
      <c r="L105" s="24">
        <f t="shared" si="5"/>
        <v>71.129411764705893</v>
      </c>
      <c r="M105" s="24">
        <f t="shared" si="6"/>
        <v>78.35864028500373</v>
      </c>
    </row>
    <row r="106" spans="1:13" x14ac:dyDescent="0.2">
      <c r="A106" s="22">
        <v>3</v>
      </c>
      <c r="B106" s="26">
        <v>1.98</v>
      </c>
      <c r="C106" s="25" t="s">
        <v>10</v>
      </c>
      <c r="D106" s="22">
        <v>4</v>
      </c>
      <c r="E106" s="22"/>
      <c r="F106" s="1">
        <v>5</v>
      </c>
      <c r="G106" s="22">
        <v>78.3</v>
      </c>
      <c r="H106" s="22"/>
      <c r="I106" s="22"/>
      <c r="J106" s="22">
        <v>8.8000000000000007</v>
      </c>
      <c r="K106" s="22">
        <v>8.6</v>
      </c>
      <c r="L106" s="24">
        <f t="shared" si="5"/>
        <v>113.90697674418605</v>
      </c>
      <c r="M106" s="24">
        <f t="shared" si="6"/>
        <v>137.46242546489276</v>
      </c>
    </row>
    <row r="107" spans="1:13" x14ac:dyDescent="0.2">
      <c r="A107" s="22">
        <v>3</v>
      </c>
      <c r="B107" s="26">
        <v>1.98</v>
      </c>
      <c r="C107" s="25" t="s">
        <v>10</v>
      </c>
      <c r="D107" s="22">
        <v>4.9000000000000004</v>
      </c>
      <c r="E107" s="22"/>
      <c r="F107" s="1">
        <v>5</v>
      </c>
      <c r="G107" s="22">
        <v>90</v>
      </c>
      <c r="H107" s="22"/>
      <c r="I107" s="22"/>
      <c r="J107" s="22">
        <v>8.8000000000000007</v>
      </c>
      <c r="K107" s="22">
        <v>8.5</v>
      </c>
      <c r="L107" s="24">
        <f t="shared" si="5"/>
        <v>141.71764705882356</v>
      </c>
      <c r="M107" s="24">
        <f t="shared" si="6"/>
        <v>157.81529864797164</v>
      </c>
    </row>
    <row r="108" spans="1:13" x14ac:dyDescent="0.2">
      <c r="A108" s="22">
        <v>3</v>
      </c>
      <c r="B108" s="26">
        <v>1.98</v>
      </c>
      <c r="C108" s="25" t="s">
        <v>10</v>
      </c>
      <c r="D108" s="22">
        <v>4.8</v>
      </c>
      <c r="E108" s="22"/>
      <c r="F108" s="1">
        <v>5</v>
      </c>
      <c r="G108" s="22">
        <v>96.7</v>
      </c>
      <c r="H108" s="22"/>
      <c r="I108" s="22"/>
      <c r="J108" s="22">
        <v>8.3000000000000007</v>
      </c>
      <c r="K108" s="22">
        <v>8.1999999999999993</v>
      </c>
      <c r="L108" s="24">
        <f t="shared" si="5"/>
        <v>143.85365853658536</v>
      </c>
      <c r="M108" s="24">
        <f t="shared" si="6"/>
        <v>179.67942077715463</v>
      </c>
    </row>
    <row r="109" spans="1:13" x14ac:dyDescent="0.2">
      <c r="A109" s="22">
        <v>3</v>
      </c>
      <c r="B109" s="26">
        <v>1.98</v>
      </c>
      <c r="C109" s="25" t="s">
        <v>10</v>
      </c>
      <c r="D109" s="22">
        <v>4.2</v>
      </c>
      <c r="E109" s="22"/>
      <c r="F109" s="1">
        <v>5</v>
      </c>
      <c r="G109" s="22">
        <v>86.7</v>
      </c>
      <c r="H109" s="22"/>
      <c r="I109" s="22"/>
      <c r="J109" s="22">
        <v>8.6999999999999993</v>
      </c>
      <c r="K109" s="22">
        <v>8.4</v>
      </c>
      <c r="L109" s="24">
        <f t="shared" si="5"/>
        <v>122.57142857142858</v>
      </c>
      <c r="M109" s="24">
        <f t="shared" si="6"/>
        <v>153.82273024421409</v>
      </c>
    </row>
    <row r="110" spans="1:13" x14ac:dyDescent="0.2">
      <c r="A110" s="20">
        <v>4</v>
      </c>
      <c r="B110" s="20">
        <v>0</v>
      </c>
      <c r="C110" s="21" t="s">
        <v>8</v>
      </c>
      <c r="D110" s="22">
        <v>2.1</v>
      </c>
      <c r="E110" s="22">
        <v>5.5199999999999999E-2</v>
      </c>
      <c r="F110" s="1">
        <v>1</v>
      </c>
      <c r="G110" s="22">
        <v>3.3</v>
      </c>
      <c r="H110" s="22">
        <v>0.9</v>
      </c>
      <c r="I110" s="23" t="s">
        <v>12</v>
      </c>
      <c r="J110" s="22">
        <v>8.1</v>
      </c>
      <c r="K110" s="22">
        <v>7.9</v>
      </c>
      <c r="L110" s="24">
        <f>((D110-$E$110)*F110)*(50/K110)</f>
        <v>12.941772151898734</v>
      </c>
      <c r="M110" s="24">
        <f>((((G110*$H$110))+0.6131)/2.7763)*(50/J110)</f>
        <v>7.966682719651299</v>
      </c>
    </row>
    <row r="111" spans="1:13" x14ac:dyDescent="0.2">
      <c r="A111" s="22">
        <v>4</v>
      </c>
      <c r="B111" s="22">
        <v>0</v>
      </c>
      <c r="C111" s="25" t="s">
        <v>8</v>
      </c>
      <c r="D111" s="22">
        <v>1.1000000000000001</v>
      </c>
      <c r="E111" s="22"/>
      <c r="F111" s="1">
        <v>1</v>
      </c>
      <c r="G111" s="22">
        <v>0.7</v>
      </c>
      <c r="H111" s="22"/>
      <c r="I111" s="22"/>
      <c r="J111" s="22">
        <v>7.7</v>
      </c>
      <c r="K111" s="22">
        <v>7.6</v>
      </c>
      <c r="L111" s="24">
        <f t="shared" ref="L111:L145" si="7">((D111-$E$110)*F111)*(50/K111)</f>
        <v>6.8736842105263172</v>
      </c>
      <c r="M111" s="24">
        <f t="shared" ref="M111:M145" si="8">((((G111*$H$110))+0.6131)/2.7763)*(50/J111)</f>
        <v>2.9074948392025082</v>
      </c>
    </row>
    <row r="112" spans="1:13" x14ac:dyDescent="0.2">
      <c r="A112" s="22">
        <v>4</v>
      </c>
      <c r="B112" s="22">
        <v>0</v>
      </c>
      <c r="C112" s="25" t="s">
        <v>8</v>
      </c>
      <c r="D112" s="22">
        <v>1.8</v>
      </c>
      <c r="E112" s="22"/>
      <c r="F112" s="1">
        <v>1</v>
      </c>
      <c r="G112" s="22">
        <v>2.7</v>
      </c>
      <c r="H112" s="22"/>
      <c r="I112" s="22"/>
      <c r="J112" s="22">
        <v>7.6</v>
      </c>
      <c r="K112" s="22">
        <v>7.5</v>
      </c>
      <c r="L112" s="24">
        <f t="shared" si="7"/>
        <v>11.632000000000001</v>
      </c>
      <c r="M112" s="24">
        <f t="shared" si="8"/>
        <v>7.2111784521997278</v>
      </c>
    </row>
    <row r="113" spans="1:13" x14ac:dyDescent="0.2">
      <c r="A113" s="22">
        <v>4</v>
      </c>
      <c r="B113" s="22">
        <v>0</v>
      </c>
      <c r="C113" s="25" t="s">
        <v>8</v>
      </c>
      <c r="D113" s="22">
        <v>1.9</v>
      </c>
      <c r="E113" s="22"/>
      <c r="F113" s="1">
        <v>1</v>
      </c>
      <c r="G113" s="22">
        <v>2.2999999999999998</v>
      </c>
      <c r="H113" s="22"/>
      <c r="I113" s="22"/>
      <c r="J113" s="22">
        <v>8.1999999999999993</v>
      </c>
      <c r="K113" s="22">
        <v>7.8</v>
      </c>
      <c r="L113" s="24">
        <f t="shared" si="7"/>
        <v>11.825641025641026</v>
      </c>
      <c r="M113" s="24">
        <f t="shared" si="8"/>
        <v>5.8928667124080736</v>
      </c>
    </row>
    <row r="114" spans="1:13" x14ac:dyDescent="0.2">
      <c r="A114" s="22">
        <v>4</v>
      </c>
      <c r="B114" s="26">
        <v>0.33</v>
      </c>
      <c r="C114" s="25" t="s">
        <v>9</v>
      </c>
      <c r="D114" s="22">
        <v>2.6</v>
      </c>
      <c r="E114" s="22"/>
      <c r="F114" s="1">
        <v>1</v>
      </c>
      <c r="G114" s="22">
        <v>3</v>
      </c>
      <c r="H114" s="22"/>
      <c r="I114" s="22"/>
      <c r="J114" s="22">
        <v>8</v>
      </c>
      <c r="K114" s="22">
        <v>8</v>
      </c>
      <c r="L114" s="24">
        <f t="shared" si="7"/>
        <v>15.904999999999999</v>
      </c>
      <c r="M114" s="24">
        <f t="shared" si="8"/>
        <v>7.4584428916183416</v>
      </c>
    </row>
    <row r="115" spans="1:13" x14ac:dyDescent="0.2">
      <c r="A115" s="22">
        <v>4</v>
      </c>
      <c r="B115" s="26">
        <v>0.33</v>
      </c>
      <c r="C115" s="25" t="s">
        <v>9</v>
      </c>
      <c r="D115" s="22">
        <v>4.5</v>
      </c>
      <c r="E115" s="22"/>
      <c r="F115" s="1">
        <v>1</v>
      </c>
      <c r="G115" s="22">
        <v>8.6999999999999993</v>
      </c>
      <c r="H115" s="22"/>
      <c r="I115" s="22"/>
      <c r="J115" s="22">
        <v>8.1</v>
      </c>
      <c r="K115" s="22">
        <v>8.1</v>
      </c>
      <c r="L115" s="24">
        <f>((D115-$E$110)*F115)*(50/K115)</f>
        <v>27.437037037037037</v>
      </c>
      <c r="M115" s="24">
        <f t="shared" si="8"/>
        <v>18.772431377937504</v>
      </c>
    </row>
    <row r="116" spans="1:13" x14ac:dyDescent="0.2">
      <c r="A116" s="22">
        <v>4</v>
      </c>
      <c r="B116" s="26">
        <v>0.33</v>
      </c>
      <c r="C116" s="25" t="s">
        <v>9</v>
      </c>
      <c r="D116" s="22">
        <v>2.8</v>
      </c>
      <c r="E116" s="22"/>
      <c r="F116" s="1">
        <v>1</v>
      </c>
      <c r="G116" s="22">
        <v>3</v>
      </c>
      <c r="H116" s="22"/>
      <c r="I116" s="22"/>
      <c r="J116" s="22">
        <v>8</v>
      </c>
      <c r="K116" s="22">
        <v>7.9</v>
      </c>
      <c r="L116" s="24">
        <f t="shared" si="7"/>
        <v>17.372151898734174</v>
      </c>
      <c r="M116" s="24">
        <f>((((G116*$H$110))+0.6131)/2.7763)*(50/J116)</f>
        <v>7.4584428916183416</v>
      </c>
    </row>
    <row r="117" spans="1:13" x14ac:dyDescent="0.2">
      <c r="A117" s="22">
        <v>4</v>
      </c>
      <c r="B117" s="26">
        <v>0.33</v>
      </c>
      <c r="C117" s="25" t="s">
        <v>9</v>
      </c>
      <c r="D117" s="22">
        <v>3.8</v>
      </c>
      <c r="E117" s="22"/>
      <c r="F117" s="1">
        <v>1</v>
      </c>
      <c r="G117" s="22">
        <v>7</v>
      </c>
      <c r="H117" s="22"/>
      <c r="I117" s="22"/>
      <c r="J117" s="22">
        <v>7.6</v>
      </c>
      <c r="K117" s="22">
        <v>7.5</v>
      </c>
      <c r="L117" s="24">
        <f t="shared" si="7"/>
        <v>24.965333333333334</v>
      </c>
      <c r="M117" s="24">
        <f t="shared" si="8"/>
        <v>16.381846721403157</v>
      </c>
    </row>
    <row r="118" spans="1:13" x14ac:dyDescent="0.2">
      <c r="A118" s="22">
        <v>4</v>
      </c>
      <c r="B118" s="26">
        <v>0.66</v>
      </c>
      <c r="C118" s="25" t="s">
        <v>9</v>
      </c>
      <c r="D118" s="22">
        <v>4.2</v>
      </c>
      <c r="E118" s="22"/>
      <c r="F118" s="1">
        <v>1</v>
      </c>
      <c r="G118" s="22">
        <v>8.8000000000000007</v>
      </c>
      <c r="H118" s="22"/>
      <c r="I118" s="22"/>
      <c r="J118" s="22">
        <v>8.1</v>
      </c>
      <c r="K118" s="22">
        <v>7.9</v>
      </c>
      <c r="L118" s="24">
        <f t="shared" si="7"/>
        <v>26.232911392405065</v>
      </c>
      <c r="M118" s="24">
        <f t="shared" si="8"/>
        <v>18.972537834572439</v>
      </c>
    </row>
    <row r="119" spans="1:13" x14ac:dyDescent="0.2">
      <c r="A119" s="22">
        <v>4</v>
      </c>
      <c r="B119" s="26">
        <v>0.66</v>
      </c>
      <c r="C119" s="25" t="s">
        <v>9</v>
      </c>
      <c r="D119" s="22">
        <v>1</v>
      </c>
      <c r="E119" s="22"/>
      <c r="F119" s="1">
        <v>1</v>
      </c>
      <c r="G119" s="22">
        <v>1.7</v>
      </c>
      <c r="H119" s="22"/>
      <c r="I119" s="22"/>
      <c r="J119" s="22">
        <v>7.9</v>
      </c>
      <c r="K119" s="22">
        <v>7.8</v>
      </c>
      <c r="L119" s="24">
        <f t="shared" si="7"/>
        <v>6.0564102564102562</v>
      </c>
      <c r="M119" s="24">
        <f t="shared" si="8"/>
        <v>4.8856118037074205</v>
      </c>
    </row>
    <row r="120" spans="1:13" x14ac:dyDescent="0.2">
      <c r="A120" s="22">
        <v>4</v>
      </c>
      <c r="B120" s="26">
        <v>0.66</v>
      </c>
      <c r="C120" s="25" t="s">
        <v>9</v>
      </c>
      <c r="D120" s="22">
        <v>5.3</v>
      </c>
      <c r="E120" s="22"/>
      <c r="F120" s="1">
        <v>2.5</v>
      </c>
      <c r="G120" s="22">
        <v>40</v>
      </c>
      <c r="H120" s="22"/>
      <c r="I120" s="22"/>
      <c r="J120" s="22">
        <v>7.9</v>
      </c>
      <c r="K120" s="22">
        <v>7.7</v>
      </c>
      <c r="L120" s="24">
        <f t="shared" si="7"/>
        <v>85.142857142857125</v>
      </c>
      <c r="M120" s="24">
        <f t="shared" si="8"/>
        <v>83.466657426307762</v>
      </c>
    </row>
    <row r="121" spans="1:13" x14ac:dyDescent="0.2">
      <c r="A121" s="22">
        <v>4</v>
      </c>
      <c r="B121" s="26">
        <v>0.66</v>
      </c>
      <c r="C121" s="25" t="s">
        <v>9</v>
      </c>
      <c r="D121" s="22">
        <v>6.5</v>
      </c>
      <c r="E121" s="22"/>
      <c r="F121" s="1">
        <v>1</v>
      </c>
      <c r="G121" s="22">
        <v>15.5</v>
      </c>
      <c r="H121" s="22"/>
      <c r="I121" s="22"/>
      <c r="J121" s="22">
        <v>7.9</v>
      </c>
      <c r="K121" s="22">
        <v>7.6</v>
      </c>
      <c r="L121" s="24">
        <f t="shared" si="7"/>
        <v>42.4</v>
      </c>
      <c r="M121" s="24">
        <f t="shared" si="8"/>
        <v>33.199408920989008</v>
      </c>
    </row>
    <row r="122" spans="1:13" x14ac:dyDescent="0.2">
      <c r="A122" s="22">
        <v>4</v>
      </c>
      <c r="B122" s="26">
        <v>0.99</v>
      </c>
      <c r="C122" s="25" t="s">
        <v>9</v>
      </c>
      <c r="D122" s="22">
        <v>5.2</v>
      </c>
      <c r="E122" s="22"/>
      <c r="F122" s="1">
        <v>5</v>
      </c>
      <c r="G122" s="22">
        <v>88.3</v>
      </c>
      <c r="H122" s="22"/>
      <c r="I122" s="22"/>
      <c r="J122" s="22">
        <v>7.9</v>
      </c>
      <c r="K122" s="22">
        <v>7.8</v>
      </c>
      <c r="L122" s="24">
        <f t="shared" si="7"/>
        <v>164.89743589743591</v>
      </c>
      <c r="M122" s="24">
        <f t="shared" si="8"/>
        <v>182.5649473367933</v>
      </c>
    </row>
    <row r="123" spans="1:13" x14ac:dyDescent="0.2">
      <c r="A123" s="22">
        <v>4</v>
      </c>
      <c r="B123" s="26">
        <v>0.99</v>
      </c>
      <c r="C123" s="25" t="s">
        <v>9</v>
      </c>
      <c r="D123" s="22">
        <v>8.3000000000000007</v>
      </c>
      <c r="E123" s="22"/>
      <c r="F123" s="1">
        <v>1</v>
      </c>
      <c r="G123" s="22">
        <v>22</v>
      </c>
      <c r="H123" s="22"/>
      <c r="I123" s="22"/>
      <c r="J123" s="22">
        <v>8</v>
      </c>
      <c r="K123" s="22">
        <v>7.8</v>
      </c>
      <c r="L123" s="24">
        <f t="shared" si="7"/>
        <v>52.851282051282062</v>
      </c>
      <c r="M123" s="24">
        <f t="shared" si="8"/>
        <v>45.953922486762963</v>
      </c>
    </row>
    <row r="124" spans="1:13" x14ac:dyDescent="0.2">
      <c r="A124" s="22">
        <v>4</v>
      </c>
      <c r="B124" s="26">
        <v>0.99</v>
      </c>
      <c r="C124" s="25" t="s">
        <v>9</v>
      </c>
      <c r="D124" s="22">
        <v>2.2000000000000002</v>
      </c>
      <c r="E124" s="22"/>
      <c r="F124" s="1">
        <v>5</v>
      </c>
      <c r="G124" s="22">
        <v>28.3</v>
      </c>
      <c r="H124" s="22"/>
      <c r="I124" s="22"/>
      <c r="J124" s="22">
        <v>8.4</v>
      </c>
      <c r="K124" s="22">
        <v>8.1999999999999993</v>
      </c>
      <c r="L124" s="24">
        <f t="shared" si="7"/>
        <v>65.390243902439025</v>
      </c>
      <c r="M124" s="24">
        <f t="shared" si="8"/>
        <v>55.922107704155763</v>
      </c>
    </row>
    <row r="125" spans="1:13" x14ac:dyDescent="0.2">
      <c r="A125" s="22">
        <v>4</v>
      </c>
      <c r="B125" s="26">
        <v>0.99</v>
      </c>
      <c r="C125" s="25" t="s">
        <v>9</v>
      </c>
      <c r="D125" s="22">
        <v>5</v>
      </c>
      <c r="E125" s="22"/>
      <c r="F125" s="1">
        <v>2.5</v>
      </c>
      <c r="G125" s="22">
        <v>30.8</v>
      </c>
      <c r="H125" s="22"/>
      <c r="I125" s="22"/>
      <c r="J125" s="22">
        <v>8</v>
      </c>
      <c r="K125" s="22">
        <v>7.9</v>
      </c>
      <c r="L125" s="24">
        <f t="shared" si="7"/>
        <v>78.240506329113927</v>
      </c>
      <c r="M125" s="24">
        <f t="shared" si="8"/>
        <v>63.783407772935206</v>
      </c>
    </row>
    <row r="126" spans="1:13" x14ac:dyDescent="0.2">
      <c r="A126" s="22">
        <v>4</v>
      </c>
      <c r="B126" s="26">
        <v>1.98</v>
      </c>
      <c r="C126" s="25" t="s">
        <v>9</v>
      </c>
      <c r="D126" s="22">
        <v>9.1</v>
      </c>
      <c r="E126" s="22"/>
      <c r="F126" s="1">
        <v>5</v>
      </c>
      <c r="G126" s="22">
        <v>143.19999999999999</v>
      </c>
      <c r="H126" s="22"/>
      <c r="I126" s="22"/>
      <c r="J126" s="22">
        <v>7.8</v>
      </c>
      <c r="K126" s="22">
        <v>7.6</v>
      </c>
      <c r="L126" s="24">
        <f t="shared" si="7"/>
        <v>297.52631578947376</v>
      </c>
      <c r="M126" s="24">
        <f t="shared" si="8"/>
        <v>298.98929307314569</v>
      </c>
    </row>
    <row r="127" spans="1:13" x14ac:dyDescent="0.2">
      <c r="A127" s="22">
        <v>4</v>
      </c>
      <c r="B127" s="26">
        <v>1.98</v>
      </c>
      <c r="C127" s="25" t="s">
        <v>9</v>
      </c>
      <c r="D127" s="22">
        <v>7.7</v>
      </c>
      <c r="E127" s="22"/>
      <c r="F127" s="1">
        <v>5</v>
      </c>
      <c r="G127" s="22">
        <v>114.8</v>
      </c>
      <c r="H127" s="22"/>
      <c r="I127" s="22"/>
      <c r="J127" s="22">
        <v>8.1</v>
      </c>
      <c r="K127" s="22">
        <v>7.9</v>
      </c>
      <c r="L127" s="24">
        <f t="shared" si="7"/>
        <v>241.92405063291142</v>
      </c>
      <c r="M127" s="24">
        <f t="shared" si="8"/>
        <v>231.08538186759802</v>
      </c>
    </row>
    <row r="128" spans="1:13" x14ac:dyDescent="0.2">
      <c r="A128" s="22">
        <v>4</v>
      </c>
      <c r="B128" s="26">
        <v>1.98</v>
      </c>
      <c r="C128" s="25" t="s">
        <v>9</v>
      </c>
      <c r="D128" s="22">
        <v>4.3</v>
      </c>
      <c r="E128" s="22"/>
      <c r="F128" s="1">
        <v>5</v>
      </c>
      <c r="G128" s="22">
        <v>77.5</v>
      </c>
      <c r="H128" s="22"/>
      <c r="I128" s="22"/>
      <c r="J128" s="22">
        <v>7.8</v>
      </c>
      <c r="K128" s="22">
        <v>7.6</v>
      </c>
      <c r="L128" s="24">
        <f t="shared" si="7"/>
        <v>139.63157894736841</v>
      </c>
      <c r="M128" s="24">
        <f t="shared" si="8"/>
        <v>162.46281483287572</v>
      </c>
    </row>
    <row r="129" spans="1:13" x14ac:dyDescent="0.2">
      <c r="A129" s="22">
        <v>4</v>
      </c>
      <c r="B129" s="26">
        <v>1.98</v>
      </c>
      <c r="C129" s="25" t="s">
        <v>9</v>
      </c>
      <c r="D129" s="22">
        <v>5.2</v>
      </c>
      <c r="E129" s="22"/>
      <c r="F129" s="1">
        <v>5</v>
      </c>
      <c r="G129" s="22">
        <v>82.5</v>
      </c>
      <c r="H129" s="22"/>
      <c r="I129" s="22"/>
      <c r="J129" s="22">
        <v>7.7</v>
      </c>
      <c r="K129" s="22">
        <v>7.5</v>
      </c>
      <c r="L129" s="24">
        <f t="shared" si="7"/>
        <v>171.49333333333334</v>
      </c>
      <c r="M129" s="24">
        <f t="shared" si="8"/>
        <v>175.09780138098404</v>
      </c>
    </row>
    <row r="130" spans="1:13" x14ac:dyDescent="0.2">
      <c r="A130" s="22">
        <v>4</v>
      </c>
      <c r="B130" s="26">
        <v>0.33</v>
      </c>
      <c r="C130" s="25" t="s">
        <v>10</v>
      </c>
      <c r="D130" s="22">
        <v>3.1</v>
      </c>
      <c r="E130" s="22"/>
      <c r="F130" s="1">
        <v>1</v>
      </c>
      <c r="G130" s="22">
        <v>6.8</v>
      </c>
      <c r="H130" s="22"/>
      <c r="I130" s="22"/>
      <c r="J130" s="22">
        <v>8.3000000000000007</v>
      </c>
      <c r="K130" s="22">
        <v>8.1</v>
      </c>
      <c r="L130" s="24">
        <f t="shared" si="7"/>
        <v>18.795061728395062</v>
      </c>
      <c r="M130" s="24">
        <f t="shared" si="8"/>
        <v>14.60967596206965</v>
      </c>
    </row>
    <row r="131" spans="1:13" x14ac:dyDescent="0.2">
      <c r="A131" s="22">
        <v>4</v>
      </c>
      <c r="B131" s="26">
        <v>0.33</v>
      </c>
      <c r="C131" s="25" t="s">
        <v>10</v>
      </c>
      <c r="D131" s="22">
        <v>6.6</v>
      </c>
      <c r="E131" s="22"/>
      <c r="F131" s="1">
        <v>1</v>
      </c>
      <c r="G131" s="22">
        <v>15</v>
      </c>
      <c r="H131" s="22"/>
      <c r="I131" s="22"/>
      <c r="J131" s="22">
        <v>8</v>
      </c>
      <c r="K131" s="22">
        <v>7.9</v>
      </c>
      <c r="L131" s="24">
        <f t="shared" si="7"/>
        <v>41.422784810126579</v>
      </c>
      <c r="M131" s="24">
        <f t="shared" si="8"/>
        <v>31.771377372762309</v>
      </c>
    </row>
    <row r="132" spans="1:13" x14ac:dyDescent="0.2">
      <c r="A132" s="22">
        <v>4</v>
      </c>
      <c r="B132" s="26">
        <v>0.33</v>
      </c>
      <c r="C132" s="25" t="s">
        <v>10</v>
      </c>
      <c r="D132" s="22">
        <v>1.6</v>
      </c>
      <c r="E132" s="22"/>
      <c r="F132" s="1">
        <v>1</v>
      </c>
      <c r="G132" s="22">
        <v>2.2000000000000002</v>
      </c>
      <c r="H132" s="22"/>
      <c r="I132" s="22"/>
      <c r="J132" s="22">
        <v>7.9</v>
      </c>
      <c r="K132" s="22">
        <v>7.7</v>
      </c>
      <c r="L132" s="24">
        <f t="shared" si="7"/>
        <v>10.031168831168833</v>
      </c>
      <c r="M132" s="24">
        <f t="shared" si="8"/>
        <v>5.9114740181016812</v>
      </c>
    </row>
    <row r="133" spans="1:13" x14ac:dyDescent="0.2">
      <c r="A133" s="22">
        <v>4</v>
      </c>
      <c r="B133" s="26">
        <v>0.33</v>
      </c>
      <c r="C133" s="25" t="s">
        <v>10</v>
      </c>
      <c r="D133" s="22">
        <v>2.2000000000000002</v>
      </c>
      <c r="E133" s="22"/>
      <c r="F133" s="1">
        <v>1</v>
      </c>
      <c r="G133" s="22">
        <v>4.5</v>
      </c>
      <c r="H133" s="22"/>
      <c r="I133" s="22"/>
      <c r="J133" s="22">
        <v>8.1999999999999993</v>
      </c>
      <c r="K133" s="22">
        <v>8</v>
      </c>
      <c r="L133" s="24">
        <f t="shared" si="7"/>
        <v>13.405000000000001</v>
      </c>
      <c r="M133" s="24">
        <f t="shared" si="8"/>
        <v>10.241521660254964</v>
      </c>
    </row>
    <row r="134" spans="1:13" x14ac:dyDescent="0.2">
      <c r="A134" s="22">
        <v>4</v>
      </c>
      <c r="B134" s="26">
        <v>0.66</v>
      </c>
      <c r="C134" s="25" t="s">
        <v>10</v>
      </c>
      <c r="D134" s="22">
        <v>5</v>
      </c>
      <c r="E134" s="22"/>
      <c r="F134" s="1">
        <v>2.5</v>
      </c>
      <c r="G134" s="22">
        <v>35</v>
      </c>
      <c r="H134" s="22"/>
      <c r="I134" s="22"/>
      <c r="J134" s="22">
        <v>8.1</v>
      </c>
      <c r="K134" s="22">
        <v>8.1</v>
      </c>
      <c r="L134" s="24">
        <f>((D134-$E$110)*F134)*(50/K134)</f>
        <v>76.308641975308646</v>
      </c>
      <c r="M134" s="24">
        <f t="shared" si="8"/>
        <v>71.400429472924046</v>
      </c>
    </row>
    <row r="135" spans="1:13" x14ac:dyDescent="0.2">
      <c r="A135" s="22">
        <v>4</v>
      </c>
      <c r="B135" s="26">
        <v>0.66</v>
      </c>
      <c r="C135" s="25" t="s">
        <v>10</v>
      </c>
      <c r="D135" s="22">
        <v>10.199999999999999</v>
      </c>
      <c r="E135" s="22"/>
      <c r="F135" s="1">
        <v>1</v>
      </c>
      <c r="G135" s="22">
        <v>25.2</v>
      </c>
      <c r="H135" s="22"/>
      <c r="I135" s="22"/>
      <c r="J135" s="22">
        <v>8.3000000000000007</v>
      </c>
      <c r="K135" s="22">
        <v>8.1999999999999993</v>
      </c>
      <c r="L135" s="24">
        <f t="shared" si="7"/>
        <v>61.858536585365854</v>
      </c>
      <c r="M135" s="24">
        <f t="shared" si="8"/>
        <v>50.54204499444306</v>
      </c>
    </row>
    <row r="136" spans="1:13" x14ac:dyDescent="0.2">
      <c r="A136" s="22">
        <v>4</v>
      </c>
      <c r="B136" s="26">
        <v>0.66</v>
      </c>
      <c r="C136" s="25" t="s">
        <v>10</v>
      </c>
      <c r="D136" s="22">
        <v>3.3</v>
      </c>
      <c r="E136" s="22"/>
      <c r="F136" s="1">
        <v>5</v>
      </c>
      <c r="G136" s="22">
        <v>43.3</v>
      </c>
      <c r="H136" s="22"/>
      <c r="I136" s="22"/>
      <c r="J136" s="22">
        <v>8.3000000000000007</v>
      </c>
      <c r="K136" s="22">
        <v>8.1</v>
      </c>
      <c r="L136" s="24">
        <f t="shared" si="7"/>
        <v>100.14814814814812</v>
      </c>
      <c r="M136" s="24">
        <f t="shared" si="8"/>
        <v>85.88856018389734</v>
      </c>
    </row>
    <row r="137" spans="1:13" x14ac:dyDescent="0.2">
      <c r="A137" s="22">
        <v>4</v>
      </c>
      <c r="B137" s="26">
        <v>0.66</v>
      </c>
      <c r="C137" s="25" t="s">
        <v>10</v>
      </c>
      <c r="D137" s="22">
        <v>5.2</v>
      </c>
      <c r="E137" s="22"/>
      <c r="F137" s="1">
        <v>1</v>
      </c>
      <c r="G137" s="22">
        <v>10.8</v>
      </c>
      <c r="H137" s="22"/>
      <c r="I137" s="22"/>
      <c r="J137" s="22">
        <v>8.3000000000000007</v>
      </c>
      <c r="K137" s="22">
        <v>8.1</v>
      </c>
      <c r="L137" s="24">
        <f t="shared" si="7"/>
        <v>31.758024691358024</v>
      </c>
      <c r="M137" s="24">
        <f t="shared" si="8"/>
        <v>22.421060534324738</v>
      </c>
    </row>
    <row r="138" spans="1:13" x14ac:dyDescent="0.2">
      <c r="A138" s="22">
        <v>4</v>
      </c>
      <c r="B138" s="26">
        <v>0.99</v>
      </c>
      <c r="C138" s="25" t="s">
        <v>10</v>
      </c>
      <c r="D138" s="22">
        <v>5.6</v>
      </c>
      <c r="E138" s="22"/>
      <c r="F138" s="1">
        <v>5</v>
      </c>
      <c r="G138" s="22">
        <v>65</v>
      </c>
      <c r="H138" s="22"/>
      <c r="I138" s="22"/>
      <c r="J138" s="22">
        <v>8</v>
      </c>
      <c r="K138" s="22">
        <v>7.9</v>
      </c>
      <c r="L138" s="24">
        <f t="shared" si="7"/>
        <v>175.46835443037972</v>
      </c>
      <c r="M138" s="24">
        <f t="shared" si="8"/>
        <v>133.07527104419552</v>
      </c>
    </row>
    <row r="139" spans="1:13" x14ac:dyDescent="0.2">
      <c r="A139" s="22">
        <v>4</v>
      </c>
      <c r="B139" s="26">
        <v>0.99</v>
      </c>
      <c r="C139" s="25" t="s">
        <v>10</v>
      </c>
      <c r="D139" s="22">
        <v>9.1</v>
      </c>
      <c r="E139" s="22"/>
      <c r="F139" s="1">
        <v>1</v>
      </c>
      <c r="G139" s="22">
        <v>18</v>
      </c>
      <c r="H139" s="22"/>
      <c r="I139" s="22"/>
      <c r="J139" s="22">
        <v>7.9</v>
      </c>
      <c r="K139" s="22">
        <v>7.8</v>
      </c>
      <c r="L139" s="24">
        <f t="shared" si="7"/>
        <v>57.979487179487187</v>
      </c>
      <c r="M139" s="24">
        <f t="shared" si="8"/>
        <v>38.328719992960302</v>
      </c>
    </row>
    <row r="140" spans="1:13" x14ac:dyDescent="0.2">
      <c r="A140" s="22">
        <v>4</v>
      </c>
      <c r="B140" s="26">
        <v>0.99</v>
      </c>
      <c r="C140" s="25" t="s">
        <v>10</v>
      </c>
      <c r="D140" s="22">
        <v>9.1999999999999993</v>
      </c>
      <c r="E140" s="22"/>
      <c r="F140" s="1">
        <v>1</v>
      </c>
      <c r="G140" s="22">
        <v>21</v>
      </c>
      <c r="H140" s="22"/>
      <c r="I140" s="22"/>
      <c r="J140" s="22">
        <v>7.9</v>
      </c>
      <c r="K140" s="22">
        <v>7.9</v>
      </c>
      <c r="L140" s="24">
        <f t="shared" si="7"/>
        <v>57.878481012658227</v>
      </c>
      <c r="M140" s="24">
        <f t="shared" si="8"/>
        <v>44.483893279325869</v>
      </c>
    </row>
    <row r="141" spans="1:13" x14ac:dyDescent="0.2">
      <c r="A141" s="22">
        <v>4</v>
      </c>
      <c r="B141" s="26">
        <v>0.99</v>
      </c>
      <c r="C141" s="25" t="s">
        <v>10</v>
      </c>
      <c r="D141" s="22">
        <v>3.2</v>
      </c>
      <c r="E141" s="22"/>
      <c r="F141" s="1">
        <v>5</v>
      </c>
      <c r="G141" s="22">
        <v>43.3</v>
      </c>
      <c r="H141" s="22"/>
      <c r="I141" s="22"/>
      <c r="J141" s="22">
        <v>8</v>
      </c>
      <c r="K141" s="22">
        <v>7.9</v>
      </c>
      <c r="L141" s="24">
        <f t="shared" si="7"/>
        <v>99.518987341772146</v>
      </c>
      <c r="M141" s="24">
        <f t="shared" si="8"/>
        <v>89.109381190793499</v>
      </c>
    </row>
    <row r="142" spans="1:13" x14ac:dyDescent="0.2">
      <c r="A142" s="22">
        <v>4</v>
      </c>
      <c r="B142" s="26">
        <v>1.98</v>
      </c>
      <c r="C142" s="25" t="s">
        <v>10</v>
      </c>
      <c r="D142" s="22">
        <v>4.4000000000000004</v>
      </c>
      <c r="E142" s="22"/>
      <c r="F142" s="22">
        <v>5</v>
      </c>
      <c r="G142" s="22">
        <v>60.8</v>
      </c>
      <c r="H142" s="22"/>
      <c r="I142" s="22"/>
      <c r="J142" s="22">
        <v>7.7</v>
      </c>
      <c r="K142" s="22">
        <v>7.5</v>
      </c>
      <c r="L142" s="24">
        <f t="shared" si="7"/>
        <v>144.82666666666668</v>
      </c>
      <c r="M142" s="24">
        <f t="shared" si="8"/>
        <v>129.41895478004687</v>
      </c>
    </row>
    <row r="143" spans="1:13" x14ac:dyDescent="0.2">
      <c r="A143" s="22">
        <v>4</v>
      </c>
      <c r="B143" s="26">
        <v>1.98</v>
      </c>
      <c r="C143" s="25" t="s">
        <v>10</v>
      </c>
      <c r="D143" s="22">
        <v>4.3</v>
      </c>
      <c r="E143" s="22"/>
      <c r="F143" s="22">
        <v>5</v>
      </c>
      <c r="G143" s="22">
        <v>60</v>
      </c>
      <c r="H143" s="22"/>
      <c r="I143" s="22"/>
      <c r="J143" s="22">
        <v>7.8</v>
      </c>
      <c r="K143" s="22">
        <v>7.6</v>
      </c>
      <c r="L143" s="24">
        <f t="shared" si="7"/>
        <v>139.63157894736841</v>
      </c>
      <c r="M143" s="24">
        <f t="shared" si="8"/>
        <v>126.09731454056636</v>
      </c>
    </row>
    <row r="144" spans="1:13" x14ac:dyDescent="0.2">
      <c r="A144" s="22">
        <v>4</v>
      </c>
      <c r="B144" s="26">
        <v>1.98</v>
      </c>
      <c r="C144" s="25" t="s">
        <v>10</v>
      </c>
      <c r="D144" s="22">
        <v>3.9</v>
      </c>
      <c r="E144" s="22"/>
      <c r="F144" s="22">
        <v>5</v>
      </c>
      <c r="G144" s="22">
        <v>51.7</v>
      </c>
      <c r="H144" s="22"/>
      <c r="I144" s="22"/>
      <c r="J144" s="22">
        <v>7.9</v>
      </c>
      <c r="K144" s="22">
        <v>7.8</v>
      </c>
      <c r="L144" s="24">
        <f t="shared" si="7"/>
        <v>123.23076923076924</v>
      </c>
      <c r="M144" s="24">
        <f>((((G144*$H$110))+0.6131)/2.7763)*(50/J144)</f>
        <v>107.47183324313345</v>
      </c>
    </row>
    <row r="145" spans="1:13" x14ac:dyDescent="0.2">
      <c r="A145" s="22">
        <v>4</v>
      </c>
      <c r="B145" s="26">
        <v>1.98</v>
      </c>
      <c r="C145" s="25" t="s">
        <v>10</v>
      </c>
      <c r="D145" s="22">
        <v>4.5999999999999996</v>
      </c>
      <c r="E145" s="22"/>
      <c r="F145" s="22">
        <v>5</v>
      </c>
      <c r="G145" s="22">
        <v>55</v>
      </c>
      <c r="H145" s="22"/>
      <c r="I145" s="22"/>
      <c r="J145" s="22">
        <v>9</v>
      </c>
      <c r="K145" s="22">
        <v>8.3000000000000007</v>
      </c>
      <c r="L145" s="24">
        <f t="shared" si="7"/>
        <v>136.89156626506022</v>
      </c>
      <c r="M145" s="24">
        <f t="shared" si="8"/>
        <v>100.27954871991899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C2A0-8B2A-6544-A441-C6D3CE72D09E}">
  <dimension ref="A1:Q290"/>
  <sheetViews>
    <sheetView zoomScale="158" workbookViewId="0">
      <selection activeCell="Q7" sqref="Q7"/>
    </sheetView>
  </sheetViews>
  <sheetFormatPr baseColWidth="10" defaultRowHeight="16" x14ac:dyDescent="0.2"/>
  <cols>
    <col min="1" max="1" width="10.83203125" style="30"/>
    <col min="2" max="2" width="14.5" customWidth="1"/>
  </cols>
  <sheetData>
    <row r="1" spans="1:17" x14ac:dyDescent="0.2">
      <c r="C1" s="39" t="s">
        <v>87</v>
      </c>
      <c r="D1" s="39"/>
      <c r="E1" s="39"/>
      <c r="F1" s="39" t="s">
        <v>89</v>
      </c>
      <c r="G1" s="39"/>
      <c r="H1" s="39"/>
    </row>
    <row r="2" spans="1:17" x14ac:dyDescent="0.2">
      <c r="A2" s="2" t="s">
        <v>90</v>
      </c>
      <c r="B2" s="2" t="s">
        <v>11</v>
      </c>
      <c r="C2" s="2" t="s">
        <v>85</v>
      </c>
      <c r="D2" s="2" t="s">
        <v>84</v>
      </c>
      <c r="E2" s="2" t="s">
        <v>47</v>
      </c>
      <c r="F2" s="2" t="s">
        <v>85</v>
      </c>
      <c r="G2" s="2" t="s">
        <v>84</v>
      </c>
      <c r="H2" s="2" t="s">
        <v>47</v>
      </c>
    </row>
    <row r="3" spans="1:17" x14ac:dyDescent="0.2">
      <c r="A3" s="32">
        <v>1</v>
      </c>
      <c r="B3" s="21" t="s">
        <v>8</v>
      </c>
      <c r="C3" s="3">
        <v>126.21641791044777</v>
      </c>
      <c r="D3" s="3">
        <v>137.92946802923038</v>
      </c>
      <c r="E3" s="3">
        <f>C3-D3</f>
        <v>-11.713050118782604</v>
      </c>
      <c r="F3">
        <v>378.6</v>
      </c>
      <c r="G3">
        <v>413.7</v>
      </c>
      <c r="H3">
        <f>F3-G3</f>
        <v>-35.099999999999966</v>
      </c>
    </row>
    <row r="4" spans="1:17" x14ac:dyDescent="0.2">
      <c r="A4" s="23">
        <v>1</v>
      </c>
      <c r="B4" s="25" t="s">
        <v>8</v>
      </c>
      <c r="C4" s="3">
        <v>72.407692307692315</v>
      </c>
      <c r="D4" s="3">
        <v>84.902983771982093</v>
      </c>
      <c r="E4" s="3">
        <f t="shared" ref="E4:E67" si="0">C4-D4</f>
        <v>-12.495291464289778</v>
      </c>
      <c r="F4">
        <v>217.2</v>
      </c>
      <c r="G4">
        <v>254.7</v>
      </c>
      <c r="H4">
        <f t="shared" ref="H4:H67" si="1">F4-G4</f>
        <v>-37.5</v>
      </c>
      <c r="P4" s="31">
        <f>COUNTIF(E3:E290,"&lt;-15")</f>
        <v>32</v>
      </c>
      <c r="Q4" s="33">
        <f>P6/P7</f>
        <v>0.1795774647887324</v>
      </c>
    </row>
    <row r="5" spans="1:17" x14ac:dyDescent="0.2">
      <c r="A5" s="23">
        <v>1</v>
      </c>
      <c r="B5" s="25" t="s">
        <v>8</v>
      </c>
      <c r="C5" s="3">
        <v>14.715384615384615</v>
      </c>
      <c r="D5" s="3">
        <v>3.8598688348355177</v>
      </c>
      <c r="E5" s="3">
        <f t="shared" si="0"/>
        <v>10.855515780549098</v>
      </c>
      <c r="F5">
        <v>44.1</v>
      </c>
      <c r="G5">
        <v>11.7</v>
      </c>
      <c r="H5">
        <f t="shared" si="1"/>
        <v>32.400000000000006</v>
      </c>
      <c r="P5" s="31">
        <f>COUNTIF(E3:E290,"&gt;15")</f>
        <v>19</v>
      </c>
      <c r="Q5" s="33">
        <f>Q4*100</f>
        <v>17.95774647887324</v>
      </c>
    </row>
    <row r="6" spans="1:17" x14ac:dyDescent="0.2">
      <c r="A6" s="23">
        <v>1</v>
      </c>
      <c r="B6" s="25" t="s">
        <v>8</v>
      </c>
      <c r="C6" s="3">
        <v>32.932835820895519</v>
      </c>
      <c r="D6" s="3">
        <v>29.512141635820846</v>
      </c>
      <c r="E6" s="3">
        <f t="shared" si="0"/>
        <v>3.420694185074673</v>
      </c>
      <c r="F6">
        <v>98.7</v>
      </c>
      <c r="G6">
        <v>88.5</v>
      </c>
      <c r="H6">
        <f t="shared" si="1"/>
        <v>10.200000000000003</v>
      </c>
      <c r="P6" s="31">
        <f>SUM(P4:P5)</f>
        <v>51</v>
      </c>
      <c r="Q6" s="33"/>
    </row>
    <row r="7" spans="1:17" x14ac:dyDescent="0.2">
      <c r="A7" s="23">
        <v>1</v>
      </c>
      <c r="B7" s="25" t="s">
        <v>9</v>
      </c>
      <c r="C7" s="3">
        <v>160.86923076923077</v>
      </c>
      <c r="D7" s="3">
        <v>188.29326576738825</v>
      </c>
      <c r="E7" s="3">
        <f t="shared" si="0"/>
        <v>-27.424034998157481</v>
      </c>
      <c r="F7">
        <v>482.7</v>
      </c>
      <c r="G7">
        <v>564.9</v>
      </c>
      <c r="H7">
        <f t="shared" si="1"/>
        <v>-82.199999999999989</v>
      </c>
      <c r="P7" s="31">
        <f>COUNT(H3:H290)</f>
        <v>284</v>
      </c>
      <c r="Q7" s="33">
        <f>121/P7</f>
        <v>0.426056338028169</v>
      </c>
    </row>
    <row r="8" spans="1:17" x14ac:dyDescent="0.2">
      <c r="A8" s="23">
        <v>1</v>
      </c>
      <c r="B8" s="25" t="s">
        <v>9</v>
      </c>
      <c r="C8" s="3">
        <v>44.79545454545454</v>
      </c>
      <c r="D8" s="3">
        <v>42.112676671261845</v>
      </c>
      <c r="E8" s="3">
        <f t="shared" si="0"/>
        <v>2.6827778741926949</v>
      </c>
      <c r="F8">
        <v>134.4</v>
      </c>
      <c r="G8">
        <v>126.3</v>
      </c>
      <c r="H8">
        <f t="shared" si="1"/>
        <v>8.1000000000000085</v>
      </c>
    </row>
    <row r="9" spans="1:17" x14ac:dyDescent="0.2">
      <c r="A9" s="23">
        <v>1</v>
      </c>
      <c r="B9" s="25" t="s">
        <v>9</v>
      </c>
      <c r="C9" s="3">
        <v>30.1</v>
      </c>
      <c r="D9" s="3">
        <v>25.471366151407938</v>
      </c>
      <c r="E9" s="3">
        <f t="shared" si="0"/>
        <v>4.6286338485920631</v>
      </c>
      <c r="F9">
        <v>90.3</v>
      </c>
      <c r="G9">
        <v>76.5</v>
      </c>
      <c r="H9">
        <f t="shared" si="1"/>
        <v>13.799999999999997</v>
      </c>
    </row>
    <row r="10" spans="1:17" x14ac:dyDescent="0.2">
      <c r="A10" s="23">
        <v>1</v>
      </c>
      <c r="B10" s="25" t="s">
        <v>9</v>
      </c>
      <c r="C10" s="3">
        <v>62.78358208955224</v>
      </c>
      <c r="D10" s="3">
        <v>66.643782850685511</v>
      </c>
      <c r="E10" s="3">
        <f t="shared" si="0"/>
        <v>-3.8602007611332709</v>
      </c>
      <c r="F10">
        <v>188.4</v>
      </c>
      <c r="G10">
        <v>199.8</v>
      </c>
      <c r="H10">
        <f t="shared" si="1"/>
        <v>-11.400000000000006</v>
      </c>
    </row>
    <row r="11" spans="1:17" x14ac:dyDescent="0.2">
      <c r="A11" s="23">
        <v>1</v>
      </c>
      <c r="B11" s="25" t="s">
        <v>9</v>
      </c>
      <c r="C11" s="3">
        <v>67.846774193548384</v>
      </c>
      <c r="D11" s="3">
        <v>63.070982334030276</v>
      </c>
      <c r="E11" s="3">
        <f t="shared" si="0"/>
        <v>4.7757918595181081</v>
      </c>
      <c r="F11">
        <v>203.4</v>
      </c>
      <c r="G11">
        <v>189.3</v>
      </c>
      <c r="H11">
        <f t="shared" si="1"/>
        <v>14.099999999999994</v>
      </c>
    </row>
    <row r="12" spans="1:17" x14ac:dyDescent="0.2">
      <c r="A12" s="23">
        <v>1</v>
      </c>
      <c r="B12" s="25" t="s">
        <v>9</v>
      </c>
      <c r="C12" s="3">
        <v>42.289062499999986</v>
      </c>
      <c r="D12" s="3">
        <v>42.331238969131576</v>
      </c>
      <c r="E12" s="3">
        <f t="shared" si="0"/>
        <v>-4.2176469131590011E-2</v>
      </c>
      <c r="F12">
        <v>126.9</v>
      </c>
      <c r="G12">
        <v>126.9</v>
      </c>
      <c r="H12">
        <f t="shared" si="1"/>
        <v>0</v>
      </c>
    </row>
    <row r="13" spans="1:17" x14ac:dyDescent="0.2">
      <c r="A13" s="23">
        <v>1</v>
      </c>
      <c r="B13" s="25" t="s">
        <v>9</v>
      </c>
      <c r="C13" s="3">
        <v>33.946153846153841</v>
      </c>
      <c r="D13" s="3">
        <v>37.357689675522757</v>
      </c>
      <c r="E13" s="3">
        <f t="shared" si="0"/>
        <v>-3.4115358293689155</v>
      </c>
      <c r="F13">
        <v>101.7</v>
      </c>
      <c r="G13">
        <v>112.2</v>
      </c>
      <c r="H13">
        <f t="shared" si="1"/>
        <v>-10.5</v>
      </c>
    </row>
    <row r="14" spans="1:17" x14ac:dyDescent="0.2">
      <c r="A14" s="23">
        <v>1</v>
      </c>
      <c r="B14" s="25" t="s">
        <v>9</v>
      </c>
      <c r="C14" s="3">
        <v>30.1</v>
      </c>
      <c r="D14" s="3">
        <v>25.471366151407938</v>
      </c>
      <c r="E14" s="3">
        <f t="shared" si="0"/>
        <v>4.6286338485920631</v>
      </c>
      <c r="F14">
        <v>90.3</v>
      </c>
      <c r="G14">
        <v>76.5</v>
      </c>
      <c r="H14">
        <f t="shared" si="1"/>
        <v>13.799999999999997</v>
      </c>
    </row>
    <row r="15" spans="1:17" x14ac:dyDescent="0.2">
      <c r="A15" s="23">
        <v>1</v>
      </c>
      <c r="B15" s="25" t="s">
        <v>9</v>
      </c>
      <c r="C15" s="3">
        <v>99.330769230769221</v>
      </c>
      <c r="D15" s="3">
        <v>93.547582698611052</v>
      </c>
      <c r="E15" s="3">
        <f t="shared" si="0"/>
        <v>5.7831865321581688</v>
      </c>
      <c r="F15">
        <v>297.89999999999998</v>
      </c>
      <c r="G15">
        <v>280.5</v>
      </c>
      <c r="H15">
        <f t="shared" si="1"/>
        <v>17.399999999999977</v>
      </c>
    </row>
    <row r="16" spans="1:17" x14ac:dyDescent="0.2">
      <c r="A16" s="23">
        <v>1</v>
      </c>
      <c r="B16" s="25" t="s">
        <v>9</v>
      </c>
      <c r="C16" s="3">
        <v>85.171641791044777</v>
      </c>
      <c r="D16" s="3">
        <v>82.368566345952772</v>
      </c>
      <c r="E16" s="3">
        <f t="shared" si="0"/>
        <v>2.8030754450920057</v>
      </c>
      <c r="F16">
        <v>255.6</v>
      </c>
      <c r="G16">
        <v>247.2</v>
      </c>
      <c r="H16">
        <f t="shared" si="1"/>
        <v>8.4000000000000057</v>
      </c>
    </row>
    <row r="17" spans="1:8" x14ac:dyDescent="0.2">
      <c r="A17" s="23">
        <v>1</v>
      </c>
      <c r="B17" s="25" t="s">
        <v>9</v>
      </c>
      <c r="C17" s="3">
        <v>55.320895522388064</v>
      </c>
      <c r="D17" s="3">
        <v>41.48412925825793</v>
      </c>
      <c r="E17" s="3">
        <f t="shared" si="0"/>
        <v>13.836766264130134</v>
      </c>
      <c r="F17">
        <v>165.9</v>
      </c>
      <c r="G17">
        <v>124.5</v>
      </c>
      <c r="H17">
        <f t="shared" si="1"/>
        <v>41.400000000000006</v>
      </c>
    </row>
    <row r="18" spans="1:8" x14ac:dyDescent="0.2">
      <c r="A18" s="23">
        <v>1</v>
      </c>
      <c r="B18" s="25" t="s">
        <v>9</v>
      </c>
      <c r="C18" s="3">
        <v>50.830882352941181</v>
      </c>
      <c r="D18" s="3">
        <v>41.906970979149143</v>
      </c>
      <c r="E18" s="3">
        <f t="shared" si="0"/>
        <v>8.9239113737920377</v>
      </c>
      <c r="F18">
        <v>152.4</v>
      </c>
      <c r="G18">
        <v>125.7</v>
      </c>
      <c r="H18">
        <f t="shared" si="1"/>
        <v>26.700000000000003</v>
      </c>
    </row>
    <row r="19" spans="1:8" x14ac:dyDescent="0.2">
      <c r="A19" s="23">
        <v>1</v>
      </c>
      <c r="B19" s="25" t="s">
        <v>9</v>
      </c>
      <c r="C19" s="3">
        <v>77.155737704918039</v>
      </c>
      <c r="D19" s="3">
        <v>65.13888339416242</v>
      </c>
      <c r="E19" s="3">
        <f t="shared" si="0"/>
        <v>12.016854310755619</v>
      </c>
      <c r="F19">
        <v>231.6</v>
      </c>
      <c r="G19">
        <v>195.3</v>
      </c>
      <c r="H19">
        <f t="shared" si="1"/>
        <v>36.299999999999983</v>
      </c>
    </row>
    <row r="20" spans="1:8" x14ac:dyDescent="0.2">
      <c r="A20" s="23">
        <v>1</v>
      </c>
      <c r="B20" s="25" t="s">
        <v>9</v>
      </c>
      <c r="C20" s="3">
        <v>67.52272727272728</v>
      </c>
      <c r="D20" s="3">
        <v>58.075714461911922</v>
      </c>
      <c r="E20" s="3">
        <f t="shared" si="0"/>
        <v>9.4470128108153588</v>
      </c>
      <c r="F20">
        <v>202.5</v>
      </c>
      <c r="G20">
        <v>174.3</v>
      </c>
      <c r="H20">
        <f t="shared" si="1"/>
        <v>28.199999999999989</v>
      </c>
    </row>
    <row r="21" spans="1:8" x14ac:dyDescent="0.2">
      <c r="A21" s="23">
        <v>1</v>
      </c>
      <c r="B21" s="25" t="s">
        <v>9</v>
      </c>
      <c r="C21" s="3">
        <v>57.023076923076928</v>
      </c>
      <c r="D21" s="3">
        <v>44.921713736323113</v>
      </c>
      <c r="E21" s="3">
        <f t="shared" si="0"/>
        <v>12.101363186753815</v>
      </c>
      <c r="F21">
        <v>171</v>
      </c>
      <c r="G21">
        <v>134.69999999999999</v>
      </c>
      <c r="H21">
        <f t="shared" si="1"/>
        <v>36.300000000000011</v>
      </c>
    </row>
    <row r="22" spans="1:8" x14ac:dyDescent="0.2">
      <c r="A22" s="23">
        <v>1</v>
      </c>
      <c r="B22" s="25" t="s">
        <v>9</v>
      </c>
      <c r="C22" s="3">
        <v>34.476562499999993</v>
      </c>
      <c r="D22" s="3">
        <v>20.38206200698772</v>
      </c>
      <c r="E22" s="3">
        <f t="shared" si="0"/>
        <v>14.094500493012273</v>
      </c>
      <c r="F22">
        <v>103.5</v>
      </c>
      <c r="G22">
        <v>61.2</v>
      </c>
      <c r="H22">
        <f t="shared" si="1"/>
        <v>42.3</v>
      </c>
    </row>
    <row r="23" spans="1:8" x14ac:dyDescent="0.2">
      <c r="A23" s="23">
        <v>1</v>
      </c>
      <c r="B23" s="25" t="s">
        <v>10</v>
      </c>
      <c r="C23" s="3">
        <v>48.467213114754102</v>
      </c>
      <c r="D23" s="3">
        <v>36.958962167873302</v>
      </c>
      <c r="E23" s="3">
        <f t="shared" si="0"/>
        <v>11.5082509468808</v>
      </c>
      <c r="F23">
        <v>145.5</v>
      </c>
      <c r="G23">
        <v>111</v>
      </c>
      <c r="H23">
        <f t="shared" si="1"/>
        <v>34.5</v>
      </c>
    </row>
    <row r="24" spans="1:8" x14ac:dyDescent="0.2">
      <c r="A24" s="23">
        <v>1</v>
      </c>
      <c r="B24" s="25" t="s">
        <v>10</v>
      </c>
      <c r="C24" s="3">
        <v>101.61363636363637</v>
      </c>
      <c r="D24" s="3">
        <v>114.07850514935485</v>
      </c>
      <c r="E24" s="3">
        <f t="shared" si="0"/>
        <v>-12.46486878571848</v>
      </c>
      <c r="F24">
        <v>304.8</v>
      </c>
      <c r="G24">
        <v>342.3</v>
      </c>
      <c r="H24">
        <f t="shared" si="1"/>
        <v>-37.5</v>
      </c>
    </row>
    <row r="25" spans="1:8" x14ac:dyDescent="0.2">
      <c r="A25" s="23">
        <v>1</v>
      </c>
      <c r="B25" s="25" t="s">
        <v>10</v>
      </c>
      <c r="C25" s="3">
        <v>52.371212121212125</v>
      </c>
      <c r="D25" s="3">
        <v>52.754701865028558</v>
      </c>
      <c r="E25" s="3">
        <f t="shared" si="0"/>
        <v>-0.3834897438164333</v>
      </c>
      <c r="F25">
        <v>157.19999999999999</v>
      </c>
      <c r="G25">
        <v>158.4</v>
      </c>
      <c r="H25">
        <f t="shared" si="1"/>
        <v>-1.2000000000000171</v>
      </c>
    </row>
    <row r="26" spans="1:8" x14ac:dyDescent="0.2">
      <c r="A26" s="23">
        <v>1</v>
      </c>
      <c r="B26" s="25" t="s">
        <v>10</v>
      </c>
      <c r="C26" s="3">
        <v>32.448529411764703</v>
      </c>
      <c r="D26" s="3">
        <v>24.34762940943406</v>
      </c>
      <c r="E26" s="3">
        <f t="shared" si="0"/>
        <v>8.1009000023306434</v>
      </c>
      <c r="F26">
        <v>97.2</v>
      </c>
      <c r="G26">
        <v>72.900000000000006</v>
      </c>
      <c r="H26">
        <f t="shared" si="1"/>
        <v>24.299999999999997</v>
      </c>
    </row>
    <row r="27" spans="1:8" x14ac:dyDescent="0.2">
      <c r="A27" s="23">
        <v>1</v>
      </c>
      <c r="B27" s="25" t="s">
        <v>10</v>
      </c>
      <c r="C27" s="3">
        <v>47.858208955223887</v>
      </c>
      <c r="D27" s="3">
        <v>38.339172559204485</v>
      </c>
      <c r="E27" s="3">
        <f t="shared" si="0"/>
        <v>9.519036396019402</v>
      </c>
      <c r="F27">
        <v>143.69999999999999</v>
      </c>
      <c r="G27">
        <v>114.9</v>
      </c>
      <c r="H27">
        <f t="shared" si="1"/>
        <v>28.799999999999983</v>
      </c>
    </row>
    <row r="28" spans="1:8" x14ac:dyDescent="0.2">
      <c r="A28" s="23">
        <v>1</v>
      </c>
      <c r="B28" s="25" t="s">
        <v>10</v>
      </c>
      <c r="C28" s="3">
        <v>44.126865671641788</v>
      </c>
      <c r="D28" s="3">
        <v>101.23830654027346</v>
      </c>
      <c r="E28" s="3"/>
      <c r="F28">
        <v>132.30000000000001</v>
      </c>
      <c r="G28">
        <v>303.60000000000002</v>
      </c>
    </row>
    <row r="29" spans="1:8" x14ac:dyDescent="0.2">
      <c r="A29" s="23">
        <v>1</v>
      </c>
      <c r="B29" s="25" t="s">
        <v>10</v>
      </c>
      <c r="C29" s="3">
        <v>43.477941176470587</v>
      </c>
      <c r="D29" s="3">
        <v>14.018604956660473</v>
      </c>
      <c r="E29" s="3">
        <f t="shared" si="0"/>
        <v>29.459336219810112</v>
      </c>
      <c r="F29">
        <v>130.5</v>
      </c>
      <c r="G29">
        <v>42</v>
      </c>
      <c r="H29">
        <f t="shared" si="1"/>
        <v>88.5</v>
      </c>
    </row>
    <row r="30" spans="1:8" x14ac:dyDescent="0.2">
      <c r="A30" s="23">
        <v>1</v>
      </c>
      <c r="B30" s="25" t="s">
        <v>10</v>
      </c>
      <c r="C30" s="3">
        <v>32.448529411764703</v>
      </c>
      <c r="D30" s="3">
        <v>35.709556307484995</v>
      </c>
      <c r="E30" s="3">
        <f t="shared" si="0"/>
        <v>-3.2610268957202919</v>
      </c>
      <c r="F30">
        <v>97.2</v>
      </c>
      <c r="G30">
        <v>107.1</v>
      </c>
      <c r="H30">
        <f t="shared" si="1"/>
        <v>-9.8999999999999915</v>
      </c>
    </row>
    <row r="31" spans="1:8" x14ac:dyDescent="0.2">
      <c r="A31" s="23">
        <v>1</v>
      </c>
      <c r="B31" s="25" t="s">
        <v>10</v>
      </c>
      <c r="C31" s="3">
        <v>34.476562499999993</v>
      </c>
      <c r="D31" s="3">
        <v>36.843944728595616</v>
      </c>
      <c r="E31" s="3">
        <f t="shared" si="0"/>
        <v>-2.3673822285956234</v>
      </c>
      <c r="F31">
        <v>103.5</v>
      </c>
      <c r="G31">
        <v>110.4</v>
      </c>
      <c r="H31">
        <f t="shared" si="1"/>
        <v>-6.9000000000000057</v>
      </c>
    </row>
    <row r="32" spans="1:8" x14ac:dyDescent="0.2">
      <c r="A32" s="23">
        <v>1</v>
      </c>
      <c r="B32" s="25" t="s">
        <v>10</v>
      </c>
      <c r="C32" s="3">
        <v>36.125000000000007</v>
      </c>
      <c r="D32" s="3">
        <v>35.709556307484995</v>
      </c>
      <c r="E32" s="3">
        <f t="shared" si="0"/>
        <v>0.41544369251501223</v>
      </c>
      <c r="F32">
        <v>108.3</v>
      </c>
      <c r="G32">
        <v>107.1</v>
      </c>
      <c r="H32">
        <f t="shared" si="1"/>
        <v>1.2000000000000028</v>
      </c>
    </row>
    <row r="33" spans="1:8" x14ac:dyDescent="0.2">
      <c r="A33" s="23">
        <v>1</v>
      </c>
      <c r="B33" s="25" t="s">
        <v>10</v>
      </c>
      <c r="C33" s="3">
        <v>25.09558823529412</v>
      </c>
      <c r="D33" s="3">
        <v>25.759345762990684</v>
      </c>
      <c r="E33" s="3">
        <f t="shared" si="0"/>
        <v>-0.66375752769656415</v>
      </c>
      <c r="F33">
        <v>75.3</v>
      </c>
      <c r="G33">
        <v>77.400000000000006</v>
      </c>
      <c r="H33">
        <f t="shared" si="1"/>
        <v>-2.1000000000000085</v>
      </c>
    </row>
    <row r="34" spans="1:8" x14ac:dyDescent="0.2">
      <c r="A34" s="23">
        <v>1</v>
      </c>
      <c r="B34" s="25" t="s">
        <v>10</v>
      </c>
      <c r="C34" s="3">
        <v>18.007462686567166</v>
      </c>
      <c r="D34" s="3">
        <v>8.9862433680389593</v>
      </c>
      <c r="E34" s="3">
        <f t="shared" si="0"/>
        <v>9.0212193185282068</v>
      </c>
      <c r="F34">
        <v>54</v>
      </c>
      <c r="G34">
        <v>27</v>
      </c>
      <c r="H34">
        <f t="shared" si="1"/>
        <v>27</v>
      </c>
    </row>
    <row r="35" spans="1:8" x14ac:dyDescent="0.2">
      <c r="A35" s="23">
        <v>1</v>
      </c>
      <c r="B35" s="25" t="s">
        <v>10</v>
      </c>
      <c r="C35" s="3">
        <v>41.007575757575751</v>
      </c>
      <c r="D35" s="3">
        <v>42.112676671261845</v>
      </c>
      <c r="E35" s="3">
        <f t="shared" si="0"/>
        <v>-1.1051009136860941</v>
      </c>
      <c r="F35">
        <v>123</v>
      </c>
      <c r="G35">
        <v>126.3</v>
      </c>
      <c r="H35">
        <f t="shared" si="1"/>
        <v>-3.2999999999999972</v>
      </c>
    </row>
    <row r="36" spans="1:8" x14ac:dyDescent="0.2">
      <c r="A36" s="23">
        <v>1</v>
      </c>
      <c r="B36" s="25" t="s">
        <v>10</v>
      </c>
      <c r="C36" s="3">
        <v>79.771186440677951</v>
      </c>
      <c r="D36" s="3">
        <v>88.775330170565979</v>
      </c>
      <c r="E36" s="3">
        <f t="shared" si="0"/>
        <v>-9.0041437298880282</v>
      </c>
      <c r="F36">
        <v>239.4</v>
      </c>
      <c r="G36">
        <v>266.39999999999998</v>
      </c>
      <c r="H36">
        <f t="shared" si="1"/>
        <v>-26.999999999999972</v>
      </c>
    </row>
    <row r="37" spans="1:8" x14ac:dyDescent="0.2">
      <c r="A37" s="23">
        <v>1</v>
      </c>
      <c r="B37" s="25" t="s">
        <v>10</v>
      </c>
      <c r="C37" s="3">
        <v>66.514925373134332</v>
      </c>
      <c r="D37" s="3">
        <v>80.695859774865028</v>
      </c>
      <c r="E37" s="3">
        <f t="shared" si="0"/>
        <v>-14.180934401730696</v>
      </c>
      <c r="F37">
        <v>199.5</v>
      </c>
      <c r="G37">
        <v>242.1</v>
      </c>
      <c r="H37">
        <f t="shared" si="1"/>
        <v>-42.599999999999994</v>
      </c>
    </row>
    <row r="38" spans="1:8" x14ac:dyDescent="0.2">
      <c r="A38" s="23">
        <v>1</v>
      </c>
      <c r="B38" s="25" t="s">
        <v>10</v>
      </c>
      <c r="C38" s="3">
        <v>10.704545454545453</v>
      </c>
      <c r="D38" s="3">
        <v>12.315006128715025</v>
      </c>
      <c r="E38" s="3">
        <f t="shared" si="0"/>
        <v>-1.6104606741695715</v>
      </c>
      <c r="F38">
        <v>32.1</v>
      </c>
      <c r="G38">
        <v>36.9</v>
      </c>
      <c r="H38">
        <f t="shared" si="1"/>
        <v>-4.7999999999999972</v>
      </c>
    </row>
    <row r="39" spans="1:8" x14ac:dyDescent="0.2">
      <c r="A39" s="32">
        <v>2</v>
      </c>
      <c r="B39" s="21" t="s">
        <v>8</v>
      </c>
      <c r="C39" s="3">
        <v>6.4928571428571429</v>
      </c>
      <c r="D39" s="3">
        <v>5.5909458117432758</v>
      </c>
      <c r="E39" s="3">
        <f t="shared" si="0"/>
        <v>0.90191133111386712</v>
      </c>
      <c r="F39">
        <v>19.5</v>
      </c>
      <c r="G39">
        <v>16.8</v>
      </c>
      <c r="H39">
        <f t="shared" si="1"/>
        <v>2.6999999999999993</v>
      </c>
    </row>
    <row r="40" spans="1:8" x14ac:dyDescent="0.2">
      <c r="A40" s="23">
        <v>2</v>
      </c>
      <c r="B40" s="25" t="s">
        <v>8</v>
      </c>
      <c r="C40" s="3">
        <v>21.95652173913043</v>
      </c>
      <c r="D40" s="3">
        <v>17.68358157844321</v>
      </c>
      <c r="E40" s="3">
        <f t="shared" si="0"/>
        <v>4.2729401606872202</v>
      </c>
      <c r="F40">
        <v>66</v>
      </c>
      <c r="G40">
        <v>53.1</v>
      </c>
      <c r="H40">
        <f t="shared" si="1"/>
        <v>12.899999999999999</v>
      </c>
    </row>
    <row r="41" spans="1:8" x14ac:dyDescent="0.2">
      <c r="A41" s="23">
        <v>2</v>
      </c>
      <c r="B41" s="25" t="s">
        <v>8</v>
      </c>
      <c r="C41" s="3">
        <v>11.653846153846152</v>
      </c>
      <c r="D41" s="3">
        <v>9.6949731103100714</v>
      </c>
      <c r="E41" s="3">
        <f t="shared" si="0"/>
        <v>1.9588730435360802</v>
      </c>
      <c r="F41">
        <v>35.1</v>
      </c>
      <c r="G41">
        <v>29.1</v>
      </c>
      <c r="H41">
        <f t="shared" si="1"/>
        <v>6</v>
      </c>
    </row>
    <row r="42" spans="1:8" x14ac:dyDescent="0.2">
      <c r="A42" s="23">
        <v>2</v>
      </c>
      <c r="B42" s="25" t="s">
        <v>8</v>
      </c>
      <c r="C42" s="3">
        <v>27.739436619718312</v>
      </c>
      <c r="D42" s="3">
        <v>27.671594527725368</v>
      </c>
      <c r="E42" s="3">
        <f t="shared" si="0"/>
        <v>6.7842091992943665E-2</v>
      </c>
      <c r="F42">
        <v>83.1</v>
      </c>
      <c r="G42">
        <v>83.1</v>
      </c>
      <c r="H42">
        <f t="shared" si="1"/>
        <v>0</v>
      </c>
    </row>
    <row r="43" spans="1:8" x14ac:dyDescent="0.2">
      <c r="A43" s="23">
        <v>2</v>
      </c>
      <c r="B43" s="25" t="s">
        <v>9</v>
      </c>
      <c r="C43" s="3">
        <v>14.901639344262298</v>
      </c>
      <c r="D43" s="3">
        <v>12.173000626497233</v>
      </c>
      <c r="E43" s="3">
        <f t="shared" si="0"/>
        <v>2.7286387177650653</v>
      </c>
      <c r="F43">
        <v>44.7</v>
      </c>
      <c r="G43">
        <v>36.6</v>
      </c>
      <c r="H43">
        <f t="shared" si="1"/>
        <v>8.1000000000000014</v>
      </c>
    </row>
    <row r="44" spans="1:8" x14ac:dyDescent="0.2">
      <c r="A44" s="23">
        <v>2</v>
      </c>
      <c r="B44" s="25" t="s">
        <v>9</v>
      </c>
      <c r="C44" s="3">
        <v>15.595588235294116</v>
      </c>
      <c r="D44" s="3">
        <v>14.018604956660473</v>
      </c>
      <c r="E44" s="3">
        <f t="shared" si="0"/>
        <v>1.5769832786336426</v>
      </c>
      <c r="F44">
        <v>46.8</v>
      </c>
      <c r="G44">
        <v>42</v>
      </c>
      <c r="H44">
        <f t="shared" si="1"/>
        <v>4.7999999999999972</v>
      </c>
    </row>
    <row r="45" spans="1:8" x14ac:dyDescent="0.2">
      <c r="A45" s="23">
        <v>2</v>
      </c>
      <c r="B45" s="25" t="s">
        <v>9</v>
      </c>
      <c r="C45" s="3">
        <v>32.13636363636364</v>
      </c>
      <c r="D45" s="3">
        <v>30.162285141665517</v>
      </c>
      <c r="E45" s="3">
        <f t="shared" si="0"/>
        <v>1.9740784946981229</v>
      </c>
      <c r="F45">
        <v>96.3</v>
      </c>
      <c r="G45">
        <v>90.6</v>
      </c>
      <c r="H45">
        <f t="shared" si="1"/>
        <v>5.7000000000000028</v>
      </c>
    </row>
    <row r="46" spans="1:8" x14ac:dyDescent="0.2">
      <c r="A46" s="23">
        <v>2</v>
      </c>
      <c r="B46" s="25" t="s">
        <v>9</v>
      </c>
      <c r="C46" s="3">
        <v>26.879032258064516</v>
      </c>
      <c r="D46" s="3">
        <v>28.509738609511686</v>
      </c>
      <c r="E46" s="3">
        <f t="shared" si="0"/>
        <v>-1.63070635144717</v>
      </c>
      <c r="F46">
        <v>80.7</v>
      </c>
      <c r="G46">
        <v>85.5</v>
      </c>
      <c r="H46">
        <f t="shared" si="1"/>
        <v>-4.7999999999999972</v>
      </c>
    </row>
    <row r="47" spans="1:8" x14ac:dyDescent="0.2">
      <c r="A47" s="23">
        <v>2</v>
      </c>
      <c r="B47" s="25" t="s">
        <v>9</v>
      </c>
      <c r="C47" s="3">
        <v>37.292307692307695</v>
      </c>
      <c r="D47" s="3">
        <v>37.141574702357033</v>
      </c>
      <c r="E47" s="3">
        <f t="shared" si="0"/>
        <v>0.15073298995066153</v>
      </c>
      <c r="F47">
        <v>111.9</v>
      </c>
      <c r="G47">
        <v>111.3</v>
      </c>
      <c r="H47">
        <f t="shared" si="1"/>
        <v>0.60000000000000853</v>
      </c>
    </row>
    <row r="48" spans="1:8" x14ac:dyDescent="0.2">
      <c r="A48" s="23">
        <v>2</v>
      </c>
      <c r="B48" s="25" t="s">
        <v>9</v>
      </c>
      <c r="C48" s="3">
        <v>18.646153846153847</v>
      </c>
      <c r="D48" s="3">
        <v>15.294773182969706</v>
      </c>
      <c r="E48" s="3">
        <f t="shared" si="0"/>
        <v>3.3513806631841412</v>
      </c>
      <c r="F48">
        <v>55.8</v>
      </c>
      <c r="G48">
        <v>45.9</v>
      </c>
      <c r="H48">
        <f t="shared" si="1"/>
        <v>9.8999999999999986</v>
      </c>
    </row>
    <row r="49" spans="1:8" x14ac:dyDescent="0.2">
      <c r="A49" s="23">
        <v>2</v>
      </c>
      <c r="B49" s="25" t="s">
        <v>9</v>
      </c>
      <c r="C49" s="3">
        <v>16.315384615384612</v>
      </c>
      <c r="D49" s="3">
        <v>16.610652251613246</v>
      </c>
      <c r="E49" s="3">
        <f t="shared" si="0"/>
        <v>-0.29526763622863328</v>
      </c>
      <c r="F49">
        <v>48.9</v>
      </c>
      <c r="G49">
        <v>49.8</v>
      </c>
      <c r="H49">
        <f t="shared" si="1"/>
        <v>-0.89999999999999858</v>
      </c>
    </row>
    <row r="50" spans="1:8" x14ac:dyDescent="0.2">
      <c r="A50" s="23">
        <v>2</v>
      </c>
      <c r="B50" s="25" t="s">
        <v>9</v>
      </c>
      <c r="C50" s="3">
        <v>20.659090909090914</v>
      </c>
      <c r="D50" s="3">
        <v>19.050104805009997</v>
      </c>
      <c r="E50" s="3">
        <f t="shared" si="0"/>
        <v>1.6089861040809161</v>
      </c>
      <c r="F50">
        <v>62.1</v>
      </c>
      <c r="G50">
        <v>57.3</v>
      </c>
      <c r="H50">
        <f t="shared" si="1"/>
        <v>4.8000000000000043</v>
      </c>
    </row>
    <row r="51" spans="1:8" x14ac:dyDescent="0.2">
      <c r="A51" s="23">
        <v>2</v>
      </c>
      <c r="B51" s="25" t="s">
        <v>9</v>
      </c>
      <c r="C51" s="3">
        <v>39.096774193548384</v>
      </c>
      <c r="D51" s="3">
        <v>40.104478439672768</v>
      </c>
      <c r="E51" s="3">
        <f t="shared" si="0"/>
        <v>-1.0077042461243835</v>
      </c>
      <c r="F51">
        <v>117.3</v>
      </c>
      <c r="G51">
        <v>120.3</v>
      </c>
      <c r="H51">
        <f t="shared" si="1"/>
        <v>-3</v>
      </c>
    </row>
    <row r="52" spans="1:8" x14ac:dyDescent="0.2">
      <c r="A52" s="23">
        <v>2</v>
      </c>
      <c r="B52" s="25" t="s">
        <v>9</v>
      </c>
      <c r="C52" s="3">
        <v>44.9765625</v>
      </c>
      <c r="D52" s="3">
        <v>47.008008260394533</v>
      </c>
      <c r="E52" s="3">
        <f t="shared" si="0"/>
        <v>-2.0314457603945328</v>
      </c>
      <c r="F52">
        <v>135</v>
      </c>
      <c r="G52">
        <v>141</v>
      </c>
      <c r="H52">
        <f t="shared" si="1"/>
        <v>-6</v>
      </c>
    </row>
    <row r="53" spans="1:8" x14ac:dyDescent="0.2">
      <c r="A53" s="23">
        <v>2</v>
      </c>
      <c r="B53" s="25" t="s">
        <v>9</v>
      </c>
      <c r="C53" s="3">
        <v>35.5078125</v>
      </c>
      <c r="D53" s="3">
        <v>38.281547601505821</v>
      </c>
      <c r="E53" s="3">
        <f t="shared" si="0"/>
        <v>-2.7737351015058209</v>
      </c>
      <c r="F53">
        <v>106.5</v>
      </c>
      <c r="G53">
        <v>114.9</v>
      </c>
      <c r="H53">
        <f t="shared" si="1"/>
        <v>-8.4000000000000057</v>
      </c>
    </row>
    <row r="54" spans="1:8" x14ac:dyDescent="0.2">
      <c r="A54" s="23">
        <v>2</v>
      </c>
      <c r="B54" s="25" t="s">
        <v>9</v>
      </c>
      <c r="C54" s="3">
        <v>11.30597014925373</v>
      </c>
      <c r="D54" s="3">
        <v>10.713317131772929</v>
      </c>
      <c r="E54" s="3">
        <f t="shared" si="0"/>
        <v>0.59265301748080113</v>
      </c>
      <c r="F54">
        <v>33.9</v>
      </c>
      <c r="G54">
        <v>32.1</v>
      </c>
      <c r="H54">
        <f t="shared" si="1"/>
        <v>1.7999999999999972</v>
      </c>
    </row>
    <row r="55" spans="1:8" x14ac:dyDescent="0.2">
      <c r="A55" s="23">
        <v>2</v>
      </c>
      <c r="B55" s="25" t="s">
        <v>9</v>
      </c>
      <c r="C55" s="3">
        <v>27.775000000000002</v>
      </c>
      <c r="D55" s="3">
        <v>57.744236062617574</v>
      </c>
      <c r="E55" s="3">
        <f t="shared" si="0"/>
        <v>-29.969236062617572</v>
      </c>
      <c r="F55">
        <v>83.4</v>
      </c>
      <c r="G55">
        <v>173.1</v>
      </c>
      <c r="H55">
        <f t="shared" si="1"/>
        <v>-89.699999999999989</v>
      </c>
    </row>
    <row r="56" spans="1:8" x14ac:dyDescent="0.2">
      <c r="A56" s="23">
        <v>2</v>
      </c>
      <c r="B56" s="25" t="s">
        <v>9</v>
      </c>
      <c r="C56" s="3">
        <v>43.285714285714285</v>
      </c>
      <c r="D56" s="3">
        <v>50.013450905881925</v>
      </c>
      <c r="E56" s="3">
        <f t="shared" si="0"/>
        <v>-6.7277366201676401</v>
      </c>
      <c r="F56">
        <v>129.9</v>
      </c>
      <c r="G56">
        <v>150</v>
      </c>
      <c r="H56">
        <f t="shared" si="1"/>
        <v>-20.099999999999994</v>
      </c>
    </row>
    <row r="57" spans="1:8" x14ac:dyDescent="0.2">
      <c r="A57" s="23">
        <v>2</v>
      </c>
      <c r="B57" s="25" t="s">
        <v>9</v>
      </c>
      <c r="C57" s="3">
        <v>41.95384615384615</v>
      </c>
      <c r="D57" s="3">
        <v>52.754701865028558</v>
      </c>
      <c r="E57" s="3">
        <f t="shared" si="0"/>
        <v>-10.800855711182408</v>
      </c>
      <c r="F57">
        <v>126</v>
      </c>
      <c r="G57">
        <v>158.4</v>
      </c>
      <c r="H57">
        <f t="shared" si="1"/>
        <v>-32.400000000000006</v>
      </c>
    </row>
    <row r="58" spans="1:8" x14ac:dyDescent="0.2">
      <c r="A58" s="23">
        <v>2</v>
      </c>
      <c r="B58" s="25" t="s">
        <v>9</v>
      </c>
      <c r="C58" s="3">
        <v>26.452380952380956</v>
      </c>
      <c r="D58" s="3">
        <v>26.725932481794597</v>
      </c>
      <c r="E58" s="3">
        <f t="shared" si="0"/>
        <v>-0.27355152941364125</v>
      </c>
      <c r="F58">
        <v>79.5</v>
      </c>
      <c r="G58">
        <v>80.099999999999994</v>
      </c>
      <c r="H58">
        <f t="shared" si="1"/>
        <v>-0.59999999999999432</v>
      </c>
    </row>
    <row r="59" spans="1:8" x14ac:dyDescent="0.2">
      <c r="A59" s="23">
        <v>2</v>
      </c>
      <c r="B59" s="25" t="s">
        <v>10</v>
      </c>
      <c r="C59" s="3">
        <v>9.6190476190476168</v>
      </c>
      <c r="D59" s="3">
        <v>9.1223985705850055</v>
      </c>
      <c r="E59" s="3">
        <f t="shared" si="0"/>
        <v>0.49664904846261138</v>
      </c>
      <c r="F59">
        <v>28.8</v>
      </c>
      <c r="G59">
        <v>27.3</v>
      </c>
      <c r="H59">
        <f t="shared" si="1"/>
        <v>1.5</v>
      </c>
    </row>
    <row r="60" spans="1:8" x14ac:dyDescent="0.2">
      <c r="A60" s="23">
        <v>2</v>
      </c>
      <c r="B60" s="25" t="s">
        <v>10</v>
      </c>
      <c r="C60" s="3">
        <v>30.3</v>
      </c>
      <c r="D60" s="3">
        <v>37.430185586004484</v>
      </c>
      <c r="E60" s="3">
        <f t="shared" si="0"/>
        <v>-7.1301855860044832</v>
      </c>
      <c r="F60">
        <v>90.9</v>
      </c>
      <c r="G60">
        <v>112.2</v>
      </c>
      <c r="H60">
        <f t="shared" si="1"/>
        <v>-21.299999999999997</v>
      </c>
    </row>
    <row r="61" spans="1:8" x14ac:dyDescent="0.2">
      <c r="A61" s="23">
        <v>2</v>
      </c>
      <c r="B61" s="25" t="s">
        <v>10</v>
      </c>
      <c r="C61" s="3">
        <v>4.887096774193548</v>
      </c>
      <c r="D61" s="3">
        <v>4.5786545942441377</v>
      </c>
      <c r="E61" s="3">
        <f t="shared" si="0"/>
        <v>0.30844217994941037</v>
      </c>
      <c r="F61">
        <v>14.7</v>
      </c>
      <c r="G61">
        <v>13.8</v>
      </c>
      <c r="H61">
        <f t="shared" si="1"/>
        <v>0.89999999999999858</v>
      </c>
    </row>
    <row r="62" spans="1:8" x14ac:dyDescent="0.2">
      <c r="A62" s="23">
        <v>2</v>
      </c>
      <c r="B62" s="25" t="s">
        <v>10</v>
      </c>
      <c r="C62" s="3">
        <v>6.8863636363636358</v>
      </c>
      <c r="D62" s="3">
        <v>9.1959071479758574</v>
      </c>
      <c r="E62" s="3">
        <f t="shared" si="0"/>
        <v>-2.3095435116122216</v>
      </c>
      <c r="F62">
        <v>20.7</v>
      </c>
      <c r="G62">
        <v>27.6</v>
      </c>
      <c r="H62">
        <f t="shared" si="1"/>
        <v>-6.9000000000000021</v>
      </c>
    </row>
    <row r="63" spans="1:8" x14ac:dyDescent="0.2">
      <c r="A63" s="23">
        <v>2</v>
      </c>
      <c r="B63" s="25" t="s">
        <v>10</v>
      </c>
      <c r="C63" s="3">
        <v>30.7734375</v>
      </c>
      <c r="D63" s="3">
        <v>36.27711480969414</v>
      </c>
      <c r="E63" s="3">
        <f t="shared" si="0"/>
        <v>-5.5036773096941403</v>
      </c>
      <c r="F63">
        <v>92.4</v>
      </c>
      <c r="G63">
        <v>108.9</v>
      </c>
      <c r="H63">
        <f t="shared" si="1"/>
        <v>-16.5</v>
      </c>
    </row>
    <row r="64" spans="1:8" x14ac:dyDescent="0.2">
      <c r="A64" s="23">
        <v>2</v>
      </c>
      <c r="B64" s="25" t="s">
        <v>10</v>
      </c>
      <c r="C64" s="3">
        <v>48.204545454545446</v>
      </c>
      <c r="D64" s="3">
        <v>77.126971847530356</v>
      </c>
      <c r="E64" s="3"/>
      <c r="F64">
        <v>144.6</v>
      </c>
      <c r="G64">
        <v>231.3</v>
      </c>
    </row>
    <row r="65" spans="1:8" x14ac:dyDescent="0.2">
      <c r="A65" s="23">
        <v>2</v>
      </c>
      <c r="B65" s="25" t="s">
        <v>10</v>
      </c>
      <c r="C65" s="3">
        <v>28.406249999999996</v>
      </c>
      <c r="D65" s="3">
        <v>35.412654917031247</v>
      </c>
      <c r="E65" s="3">
        <f t="shared" si="0"/>
        <v>-7.0064049170312508</v>
      </c>
      <c r="F65">
        <v>85.2</v>
      </c>
      <c r="G65">
        <v>106.2</v>
      </c>
      <c r="H65">
        <f t="shared" si="1"/>
        <v>-21</v>
      </c>
    </row>
    <row r="66" spans="1:8" x14ac:dyDescent="0.2">
      <c r="A66" s="23">
        <v>2</v>
      </c>
      <c r="B66" s="25" t="s">
        <v>10</v>
      </c>
      <c r="C66" s="3">
        <v>18.363636363636363</v>
      </c>
      <c r="D66" s="3">
        <v>19.59627816115821</v>
      </c>
      <c r="E66" s="3">
        <f t="shared" si="0"/>
        <v>-1.2326417975218469</v>
      </c>
      <c r="F66">
        <v>55.2</v>
      </c>
      <c r="G66">
        <v>58.8</v>
      </c>
      <c r="H66">
        <f t="shared" si="1"/>
        <v>-3.5999999999999943</v>
      </c>
    </row>
    <row r="67" spans="1:8" x14ac:dyDescent="0.2">
      <c r="A67" s="23">
        <v>2</v>
      </c>
      <c r="B67" s="25" t="s">
        <v>10</v>
      </c>
      <c r="C67" s="3">
        <v>56.812499999999993</v>
      </c>
      <c r="D67" s="3">
        <v>75.177809979524483</v>
      </c>
      <c r="E67" s="3">
        <f t="shared" si="0"/>
        <v>-18.36530997952449</v>
      </c>
      <c r="F67">
        <v>170.4</v>
      </c>
      <c r="G67">
        <v>225.6</v>
      </c>
      <c r="H67">
        <f t="shared" si="1"/>
        <v>-55.199999999999989</v>
      </c>
    </row>
    <row r="68" spans="1:8" x14ac:dyDescent="0.2">
      <c r="A68" s="23">
        <v>2</v>
      </c>
      <c r="B68" s="25" t="s">
        <v>10</v>
      </c>
      <c r="C68" s="3">
        <v>26.0390625</v>
      </c>
      <c r="D68" s="3">
        <v>34.876099539500473</v>
      </c>
      <c r="E68" s="3">
        <f t="shared" ref="E68:E131" si="2">C68-D68</f>
        <v>-8.8370370395004727</v>
      </c>
      <c r="F68">
        <v>78</v>
      </c>
      <c r="G68">
        <v>104.7</v>
      </c>
      <c r="H68">
        <f t="shared" ref="H68:H131" si="3">F68-G68</f>
        <v>-26.700000000000003</v>
      </c>
    </row>
    <row r="69" spans="1:8" x14ac:dyDescent="0.2">
      <c r="A69" s="23">
        <v>2</v>
      </c>
      <c r="B69" s="25" t="s">
        <v>10</v>
      </c>
      <c r="C69" s="3">
        <v>17.823529411764707</v>
      </c>
      <c r="D69" s="3">
        <v>17.832315363201793</v>
      </c>
      <c r="E69" s="3">
        <f t="shared" si="2"/>
        <v>-8.7859514370869363E-3</v>
      </c>
      <c r="F69">
        <v>53.4</v>
      </c>
      <c r="G69">
        <v>53.4</v>
      </c>
      <c r="H69">
        <f t="shared" si="3"/>
        <v>0</v>
      </c>
    </row>
    <row r="70" spans="1:8" x14ac:dyDescent="0.2">
      <c r="A70" s="23">
        <v>2</v>
      </c>
      <c r="B70" s="25" t="s">
        <v>10</v>
      </c>
      <c r="C70" s="3">
        <v>18.089552238805972</v>
      </c>
      <c r="D70" s="3">
        <v>17.117312292492549</v>
      </c>
      <c r="E70" s="3">
        <f t="shared" si="2"/>
        <v>0.97223994631342237</v>
      </c>
      <c r="F70">
        <v>54.3</v>
      </c>
      <c r="G70">
        <v>51.3</v>
      </c>
      <c r="H70">
        <f t="shared" si="3"/>
        <v>3</v>
      </c>
    </row>
    <row r="71" spans="1:8" x14ac:dyDescent="0.2">
      <c r="A71" s="23">
        <v>2</v>
      </c>
      <c r="B71" s="25" t="s">
        <v>10</v>
      </c>
      <c r="C71" s="3">
        <v>49.710937499999993</v>
      </c>
      <c r="D71" s="3">
        <v>57.01151194253525</v>
      </c>
      <c r="E71" s="3">
        <f t="shared" si="2"/>
        <v>-7.3005744425352574</v>
      </c>
      <c r="F71">
        <v>149.1</v>
      </c>
      <c r="G71">
        <v>171</v>
      </c>
      <c r="H71">
        <f t="shared" si="3"/>
        <v>-21.900000000000006</v>
      </c>
    </row>
    <row r="72" spans="1:8" x14ac:dyDescent="0.2">
      <c r="A72" s="23">
        <v>2</v>
      </c>
      <c r="B72" s="25" t="s">
        <v>10</v>
      </c>
      <c r="C72" s="3">
        <v>66.568181818181813</v>
      </c>
      <c r="D72" s="3">
        <v>86.981169504564505</v>
      </c>
      <c r="E72" s="3">
        <f t="shared" si="2"/>
        <v>-20.412987686382692</v>
      </c>
      <c r="F72">
        <v>199.8</v>
      </c>
      <c r="G72">
        <v>261</v>
      </c>
      <c r="H72">
        <f t="shared" si="3"/>
        <v>-61.199999999999989</v>
      </c>
    </row>
    <row r="73" spans="1:8" x14ac:dyDescent="0.2">
      <c r="A73" s="23">
        <v>2</v>
      </c>
      <c r="B73" s="25" t="s">
        <v>10</v>
      </c>
      <c r="C73" s="3">
        <v>23.307692307692307</v>
      </c>
      <c r="D73" s="3">
        <v>22.957031322481743</v>
      </c>
      <c r="E73" s="3">
        <f t="shared" si="2"/>
        <v>0.35066098521056333</v>
      </c>
      <c r="F73">
        <v>69.900000000000006</v>
      </c>
      <c r="G73">
        <v>69</v>
      </c>
      <c r="H73">
        <f t="shared" si="3"/>
        <v>0.90000000000000568</v>
      </c>
    </row>
    <row r="74" spans="1:8" x14ac:dyDescent="0.2">
      <c r="A74" s="23">
        <v>2</v>
      </c>
      <c r="B74" s="25" t="s">
        <v>10</v>
      </c>
      <c r="C74" s="3">
        <v>16.068181818181817</v>
      </c>
      <c r="D74" s="3">
        <v>16.953467005641031</v>
      </c>
      <c r="E74" s="3">
        <f t="shared" si="2"/>
        <v>-0.88528518745921403</v>
      </c>
      <c r="F74">
        <v>48.3</v>
      </c>
      <c r="G74">
        <v>51</v>
      </c>
      <c r="H74">
        <f t="shared" si="3"/>
        <v>-2.7000000000000028</v>
      </c>
    </row>
    <row r="75" spans="1:8" x14ac:dyDescent="0.2">
      <c r="A75" s="32">
        <v>3</v>
      </c>
      <c r="B75" s="21" t="s">
        <v>8</v>
      </c>
      <c r="C75" s="3">
        <v>17.92710843373494</v>
      </c>
      <c r="D75" s="3">
        <v>14.002123828672033</v>
      </c>
      <c r="E75" s="3">
        <f t="shared" si="2"/>
        <v>3.9249846050629067</v>
      </c>
      <c r="F75">
        <v>53.7</v>
      </c>
      <c r="G75">
        <v>42</v>
      </c>
      <c r="H75">
        <f t="shared" si="3"/>
        <v>11.700000000000003</v>
      </c>
    </row>
    <row r="76" spans="1:8" x14ac:dyDescent="0.2">
      <c r="A76" s="23">
        <v>3</v>
      </c>
      <c r="B76" s="25" t="s">
        <v>8</v>
      </c>
      <c r="C76" s="3">
        <v>3.2155405405405402</v>
      </c>
      <c r="D76" s="3">
        <v>2.0762126532396312</v>
      </c>
      <c r="E76" s="3">
        <f t="shared" si="2"/>
        <v>1.1393278873009089</v>
      </c>
      <c r="F76">
        <v>9.6</v>
      </c>
      <c r="G76">
        <v>6.3</v>
      </c>
      <c r="H76">
        <f t="shared" si="3"/>
        <v>3.3</v>
      </c>
    </row>
    <row r="77" spans="1:8" x14ac:dyDescent="0.2">
      <c r="A77" s="23">
        <v>3</v>
      </c>
      <c r="B77" s="25" t="s">
        <v>8</v>
      </c>
      <c r="C77" s="3">
        <v>8.1659722222222229</v>
      </c>
      <c r="D77" s="3">
        <v>6.9364401861790483</v>
      </c>
      <c r="E77" s="3">
        <f t="shared" si="2"/>
        <v>1.2295320360431745</v>
      </c>
      <c r="F77">
        <v>24.6</v>
      </c>
      <c r="G77">
        <v>20.7</v>
      </c>
      <c r="H77">
        <f t="shared" si="3"/>
        <v>3.9000000000000021</v>
      </c>
    </row>
    <row r="78" spans="1:8" x14ac:dyDescent="0.2">
      <c r="A78" s="23">
        <v>3</v>
      </c>
      <c r="B78" s="25" t="s">
        <v>8</v>
      </c>
      <c r="C78" s="3">
        <v>2.3493750000000002</v>
      </c>
      <c r="D78" s="3">
        <v>1.7189144624940469</v>
      </c>
      <c r="E78" s="3">
        <f t="shared" si="2"/>
        <v>0.63046053750595332</v>
      </c>
      <c r="F78">
        <v>6.9</v>
      </c>
      <c r="G78">
        <v>5.0999999999999996</v>
      </c>
      <c r="H78">
        <f t="shared" si="3"/>
        <v>1.8000000000000007</v>
      </c>
    </row>
    <row r="79" spans="1:8" x14ac:dyDescent="0.2">
      <c r="A79" s="23">
        <v>3</v>
      </c>
      <c r="B79" s="25" t="s">
        <v>9</v>
      </c>
      <c r="C79" s="3">
        <v>6.0993750000000002</v>
      </c>
      <c r="D79" s="3">
        <v>8.5840417101898208</v>
      </c>
      <c r="E79" s="3">
        <f t="shared" si="2"/>
        <v>-2.4846667101898205</v>
      </c>
      <c r="F79">
        <v>18.3</v>
      </c>
      <c r="G79">
        <v>25.8</v>
      </c>
      <c r="H79">
        <f t="shared" si="3"/>
        <v>-7.5</v>
      </c>
    </row>
    <row r="80" spans="1:8" x14ac:dyDescent="0.2">
      <c r="A80" s="23">
        <v>3</v>
      </c>
      <c r="B80" s="25" t="s">
        <v>9</v>
      </c>
      <c r="C80" s="3">
        <v>8.4932098765432098</v>
      </c>
      <c r="D80" s="3">
        <v>9.011683104300376</v>
      </c>
      <c r="E80" s="3">
        <f t="shared" si="2"/>
        <v>-0.5184732277571662</v>
      </c>
      <c r="F80">
        <v>25.5</v>
      </c>
      <c r="G80">
        <v>27</v>
      </c>
      <c r="H80">
        <f t="shared" si="3"/>
        <v>-1.5</v>
      </c>
    </row>
    <row r="81" spans="1:8" x14ac:dyDescent="0.2">
      <c r="A81" s="23">
        <v>3</v>
      </c>
      <c r="B81" s="25" t="s">
        <v>9</v>
      </c>
      <c r="C81" s="3">
        <v>-1.578169014084507</v>
      </c>
      <c r="D81" s="3">
        <v>1.5551653761491253</v>
      </c>
      <c r="E81" s="3">
        <f t="shared" si="2"/>
        <v>-3.1333343902336326</v>
      </c>
      <c r="F81">
        <v>-4.8</v>
      </c>
      <c r="G81">
        <v>4.8</v>
      </c>
      <c r="H81">
        <f t="shared" si="3"/>
        <v>-9.6</v>
      </c>
    </row>
    <row r="82" spans="1:8" x14ac:dyDescent="0.2">
      <c r="A82" s="23">
        <v>3</v>
      </c>
      <c r="B82" s="25" t="s">
        <v>9</v>
      </c>
      <c r="C82" s="3">
        <v>5.8393333333333342</v>
      </c>
      <c r="D82" s="3">
        <v>3.7277463189364108</v>
      </c>
      <c r="E82" s="3">
        <f t="shared" si="2"/>
        <v>2.1115870143969233</v>
      </c>
      <c r="F82">
        <v>17.399999999999999</v>
      </c>
      <c r="G82">
        <v>11.1</v>
      </c>
      <c r="H82">
        <f t="shared" si="3"/>
        <v>6.2999999999999989</v>
      </c>
    </row>
    <row r="83" spans="1:8" x14ac:dyDescent="0.2">
      <c r="A83" s="23">
        <v>3</v>
      </c>
      <c r="B83" s="25" t="s">
        <v>9</v>
      </c>
      <c r="C83" s="3">
        <v>7.7361842105263161</v>
      </c>
      <c r="D83" s="3">
        <v>1.4528518645603672</v>
      </c>
      <c r="E83" s="3">
        <f t="shared" si="2"/>
        <v>6.2833323459659489</v>
      </c>
      <c r="F83">
        <v>23.1</v>
      </c>
      <c r="G83">
        <v>4.5</v>
      </c>
      <c r="H83">
        <f t="shared" si="3"/>
        <v>18.600000000000001</v>
      </c>
    </row>
    <row r="84" spans="1:8" x14ac:dyDescent="0.2">
      <c r="A84" s="23">
        <v>3</v>
      </c>
      <c r="B84" s="25" t="s">
        <v>9</v>
      </c>
      <c r="C84" s="3">
        <v>10.101923076923079</v>
      </c>
      <c r="D84" s="3">
        <v>8.250004386949243</v>
      </c>
      <c r="E84" s="3">
        <f t="shared" si="2"/>
        <v>1.8519186899738358</v>
      </c>
      <c r="F84">
        <v>30.3</v>
      </c>
      <c r="G84">
        <v>24.9</v>
      </c>
      <c r="H84">
        <f t="shared" si="3"/>
        <v>5.4000000000000021</v>
      </c>
    </row>
    <row r="85" spans="1:8" x14ac:dyDescent="0.2">
      <c r="A85" s="23">
        <v>3</v>
      </c>
      <c r="B85" s="25" t="s">
        <v>9</v>
      </c>
      <c r="C85" s="3">
        <v>12.99934210526316</v>
      </c>
      <c r="D85" s="3">
        <v>10.931578757793885</v>
      </c>
      <c r="E85" s="3">
        <f t="shared" si="2"/>
        <v>2.0677633474692758</v>
      </c>
      <c r="F85">
        <v>39</v>
      </c>
      <c r="G85">
        <v>32.700000000000003</v>
      </c>
      <c r="H85">
        <f t="shared" si="3"/>
        <v>6.2999999999999972</v>
      </c>
    </row>
    <row r="86" spans="1:8" x14ac:dyDescent="0.2">
      <c r="A86" s="23">
        <v>3</v>
      </c>
      <c r="B86" s="25" t="s">
        <v>9</v>
      </c>
      <c r="C86" s="3">
        <v>5.0383116883116887</v>
      </c>
      <c r="D86" s="3">
        <v>4.6148966834771681</v>
      </c>
      <c r="E86" s="3">
        <f t="shared" si="2"/>
        <v>0.42341500483452066</v>
      </c>
      <c r="F86">
        <v>15</v>
      </c>
      <c r="G86">
        <v>13.8</v>
      </c>
      <c r="H86">
        <f t="shared" si="3"/>
        <v>1.1999999999999993</v>
      </c>
    </row>
    <row r="87" spans="1:8" x14ac:dyDescent="0.2">
      <c r="A87" s="23">
        <v>3</v>
      </c>
      <c r="B87" s="25" t="s">
        <v>9</v>
      </c>
      <c r="C87" s="3">
        <v>19.849374999999998</v>
      </c>
      <c r="D87" s="3">
        <v>19.93007780139034</v>
      </c>
      <c r="E87" s="3">
        <f t="shared" si="2"/>
        <v>-8.070280139034125E-2</v>
      </c>
      <c r="F87">
        <v>59.4</v>
      </c>
      <c r="G87">
        <v>59.7</v>
      </c>
      <c r="H87">
        <f t="shared" si="3"/>
        <v>-0.30000000000000426</v>
      </c>
    </row>
    <row r="88" spans="1:8" x14ac:dyDescent="0.2">
      <c r="A88" s="23">
        <v>3</v>
      </c>
      <c r="B88" s="25" t="s">
        <v>9</v>
      </c>
      <c r="C88" s="3">
        <v>22.749305555555555</v>
      </c>
      <c r="D88" s="3">
        <v>23.47104997887045</v>
      </c>
      <c r="E88" s="3">
        <f t="shared" si="2"/>
        <v>-0.7217444233148953</v>
      </c>
      <c r="F88">
        <v>68.099999999999994</v>
      </c>
      <c r="G88">
        <v>70.5</v>
      </c>
      <c r="H88">
        <f t="shared" si="3"/>
        <v>-2.4000000000000057</v>
      </c>
    </row>
    <row r="89" spans="1:8" x14ac:dyDescent="0.2">
      <c r="A89" s="23">
        <v>3</v>
      </c>
      <c r="B89" s="25" t="s">
        <v>9</v>
      </c>
      <c r="C89" s="3">
        <v>16.936075949367087</v>
      </c>
      <c r="D89" s="3">
        <v>15.622969647700678</v>
      </c>
      <c r="E89" s="3">
        <f t="shared" si="2"/>
        <v>1.3131063016664086</v>
      </c>
      <c r="F89">
        <v>50.7</v>
      </c>
      <c r="G89">
        <v>46.8</v>
      </c>
      <c r="H89">
        <f t="shared" si="3"/>
        <v>3.9000000000000057</v>
      </c>
    </row>
    <row r="90" spans="1:8" x14ac:dyDescent="0.2">
      <c r="A90" s="23">
        <v>3</v>
      </c>
      <c r="B90" s="25" t="s">
        <v>9</v>
      </c>
      <c r="C90" s="3">
        <v>2.8668674698795176</v>
      </c>
      <c r="D90" s="3">
        <v>1.3303221892359987</v>
      </c>
      <c r="E90" s="3">
        <f t="shared" si="2"/>
        <v>1.5365452806435189</v>
      </c>
      <c r="F90">
        <v>8.6999999999999993</v>
      </c>
      <c r="G90">
        <v>3.9</v>
      </c>
      <c r="H90">
        <f t="shared" si="3"/>
        <v>4.7999999999999989</v>
      </c>
    </row>
    <row r="91" spans="1:8" x14ac:dyDescent="0.2">
      <c r="A91" s="23">
        <v>3</v>
      </c>
      <c r="B91" s="25" t="s">
        <v>9</v>
      </c>
      <c r="C91" s="3">
        <v>28.599374999999998</v>
      </c>
      <c r="D91" s="3">
        <v>36.498892410762529</v>
      </c>
      <c r="E91" s="3">
        <f t="shared" si="2"/>
        <v>-7.899517410762531</v>
      </c>
      <c r="F91">
        <v>85.8</v>
      </c>
      <c r="G91">
        <v>109.5</v>
      </c>
      <c r="H91">
        <f t="shared" si="3"/>
        <v>-23.700000000000003</v>
      </c>
    </row>
    <row r="92" spans="1:8" x14ac:dyDescent="0.2">
      <c r="A92" s="23">
        <v>3</v>
      </c>
      <c r="B92" s="25" t="s">
        <v>9</v>
      </c>
      <c r="C92" s="3">
        <v>13.479870129870129</v>
      </c>
      <c r="D92" s="3">
        <v>13.222073103930251</v>
      </c>
      <c r="E92" s="3">
        <f t="shared" si="2"/>
        <v>0.25779702593987786</v>
      </c>
      <c r="F92">
        <v>40.5</v>
      </c>
      <c r="G92">
        <v>39.6</v>
      </c>
      <c r="H92">
        <f t="shared" si="3"/>
        <v>0.89999999999999858</v>
      </c>
    </row>
    <row r="93" spans="1:8" x14ac:dyDescent="0.2">
      <c r="A93" s="23">
        <v>3</v>
      </c>
      <c r="B93" s="25" t="s">
        <v>9</v>
      </c>
      <c r="C93" s="3">
        <v>7.7361842105263161</v>
      </c>
      <c r="D93" s="3">
        <v>7.7088116140944871</v>
      </c>
      <c r="E93" s="3">
        <f t="shared" si="2"/>
        <v>2.7372596431828988E-2</v>
      </c>
      <c r="F93">
        <v>23.1</v>
      </c>
      <c r="G93">
        <v>23.1</v>
      </c>
      <c r="H93">
        <f t="shared" si="3"/>
        <v>0</v>
      </c>
    </row>
    <row r="94" spans="1:8" x14ac:dyDescent="0.2">
      <c r="A94" s="23">
        <v>3</v>
      </c>
      <c r="B94" s="25" t="s">
        <v>9</v>
      </c>
      <c r="C94" s="3">
        <v>43.172666666666672</v>
      </c>
      <c r="D94" s="3">
        <v>55.837145361332233</v>
      </c>
      <c r="E94" s="3">
        <f t="shared" si="2"/>
        <v>-12.664478694665561</v>
      </c>
      <c r="F94">
        <v>129.6</v>
      </c>
      <c r="G94">
        <v>167.4</v>
      </c>
      <c r="H94">
        <f t="shared" si="3"/>
        <v>-37.800000000000011</v>
      </c>
    </row>
    <row r="95" spans="1:8" x14ac:dyDescent="0.2">
      <c r="A95" s="23">
        <v>3</v>
      </c>
      <c r="B95" s="25" t="s">
        <v>10</v>
      </c>
      <c r="C95" s="3">
        <v>1.7243750000000002</v>
      </c>
      <c r="D95" s="3">
        <v>1.3802092713323488</v>
      </c>
      <c r="E95" s="3">
        <f t="shared" si="2"/>
        <v>0.34416572866765138</v>
      </c>
      <c r="F95">
        <v>5.0999999999999996</v>
      </c>
      <c r="G95">
        <v>4.2</v>
      </c>
      <c r="H95">
        <f t="shared" si="3"/>
        <v>0.89999999999999947</v>
      </c>
    </row>
    <row r="96" spans="1:8" x14ac:dyDescent="0.2">
      <c r="A96" s="23">
        <v>3</v>
      </c>
      <c r="B96" s="25" t="s">
        <v>10</v>
      </c>
      <c r="C96" s="3">
        <v>10.882467532467532</v>
      </c>
      <c r="D96" s="3">
        <v>10.789610202497858</v>
      </c>
      <c r="E96" s="3">
        <f t="shared" si="2"/>
        <v>9.285732996967333E-2</v>
      </c>
      <c r="F96">
        <v>32.700000000000003</v>
      </c>
      <c r="G96">
        <v>32.4</v>
      </c>
      <c r="H96">
        <f t="shared" si="3"/>
        <v>0.30000000000000426</v>
      </c>
    </row>
    <row r="97" spans="1:8" x14ac:dyDescent="0.2">
      <c r="A97" s="23">
        <v>3</v>
      </c>
      <c r="B97" s="25" t="s">
        <v>10</v>
      </c>
      <c r="C97" s="3">
        <v>4.1731884057971014</v>
      </c>
      <c r="D97" s="3">
        <v>4.0472674319881028</v>
      </c>
      <c r="E97" s="3">
        <f t="shared" si="2"/>
        <v>0.12592097380899858</v>
      </c>
      <c r="F97">
        <v>12.6</v>
      </c>
      <c r="G97">
        <v>12</v>
      </c>
      <c r="H97">
        <f t="shared" si="3"/>
        <v>0.59999999999999964</v>
      </c>
    </row>
    <row r="98" spans="1:8" x14ac:dyDescent="0.2">
      <c r="A98" s="23">
        <v>3</v>
      </c>
      <c r="B98" s="25" t="s">
        <v>10</v>
      </c>
      <c r="C98" s="3">
        <v>3.0902597402597403</v>
      </c>
      <c r="D98" s="3">
        <v>2.3695463129241903</v>
      </c>
      <c r="E98" s="3">
        <f t="shared" si="2"/>
        <v>0.72071342733554999</v>
      </c>
      <c r="F98">
        <v>9.3000000000000007</v>
      </c>
      <c r="G98">
        <v>7.2</v>
      </c>
      <c r="H98">
        <f t="shared" si="3"/>
        <v>2.1000000000000005</v>
      </c>
    </row>
    <row r="99" spans="1:8" x14ac:dyDescent="0.2">
      <c r="A99" s="23">
        <v>3</v>
      </c>
      <c r="B99" s="25" t="s">
        <v>10</v>
      </c>
      <c r="C99" s="3">
        <v>4.2778481012658229</v>
      </c>
      <c r="D99" s="3">
        <v>4.5557313413813079</v>
      </c>
      <c r="E99" s="3">
        <f t="shared" si="2"/>
        <v>-0.27788324011548493</v>
      </c>
      <c r="F99">
        <v>12.9</v>
      </c>
      <c r="G99">
        <v>13.8</v>
      </c>
      <c r="H99">
        <f t="shared" si="3"/>
        <v>-0.90000000000000036</v>
      </c>
    </row>
    <row r="100" spans="1:8" x14ac:dyDescent="0.2">
      <c r="A100" s="23">
        <v>3</v>
      </c>
      <c r="B100" s="25" t="s">
        <v>10</v>
      </c>
      <c r="C100" s="3">
        <v>50.506</v>
      </c>
      <c r="D100" s="3">
        <v>94.257585035238762</v>
      </c>
      <c r="E100" s="3"/>
      <c r="F100">
        <v>151.5</v>
      </c>
      <c r="G100">
        <v>282.89999999999998</v>
      </c>
    </row>
    <row r="101" spans="1:8" x14ac:dyDescent="0.2">
      <c r="A101" s="23">
        <v>3</v>
      </c>
      <c r="B101" s="25" t="s">
        <v>10</v>
      </c>
      <c r="C101" s="3">
        <v>16.506000000000004</v>
      </c>
      <c r="D101" s="3">
        <v>13.57466172003506</v>
      </c>
      <c r="E101" s="3">
        <f t="shared" si="2"/>
        <v>2.9313382799649439</v>
      </c>
      <c r="F101">
        <v>49.5</v>
      </c>
      <c r="G101">
        <v>40.799999999999997</v>
      </c>
      <c r="H101">
        <f t="shared" si="3"/>
        <v>8.7000000000000028</v>
      </c>
    </row>
    <row r="102" spans="1:8" x14ac:dyDescent="0.2">
      <c r="A102" s="23">
        <v>3</v>
      </c>
      <c r="B102" s="25" t="s">
        <v>10</v>
      </c>
      <c r="C102" s="3">
        <v>18.201898734177217</v>
      </c>
      <c r="D102" s="3">
        <v>16.148065770990165</v>
      </c>
      <c r="E102" s="3">
        <f t="shared" si="2"/>
        <v>2.0538329631870518</v>
      </c>
      <c r="F102">
        <v>54.6</v>
      </c>
      <c r="G102">
        <v>48.3</v>
      </c>
      <c r="H102">
        <f t="shared" si="3"/>
        <v>6.3000000000000043</v>
      </c>
    </row>
    <row r="103" spans="1:8" x14ac:dyDescent="0.2">
      <c r="A103" s="23">
        <v>3</v>
      </c>
      <c r="B103" s="25" t="s">
        <v>10</v>
      </c>
      <c r="C103" s="3">
        <v>19.224374999999998</v>
      </c>
      <c r="D103" s="3">
        <v>23.892185642761948</v>
      </c>
      <c r="E103" s="3">
        <f t="shared" si="2"/>
        <v>-4.6678106427619497</v>
      </c>
      <c r="F103">
        <v>57.6</v>
      </c>
      <c r="G103">
        <v>71.7</v>
      </c>
      <c r="H103">
        <f t="shared" si="3"/>
        <v>-14.100000000000001</v>
      </c>
    </row>
    <row r="104" spans="1:8" x14ac:dyDescent="0.2">
      <c r="A104" s="23">
        <v>3</v>
      </c>
      <c r="B104" s="25" t="s">
        <v>10</v>
      </c>
      <c r="C104" s="3">
        <v>29.064285714285717</v>
      </c>
      <c r="D104" s="3">
        <v>43.899739276679817</v>
      </c>
      <c r="E104" s="3">
        <f t="shared" si="2"/>
        <v>-14.8354535623941</v>
      </c>
      <c r="F104">
        <v>87.3</v>
      </c>
      <c r="G104">
        <v>131.69999999999999</v>
      </c>
      <c r="H104">
        <f t="shared" si="3"/>
        <v>-44.399999999999991</v>
      </c>
    </row>
    <row r="105" spans="1:8" x14ac:dyDescent="0.2">
      <c r="A105" s="23">
        <v>3</v>
      </c>
      <c r="B105" s="25" t="s">
        <v>10</v>
      </c>
      <c r="C105" s="3">
        <v>3.5549382716049385</v>
      </c>
      <c r="D105" s="3">
        <v>1.363169650698616</v>
      </c>
      <c r="E105" s="3">
        <f t="shared" si="2"/>
        <v>2.1917686209063225</v>
      </c>
      <c r="F105">
        <v>10.8</v>
      </c>
      <c r="G105">
        <v>4.2</v>
      </c>
      <c r="H105">
        <f t="shared" si="3"/>
        <v>6.6000000000000005</v>
      </c>
    </row>
    <row r="106" spans="1:8" x14ac:dyDescent="0.2">
      <c r="A106" s="23">
        <v>3</v>
      </c>
      <c r="B106" s="25" t="s">
        <v>10</v>
      </c>
      <c r="C106" s="3">
        <v>4.1722222222222225</v>
      </c>
      <c r="D106" s="3">
        <v>3.982094083808684</v>
      </c>
      <c r="E106" s="3">
        <f t="shared" si="2"/>
        <v>0.19012813841353848</v>
      </c>
      <c r="F106">
        <v>12.6</v>
      </c>
      <c r="G106">
        <v>12</v>
      </c>
      <c r="H106">
        <f t="shared" si="3"/>
        <v>0.59999999999999964</v>
      </c>
    </row>
    <row r="107" spans="1:8" x14ac:dyDescent="0.2">
      <c r="A107" s="23">
        <v>3</v>
      </c>
      <c r="B107" s="25" t="s">
        <v>10</v>
      </c>
      <c r="C107" s="3">
        <v>15.313815789473686</v>
      </c>
      <c r="D107" s="3">
        <v>14.343920439357953</v>
      </c>
      <c r="E107" s="3">
        <f t="shared" si="2"/>
        <v>0.96989535011573302</v>
      </c>
      <c r="F107">
        <v>45.9</v>
      </c>
      <c r="G107">
        <v>42.9</v>
      </c>
      <c r="H107">
        <f t="shared" si="3"/>
        <v>3</v>
      </c>
    </row>
    <row r="108" spans="1:8" x14ac:dyDescent="0.2">
      <c r="A108" s="23">
        <v>3</v>
      </c>
      <c r="B108" s="25" t="s">
        <v>10</v>
      </c>
      <c r="C108" s="3">
        <v>3.716197183098592</v>
      </c>
      <c r="D108" s="3">
        <v>1.5551653761491253</v>
      </c>
      <c r="E108" s="3">
        <f t="shared" si="2"/>
        <v>2.1610318069494667</v>
      </c>
      <c r="F108">
        <v>11.1</v>
      </c>
      <c r="G108">
        <v>4.8</v>
      </c>
      <c r="H108">
        <f t="shared" si="3"/>
        <v>6.3</v>
      </c>
    </row>
    <row r="109" spans="1:8" x14ac:dyDescent="0.2">
      <c r="A109" s="23">
        <v>3</v>
      </c>
      <c r="B109" s="25" t="s">
        <v>10</v>
      </c>
      <c r="C109" s="3">
        <v>27.340714285714288</v>
      </c>
      <c r="D109" s="3">
        <v>53.650799368120985</v>
      </c>
      <c r="E109" s="3">
        <f t="shared" si="2"/>
        <v>-26.310085082406697</v>
      </c>
      <c r="F109">
        <v>81.900000000000006</v>
      </c>
      <c r="G109">
        <v>161.1</v>
      </c>
      <c r="H109">
        <f t="shared" si="3"/>
        <v>-79.199999999999989</v>
      </c>
    </row>
    <row r="110" spans="1:8" x14ac:dyDescent="0.2">
      <c r="A110" s="23">
        <v>3</v>
      </c>
      <c r="B110" s="25" t="s">
        <v>10</v>
      </c>
      <c r="C110" s="3">
        <v>54.420422535211266</v>
      </c>
      <c r="D110" s="3">
        <v>89.421628644467049</v>
      </c>
      <c r="E110" s="3">
        <f t="shared" si="2"/>
        <v>-35.001206109255783</v>
      </c>
      <c r="F110">
        <v>163.19999999999999</v>
      </c>
      <c r="G110">
        <v>268.2</v>
      </c>
      <c r="H110">
        <f t="shared" si="3"/>
        <v>-105</v>
      </c>
    </row>
    <row r="111" spans="1:8" x14ac:dyDescent="0.2">
      <c r="A111" s="32">
        <v>4</v>
      </c>
      <c r="B111" s="21" t="s">
        <v>8</v>
      </c>
      <c r="C111" s="3">
        <v>4.0228915662650602</v>
      </c>
      <c r="D111" s="3">
        <v>4.659121509786063</v>
      </c>
      <c r="E111" s="3">
        <f t="shared" si="2"/>
        <v>-0.63622994352100282</v>
      </c>
      <c r="F111">
        <v>12</v>
      </c>
      <c r="G111">
        <v>14.1</v>
      </c>
      <c r="H111">
        <f t="shared" si="3"/>
        <v>-2.0999999999999996</v>
      </c>
    </row>
    <row r="112" spans="1:8" x14ac:dyDescent="0.2">
      <c r="A112" s="23">
        <v>4</v>
      </c>
      <c r="B112" s="25" t="s">
        <v>8</v>
      </c>
      <c r="C112" s="3">
        <v>4.1222222222222227</v>
      </c>
      <c r="D112" s="3">
        <v>4.4848303742035203</v>
      </c>
      <c r="E112" s="3">
        <f t="shared" si="2"/>
        <v>-0.36260815198129759</v>
      </c>
      <c r="F112">
        <v>12.3</v>
      </c>
      <c r="G112">
        <v>13.5</v>
      </c>
      <c r="H112">
        <f t="shared" si="3"/>
        <v>-1.1999999999999993</v>
      </c>
    </row>
    <row r="113" spans="1:8" x14ac:dyDescent="0.2">
      <c r="A113" s="23">
        <v>4</v>
      </c>
      <c r="B113" s="25" t="s">
        <v>8</v>
      </c>
      <c r="C113" s="3">
        <v>2.9987179487179487</v>
      </c>
      <c r="D113" s="3">
        <v>2.2867608605752943</v>
      </c>
      <c r="E113" s="3">
        <f t="shared" si="2"/>
        <v>0.71195708814265446</v>
      </c>
      <c r="F113">
        <v>9</v>
      </c>
      <c r="G113">
        <v>6.9</v>
      </c>
      <c r="H113">
        <f t="shared" si="3"/>
        <v>2.0999999999999996</v>
      </c>
    </row>
    <row r="114" spans="1:8" x14ac:dyDescent="0.2">
      <c r="A114" s="23">
        <v>4</v>
      </c>
      <c r="B114" s="25" t="s">
        <v>8</v>
      </c>
      <c r="C114" s="3">
        <v>3.3011627906976746</v>
      </c>
      <c r="D114" s="3">
        <v>3.407370860832847</v>
      </c>
      <c r="E114" s="3">
        <f t="shared" si="2"/>
        <v>-0.10620807013517242</v>
      </c>
      <c r="F114">
        <v>9.9</v>
      </c>
      <c r="G114">
        <v>10.199999999999999</v>
      </c>
      <c r="H114">
        <f t="shared" si="3"/>
        <v>-0.29999999999999893</v>
      </c>
    </row>
    <row r="115" spans="1:8" x14ac:dyDescent="0.2">
      <c r="A115" s="23">
        <v>4</v>
      </c>
      <c r="B115" s="25" t="s">
        <v>9</v>
      </c>
      <c r="C115" s="3">
        <v>2.852439024390244</v>
      </c>
      <c r="D115" s="3">
        <v>1.8604775789500501</v>
      </c>
      <c r="E115" s="3">
        <f t="shared" si="2"/>
        <v>0.99196144544019393</v>
      </c>
      <c r="F115">
        <v>8.6999999999999993</v>
      </c>
      <c r="G115">
        <v>5.7</v>
      </c>
      <c r="H115">
        <f t="shared" si="3"/>
        <v>2.9999999999999991</v>
      </c>
    </row>
    <row r="116" spans="1:8" x14ac:dyDescent="0.2">
      <c r="A116" s="23">
        <v>4</v>
      </c>
      <c r="B116" s="25" t="s">
        <v>9</v>
      </c>
      <c r="C116" s="3">
        <v>4.5164705882352942</v>
      </c>
      <c r="D116" s="3">
        <v>3.7779863593313996</v>
      </c>
      <c r="E116" s="3">
        <f t="shared" si="2"/>
        <v>0.73848422890389465</v>
      </c>
      <c r="F116">
        <v>13.5</v>
      </c>
      <c r="G116">
        <v>11.4</v>
      </c>
      <c r="H116">
        <f t="shared" si="3"/>
        <v>2.0999999999999996</v>
      </c>
    </row>
    <row r="117" spans="1:8" x14ac:dyDescent="0.2">
      <c r="A117" s="23">
        <v>4</v>
      </c>
      <c r="B117" s="25" t="s">
        <v>9</v>
      </c>
      <c r="C117" s="3">
        <v>6.1253164556962032</v>
      </c>
      <c r="D117" s="3">
        <v>6.6480117422468759</v>
      </c>
      <c r="E117" s="3">
        <f t="shared" si="2"/>
        <v>-0.52269528655067266</v>
      </c>
      <c r="F117">
        <v>18.3</v>
      </c>
      <c r="G117">
        <v>19.8</v>
      </c>
      <c r="H117">
        <f t="shared" si="3"/>
        <v>-1.5</v>
      </c>
    </row>
    <row r="118" spans="1:8" x14ac:dyDescent="0.2">
      <c r="A118" s="23">
        <v>4</v>
      </c>
      <c r="B118" s="25" t="s">
        <v>9</v>
      </c>
      <c r="C118" s="3">
        <v>3.6397435897435897</v>
      </c>
      <c r="D118" s="3">
        <v>3.5767489843058042</v>
      </c>
      <c r="E118" s="3">
        <f t="shared" si="2"/>
        <v>6.2994605437785456E-2</v>
      </c>
      <c r="F118">
        <v>10.8</v>
      </c>
      <c r="G118">
        <v>10.8</v>
      </c>
      <c r="H118">
        <f t="shared" si="3"/>
        <v>0</v>
      </c>
    </row>
    <row r="119" spans="1:8" x14ac:dyDescent="0.2">
      <c r="A119" s="23">
        <v>4</v>
      </c>
      <c r="B119" s="25" t="s">
        <v>9</v>
      </c>
      <c r="C119" s="3">
        <v>8.340243902439024</v>
      </c>
      <c r="D119" s="3">
        <v>6.5659375232067907</v>
      </c>
      <c r="E119" s="3">
        <f t="shared" si="2"/>
        <v>1.7743063792322333</v>
      </c>
      <c r="F119">
        <v>24.9</v>
      </c>
      <c r="G119">
        <v>19.8</v>
      </c>
      <c r="H119">
        <f t="shared" si="3"/>
        <v>5.0999999999999979</v>
      </c>
    </row>
    <row r="120" spans="1:8" x14ac:dyDescent="0.2">
      <c r="A120" s="23">
        <v>4</v>
      </c>
      <c r="B120" s="25" t="s">
        <v>9</v>
      </c>
      <c r="C120" s="3">
        <v>7.8259259259259251</v>
      </c>
      <c r="D120" s="3">
        <v>6.5659375232067907</v>
      </c>
      <c r="E120" s="3">
        <f t="shared" si="2"/>
        <v>1.2599884027191344</v>
      </c>
      <c r="F120">
        <v>23.4</v>
      </c>
      <c r="G120">
        <v>19.8</v>
      </c>
      <c r="H120">
        <f t="shared" si="3"/>
        <v>3.5999999999999979</v>
      </c>
    </row>
    <row r="121" spans="1:8" x14ac:dyDescent="0.2">
      <c r="A121" s="23">
        <v>4</v>
      </c>
      <c r="B121" s="25" t="s">
        <v>9</v>
      </c>
      <c r="C121" s="3">
        <v>4.0228915662650602</v>
      </c>
      <c r="D121" s="3">
        <v>3.8690221752189022</v>
      </c>
      <c r="E121" s="3">
        <f t="shared" si="2"/>
        <v>0.15386939104615793</v>
      </c>
      <c r="F121">
        <v>12</v>
      </c>
      <c r="G121">
        <v>11.7</v>
      </c>
      <c r="H121">
        <f t="shared" si="3"/>
        <v>0.30000000000000071</v>
      </c>
    </row>
    <row r="122" spans="1:8" x14ac:dyDescent="0.2">
      <c r="A122" s="23">
        <v>4</v>
      </c>
      <c r="B122" s="25" t="s">
        <v>9</v>
      </c>
      <c r="C122" s="3">
        <v>6.3559523809523801</v>
      </c>
      <c r="D122" s="3">
        <v>5.100101489286418</v>
      </c>
      <c r="E122" s="3">
        <f t="shared" si="2"/>
        <v>1.2558508916659621</v>
      </c>
      <c r="F122">
        <v>19.2</v>
      </c>
      <c r="G122">
        <v>15.3</v>
      </c>
      <c r="H122">
        <f t="shared" si="3"/>
        <v>3.8999999999999986</v>
      </c>
    </row>
    <row r="123" spans="1:8" x14ac:dyDescent="0.2">
      <c r="A123" s="23">
        <v>4</v>
      </c>
      <c r="B123" s="25" t="s">
        <v>9</v>
      </c>
      <c r="C123" s="3">
        <v>4.1222222222222227</v>
      </c>
      <c r="D123" s="3">
        <v>4.4848303742035203</v>
      </c>
      <c r="E123" s="3">
        <f t="shared" si="2"/>
        <v>-0.36260815198129759</v>
      </c>
      <c r="F123">
        <v>12.3</v>
      </c>
      <c r="G123">
        <v>13.5</v>
      </c>
      <c r="H123">
        <f t="shared" si="3"/>
        <v>-1.1999999999999993</v>
      </c>
    </row>
    <row r="124" spans="1:8" x14ac:dyDescent="0.2">
      <c r="A124" s="23">
        <v>4</v>
      </c>
      <c r="B124" s="25" t="s">
        <v>9</v>
      </c>
      <c r="C124" s="3">
        <v>27.419736842105262</v>
      </c>
      <c r="D124" s="3">
        <v>31.396150120285043</v>
      </c>
      <c r="E124" s="3">
        <f t="shared" si="2"/>
        <v>-3.9764132781797805</v>
      </c>
      <c r="F124">
        <v>82.2</v>
      </c>
      <c r="G124">
        <v>94.2</v>
      </c>
      <c r="H124">
        <f t="shared" si="3"/>
        <v>-12</v>
      </c>
    </row>
    <row r="125" spans="1:8" x14ac:dyDescent="0.2">
      <c r="A125" s="23">
        <v>4</v>
      </c>
      <c r="B125" s="25" t="s">
        <v>9</v>
      </c>
      <c r="C125" s="3">
        <v>7.0349397590361438</v>
      </c>
      <c r="D125" s="3">
        <v>7.5924488213271637</v>
      </c>
      <c r="E125" s="3">
        <f t="shared" si="2"/>
        <v>-0.55750906229101993</v>
      </c>
      <c r="F125">
        <v>21</v>
      </c>
      <c r="G125">
        <v>22.8</v>
      </c>
      <c r="H125">
        <f t="shared" si="3"/>
        <v>-1.8000000000000007</v>
      </c>
    </row>
    <row r="126" spans="1:8" x14ac:dyDescent="0.2">
      <c r="A126" s="23">
        <v>4</v>
      </c>
      <c r="B126" s="25" t="s">
        <v>9</v>
      </c>
      <c r="C126" s="3">
        <v>2.7845238095238094</v>
      </c>
      <c r="D126" s="3">
        <v>3.3612821780223219</v>
      </c>
      <c r="E126" s="3">
        <f t="shared" si="2"/>
        <v>-0.57675836849851247</v>
      </c>
      <c r="F126">
        <v>8.4</v>
      </c>
      <c r="G126">
        <v>10.199999999999999</v>
      </c>
      <c r="H126">
        <f t="shared" si="3"/>
        <v>-1.7999999999999989</v>
      </c>
    </row>
    <row r="127" spans="1:8" x14ac:dyDescent="0.2">
      <c r="A127" s="23">
        <v>4</v>
      </c>
      <c r="B127" s="25" t="s">
        <v>9</v>
      </c>
      <c r="C127" s="3">
        <v>8.340243902439024</v>
      </c>
      <c r="D127" s="3">
        <v>9.0555248562967208</v>
      </c>
      <c r="E127" s="3">
        <f t="shared" si="2"/>
        <v>-0.71528095385769674</v>
      </c>
      <c r="F127">
        <v>24.9</v>
      </c>
      <c r="G127">
        <v>27.3</v>
      </c>
      <c r="H127">
        <f t="shared" si="3"/>
        <v>-2.4000000000000021</v>
      </c>
    </row>
    <row r="128" spans="1:8" x14ac:dyDescent="0.2">
      <c r="A128" s="23">
        <v>4</v>
      </c>
      <c r="B128" s="25" t="s">
        <v>9</v>
      </c>
      <c r="C128" s="3">
        <v>93.587951807228904</v>
      </c>
      <c r="D128" s="3">
        <v>84.599681729475265</v>
      </c>
      <c r="E128" s="3">
        <f t="shared" si="2"/>
        <v>8.98827007775364</v>
      </c>
      <c r="F128">
        <v>280.8</v>
      </c>
      <c r="G128">
        <v>253.8</v>
      </c>
      <c r="H128">
        <f t="shared" si="3"/>
        <v>27</v>
      </c>
    </row>
    <row r="129" spans="1:8" x14ac:dyDescent="0.2">
      <c r="A129" s="23">
        <v>4</v>
      </c>
      <c r="B129" s="25" t="s">
        <v>9</v>
      </c>
      <c r="C129" s="3">
        <v>35.522619047619045</v>
      </c>
      <c r="D129" s="3">
        <v>52.821886958147452</v>
      </c>
      <c r="E129" s="3">
        <f t="shared" si="2"/>
        <v>-17.299267910528407</v>
      </c>
      <c r="F129">
        <v>106.5</v>
      </c>
      <c r="G129">
        <v>158.4</v>
      </c>
      <c r="H129">
        <f t="shared" si="3"/>
        <v>-51.900000000000006</v>
      </c>
    </row>
    <row r="130" spans="1:8" x14ac:dyDescent="0.2">
      <c r="A130" s="23">
        <v>4</v>
      </c>
      <c r="B130" s="25" t="s">
        <v>9</v>
      </c>
      <c r="C130" s="3">
        <v>22.870512820512822</v>
      </c>
      <c r="D130" s="3">
        <v>29.475155782876488</v>
      </c>
      <c r="E130" s="3">
        <f t="shared" si="2"/>
        <v>-6.6046429623636662</v>
      </c>
      <c r="F130">
        <v>68.7</v>
      </c>
      <c r="G130">
        <v>88.5</v>
      </c>
      <c r="H130">
        <f t="shared" si="3"/>
        <v>-19.799999999999997</v>
      </c>
    </row>
    <row r="131" spans="1:8" x14ac:dyDescent="0.2">
      <c r="A131" s="23">
        <v>4</v>
      </c>
      <c r="B131" s="25" t="s">
        <v>10</v>
      </c>
      <c r="C131" s="3">
        <v>2.3278481012658228</v>
      </c>
      <c r="D131" s="3">
        <v>1.9311286262519507</v>
      </c>
      <c r="E131" s="3">
        <f t="shared" si="2"/>
        <v>0.39671947501387206</v>
      </c>
      <c r="F131">
        <v>6.9</v>
      </c>
      <c r="G131">
        <v>5.7</v>
      </c>
      <c r="H131">
        <f t="shared" si="3"/>
        <v>1.2000000000000002</v>
      </c>
    </row>
    <row r="132" spans="1:8" x14ac:dyDescent="0.2">
      <c r="A132" s="23">
        <v>4</v>
      </c>
      <c r="B132" s="25" t="s">
        <v>10</v>
      </c>
      <c r="C132" s="3">
        <v>14.094047619047618</v>
      </c>
      <c r="D132" s="3">
        <v>18.539362941084658</v>
      </c>
      <c r="E132" s="3">
        <f t="shared" ref="E132:E146" si="4">C132-D132</f>
        <v>-4.4453153220370396</v>
      </c>
      <c r="F132">
        <v>42.3</v>
      </c>
      <c r="G132">
        <v>55.5</v>
      </c>
      <c r="H132">
        <f t="shared" ref="H132:H195" si="5">F132-G132</f>
        <v>-13.200000000000003</v>
      </c>
    </row>
    <row r="133" spans="1:8" x14ac:dyDescent="0.2">
      <c r="A133" s="23">
        <v>4</v>
      </c>
      <c r="B133" s="25" t="s">
        <v>10</v>
      </c>
      <c r="C133" s="3">
        <v>2.3883116883116884</v>
      </c>
      <c r="D133" s="3">
        <v>1.4339836585271155</v>
      </c>
      <c r="E133" s="3">
        <f t="shared" si="4"/>
        <v>0.95432802978457287</v>
      </c>
      <c r="F133">
        <v>7.2</v>
      </c>
      <c r="G133">
        <v>4.2</v>
      </c>
      <c r="H133">
        <f t="shared" si="5"/>
        <v>3</v>
      </c>
    </row>
    <row r="134" spans="1:8" x14ac:dyDescent="0.2">
      <c r="A134" s="23">
        <v>4</v>
      </c>
      <c r="B134" s="25" t="s">
        <v>10</v>
      </c>
      <c r="C134" s="3">
        <v>2.7845238095238094</v>
      </c>
      <c r="D134" s="3">
        <v>4.2737795330645314</v>
      </c>
      <c r="E134" s="3">
        <f t="shared" si="4"/>
        <v>-1.489255723540722</v>
      </c>
      <c r="F134">
        <v>8.4</v>
      </c>
      <c r="G134">
        <v>12.9</v>
      </c>
      <c r="H134">
        <f t="shared" si="5"/>
        <v>-4.5</v>
      </c>
    </row>
    <row r="135" spans="1:8" x14ac:dyDescent="0.2">
      <c r="A135" s="23">
        <v>4</v>
      </c>
      <c r="B135" s="25" t="s">
        <v>10</v>
      </c>
      <c r="C135" s="3">
        <v>5.830120481927711</v>
      </c>
      <c r="D135" s="3">
        <v>7.5924488213271637</v>
      </c>
      <c r="E135" s="3">
        <f t="shared" si="4"/>
        <v>-1.7623283393994527</v>
      </c>
      <c r="F135">
        <v>17.399999999999999</v>
      </c>
      <c r="G135">
        <v>22.8</v>
      </c>
      <c r="H135">
        <f t="shared" si="5"/>
        <v>-5.4000000000000021</v>
      </c>
    </row>
    <row r="136" spans="1:8" x14ac:dyDescent="0.2">
      <c r="A136" s="23">
        <v>4</v>
      </c>
      <c r="B136" s="25" t="s">
        <v>10</v>
      </c>
      <c r="C136" s="3">
        <v>43.855952380952381</v>
      </c>
      <c r="D136" s="3">
        <v>95.003930326227689</v>
      </c>
      <c r="E136" s="3"/>
      <c r="F136">
        <v>131.69999999999999</v>
      </c>
      <c r="G136">
        <v>285</v>
      </c>
    </row>
    <row r="137" spans="1:8" x14ac:dyDescent="0.2">
      <c r="A137" s="23">
        <v>4</v>
      </c>
      <c r="B137" s="25" t="s">
        <v>10</v>
      </c>
      <c r="C137" s="3">
        <v>6.4325301204819265</v>
      </c>
      <c r="D137" s="3">
        <v>8.4053893141739664</v>
      </c>
      <c r="E137" s="3">
        <f t="shared" si="4"/>
        <v>-1.9728591936920399</v>
      </c>
      <c r="F137">
        <v>19.2</v>
      </c>
      <c r="G137">
        <v>25.2</v>
      </c>
      <c r="H137">
        <f t="shared" si="5"/>
        <v>-6</v>
      </c>
    </row>
    <row r="138" spans="1:8" x14ac:dyDescent="0.2">
      <c r="A138" s="23">
        <v>4</v>
      </c>
      <c r="B138" s="25" t="s">
        <v>10</v>
      </c>
      <c r="C138" s="3">
        <v>6.2081395348837205</v>
      </c>
      <c r="D138" s="3">
        <v>8.9610230782311096</v>
      </c>
      <c r="E138" s="3">
        <f t="shared" si="4"/>
        <v>-2.7528835433473891</v>
      </c>
      <c r="F138">
        <v>18.600000000000001</v>
      </c>
      <c r="G138">
        <v>27</v>
      </c>
      <c r="H138">
        <f t="shared" si="5"/>
        <v>-8.3999999999999986</v>
      </c>
    </row>
    <row r="139" spans="1:8" x14ac:dyDescent="0.2">
      <c r="A139" s="23">
        <v>4</v>
      </c>
      <c r="B139" s="25" t="s">
        <v>10</v>
      </c>
      <c r="C139" s="3">
        <v>22.923749999999998</v>
      </c>
      <c r="D139" s="3">
        <v>31.231089939847994</v>
      </c>
      <c r="E139" s="3">
        <f t="shared" si="4"/>
        <v>-8.3073399398479957</v>
      </c>
      <c r="F139">
        <v>68.7</v>
      </c>
      <c r="G139">
        <v>93.6</v>
      </c>
      <c r="H139">
        <f t="shared" si="5"/>
        <v>-24.899999999999991</v>
      </c>
    </row>
    <row r="140" spans="1:8" x14ac:dyDescent="0.2">
      <c r="A140" s="23">
        <v>4</v>
      </c>
      <c r="B140" s="25" t="s">
        <v>10</v>
      </c>
      <c r="C140" s="3">
        <v>2.7845238095238094</v>
      </c>
      <c r="D140" s="3">
        <v>1.2990204906657401</v>
      </c>
      <c r="E140" s="3">
        <f t="shared" si="4"/>
        <v>1.4855033188580693</v>
      </c>
      <c r="F140">
        <v>8.4</v>
      </c>
      <c r="G140">
        <v>3.9</v>
      </c>
      <c r="H140">
        <f t="shared" si="5"/>
        <v>4.5</v>
      </c>
    </row>
    <row r="141" spans="1:8" x14ac:dyDescent="0.2">
      <c r="A141" s="23">
        <v>4</v>
      </c>
      <c r="B141" s="25" t="s">
        <v>10</v>
      </c>
      <c r="C141" s="3">
        <v>4.6253012048192765</v>
      </c>
      <c r="D141" s="3">
        <v>4.7152555038798702</v>
      </c>
      <c r="E141" s="3">
        <f t="shared" si="4"/>
        <v>-8.9954299060593712E-2</v>
      </c>
      <c r="F141">
        <v>13.8</v>
      </c>
      <c r="G141">
        <v>14.1</v>
      </c>
      <c r="H141">
        <f t="shared" si="5"/>
        <v>-0.29999999999999893</v>
      </c>
    </row>
    <row r="142" spans="1:8" x14ac:dyDescent="0.2">
      <c r="A142" s="23">
        <v>4</v>
      </c>
      <c r="B142" s="25" t="s">
        <v>10</v>
      </c>
      <c r="C142" s="3">
        <v>4.1737500000000001</v>
      </c>
      <c r="D142" s="3">
        <v>3.6629236753953105</v>
      </c>
      <c r="E142" s="3">
        <f t="shared" si="4"/>
        <v>0.51082632460468957</v>
      </c>
      <c r="F142">
        <v>12.6</v>
      </c>
      <c r="G142">
        <v>11.1</v>
      </c>
      <c r="H142">
        <f t="shared" si="5"/>
        <v>1.5</v>
      </c>
    </row>
    <row r="143" spans="1:8" x14ac:dyDescent="0.2">
      <c r="A143" s="23">
        <v>4</v>
      </c>
      <c r="B143" s="25" t="s">
        <v>10</v>
      </c>
      <c r="C143" s="3">
        <v>43.313414634146341</v>
      </c>
      <c r="D143" s="3">
        <v>61.305272941790406</v>
      </c>
      <c r="E143" s="3">
        <f t="shared" si="4"/>
        <v>-17.991858307644065</v>
      </c>
      <c r="F143">
        <v>129.9</v>
      </c>
      <c r="G143">
        <v>183.9</v>
      </c>
      <c r="H143">
        <f t="shared" si="5"/>
        <v>-54</v>
      </c>
    </row>
    <row r="144" spans="1:8" x14ac:dyDescent="0.2">
      <c r="A144" s="23">
        <v>4</v>
      </c>
      <c r="B144" s="25" t="s">
        <v>10</v>
      </c>
      <c r="C144" s="3">
        <v>33.353571428571428</v>
      </c>
      <c r="D144" s="3">
        <v>41.951818367371445</v>
      </c>
      <c r="E144" s="3">
        <f t="shared" si="4"/>
        <v>-8.5982469388000169</v>
      </c>
      <c r="F144">
        <v>100.2</v>
      </c>
      <c r="G144">
        <v>126</v>
      </c>
      <c r="H144">
        <f t="shared" si="5"/>
        <v>-25.799999999999997</v>
      </c>
    </row>
    <row r="145" spans="1:8" x14ac:dyDescent="0.2">
      <c r="A145" s="23">
        <v>4</v>
      </c>
      <c r="B145" s="25" t="s">
        <v>10</v>
      </c>
      <c r="C145" s="3">
        <v>13.087499999999999</v>
      </c>
      <c r="D145" s="3">
        <v>16.285422465441272</v>
      </c>
      <c r="E145" s="3">
        <f t="shared" si="4"/>
        <v>-3.1979224654412732</v>
      </c>
      <c r="F145">
        <v>39.299999999999997</v>
      </c>
      <c r="G145">
        <v>48.9</v>
      </c>
      <c r="H145">
        <f t="shared" si="5"/>
        <v>-9.6000000000000014</v>
      </c>
    </row>
    <row r="146" spans="1:8" x14ac:dyDescent="0.2">
      <c r="A146" s="23">
        <v>4</v>
      </c>
      <c r="B146" s="25" t="s">
        <v>10</v>
      </c>
      <c r="C146" s="3">
        <v>10.02</v>
      </c>
      <c r="D146" s="3">
        <v>10.177771717410806</v>
      </c>
      <c r="E146" s="3">
        <f t="shared" si="4"/>
        <v>-0.15777171741080664</v>
      </c>
      <c r="F146">
        <v>30</v>
      </c>
      <c r="G146">
        <v>30.6</v>
      </c>
      <c r="H146">
        <f t="shared" si="5"/>
        <v>-0.60000000000000142</v>
      </c>
    </row>
    <row r="147" spans="1:8" x14ac:dyDescent="0.2">
      <c r="A147" s="32">
        <v>1</v>
      </c>
      <c r="B147" s="21" t="s">
        <v>8</v>
      </c>
      <c r="C147" s="3">
        <v>14.065384615384618</v>
      </c>
      <c r="D147" s="3">
        <v>12.498418389352368</v>
      </c>
      <c r="E147" s="3">
        <f>C147-D147</f>
        <v>1.5669662260322497</v>
      </c>
      <c r="F147">
        <v>42.3</v>
      </c>
      <c r="G147">
        <v>37.5</v>
      </c>
      <c r="H147">
        <f t="shared" si="5"/>
        <v>4.7999999999999972</v>
      </c>
    </row>
    <row r="148" spans="1:8" x14ac:dyDescent="0.2">
      <c r="A148" s="23">
        <v>1</v>
      </c>
      <c r="B148" s="25" t="s">
        <v>8</v>
      </c>
      <c r="C148" s="3">
        <v>9.1861538461538466</v>
      </c>
      <c r="D148" s="3">
        <v>3.8559604618748087</v>
      </c>
      <c r="E148" s="3">
        <f t="shared" ref="E148:E211" si="6">C148-D148</f>
        <v>5.3301933842790383</v>
      </c>
      <c r="F148">
        <v>27.6</v>
      </c>
      <c r="G148">
        <v>11.7</v>
      </c>
      <c r="H148">
        <f t="shared" si="5"/>
        <v>15.900000000000002</v>
      </c>
    </row>
    <row r="149" spans="1:8" x14ac:dyDescent="0.2">
      <c r="A149" s="23">
        <v>1</v>
      </c>
      <c r="B149" s="25" t="s">
        <v>8</v>
      </c>
      <c r="C149" s="3">
        <v>14.628000000000004</v>
      </c>
      <c r="D149" s="3">
        <v>12.827324136440589</v>
      </c>
      <c r="E149" s="3">
        <f t="shared" si="6"/>
        <v>1.8006758635594142</v>
      </c>
      <c r="F149">
        <v>43.8</v>
      </c>
      <c r="G149">
        <v>38.4</v>
      </c>
      <c r="H149">
        <f t="shared" si="5"/>
        <v>5.3999999999999986</v>
      </c>
    </row>
    <row r="150" spans="1:8" x14ac:dyDescent="0.2">
      <c r="A150" s="23">
        <v>1</v>
      </c>
      <c r="B150" s="25" t="s">
        <v>8</v>
      </c>
      <c r="C150" s="3">
        <v>13.5987012987013</v>
      </c>
      <c r="D150" s="3">
        <v>12.660735511292009</v>
      </c>
      <c r="E150" s="3">
        <f t="shared" si="6"/>
        <v>0.93796578740929171</v>
      </c>
      <c r="F150">
        <v>40.799999999999997</v>
      </c>
      <c r="G150">
        <v>38.1</v>
      </c>
      <c r="H150">
        <f t="shared" si="5"/>
        <v>2.6999999999999957</v>
      </c>
    </row>
    <row r="151" spans="1:8" x14ac:dyDescent="0.2">
      <c r="A151" s="23">
        <v>1</v>
      </c>
      <c r="B151" s="25" t="s">
        <v>9</v>
      </c>
      <c r="C151" s="3">
        <v>53.14</v>
      </c>
      <c r="D151" s="3">
        <v>43.159250194787845</v>
      </c>
      <c r="E151" s="3">
        <f t="shared" si="6"/>
        <v>9.9807498052121559</v>
      </c>
      <c r="F151">
        <v>159.30000000000001</v>
      </c>
      <c r="G151">
        <v>129.6</v>
      </c>
      <c r="H151">
        <f t="shared" si="5"/>
        <v>29.700000000000017</v>
      </c>
    </row>
    <row r="152" spans="1:8" x14ac:dyDescent="0.2">
      <c r="A152" s="23">
        <v>1</v>
      </c>
      <c r="B152" s="25" t="s">
        <v>9</v>
      </c>
      <c r="C152" s="3">
        <v>35.007042253521128</v>
      </c>
      <c r="D152" s="3">
        <v>27.935396842387757</v>
      </c>
      <c r="E152" s="3">
        <f t="shared" si="6"/>
        <v>7.0716454111333711</v>
      </c>
      <c r="F152">
        <v>105</v>
      </c>
      <c r="G152">
        <v>83.7</v>
      </c>
      <c r="H152">
        <f t="shared" si="5"/>
        <v>21.299999999999997</v>
      </c>
    </row>
    <row r="153" spans="1:8" x14ac:dyDescent="0.2">
      <c r="A153" s="23">
        <v>1</v>
      </c>
      <c r="B153" s="25" t="s">
        <v>9</v>
      </c>
      <c r="C153" s="3">
        <v>36.473333333333336</v>
      </c>
      <c r="D153" s="3">
        <v>29.327041986336738</v>
      </c>
      <c r="E153" s="3">
        <f t="shared" si="6"/>
        <v>7.1462913469965983</v>
      </c>
      <c r="F153">
        <v>109.5</v>
      </c>
      <c r="G153">
        <v>87.9</v>
      </c>
      <c r="H153">
        <f t="shared" si="5"/>
        <v>21.599999999999994</v>
      </c>
    </row>
    <row r="154" spans="1:8" x14ac:dyDescent="0.2">
      <c r="A154" s="23">
        <v>1</v>
      </c>
      <c r="B154" s="25" t="s">
        <v>9</v>
      </c>
      <c r="C154" s="3">
        <v>39.28289473684211</v>
      </c>
      <c r="D154" s="3">
        <v>37.472014058847734</v>
      </c>
      <c r="E154" s="3">
        <f t="shared" si="6"/>
        <v>1.8108806779943762</v>
      </c>
      <c r="F154">
        <v>117.9</v>
      </c>
      <c r="G154">
        <v>112.5</v>
      </c>
      <c r="H154">
        <f t="shared" si="5"/>
        <v>5.4000000000000057</v>
      </c>
    </row>
    <row r="155" spans="1:8" x14ac:dyDescent="0.2">
      <c r="A155" s="23">
        <v>1</v>
      </c>
      <c r="B155" s="25" t="s">
        <v>9</v>
      </c>
      <c r="C155" s="3">
        <v>71.240259740259745</v>
      </c>
      <c r="D155" s="3">
        <v>62.245556194336949</v>
      </c>
      <c r="E155" s="3">
        <f t="shared" si="6"/>
        <v>8.9947035459227962</v>
      </c>
      <c r="F155">
        <v>213.6</v>
      </c>
      <c r="G155">
        <v>186.6</v>
      </c>
      <c r="H155">
        <f t="shared" si="5"/>
        <v>27</v>
      </c>
    </row>
    <row r="156" spans="1:8" x14ac:dyDescent="0.2">
      <c r="A156" s="23">
        <v>1</v>
      </c>
      <c r="B156" s="25" t="s">
        <v>9</v>
      </c>
      <c r="C156" s="3">
        <v>72.253623188405797</v>
      </c>
      <c r="D156" s="3">
        <v>53.8019269729757</v>
      </c>
      <c r="E156" s="3">
        <f t="shared" si="6"/>
        <v>18.451696215430097</v>
      </c>
      <c r="F156">
        <v>216.9</v>
      </c>
      <c r="G156">
        <v>161.4</v>
      </c>
      <c r="H156">
        <f t="shared" si="5"/>
        <v>55.5</v>
      </c>
    </row>
    <row r="157" spans="1:8" x14ac:dyDescent="0.2">
      <c r="A157" s="23">
        <v>1</v>
      </c>
      <c r="B157" s="25" t="s">
        <v>9</v>
      </c>
      <c r="C157" s="3">
        <v>74.487012987012989</v>
      </c>
      <c r="D157" s="3">
        <v>85.634622554263814</v>
      </c>
      <c r="E157" s="3">
        <f t="shared" si="6"/>
        <v>-11.147609567250825</v>
      </c>
      <c r="F157">
        <v>223.5</v>
      </c>
      <c r="G157">
        <v>256.8</v>
      </c>
      <c r="H157">
        <f t="shared" si="5"/>
        <v>-33.300000000000011</v>
      </c>
    </row>
    <row r="158" spans="1:8" x14ac:dyDescent="0.2">
      <c r="A158" s="23">
        <v>1</v>
      </c>
      <c r="B158" s="25" t="s">
        <v>9</v>
      </c>
      <c r="C158" s="3">
        <v>99.173076923076934</v>
      </c>
      <c r="D158" s="3">
        <v>129.06053362160824</v>
      </c>
      <c r="E158" s="3">
        <f t="shared" si="6"/>
        <v>-29.887456698531309</v>
      </c>
      <c r="F158">
        <v>297.60000000000002</v>
      </c>
      <c r="G158">
        <v>387.3</v>
      </c>
      <c r="H158">
        <f t="shared" si="5"/>
        <v>-89.699999999999989</v>
      </c>
    </row>
    <row r="159" spans="1:8" x14ac:dyDescent="0.2">
      <c r="A159" s="23">
        <v>1</v>
      </c>
      <c r="B159" s="25" t="s">
        <v>9</v>
      </c>
      <c r="C159" s="3">
        <v>110.2012987012987</v>
      </c>
      <c r="D159" s="3">
        <v>136.45206749990996</v>
      </c>
      <c r="E159" s="3">
        <f t="shared" si="6"/>
        <v>-26.250768798611261</v>
      </c>
      <c r="F159">
        <v>330.6</v>
      </c>
      <c r="G159">
        <v>409.5</v>
      </c>
      <c r="H159">
        <f t="shared" si="5"/>
        <v>-78.899999999999977</v>
      </c>
    </row>
    <row r="160" spans="1:8" x14ac:dyDescent="0.2">
      <c r="A160" s="23">
        <v>1</v>
      </c>
      <c r="B160" s="25" t="s">
        <v>9</v>
      </c>
      <c r="C160" s="3">
        <v>112.47183098591552</v>
      </c>
      <c r="D160" s="3">
        <v>82.725108349191089</v>
      </c>
      <c r="E160" s="3">
        <f t="shared" si="6"/>
        <v>29.746722636724428</v>
      </c>
      <c r="F160">
        <v>337.5</v>
      </c>
      <c r="G160">
        <v>248.1</v>
      </c>
      <c r="H160">
        <f t="shared" si="5"/>
        <v>89.4</v>
      </c>
    </row>
    <row r="161" spans="1:8" x14ac:dyDescent="0.2">
      <c r="A161" s="23">
        <v>1</v>
      </c>
      <c r="B161" s="25" t="s">
        <v>9</v>
      </c>
      <c r="C161" s="3">
        <v>76.187500000000014</v>
      </c>
      <c r="D161" s="3">
        <v>86.578809926881121</v>
      </c>
      <c r="E161" s="3">
        <f t="shared" si="6"/>
        <v>-10.391309926881107</v>
      </c>
      <c r="F161">
        <v>228.6</v>
      </c>
      <c r="G161">
        <v>259.8</v>
      </c>
      <c r="H161">
        <f t="shared" si="5"/>
        <v>-31.200000000000017</v>
      </c>
    </row>
    <row r="162" spans="1:8" x14ac:dyDescent="0.2">
      <c r="A162" s="23">
        <v>1</v>
      </c>
      <c r="B162" s="25" t="s">
        <v>9</v>
      </c>
      <c r="C162" s="3">
        <v>139.42207792207793</v>
      </c>
      <c r="D162" s="3">
        <v>169.8352614500005</v>
      </c>
      <c r="E162" s="3">
        <f t="shared" si="6"/>
        <v>-30.41318352792257</v>
      </c>
      <c r="F162">
        <v>418.2</v>
      </c>
      <c r="G162">
        <v>509.4</v>
      </c>
      <c r="H162">
        <f t="shared" si="5"/>
        <v>-91.199999999999989</v>
      </c>
    </row>
    <row r="163" spans="1:8" x14ac:dyDescent="0.2">
      <c r="A163" s="23">
        <v>1</v>
      </c>
      <c r="B163" s="25" t="s">
        <v>9</v>
      </c>
      <c r="C163" s="3">
        <v>229.8066666666667</v>
      </c>
      <c r="D163" s="3">
        <v>193.57442159228711</v>
      </c>
      <c r="E163" s="3">
        <f t="shared" si="6"/>
        <v>36.232245074379591</v>
      </c>
      <c r="F163">
        <v>689.4</v>
      </c>
      <c r="G163">
        <v>580.79999999999995</v>
      </c>
      <c r="H163">
        <f t="shared" si="5"/>
        <v>108.60000000000002</v>
      </c>
    </row>
    <row r="164" spans="1:8" x14ac:dyDescent="0.2">
      <c r="A164" s="23">
        <v>1</v>
      </c>
      <c r="B164" s="25" t="s">
        <v>9</v>
      </c>
      <c r="C164" s="3">
        <v>182.89436619718313</v>
      </c>
      <c r="D164" s="3">
        <v>184.18753706549353</v>
      </c>
      <c r="E164" s="3">
        <f t="shared" si="6"/>
        <v>-1.2931708683103977</v>
      </c>
      <c r="F164">
        <v>548.70000000000005</v>
      </c>
      <c r="G164">
        <v>552.6</v>
      </c>
      <c r="H164">
        <f t="shared" si="5"/>
        <v>-3.8999999999999773</v>
      </c>
    </row>
    <row r="165" spans="1:8" x14ac:dyDescent="0.2">
      <c r="A165" s="23">
        <v>1</v>
      </c>
      <c r="B165" s="25" t="s">
        <v>9</v>
      </c>
      <c r="C165" s="3">
        <v>84.34558823529413</v>
      </c>
      <c r="D165" s="3">
        <v>102.26555233266453</v>
      </c>
      <c r="E165" s="3">
        <f t="shared" si="6"/>
        <v>-17.919964097370396</v>
      </c>
      <c r="F165">
        <v>252.9</v>
      </c>
      <c r="G165">
        <v>306.89999999999998</v>
      </c>
      <c r="H165">
        <f t="shared" si="5"/>
        <v>-53.999999999999972</v>
      </c>
    </row>
    <row r="166" spans="1:8" x14ac:dyDescent="0.2">
      <c r="A166" s="23">
        <v>1</v>
      </c>
      <c r="B166" s="25" t="s">
        <v>9</v>
      </c>
      <c r="C166" s="3">
        <v>129.93835616438355</v>
      </c>
      <c r="D166" s="3">
        <v>144.60238052123182</v>
      </c>
      <c r="E166" s="3">
        <f t="shared" si="6"/>
        <v>-14.664024356848273</v>
      </c>
      <c r="F166">
        <v>389.7</v>
      </c>
      <c r="G166">
        <v>433.8</v>
      </c>
      <c r="H166">
        <f t="shared" si="5"/>
        <v>-44.100000000000023</v>
      </c>
    </row>
    <row r="167" spans="1:8" x14ac:dyDescent="0.2">
      <c r="A167" s="23">
        <v>1</v>
      </c>
      <c r="B167" s="25" t="s">
        <v>10</v>
      </c>
      <c r="C167" s="3">
        <v>51.472222222222229</v>
      </c>
      <c r="D167" s="3">
        <v>48.700580583870625</v>
      </c>
      <c r="E167" s="3">
        <f t="shared" si="6"/>
        <v>2.7716416383516034</v>
      </c>
      <c r="F167">
        <v>154.5</v>
      </c>
      <c r="G167">
        <v>146.1</v>
      </c>
      <c r="H167">
        <f t="shared" si="5"/>
        <v>8.4000000000000057</v>
      </c>
    </row>
    <row r="168" spans="1:8" x14ac:dyDescent="0.2">
      <c r="A168" s="23">
        <v>1</v>
      </c>
      <c r="B168" s="25" t="s">
        <v>10</v>
      </c>
      <c r="C168" s="3">
        <v>50.479729729729726</v>
      </c>
      <c r="D168" s="3">
        <v>46.0028682627579</v>
      </c>
      <c r="E168" s="3">
        <f t="shared" si="6"/>
        <v>4.4768614669718261</v>
      </c>
      <c r="F168">
        <v>151.5</v>
      </c>
      <c r="G168">
        <v>138</v>
      </c>
      <c r="H168">
        <f t="shared" si="5"/>
        <v>13.5</v>
      </c>
    </row>
    <row r="169" spans="1:8" x14ac:dyDescent="0.2">
      <c r="A169" s="23">
        <v>1</v>
      </c>
      <c r="B169" s="25" t="s">
        <v>10</v>
      </c>
      <c r="C169" s="3">
        <v>53.364285714285721</v>
      </c>
      <c r="D169" s="3">
        <v>24.891523980898686</v>
      </c>
      <c r="E169" s="3">
        <f t="shared" si="6"/>
        <v>28.472761733387035</v>
      </c>
      <c r="F169">
        <v>160.19999999999999</v>
      </c>
      <c r="G169">
        <v>74.7</v>
      </c>
      <c r="H169">
        <f t="shared" si="5"/>
        <v>85.499999999999986</v>
      </c>
    </row>
    <row r="170" spans="1:8" x14ac:dyDescent="0.2">
      <c r="A170" s="23">
        <v>1</v>
      </c>
      <c r="B170" s="25" t="s">
        <v>10</v>
      </c>
      <c r="C170" s="3">
        <v>32.279220779220779</v>
      </c>
      <c r="D170" s="3">
        <v>31.371988599233493</v>
      </c>
      <c r="E170" s="3">
        <f t="shared" si="6"/>
        <v>0.907232179987286</v>
      </c>
      <c r="F170">
        <v>96.9</v>
      </c>
      <c r="G170">
        <v>94.2</v>
      </c>
      <c r="H170">
        <f t="shared" si="5"/>
        <v>2.7000000000000028</v>
      </c>
    </row>
    <row r="171" spans="1:8" x14ac:dyDescent="0.2">
      <c r="A171" s="23">
        <v>1</v>
      </c>
      <c r="B171" s="25" t="s">
        <v>10</v>
      </c>
      <c r="C171" s="3">
        <v>55.006493506493506</v>
      </c>
      <c r="D171" s="3">
        <v>42.123108288790355</v>
      </c>
      <c r="E171" s="3">
        <f t="shared" si="6"/>
        <v>12.88338521770315</v>
      </c>
      <c r="F171">
        <v>165</v>
      </c>
      <c r="G171">
        <v>126.3</v>
      </c>
      <c r="H171">
        <f t="shared" si="5"/>
        <v>38.700000000000003</v>
      </c>
    </row>
    <row r="172" spans="1:8" x14ac:dyDescent="0.2">
      <c r="A172" s="23">
        <v>1</v>
      </c>
      <c r="B172" s="25" t="s">
        <v>10</v>
      </c>
      <c r="C172" s="3">
        <v>67.371621621621614</v>
      </c>
      <c r="D172" s="3">
        <v>59.901570338122582</v>
      </c>
      <c r="E172" s="3">
        <f t="shared" si="6"/>
        <v>7.470051283499032</v>
      </c>
      <c r="F172">
        <v>202.2</v>
      </c>
      <c r="G172">
        <v>179.7</v>
      </c>
      <c r="H172">
        <f t="shared" si="5"/>
        <v>22.5</v>
      </c>
    </row>
    <row r="173" spans="1:8" x14ac:dyDescent="0.2">
      <c r="A173" s="23">
        <v>1</v>
      </c>
      <c r="B173" s="25" t="s">
        <v>10</v>
      </c>
      <c r="C173" s="3">
        <v>48.409722222222221</v>
      </c>
      <c r="D173" s="3">
        <v>44.325716416268591</v>
      </c>
      <c r="E173" s="3">
        <f t="shared" si="6"/>
        <v>4.0840058059536304</v>
      </c>
      <c r="F173">
        <v>145.19999999999999</v>
      </c>
      <c r="G173">
        <v>132.9</v>
      </c>
      <c r="H173">
        <f t="shared" si="5"/>
        <v>12.299999999999983</v>
      </c>
    </row>
    <row r="174" spans="1:8" x14ac:dyDescent="0.2">
      <c r="A174" s="23">
        <v>1</v>
      </c>
      <c r="B174" s="25" t="s">
        <v>10</v>
      </c>
      <c r="C174" s="3">
        <v>69.243055555555557</v>
      </c>
      <c r="D174" s="3">
        <v>90.326930639428952</v>
      </c>
      <c r="E174" s="3">
        <f t="shared" si="6"/>
        <v>-21.083875083873394</v>
      </c>
      <c r="F174">
        <v>207.6</v>
      </c>
      <c r="G174">
        <v>270.89999999999998</v>
      </c>
      <c r="H174">
        <f t="shared" si="5"/>
        <v>-63.299999999999983</v>
      </c>
    </row>
    <row r="175" spans="1:8" x14ac:dyDescent="0.2">
      <c r="A175" s="23">
        <v>1</v>
      </c>
      <c r="B175" s="25" t="s">
        <v>10</v>
      </c>
      <c r="C175" s="3">
        <v>46.473333333333329</v>
      </c>
      <c r="D175" s="3">
        <v>63.905437692852601</v>
      </c>
      <c r="E175" s="3">
        <f t="shared" si="6"/>
        <v>-17.432104359519272</v>
      </c>
      <c r="F175">
        <v>139.5</v>
      </c>
      <c r="G175">
        <v>191.7</v>
      </c>
      <c r="H175">
        <f t="shared" si="5"/>
        <v>-52.199999999999989</v>
      </c>
    </row>
    <row r="176" spans="1:8" x14ac:dyDescent="0.2">
      <c r="A176" s="23">
        <v>1</v>
      </c>
      <c r="B176" s="25" t="s">
        <v>10</v>
      </c>
      <c r="C176" s="3">
        <v>84.302816901408463</v>
      </c>
      <c r="D176" s="3">
        <v>96.584132758627604</v>
      </c>
      <c r="E176" s="3">
        <f t="shared" si="6"/>
        <v>-12.281315857219141</v>
      </c>
      <c r="F176">
        <v>252.9</v>
      </c>
      <c r="G176">
        <v>289.8</v>
      </c>
      <c r="H176">
        <f t="shared" si="5"/>
        <v>-36.900000000000006</v>
      </c>
    </row>
    <row r="177" spans="1:8" x14ac:dyDescent="0.2">
      <c r="A177" s="23">
        <v>1</v>
      </c>
      <c r="B177" s="25" t="s">
        <v>10</v>
      </c>
      <c r="C177" s="3">
        <v>77.506756756756744</v>
      </c>
      <c r="D177" s="3">
        <v>72.543303563811747</v>
      </c>
      <c r="E177" s="3">
        <f t="shared" si="6"/>
        <v>4.9634531929449963</v>
      </c>
      <c r="F177">
        <v>232.5</v>
      </c>
      <c r="G177">
        <v>217.5</v>
      </c>
      <c r="H177">
        <f t="shared" si="5"/>
        <v>15</v>
      </c>
    </row>
    <row r="178" spans="1:8" x14ac:dyDescent="0.2">
      <c r="A178" s="23">
        <v>1</v>
      </c>
      <c r="B178" s="25" t="s">
        <v>10</v>
      </c>
      <c r="C178" s="3">
        <v>55.73026315789474</v>
      </c>
      <c r="D178" s="3">
        <v>48.212116378380827</v>
      </c>
      <c r="E178" s="3">
        <f t="shared" si="6"/>
        <v>7.5181467795139127</v>
      </c>
      <c r="F178">
        <v>167.1</v>
      </c>
      <c r="G178">
        <v>144.6</v>
      </c>
      <c r="H178">
        <f t="shared" si="5"/>
        <v>22.5</v>
      </c>
    </row>
    <row r="179" spans="1:8" x14ac:dyDescent="0.2">
      <c r="A179" s="23">
        <v>1</v>
      </c>
      <c r="B179" s="25" t="s">
        <v>10</v>
      </c>
      <c r="C179" s="3">
        <v>99.806666666666672</v>
      </c>
      <c r="D179" s="3">
        <v>86.761393903662025</v>
      </c>
      <c r="E179" s="3">
        <f t="shared" si="6"/>
        <v>13.045272763004647</v>
      </c>
      <c r="F179">
        <v>299.39999999999998</v>
      </c>
      <c r="G179">
        <v>260.39999999999998</v>
      </c>
      <c r="H179">
        <f t="shared" si="5"/>
        <v>39</v>
      </c>
    </row>
    <row r="180" spans="1:8" x14ac:dyDescent="0.2">
      <c r="A180" s="23">
        <v>1</v>
      </c>
      <c r="B180" s="25" t="s">
        <v>10</v>
      </c>
      <c r="C180" s="3">
        <v>121.42567567567566</v>
      </c>
      <c r="D180" s="3">
        <v>137.78083994739256</v>
      </c>
      <c r="E180" s="3">
        <f t="shared" si="6"/>
        <v>-16.355164271716902</v>
      </c>
      <c r="F180">
        <v>364.2</v>
      </c>
      <c r="G180">
        <v>413.4</v>
      </c>
      <c r="H180">
        <f t="shared" si="5"/>
        <v>-49.199999999999989</v>
      </c>
    </row>
    <row r="181" spans="1:8" x14ac:dyDescent="0.2">
      <c r="A181" s="23">
        <v>1</v>
      </c>
      <c r="B181" s="25" t="s">
        <v>10</v>
      </c>
      <c r="C181" s="3">
        <v>86.746376811594189</v>
      </c>
      <c r="D181" s="3">
        <v>125.07165240479364</v>
      </c>
      <c r="E181" s="3">
        <f t="shared" si="6"/>
        <v>-38.32527559319945</v>
      </c>
      <c r="F181">
        <v>260.10000000000002</v>
      </c>
      <c r="G181">
        <v>375.3</v>
      </c>
      <c r="H181">
        <f t="shared" si="5"/>
        <v>-115.19999999999999</v>
      </c>
    </row>
    <row r="182" spans="1:8" x14ac:dyDescent="0.2">
      <c r="A182" s="23">
        <v>1</v>
      </c>
      <c r="B182" s="25" t="s">
        <v>10</v>
      </c>
      <c r="C182" s="3">
        <v>103.14000000000001</v>
      </c>
      <c r="D182" s="3">
        <v>103.00810800576676</v>
      </c>
      <c r="E182" s="3">
        <f t="shared" si="6"/>
        <v>0.13189199423325704</v>
      </c>
      <c r="F182">
        <v>309.3</v>
      </c>
      <c r="G182">
        <v>309</v>
      </c>
      <c r="H182">
        <f t="shared" si="5"/>
        <v>0.30000000000001137</v>
      </c>
    </row>
    <row r="183" spans="1:8" x14ac:dyDescent="0.2">
      <c r="A183" s="32">
        <v>2</v>
      </c>
      <c r="B183" s="21" t="s">
        <v>8</v>
      </c>
      <c r="C183" s="3">
        <v>23.353797468354433</v>
      </c>
      <c r="D183" s="3">
        <v>20.911859286355529</v>
      </c>
      <c r="E183" s="3">
        <f t="shared" si="6"/>
        <v>2.4419381819989034</v>
      </c>
      <c r="F183">
        <v>70.2</v>
      </c>
      <c r="G183">
        <v>62.7</v>
      </c>
      <c r="H183">
        <f t="shared" si="5"/>
        <v>7.5</v>
      </c>
    </row>
    <row r="184" spans="1:8" x14ac:dyDescent="0.2">
      <c r="A184" s="23">
        <v>2</v>
      </c>
      <c r="B184" s="25" t="s">
        <v>8</v>
      </c>
      <c r="C184" s="3">
        <v>9.1440789473684205</v>
      </c>
      <c r="D184" s="3">
        <v>6.1922153111771268</v>
      </c>
      <c r="E184" s="3">
        <f t="shared" si="6"/>
        <v>2.9518636361912938</v>
      </c>
      <c r="F184">
        <v>27.3</v>
      </c>
      <c r="G184">
        <v>18.600000000000001</v>
      </c>
      <c r="H184">
        <f t="shared" si="5"/>
        <v>8.6999999999999993</v>
      </c>
    </row>
    <row r="185" spans="1:8" x14ac:dyDescent="0.2">
      <c r="A185" s="23">
        <v>2</v>
      </c>
      <c r="B185" s="25" t="s">
        <v>8</v>
      </c>
      <c r="C185" s="3">
        <v>15.684246575342463</v>
      </c>
      <c r="D185" s="3">
        <v>8.3065542219812283</v>
      </c>
      <c r="E185" s="3">
        <f t="shared" si="6"/>
        <v>7.3776923533612351</v>
      </c>
      <c r="F185">
        <v>47.1</v>
      </c>
      <c r="G185">
        <v>24.9</v>
      </c>
      <c r="H185">
        <f t="shared" si="5"/>
        <v>22.200000000000003</v>
      </c>
    </row>
    <row r="186" spans="1:8" x14ac:dyDescent="0.2">
      <c r="A186" s="23">
        <v>2</v>
      </c>
      <c r="B186" s="25" t="s">
        <v>8</v>
      </c>
      <c r="C186" s="3">
        <v>13.570779220779221</v>
      </c>
      <c r="D186" s="3">
        <v>7.880577082392449</v>
      </c>
      <c r="E186" s="3">
        <f t="shared" si="6"/>
        <v>5.6902021383867716</v>
      </c>
      <c r="F186">
        <v>40.799999999999997</v>
      </c>
      <c r="G186">
        <v>23.7</v>
      </c>
      <c r="H186">
        <f t="shared" si="5"/>
        <v>17.099999999999998</v>
      </c>
    </row>
    <row r="187" spans="1:8" x14ac:dyDescent="0.2">
      <c r="A187" s="23">
        <v>2</v>
      </c>
      <c r="B187" s="25" t="s">
        <v>9</v>
      </c>
      <c r="C187" s="3">
        <v>52.299342105263165</v>
      </c>
      <c r="D187" s="3">
        <v>25.149669097644157</v>
      </c>
      <c r="E187" s="3">
        <f t="shared" si="6"/>
        <v>27.149673007619008</v>
      </c>
      <c r="F187">
        <v>156.9</v>
      </c>
      <c r="G187">
        <v>75.3</v>
      </c>
      <c r="H187">
        <f t="shared" si="5"/>
        <v>81.600000000000009</v>
      </c>
    </row>
    <row r="188" spans="1:8" x14ac:dyDescent="0.2">
      <c r="A188" s="23">
        <v>2</v>
      </c>
      <c r="B188" s="25" t="s">
        <v>9</v>
      </c>
      <c r="C188" s="3">
        <v>30.552469135802472</v>
      </c>
      <c r="D188" s="3">
        <v>20.181665217324188</v>
      </c>
      <c r="E188" s="3">
        <f t="shared" si="6"/>
        <v>10.370803918478284</v>
      </c>
      <c r="F188">
        <v>91.8</v>
      </c>
      <c r="G188">
        <v>60.6</v>
      </c>
      <c r="H188">
        <f t="shared" si="5"/>
        <v>31.199999999999996</v>
      </c>
    </row>
    <row r="189" spans="1:8" x14ac:dyDescent="0.2">
      <c r="A189" s="23">
        <v>2</v>
      </c>
      <c r="B189" s="25" t="s">
        <v>9</v>
      </c>
      <c r="C189" s="3">
        <v>46.33</v>
      </c>
      <c r="D189" s="3">
        <v>32.73265061223097</v>
      </c>
      <c r="E189" s="3">
        <f t="shared" si="6"/>
        <v>13.597349387769029</v>
      </c>
      <c r="F189">
        <v>138.9</v>
      </c>
      <c r="G189">
        <v>98.1</v>
      </c>
      <c r="H189">
        <f t="shared" si="5"/>
        <v>40.800000000000011</v>
      </c>
    </row>
    <row r="190" spans="1:8" x14ac:dyDescent="0.2">
      <c r="A190" s="23">
        <v>2</v>
      </c>
      <c r="B190" s="25" t="s">
        <v>9</v>
      </c>
      <c r="C190" s="3">
        <v>30.064189189189189</v>
      </c>
      <c r="D190" s="3">
        <v>19.599048315325376</v>
      </c>
      <c r="E190" s="3">
        <f t="shared" si="6"/>
        <v>10.465140873863813</v>
      </c>
      <c r="F190">
        <v>90.3</v>
      </c>
      <c r="G190">
        <v>58.8</v>
      </c>
      <c r="H190">
        <f t="shared" si="5"/>
        <v>31.5</v>
      </c>
    </row>
    <row r="191" spans="1:8" x14ac:dyDescent="0.2">
      <c r="A191" s="23">
        <v>2</v>
      </c>
      <c r="B191" s="25" t="s">
        <v>9</v>
      </c>
      <c r="C191" s="3">
        <v>132.99666666666667</v>
      </c>
      <c r="D191" s="3">
        <v>127.89906862029551</v>
      </c>
      <c r="E191" s="3">
        <f t="shared" si="6"/>
        <v>5.0975980463711608</v>
      </c>
      <c r="F191">
        <v>399</v>
      </c>
      <c r="G191">
        <v>383.7</v>
      </c>
      <c r="H191">
        <f t="shared" si="5"/>
        <v>15.300000000000011</v>
      </c>
    </row>
    <row r="192" spans="1:8" x14ac:dyDescent="0.2">
      <c r="A192" s="23">
        <v>2</v>
      </c>
      <c r="B192" s="25" t="s">
        <v>9</v>
      </c>
      <c r="C192" s="3">
        <v>29.663333333333338</v>
      </c>
      <c r="D192" s="3">
        <v>26.445509010793742</v>
      </c>
      <c r="E192" s="3">
        <f t="shared" si="6"/>
        <v>3.2178243225395953</v>
      </c>
      <c r="F192">
        <v>89.1</v>
      </c>
      <c r="G192">
        <v>79.2</v>
      </c>
      <c r="H192">
        <f t="shared" si="5"/>
        <v>9.8999999999999915</v>
      </c>
    </row>
    <row r="193" spans="1:8" x14ac:dyDescent="0.2">
      <c r="A193" s="23">
        <v>2</v>
      </c>
      <c r="B193" s="25" t="s">
        <v>9</v>
      </c>
      <c r="C193" s="3">
        <v>86.330000000000013</v>
      </c>
      <c r="D193" s="3">
        <v>74.503933389860691</v>
      </c>
      <c r="E193" s="3">
        <f t="shared" si="6"/>
        <v>11.826066610139321</v>
      </c>
      <c r="F193">
        <v>258.89999999999998</v>
      </c>
      <c r="G193">
        <v>223.5</v>
      </c>
      <c r="H193">
        <f t="shared" si="5"/>
        <v>35.399999999999977</v>
      </c>
    </row>
    <row r="194" spans="1:8" x14ac:dyDescent="0.2">
      <c r="A194" s="23">
        <v>2</v>
      </c>
      <c r="B194" s="25" t="s">
        <v>9</v>
      </c>
      <c r="C194" s="3">
        <v>70.189102564102569</v>
      </c>
      <c r="D194" s="3">
        <v>50.091940051347819</v>
      </c>
      <c r="E194" s="3">
        <f t="shared" si="6"/>
        <v>20.09716251275475</v>
      </c>
      <c r="F194">
        <v>210.6</v>
      </c>
      <c r="G194">
        <v>150.30000000000001</v>
      </c>
      <c r="H194">
        <f t="shared" si="5"/>
        <v>60.299999999999983</v>
      </c>
    </row>
    <row r="195" spans="1:8" x14ac:dyDescent="0.2">
      <c r="A195" s="23">
        <v>2</v>
      </c>
      <c r="B195" s="25" t="s">
        <v>9</v>
      </c>
      <c r="C195" s="3">
        <v>68.746710526315795</v>
      </c>
      <c r="D195" s="3">
        <v>58.32521322396147</v>
      </c>
      <c r="E195" s="3">
        <f t="shared" si="6"/>
        <v>10.421497302354325</v>
      </c>
      <c r="F195">
        <v>206.1</v>
      </c>
      <c r="G195">
        <v>174.9</v>
      </c>
      <c r="H195">
        <f t="shared" si="5"/>
        <v>31.199999999999989</v>
      </c>
    </row>
    <row r="196" spans="1:8" x14ac:dyDescent="0.2">
      <c r="A196" s="23">
        <v>2</v>
      </c>
      <c r="B196" s="25" t="s">
        <v>9</v>
      </c>
      <c r="C196" s="3">
        <v>123.09810126582279</v>
      </c>
      <c r="D196" s="3">
        <v>138.17930886066833</v>
      </c>
      <c r="E196" s="3">
        <f t="shared" si="6"/>
        <v>-15.081207594845537</v>
      </c>
      <c r="F196">
        <v>369.3</v>
      </c>
      <c r="G196">
        <v>414.6</v>
      </c>
      <c r="H196">
        <f t="shared" ref="H196:H259" si="7">F196-G196</f>
        <v>-45.300000000000011</v>
      </c>
    </row>
    <row r="197" spans="1:8" x14ac:dyDescent="0.2">
      <c r="A197" s="23">
        <v>2</v>
      </c>
      <c r="B197" s="25" t="s">
        <v>9</v>
      </c>
      <c r="C197" s="3">
        <v>89.419871794871796</v>
      </c>
      <c r="D197" s="3">
        <v>107.72259956220761</v>
      </c>
      <c r="E197" s="3">
        <f t="shared" si="6"/>
        <v>-18.30272776733581</v>
      </c>
      <c r="F197">
        <v>268.2</v>
      </c>
      <c r="G197">
        <v>323.10000000000002</v>
      </c>
      <c r="H197">
        <f t="shared" si="7"/>
        <v>-54.900000000000034</v>
      </c>
    </row>
    <row r="198" spans="1:8" x14ac:dyDescent="0.2">
      <c r="A198" s="23">
        <v>2</v>
      </c>
      <c r="B198" s="25" t="s">
        <v>9</v>
      </c>
      <c r="C198" s="3">
        <v>95.830128205128219</v>
      </c>
      <c r="D198" s="3">
        <v>99.86797591703403</v>
      </c>
      <c r="E198" s="3">
        <f t="shared" si="6"/>
        <v>-4.0378477119058118</v>
      </c>
      <c r="F198">
        <v>287.39999999999998</v>
      </c>
      <c r="G198">
        <v>299.7</v>
      </c>
      <c r="H198">
        <f t="shared" si="7"/>
        <v>-12.300000000000011</v>
      </c>
    </row>
    <row r="199" spans="1:8" x14ac:dyDescent="0.2">
      <c r="A199" s="23">
        <v>2</v>
      </c>
      <c r="B199" s="25" t="s">
        <v>9</v>
      </c>
      <c r="C199" s="3">
        <v>182.99666666666664</v>
      </c>
      <c r="D199" s="3">
        <v>198.23122216808818</v>
      </c>
      <c r="E199" s="3">
        <f t="shared" si="6"/>
        <v>-15.234555501421539</v>
      </c>
      <c r="F199">
        <v>549</v>
      </c>
      <c r="G199">
        <v>594.6</v>
      </c>
      <c r="H199">
        <f t="shared" si="7"/>
        <v>-45.600000000000023</v>
      </c>
    </row>
    <row r="200" spans="1:8" x14ac:dyDescent="0.2">
      <c r="A200" s="23">
        <v>2</v>
      </c>
      <c r="B200" s="25" t="s">
        <v>9</v>
      </c>
      <c r="C200" s="3">
        <v>131.24671052631581</v>
      </c>
      <c r="D200" s="3">
        <v>137.4805796683836</v>
      </c>
      <c r="E200" s="3">
        <f t="shared" si="6"/>
        <v>-6.233869142067789</v>
      </c>
      <c r="F200">
        <v>393.6</v>
      </c>
      <c r="G200">
        <v>412.5</v>
      </c>
      <c r="H200">
        <f t="shared" si="7"/>
        <v>-18.899999999999977</v>
      </c>
    </row>
    <row r="201" spans="1:8" x14ac:dyDescent="0.2">
      <c r="A201" s="23">
        <v>2</v>
      </c>
      <c r="B201" s="25" t="s">
        <v>9</v>
      </c>
      <c r="C201" s="3">
        <v>134.79391891891891</v>
      </c>
      <c r="D201" s="3">
        <v>176.33107840398119</v>
      </c>
      <c r="E201" s="3">
        <f t="shared" si="6"/>
        <v>-41.53715948506229</v>
      </c>
      <c r="F201">
        <v>404.4</v>
      </c>
      <c r="G201">
        <v>528.9</v>
      </c>
      <c r="H201">
        <f t="shared" si="7"/>
        <v>-124.5</v>
      </c>
    </row>
    <row r="202" spans="1:8" x14ac:dyDescent="0.2">
      <c r="A202" s="23">
        <v>2</v>
      </c>
      <c r="B202" s="25" t="s">
        <v>9</v>
      </c>
      <c r="C202" s="3">
        <v>146.9143835616438</v>
      </c>
      <c r="D202" s="3">
        <v>128.04593124623381</v>
      </c>
      <c r="E202" s="3">
        <f t="shared" si="6"/>
        <v>18.868452315409996</v>
      </c>
      <c r="F202">
        <v>440.7</v>
      </c>
      <c r="G202">
        <v>384</v>
      </c>
      <c r="H202">
        <f t="shared" si="7"/>
        <v>56.699999999999989</v>
      </c>
    </row>
    <row r="203" spans="1:8" x14ac:dyDescent="0.2">
      <c r="A203" s="23">
        <v>2</v>
      </c>
      <c r="B203" s="25" t="s">
        <v>10</v>
      </c>
      <c r="C203" s="3">
        <v>44.54807692307692</v>
      </c>
      <c r="D203" s="3">
        <v>26.721369614788912</v>
      </c>
      <c r="E203" s="3">
        <f t="shared" si="6"/>
        <v>17.826707308288007</v>
      </c>
      <c r="F203">
        <v>133.5</v>
      </c>
      <c r="G203">
        <v>80.099999999999994</v>
      </c>
      <c r="H203">
        <f t="shared" si="7"/>
        <v>53.400000000000006</v>
      </c>
    </row>
    <row r="204" spans="1:8" x14ac:dyDescent="0.2">
      <c r="A204" s="23">
        <v>2</v>
      </c>
      <c r="B204" s="25" t="s">
        <v>10</v>
      </c>
      <c r="C204" s="3">
        <v>48.373376623376629</v>
      </c>
      <c r="D204" s="3">
        <v>36.511193185543945</v>
      </c>
      <c r="E204" s="3">
        <f t="shared" si="6"/>
        <v>11.862183437832684</v>
      </c>
      <c r="F204">
        <v>145.19999999999999</v>
      </c>
      <c r="G204">
        <v>109.5</v>
      </c>
      <c r="H204">
        <f t="shared" si="7"/>
        <v>35.699999999999989</v>
      </c>
    </row>
    <row r="205" spans="1:8" x14ac:dyDescent="0.2">
      <c r="A205" s="23">
        <v>2</v>
      </c>
      <c r="B205" s="25" t="s">
        <v>10</v>
      </c>
      <c r="C205" s="3">
        <v>30.476027397260275</v>
      </c>
      <c r="D205" s="3">
        <v>20.298238662968703</v>
      </c>
      <c r="E205" s="3">
        <f t="shared" si="6"/>
        <v>10.177788734291571</v>
      </c>
      <c r="F205">
        <v>91.5</v>
      </c>
      <c r="G205">
        <v>60.9</v>
      </c>
      <c r="H205">
        <f t="shared" si="7"/>
        <v>30.6</v>
      </c>
    </row>
    <row r="206" spans="1:8" x14ac:dyDescent="0.2">
      <c r="A206" s="23">
        <v>2</v>
      </c>
      <c r="B206" s="25" t="s">
        <v>10</v>
      </c>
      <c r="C206" s="3">
        <v>48.373376623376629</v>
      </c>
      <c r="D206" s="3">
        <v>29.500863290439344</v>
      </c>
      <c r="E206" s="3">
        <f t="shared" si="6"/>
        <v>18.872513332937285</v>
      </c>
      <c r="F206">
        <v>145.19999999999999</v>
      </c>
      <c r="G206">
        <v>88.5</v>
      </c>
      <c r="H206">
        <f t="shared" si="7"/>
        <v>56.699999999999989</v>
      </c>
    </row>
    <row r="207" spans="1:8" x14ac:dyDescent="0.2">
      <c r="A207" s="23">
        <v>2</v>
      </c>
      <c r="B207" s="25" t="s">
        <v>10</v>
      </c>
      <c r="C207" s="3">
        <v>109.66333333333334</v>
      </c>
      <c r="D207" s="3">
        <v>103.70865949333694</v>
      </c>
      <c r="E207" s="3">
        <f t="shared" si="6"/>
        <v>5.9546738399964028</v>
      </c>
      <c r="F207">
        <v>329.1</v>
      </c>
      <c r="G207">
        <v>311.10000000000002</v>
      </c>
      <c r="H207">
        <f t="shared" si="7"/>
        <v>18</v>
      </c>
    </row>
    <row r="208" spans="1:8" x14ac:dyDescent="0.2">
      <c r="A208" s="23">
        <v>2</v>
      </c>
      <c r="B208" s="25" t="s">
        <v>10</v>
      </c>
      <c r="C208" s="3">
        <v>76.848765432098773</v>
      </c>
      <c r="D208" s="3">
        <v>95.414109703952874</v>
      </c>
      <c r="E208" s="3">
        <f t="shared" si="6"/>
        <v>-18.565344271854102</v>
      </c>
      <c r="F208">
        <v>230.4</v>
      </c>
      <c r="G208">
        <v>286.2</v>
      </c>
      <c r="H208">
        <f t="shared" si="7"/>
        <v>-55.799999999999983</v>
      </c>
    </row>
    <row r="209" spans="1:8" x14ac:dyDescent="0.2">
      <c r="A209" s="23">
        <v>2</v>
      </c>
      <c r="B209" s="25" t="s">
        <v>10</v>
      </c>
      <c r="C209" s="3">
        <v>48.373376623376629</v>
      </c>
      <c r="D209" s="3">
        <v>35.114239216821787</v>
      </c>
      <c r="E209" s="3">
        <f t="shared" si="6"/>
        <v>13.259137406554842</v>
      </c>
      <c r="F209">
        <v>145.19999999999999</v>
      </c>
      <c r="G209">
        <v>105.3</v>
      </c>
      <c r="H209">
        <f t="shared" si="7"/>
        <v>39.899999999999991</v>
      </c>
    </row>
    <row r="210" spans="1:8" x14ac:dyDescent="0.2">
      <c r="A210" s="23">
        <v>2</v>
      </c>
      <c r="B210" s="25" t="s">
        <v>10</v>
      </c>
      <c r="C210" s="3">
        <v>70.604729729729726</v>
      </c>
      <c r="D210" s="3">
        <v>67.171175065134662</v>
      </c>
      <c r="E210" s="3">
        <f t="shared" si="6"/>
        <v>3.4335546645950643</v>
      </c>
      <c r="F210">
        <v>211.8</v>
      </c>
      <c r="G210">
        <v>201.6</v>
      </c>
      <c r="H210">
        <f t="shared" si="7"/>
        <v>10.200000000000017</v>
      </c>
    </row>
    <row r="211" spans="1:8" x14ac:dyDescent="0.2">
      <c r="A211" s="23">
        <v>2</v>
      </c>
      <c r="B211" s="25" t="s">
        <v>10</v>
      </c>
      <c r="C211" s="3">
        <v>80.840909090909093</v>
      </c>
      <c r="D211" s="3">
        <v>86.567041007588216</v>
      </c>
      <c r="E211" s="3">
        <f t="shared" si="6"/>
        <v>-5.7261319166791225</v>
      </c>
      <c r="F211">
        <v>242.4</v>
      </c>
      <c r="G211">
        <v>259.8</v>
      </c>
      <c r="H211">
        <f t="shared" si="7"/>
        <v>-17.400000000000006</v>
      </c>
    </row>
    <row r="212" spans="1:8" x14ac:dyDescent="0.2">
      <c r="A212" s="23">
        <v>2</v>
      </c>
      <c r="B212" s="25" t="s">
        <v>10</v>
      </c>
      <c r="C212" s="3">
        <v>78.61513157894737</v>
      </c>
      <c r="D212" s="3">
        <v>44.469865760792537</v>
      </c>
      <c r="E212" s="3">
        <f t="shared" ref="E212:E275" si="8">C212-D212</f>
        <v>34.145265818154833</v>
      </c>
      <c r="F212">
        <v>235.8</v>
      </c>
      <c r="G212">
        <v>133.5</v>
      </c>
      <c r="H212">
        <f t="shared" si="7"/>
        <v>102.30000000000001</v>
      </c>
    </row>
    <row r="213" spans="1:8" x14ac:dyDescent="0.2">
      <c r="A213" s="23">
        <v>2</v>
      </c>
      <c r="B213" s="25" t="s">
        <v>10</v>
      </c>
      <c r="C213" s="3">
        <v>72.036184210526329</v>
      </c>
      <c r="D213" s="3">
        <v>63.064576670578226</v>
      </c>
      <c r="E213" s="3">
        <f t="shared" si="8"/>
        <v>8.9716075399481028</v>
      </c>
      <c r="F213">
        <v>216</v>
      </c>
      <c r="G213">
        <v>189.3</v>
      </c>
      <c r="H213">
        <f t="shared" si="7"/>
        <v>26.699999999999989</v>
      </c>
    </row>
    <row r="214" spans="1:8" x14ac:dyDescent="0.2">
      <c r="A214" s="23">
        <v>2</v>
      </c>
      <c r="B214" s="25" t="s">
        <v>10</v>
      </c>
      <c r="C214" s="3">
        <v>77.59415584415585</v>
      </c>
      <c r="D214" s="3">
        <v>76.480162446421517</v>
      </c>
      <c r="E214" s="3">
        <f t="shared" si="8"/>
        <v>1.1139933977343333</v>
      </c>
      <c r="F214">
        <v>232.8</v>
      </c>
      <c r="G214">
        <v>229.5</v>
      </c>
      <c r="H214">
        <f t="shared" si="7"/>
        <v>3.3000000000000114</v>
      </c>
    </row>
    <row r="215" spans="1:8" x14ac:dyDescent="0.2">
      <c r="A215" s="23">
        <v>2</v>
      </c>
      <c r="B215" s="25" t="s">
        <v>10</v>
      </c>
      <c r="C215" s="3">
        <v>127.88141025641026</v>
      </c>
      <c r="D215" s="3">
        <v>153.31647575750807</v>
      </c>
      <c r="E215" s="3">
        <f t="shared" si="8"/>
        <v>-25.43506550109781</v>
      </c>
      <c r="F215">
        <v>383.7</v>
      </c>
      <c r="G215">
        <v>459.9</v>
      </c>
      <c r="H215">
        <f t="shared" si="7"/>
        <v>-76.199999999999989</v>
      </c>
    </row>
    <row r="216" spans="1:8" x14ac:dyDescent="0.2">
      <c r="A216" s="23">
        <v>2</v>
      </c>
      <c r="B216" s="25" t="s">
        <v>10</v>
      </c>
      <c r="C216" s="3">
        <v>121.47115384615385</v>
      </c>
      <c r="D216" s="3">
        <v>116.8413748012677</v>
      </c>
      <c r="E216" s="3">
        <f t="shared" si="8"/>
        <v>4.6297790448861491</v>
      </c>
      <c r="F216">
        <v>364.5</v>
      </c>
      <c r="G216">
        <v>350.4</v>
      </c>
      <c r="H216">
        <f t="shared" si="7"/>
        <v>14.100000000000023</v>
      </c>
    </row>
    <row r="217" spans="1:8" x14ac:dyDescent="0.2">
      <c r="A217" s="23">
        <v>2</v>
      </c>
      <c r="B217" s="25" t="s">
        <v>10</v>
      </c>
      <c r="C217" s="3">
        <v>118.0888157894737</v>
      </c>
      <c r="D217" s="3">
        <v>133.85528793625906</v>
      </c>
      <c r="E217" s="3">
        <f t="shared" si="8"/>
        <v>-15.766472146785361</v>
      </c>
      <c r="F217">
        <v>354.3</v>
      </c>
      <c r="G217">
        <v>401.7</v>
      </c>
      <c r="H217">
        <f t="shared" si="7"/>
        <v>-47.399999999999977</v>
      </c>
    </row>
    <row r="218" spans="1:8" x14ac:dyDescent="0.2">
      <c r="A218" s="23">
        <v>2</v>
      </c>
      <c r="B218" s="25" t="s">
        <v>10</v>
      </c>
      <c r="C218" s="3">
        <v>159.05434782608694</v>
      </c>
      <c r="D218" s="3">
        <v>121.57264807734859</v>
      </c>
      <c r="E218" s="3">
        <f t="shared" si="8"/>
        <v>37.48169974873835</v>
      </c>
      <c r="F218">
        <v>477.3</v>
      </c>
      <c r="G218">
        <v>364.8</v>
      </c>
      <c r="H218">
        <f t="shared" si="7"/>
        <v>112.5</v>
      </c>
    </row>
    <row r="219" spans="1:8" x14ac:dyDescent="0.2">
      <c r="A219" s="32">
        <v>3</v>
      </c>
      <c r="B219" s="21" t="s">
        <v>8</v>
      </c>
      <c r="C219" s="3">
        <v>12.604545454545454</v>
      </c>
      <c r="D219" s="3">
        <v>11.170238021172718</v>
      </c>
      <c r="E219" s="3">
        <f t="shared" si="8"/>
        <v>1.4343074333727355</v>
      </c>
      <c r="F219">
        <v>37.799999999999997</v>
      </c>
      <c r="G219">
        <v>33.6</v>
      </c>
      <c r="H219">
        <f t="shared" si="7"/>
        <v>4.1999999999999957</v>
      </c>
    </row>
    <row r="220" spans="1:8" x14ac:dyDescent="0.2">
      <c r="A220" s="23">
        <v>3</v>
      </c>
      <c r="B220" s="25" t="s">
        <v>8</v>
      </c>
      <c r="C220" s="3">
        <v>7.2523809523809524</v>
      </c>
      <c r="D220" s="3">
        <v>4.4125617685751672</v>
      </c>
      <c r="E220" s="3">
        <f t="shared" si="8"/>
        <v>2.8398191838057851</v>
      </c>
      <c r="F220">
        <v>21.9</v>
      </c>
      <c r="G220">
        <v>13.2</v>
      </c>
      <c r="H220">
        <f t="shared" si="7"/>
        <v>8.6999999999999993</v>
      </c>
    </row>
    <row r="221" spans="1:8" x14ac:dyDescent="0.2">
      <c r="A221" s="23">
        <v>3</v>
      </c>
      <c r="B221" s="25" t="s">
        <v>8</v>
      </c>
      <c r="C221" s="3">
        <v>13.865</v>
      </c>
      <c r="D221" s="3">
        <v>14.414473377885818</v>
      </c>
      <c r="E221" s="3">
        <f t="shared" si="8"/>
        <v>-0.54947337788581763</v>
      </c>
      <c r="F221">
        <v>41.7</v>
      </c>
      <c r="G221">
        <v>43.2</v>
      </c>
      <c r="H221">
        <f t="shared" si="7"/>
        <v>-1.5</v>
      </c>
    </row>
    <row r="222" spans="1:8" x14ac:dyDescent="0.2">
      <c r="A222" s="23">
        <v>3</v>
      </c>
      <c r="B222" s="25" t="s">
        <v>8</v>
      </c>
      <c r="C222" s="3">
        <v>10.228571428571428</v>
      </c>
      <c r="D222" s="3">
        <v>8.2395977517181986</v>
      </c>
      <c r="E222" s="3">
        <f t="shared" si="8"/>
        <v>1.9889736768532291</v>
      </c>
      <c r="F222">
        <v>30.6</v>
      </c>
      <c r="G222">
        <v>24.6</v>
      </c>
      <c r="H222">
        <f t="shared" si="7"/>
        <v>6</v>
      </c>
    </row>
    <row r="223" spans="1:8" x14ac:dyDescent="0.2">
      <c r="A223" s="23">
        <v>3</v>
      </c>
      <c r="B223" s="25" t="s">
        <v>9</v>
      </c>
      <c r="C223" s="3">
        <v>27.385542168674696</v>
      </c>
      <c r="D223" s="3">
        <v>22.64411643738655</v>
      </c>
      <c r="E223" s="3">
        <f t="shared" si="8"/>
        <v>4.741425731288146</v>
      </c>
      <c r="F223">
        <v>82.2</v>
      </c>
      <c r="G223">
        <v>67.8</v>
      </c>
      <c r="H223">
        <f t="shared" si="7"/>
        <v>14.400000000000006</v>
      </c>
    </row>
    <row r="224" spans="1:8" x14ac:dyDescent="0.2">
      <c r="A224" s="23">
        <v>3</v>
      </c>
      <c r="B224" s="25" t="s">
        <v>9</v>
      </c>
      <c r="C224" s="3">
        <v>35.151162790697683</v>
      </c>
      <c r="D224" s="3">
        <v>32.200928646849107</v>
      </c>
      <c r="E224" s="3">
        <f t="shared" si="8"/>
        <v>2.9502341438485757</v>
      </c>
      <c r="F224">
        <v>105.6</v>
      </c>
      <c r="G224">
        <v>96.6</v>
      </c>
      <c r="H224">
        <f t="shared" si="7"/>
        <v>9</v>
      </c>
    </row>
    <row r="225" spans="1:8" x14ac:dyDescent="0.2">
      <c r="A225" s="23">
        <v>3</v>
      </c>
      <c r="B225" s="25" t="s">
        <v>9</v>
      </c>
      <c r="C225" s="3">
        <v>20.379310344827591</v>
      </c>
      <c r="D225" s="3">
        <v>17.984947302309653</v>
      </c>
      <c r="E225" s="3">
        <f t="shared" si="8"/>
        <v>2.3943630425179379</v>
      </c>
      <c r="F225">
        <v>61.2</v>
      </c>
      <c r="G225">
        <v>54</v>
      </c>
      <c r="H225">
        <f t="shared" si="7"/>
        <v>7.2000000000000028</v>
      </c>
    </row>
    <row r="226" spans="1:8" x14ac:dyDescent="0.2">
      <c r="A226" s="23">
        <v>3</v>
      </c>
      <c r="B226" s="25" t="s">
        <v>9</v>
      </c>
      <c r="C226" s="3">
        <v>9.3132530120481913</v>
      </c>
      <c r="D226" s="3">
        <v>17.560643467143795</v>
      </c>
      <c r="E226" s="3">
        <f t="shared" si="8"/>
        <v>-8.2473904550956032</v>
      </c>
      <c r="F226">
        <v>27.9</v>
      </c>
      <c r="G226">
        <v>52.8</v>
      </c>
      <c r="H226">
        <f t="shared" si="7"/>
        <v>-24.9</v>
      </c>
    </row>
    <row r="227" spans="1:8" x14ac:dyDescent="0.2">
      <c r="A227" s="23">
        <v>3</v>
      </c>
      <c r="B227" s="25" t="s">
        <v>9</v>
      </c>
      <c r="C227" s="3">
        <v>50.27058823529412</v>
      </c>
      <c r="D227" s="3">
        <v>59.182143991512568</v>
      </c>
      <c r="E227" s="3">
        <f t="shared" si="8"/>
        <v>-8.9115557562184478</v>
      </c>
      <c r="F227">
        <v>150.9</v>
      </c>
      <c r="G227">
        <v>177.6</v>
      </c>
      <c r="H227">
        <f t="shared" si="7"/>
        <v>-26.699999999999989</v>
      </c>
    </row>
    <row r="228" spans="1:8" x14ac:dyDescent="0.2">
      <c r="A228" s="23">
        <v>3</v>
      </c>
      <c r="B228" s="25" t="s">
        <v>9</v>
      </c>
      <c r="C228" s="3">
        <v>30.397590361445783</v>
      </c>
      <c r="D228" s="3">
        <v>27.98416664642334</v>
      </c>
      <c r="E228" s="3">
        <f t="shared" si="8"/>
        <v>2.4134237150224429</v>
      </c>
      <c r="F228">
        <v>91.2</v>
      </c>
      <c r="G228">
        <v>84</v>
      </c>
      <c r="H228">
        <f t="shared" si="7"/>
        <v>7.2000000000000028</v>
      </c>
    </row>
    <row r="229" spans="1:8" x14ac:dyDescent="0.2">
      <c r="A229" s="23">
        <v>3</v>
      </c>
      <c r="B229" s="25" t="s">
        <v>9</v>
      </c>
      <c r="C229" s="3">
        <v>30.397590361445783</v>
      </c>
      <c r="D229" s="3">
        <v>25.916859197664586</v>
      </c>
      <c r="E229" s="3">
        <f t="shared" si="8"/>
        <v>4.4807311637811971</v>
      </c>
      <c r="F229">
        <v>91.2</v>
      </c>
      <c r="G229">
        <v>77.7</v>
      </c>
      <c r="H229">
        <f t="shared" si="7"/>
        <v>13.5</v>
      </c>
    </row>
    <row r="230" spans="1:8" x14ac:dyDescent="0.2">
      <c r="A230" s="23">
        <v>3</v>
      </c>
      <c r="B230" s="25" t="s">
        <v>9</v>
      </c>
      <c r="C230" s="3">
        <v>40.939759036144572</v>
      </c>
      <c r="D230" s="3">
        <v>37.29523865732714</v>
      </c>
      <c r="E230" s="3">
        <f t="shared" si="8"/>
        <v>3.6445203788174325</v>
      </c>
      <c r="F230">
        <v>122.7</v>
      </c>
      <c r="G230">
        <v>111.9</v>
      </c>
      <c r="H230">
        <f t="shared" si="7"/>
        <v>10.799999999999997</v>
      </c>
    </row>
    <row r="231" spans="1:8" x14ac:dyDescent="0.2">
      <c r="A231" s="23">
        <v>3</v>
      </c>
      <c r="B231" s="25" t="s">
        <v>9</v>
      </c>
      <c r="C231" s="3">
        <v>58.000000000000007</v>
      </c>
      <c r="D231" s="3">
        <v>65.096654147279082</v>
      </c>
      <c r="E231" s="3">
        <f t="shared" si="8"/>
        <v>-7.0966541472790752</v>
      </c>
      <c r="F231">
        <v>174</v>
      </c>
      <c r="G231">
        <v>195.3</v>
      </c>
      <c r="H231">
        <f t="shared" si="7"/>
        <v>-21.300000000000011</v>
      </c>
    </row>
    <row r="232" spans="1:8" x14ac:dyDescent="0.2">
      <c r="A232" s="23">
        <v>3</v>
      </c>
      <c r="B232" s="25" t="s">
        <v>9</v>
      </c>
      <c r="C232" s="3">
        <v>95.785714285714278</v>
      </c>
      <c r="D232" s="3">
        <v>173.41153400585858</v>
      </c>
      <c r="E232" s="3">
        <f t="shared" si="8"/>
        <v>-77.625819720144307</v>
      </c>
      <c r="F232">
        <v>287.39999999999998</v>
      </c>
      <c r="G232">
        <v>520.20000000000005</v>
      </c>
      <c r="H232">
        <f t="shared" si="7"/>
        <v>-232.80000000000007</v>
      </c>
    </row>
    <row r="233" spans="1:8" x14ac:dyDescent="0.2">
      <c r="A233" s="23">
        <v>3</v>
      </c>
      <c r="B233" s="25" t="s">
        <v>9</v>
      </c>
      <c r="C233" s="3">
        <v>55.767441860465127</v>
      </c>
      <c r="D233" s="3">
        <v>50.18483626392689</v>
      </c>
      <c r="E233" s="3">
        <f t="shared" si="8"/>
        <v>5.5826055965382366</v>
      </c>
      <c r="F233">
        <v>167.4</v>
      </c>
      <c r="G233">
        <v>150.6</v>
      </c>
      <c r="H233">
        <f t="shared" si="7"/>
        <v>16.800000000000011</v>
      </c>
    </row>
    <row r="234" spans="1:8" x14ac:dyDescent="0.2">
      <c r="A234" s="23">
        <v>3</v>
      </c>
      <c r="B234" s="25" t="s">
        <v>9</v>
      </c>
      <c r="C234" s="3">
        <v>41.717647058823538</v>
      </c>
      <c r="D234" s="3">
        <v>38.571761556458384</v>
      </c>
      <c r="E234" s="3">
        <f t="shared" si="8"/>
        <v>3.1458855023651537</v>
      </c>
      <c r="F234">
        <v>125.1</v>
      </c>
      <c r="G234">
        <v>115.8</v>
      </c>
      <c r="H234">
        <f t="shared" si="7"/>
        <v>9.2999999999999972</v>
      </c>
    </row>
    <row r="235" spans="1:8" x14ac:dyDescent="0.2">
      <c r="A235" s="23">
        <v>3</v>
      </c>
      <c r="B235" s="25" t="s">
        <v>9</v>
      </c>
      <c r="C235" s="3">
        <v>299.95061728395063</v>
      </c>
      <c r="D235" s="3">
        <v>250.13376996079987</v>
      </c>
      <c r="E235" s="3">
        <f t="shared" si="8"/>
        <v>49.816847323150768</v>
      </c>
      <c r="F235">
        <v>900</v>
      </c>
      <c r="G235">
        <v>750.3</v>
      </c>
      <c r="H235">
        <f t="shared" si="7"/>
        <v>149.70000000000005</v>
      </c>
    </row>
    <row r="236" spans="1:8" x14ac:dyDescent="0.2">
      <c r="A236" s="23">
        <v>3</v>
      </c>
      <c r="B236" s="25" t="s">
        <v>9</v>
      </c>
      <c r="C236" s="3">
        <v>73.731707317073173</v>
      </c>
      <c r="D236" s="3">
        <v>92.072572970265966</v>
      </c>
      <c r="E236" s="3">
        <f t="shared" si="8"/>
        <v>-18.340865653192793</v>
      </c>
      <c r="F236">
        <v>221.1</v>
      </c>
      <c r="G236">
        <v>276.3</v>
      </c>
      <c r="H236">
        <f t="shared" si="7"/>
        <v>-55.200000000000017</v>
      </c>
    </row>
    <row r="237" spans="1:8" x14ac:dyDescent="0.2">
      <c r="A237" s="23">
        <v>3</v>
      </c>
      <c r="B237" s="25" t="s">
        <v>9</v>
      </c>
      <c r="C237" s="3">
        <v>37.881278538812786</v>
      </c>
      <c r="D237" s="3">
        <v>33.964549140142559</v>
      </c>
      <c r="E237" s="3">
        <f t="shared" si="8"/>
        <v>3.9167293986702276</v>
      </c>
      <c r="F237">
        <v>113.7</v>
      </c>
      <c r="G237">
        <v>102</v>
      </c>
      <c r="H237">
        <f t="shared" si="7"/>
        <v>11.700000000000003</v>
      </c>
    </row>
    <row r="238" spans="1:8" x14ac:dyDescent="0.2">
      <c r="A238" s="23">
        <v>3</v>
      </c>
      <c r="B238" s="25" t="s">
        <v>9</v>
      </c>
      <c r="C238" s="3">
        <v>247.48148148148147</v>
      </c>
      <c r="D238" s="3">
        <v>174.66647812191644</v>
      </c>
      <c r="E238" s="3">
        <f t="shared" si="8"/>
        <v>72.815003359565026</v>
      </c>
      <c r="F238">
        <v>742.5</v>
      </c>
      <c r="G238">
        <v>524.1</v>
      </c>
      <c r="H238">
        <f t="shared" si="7"/>
        <v>218.39999999999998</v>
      </c>
    </row>
    <row r="239" spans="1:8" x14ac:dyDescent="0.2">
      <c r="A239" s="23">
        <v>3</v>
      </c>
      <c r="B239" s="25" t="s">
        <v>10</v>
      </c>
      <c r="C239" s="3">
        <v>8.9883720930232549</v>
      </c>
      <c r="D239" s="3">
        <v>18.096796034816361</v>
      </c>
      <c r="E239" s="3">
        <f t="shared" si="8"/>
        <v>-9.1084239417931059</v>
      </c>
      <c r="F239">
        <v>27</v>
      </c>
      <c r="G239">
        <v>54.3</v>
      </c>
      <c r="H239">
        <f t="shared" si="7"/>
        <v>-27.299999999999997</v>
      </c>
    </row>
    <row r="240" spans="1:8" x14ac:dyDescent="0.2">
      <c r="A240" s="23">
        <v>3</v>
      </c>
      <c r="B240" s="25" t="s">
        <v>10</v>
      </c>
      <c r="C240" s="3">
        <v>13.195402298850574</v>
      </c>
      <c r="D240" s="3">
        <v>11.044729728799989</v>
      </c>
      <c r="E240" s="3">
        <f t="shared" si="8"/>
        <v>2.1506725700505847</v>
      </c>
      <c r="F240">
        <v>39.6</v>
      </c>
      <c r="G240">
        <v>33</v>
      </c>
      <c r="H240">
        <f t="shared" si="7"/>
        <v>6.6000000000000014</v>
      </c>
    </row>
    <row r="241" spans="1:8" x14ac:dyDescent="0.2">
      <c r="A241" s="23">
        <v>3</v>
      </c>
      <c r="B241" s="25" t="s">
        <v>10</v>
      </c>
      <c r="C241" s="3">
        <v>33.817073170731703</v>
      </c>
      <c r="D241" s="3">
        <v>27.094158278250543</v>
      </c>
      <c r="E241" s="3">
        <f t="shared" si="8"/>
        <v>6.7229148924811604</v>
      </c>
      <c r="F241">
        <v>101.4</v>
      </c>
      <c r="G241">
        <v>81.3</v>
      </c>
      <c r="H241">
        <f t="shared" si="7"/>
        <v>20.100000000000009</v>
      </c>
    </row>
    <row r="242" spans="1:8" x14ac:dyDescent="0.2">
      <c r="A242" s="23">
        <v>3</v>
      </c>
      <c r="B242" s="25" t="s">
        <v>10</v>
      </c>
      <c r="C242" s="3">
        <v>25.571428571428569</v>
      </c>
      <c r="D242" s="3">
        <v>18.550077943791678</v>
      </c>
      <c r="E242" s="3">
        <f t="shared" si="8"/>
        <v>7.0213506276368918</v>
      </c>
      <c r="F242">
        <v>76.8</v>
      </c>
      <c r="G242">
        <v>55.8</v>
      </c>
      <c r="H242">
        <f t="shared" si="7"/>
        <v>21</v>
      </c>
    </row>
    <row r="243" spans="1:8" x14ac:dyDescent="0.2">
      <c r="A243" s="23">
        <v>3</v>
      </c>
      <c r="B243" s="25" t="s">
        <v>10</v>
      </c>
      <c r="C243" s="3">
        <v>47.892857142857139</v>
      </c>
      <c r="D243" s="3">
        <v>40.444283800842513</v>
      </c>
      <c r="E243" s="3">
        <f t="shared" si="8"/>
        <v>7.4485733420146261</v>
      </c>
      <c r="F243">
        <v>143.69999999999999</v>
      </c>
      <c r="G243">
        <v>121.2</v>
      </c>
      <c r="H243">
        <f t="shared" si="7"/>
        <v>22.499999999999986</v>
      </c>
    </row>
    <row r="244" spans="1:8" x14ac:dyDescent="0.2">
      <c r="A244" s="23">
        <v>3</v>
      </c>
      <c r="B244" s="25" t="s">
        <v>10</v>
      </c>
      <c r="C244" s="3">
        <v>34.747126436781613</v>
      </c>
      <c r="D244" s="3">
        <v>29.957505574783969</v>
      </c>
      <c r="E244" s="3">
        <f t="shared" si="8"/>
        <v>4.7896208619976441</v>
      </c>
      <c r="F244">
        <v>104.1</v>
      </c>
      <c r="G244">
        <v>90</v>
      </c>
      <c r="H244">
        <f t="shared" si="7"/>
        <v>14.099999999999994</v>
      </c>
    </row>
    <row r="245" spans="1:8" x14ac:dyDescent="0.2">
      <c r="A245" s="23">
        <v>3</v>
      </c>
      <c r="B245" s="25" t="s">
        <v>10</v>
      </c>
      <c r="C245" s="3">
        <v>26.1264367816092</v>
      </c>
      <c r="D245" s="3">
        <v>22.129477427445941</v>
      </c>
      <c r="E245" s="3">
        <f t="shared" si="8"/>
        <v>3.9969593541632591</v>
      </c>
      <c r="F245">
        <v>78.3</v>
      </c>
      <c r="G245">
        <v>66.3</v>
      </c>
      <c r="H245">
        <f t="shared" si="7"/>
        <v>12</v>
      </c>
    </row>
    <row r="246" spans="1:8" x14ac:dyDescent="0.2">
      <c r="A246" s="23">
        <v>3</v>
      </c>
      <c r="B246" s="25" t="s">
        <v>10</v>
      </c>
      <c r="C246" s="3">
        <v>38.964285714285722</v>
      </c>
      <c r="D246" s="3">
        <v>41.820577959239024</v>
      </c>
      <c r="E246" s="3">
        <f t="shared" si="8"/>
        <v>-2.8562922449533019</v>
      </c>
      <c r="F246">
        <v>117</v>
      </c>
      <c r="G246">
        <v>125.4</v>
      </c>
      <c r="H246">
        <f t="shared" si="7"/>
        <v>-8.4000000000000057</v>
      </c>
    </row>
    <row r="247" spans="1:8" x14ac:dyDescent="0.2">
      <c r="A247" s="23">
        <v>3</v>
      </c>
      <c r="B247" s="25" t="s">
        <v>10</v>
      </c>
      <c r="C247" s="3">
        <v>24.070588235294121</v>
      </c>
      <c r="D247" s="3">
        <v>20.864099701040953</v>
      </c>
      <c r="E247" s="3">
        <f t="shared" si="8"/>
        <v>3.2064885342531682</v>
      </c>
      <c r="F247">
        <v>72.3</v>
      </c>
      <c r="G247">
        <v>62.7</v>
      </c>
      <c r="H247">
        <f t="shared" si="7"/>
        <v>9.5999999999999943</v>
      </c>
    </row>
    <row r="248" spans="1:8" x14ac:dyDescent="0.2">
      <c r="A248" s="23">
        <v>3</v>
      </c>
      <c r="B248" s="25" t="s">
        <v>10</v>
      </c>
      <c r="C248" s="3">
        <v>97.6</v>
      </c>
      <c r="D248" s="3">
        <v>112.64910173591663</v>
      </c>
      <c r="E248" s="3">
        <f t="shared" si="8"/>
        <v>-15.049101735916636</v>
      </c>
      <c r="F248">
        <v>292.8</v>
      </c>
      <c r="G248">
        <v>337.8</v>
      </c>
      <c r="H248">
        <f t="shared" si="7"/>
        <v>-45</v>
      </c>
    </row>
    <row r="249" spans="1:8" x14ac:dyDescent="0.2">
      <c r="A249" s="23">
        <v>3</v>
      </c>
      <c r="B249" s="25" t="s">
        <v>10</v>
      </c>
      <c r="C249" s="3">
        <v>29.952941176470592</v>
      </c>
      <c r="D249" s="3">
        <v>26.204149910077746</v>
      </c>
      <c r="E249" s="3">
        <f t="shared" si="8"/>
        <v>3.7487912663928462</v>
      </c>
      <c r="F249">
        <v>90</v>
      </c>
      <c r="G249">
        <v>78.599999999999994</v>
      </c>
      <c r="H249">
        <f t="shared" si="7"/>
        <v>11.400000000000006</v>
      </c>
    </row>
    <row r="250" spans="1:8" x14ac:dyDescent="0.2">
      <c r="A250" s="23">
        <v>3</v>
      </c>
      <c r="B250" s="25" t="s">
        <v>10</v>
      </c>
      <c r="C250" s="3">
        <v>71.129411764705893</v>
      </c>
      <c r="D250" s="3">
        <v>78.35864028500373</v>
      </c>
      <c r="E250" s="3">
        <f t="shared" si="8"/>
        <v>-7.2292285202978377</v>
      </c>
      <c r="F250">
        <v>213.3</v>
      </c>
      <c r="G250">
        <v>235.2</v>
      </c>
      <c r="H250">
        <f t="shared" si="7"/>
        <v>-21.899999999999977</v>
      </c>
    </row>
    <row r="251" spans="1:8" x14ac:dyDescent="0.2">
      <c r="A251" s="23">
        <v>3</v>
      </c>
      <c r="B251" s="25" t="s">
        <v>10</v>
      </c>
      <c r="C251" s="3">
        <v>113.90697674418605</v>
      </c>
      <c r="D251" s="3">
        <v>137.46242546489276</v>
      </c>
      <c r="E251" s="3">
        <f t="shared" si="8"/>
        <v>-23.555448720706707</v>
      </c>
      <c r="F251">
        <v>341.7</v>
      </c>
      <c r="G251">
        <v>412.5</v>
      </c>
      <c r="H251">
        <f t="shared" si="7"/>
        <v>-70.800000000000011</v>
      </c>
    </row>
    <row r="252" spans="1:8" x14ac:dyDescent="0.2">
      <c r="A252" s="23">
        <v>3</v>
      </c>
      <c r="B252" s="25" t="s">
        <v>10</v>
      </c>
      <c r="C252" s="3">
        <v>141.71764705882356</v>
      </c>
      <c r="D252" s="3">
        <v>157.81529864797164</v>
      </c>
      <c r="E252" s="3">
        <f t="shared" si="8"/>
        <v>-16.097651589148086</v>
      </c>
      <c r="F252">
        <v>425.1</v>
      </c>
      <c r="G252">
        <v>473.4</v>
      </c>
      <c r="H252">
        <f t="shared" si="7"/>
        <v>-48.299999999999955</v>
      </c>
    </row>
    <row r="253" spans="1:8" x14ac:dyDescent="0.2">
      <c r="A253" s="23">
        <v>3</v>
      </c>
      <c r="B253" s="25" t="s">
        <v>10</v>
      </c>
      <c r="C253" s="3">
        <v>143.85365853658536</v>
      </c>
      <c r="D253" s="3">
        <v>179.67942077715463</v>
      </c>
      <c r="E253" s="3">
        <f t="shared" si="8"/>
        <v>-35.825762240569276</v>
      </c>
      <c r="F253">
        <v>431.7</v>
      </c>
      <c r="G253">
        <v>539.1</v>
      </c>
      <c r="H253">
        <f t="shared" si="7"/>
        <v>-107.40000000000003</v>
      </c>
    </row>
    <row r="254" spans="1:8" x14ac:dyDescent="0.2">
      <c r="A254" s="23">
        <v>3</v>
      </c>
      <c r="B254" s="25" t="s">
        <v>10</v>
      </c>
      <c r="C254" s="3">
        <v>122.57142857142858</v>
      </c>
      <c r="D254" s="3">
        <v>153.82273024421409</v>
      </c>
      <c r="E254" s="3">
        <f t="shared" si="8"/>
        <v>-31.251301672785502</v>
      </c>
      <c r="F254">
        <v>367.8</v>
      </c>
      <c r="G254">
        <v>461.4</v>
      </c>
      <c r="H254">
        <f t="shared" si="7"/>
        <v>-93.599999999999966</v>
      </c>
    </row>
    <row r="255" spans="1:8" x14ac:dyDescent="0.2">
      <c r="A255" s="32">
        <v>4</v>
      </c>
      <c r="B255" s="21" t="s">
        <v>8</v>
      </c>
      <c r="C255" s="3">
        <v>12.941772151898734</v>
      </c>
      <c r="D255" s="3">
        <v>7.966682719651299</v>
      </c>
      <c r="E255" s="3">
        <f t="shared" si="8"/>
        <v>4.9750894322474348</v>
      </c>
      <c r="F255">
        <v>38.700000000000003</v>
      </c>
      <c r="G255">
        <v>24</v>
      </c>
      <c r="H255">
        <f t="shared" si="7"/>
        <v>14.700000000000003</v>
      </c>
    </row>
    <row r="256" spans="1:8" x14ac:dyDescent="0.2">
      <c r="A256" s="23">
        <v>4</v>
      </c>
      <c r="B256" s="25" t="s">
        <v>8</v>
      </c>
      <c r="C256" s="3">
        <v>6.8736842105263172</v>
      </c>
      <c r="D256" s="3">
        <v>2.9074948392025082</v>
      </c>
      <c r="E256" s="3">
        <f t="shared" si="8"/>
        <v>3.966189371323809</v>
      </c>
      <c r="F256">
        <v>20.7</v>
      </c>
      <c r="G256">
        <v>8.6999999999999993</v>
      </c>
      <c r="H256">
        <f t="shared" si="7"/>
        <v>12</v>
      </c>
    </row>
    <row r="257" spans="1:8" x14ac:dyDescent="0.2">
      <c r="A257" s="23">
        <v>4</v>
      </c>
      <c r="B257" s="25" t="s">
        <v>8</v>
      </c>
      <c r="C257" s="3">
        <v>11.632000000000001</v>
      </c>
      <c r="D257" s="3">
        <v>7.2111784521997278</v>
      </c>
      <c r="E257" s="3">
        <f t="shared" si="8"/>
        <v>4.4208215478002737</v>
      </c>
      <c r="F257">
        <v>34.799999999999997</v>
      </c>
      <c r="G257">
        <v>21.6</v>
      </c>
      <c r="H257">
        <f t="shared" si="7"/>
        <v>13.199999999999996</v>
      </c>
    </row>
    <row r="258" spans="1:8" x14ac:dyDescent="0.2">
      <c r="A258" s="23">
        <v>4</v>
      </c>
      <c r="B258" s="25" t="s">
        <v>8</v>
      </c>
      <c r="C258" s="3">
        <v>11.825641025641026</v>
      </c>
      <c r="D258" s="3">
        <v>5.8928667124080736</v>
      </c>
      <c r="E258" s="3">
        <f t="shared" si="8"/>
        <v>5.9327743132329527</v>
      </c>
      <c r="F258">
        <v>35.4</v>
      </c>
      <c r="G258">
        <v>17.7</v>
      </c>
      <c r="H258">
        <f t="shared" si="7"/>
        <v>17.7</v>
      </c>
    </row>
    <row r="259" spans="1:8" x14ac:dyDescent="0.2">
      <c r="A259" s="23">
        <v>4</v>
      </c>
      <c r="B259" s="25" t="s">
        <v>9</v>
      </c>
      <c r="C259" s="3">
        <v>15.904999999999999</v>
      </c>
      <c r="D259" s="3">
        <v>7.4584428916183416</v>
      </c>
      <c r="E259" s="3">
        <f t="shared" si="8"/>
        <v>8.4465571083816577</v>
      </c>
      <c r="F259">
        <v>47.7</v>
      </c>
      <c r="G259">
        <v>22.5</v>
      </c>
      <c r="H259">
        <f t="shared" si="7"/>
        <v>25.200000000000003</v>
      </c>
    </row>
    <row r="260" spans="1:8" x14ac:dyDescent="0.2">
      <c r="A260" s="23">
        <v>4</v>
      </c>
      <c r="B260" s="25" t="s">
        <v>9</v>
      </c>
      <c r="C260" s="3">
        <v>27.437037037037037</v>
      </c>
      <c r="D260" s="3">
        <v>18.772431377937504</v>
      </c>
      <c r="E260" s="3">
        <f t="shared" si="8"/>
        <v>8.6646056590995322</v>
      </c>
      <c r="F260">
        <v>82.2</v>
      </c>
      <c r="G260">
        <v>56.4</v>
      </c>
      <c r="H260">
        <f t="shared" ref="H260:H290" si="9">F260-G260</f>
        <v>25.800000000000004</v>
      </c>
    </row>
    <row r="261" spans="1:8" x14ac:dyDescent="0.2">
      <c r="A261" s="23">
        <v>4</v>
      </c>
      <c r="B261" s="25" t="s">
        <v>9</v>
      </c>
      <c r="C261" s="3">
        <v>17.372151898734174</v>
      </c>
      <c r="D261" s="3">
        <v>7.4584428916183416</v>
      </c>
      <c r="E261" s="3">
        <f t="shared" si="8"/>
        <v>9.9137090071158323</v>
      </c>
      <c r="F261">
        <v>52.2</v>
      </c>
      <c r="G261">
        <v>22.5</v>
      </c>
      <c r="H261">
        <f t="shared" si="9"/>
        <v>29.700000000000003</v>
      </c>
    </row>
    <row r="262" spans="1:8" x14ac:dyDescent="0.2">
      <c r="A262" s="23">
        <v>4</v>
      </c>
      <c r="B262" s="25" t="s">
        <v>9</v>
      </c>
      <c r="C262" s="3">
        <v>24.965333333333334</v>
      </c>
      <c r="D262" s="3">
        <v>16.381846721403157</v>
      </c>
      <c r="E262" s="3">
        <f t="shared" si="8"/>
        <v>8.5834866119301765</v>
      </c>
      <c r="F262">
        <v>75</v>
      </c>
      <c r="G262">
        <v>49.2</v>
      </c>
      <c r="H262">
        <f t="shared" si="9"/>
        <v>25.799999999999997</v>
      </c>
    </row>
    <row r="263" spans="1:8" x14ac:dyDescent="0.2">
      <c r="A263" s="23">
        <v>4</v>
      </c>
      <c r="B263" s="25" t="s">
        <v>9</v>
      </c>
      <c r="C263" s="3">
        <v>26.232911392405065</v>
      </c>
      <c r="D263" s="3">
        <v>18.972537834572439</v>
      </c>
      <c r="E263" s="3">
        <f t="shared" si="8"/>
        <v>7.2603735578326258</v>
      </c>
      <c r="F263">
        <v>78.599999999999994</v>
      </c>
      <c r="G263">
        <v>57</v>
      </c>
      <c r="H263">
        <f t="shared" si="9"/>
        <v>21.599999999999994</v>
      </c>
    </row>
    <row r="264" spans="1:8" x14ac:dyDescent="0.2">
      <c r="A264" s="23">
        <v>4</v>
      </c>
      <c r="B264" s="25" t="s">
        <v>9</v>
      </c>
      <c r="C264" s="3">
        <v>6.0564102564102562</v>
      </c>
      <c r="D264" s="3">
        <v>4.8856118037074205</v>
      </c>
      <c r="E264" s="3">
        <f t="shared" si="8"/>
        <v>1.1707984527028357</v>
      </c>
      <c r="F264">
        <v>18.3</v>
      </c>
      <c r="G264">
        <v>14.7</v>
      </c>
      <c r="H264">
        <f t="shared" si="9"/>
        <v>3.6000000000000014</v>
      </c>
    </row>
    <row r="265" spans="1:8" x14ac:dyDescent="0.2">
      <c r="A265" s="23">
        <v>4</v>
      </c>
      <c r="B265" s="25" t="s">
        <v>9</v>
      </c>
      <c r="C265" s="3">
        <v>85.142857142857125</v>
      </c>
      <c r="D265" s="3">
        <v>83.466657426307762</v>
      </c>
      <c r="E265" s="3">
        <f t="shared" si="8"/>
        <v>1.6761997165493625</v>
      </c>
      <c r="F265">
        <v>255.3</v>
      </c>
      <c r="G265">
        <v>250.5</v>
      </c>
      <c r="H265">
        <f t="shared" si="9"/>
        <v>4.8000000000000114</v>
      </c>
    </row>
    <row r="266" spans="1:8" x14ac:dyDescent="0.2">
      <c r="A266" s="23">
        <v>4</v>
      </c>
      <c r="B266" s="25" t="s">
        <v>9</v>
      </c>
      <c r="C266" s="3">
        <v>42.4</v>
      </c>
      <c r="D266" s="3">
        <v>33.199408920989008</v>
      </c>
      <c r="E266" s="3">
        <f t="shared" si="8"/>
        <v>9.2005910790109908</v>
      </c>
      <c r="F266">
        <v>127.2</v>
      </c>
      <c r="G266">
        <v>99.6</v>
      </c>
      <c r="H266">
        <f t="shared" si="9"/>
        <v>27.600000000000009</v>
      </c>
    </row>
    <row r="267" spans="1:8" x14ac:dyDescent="0.2">
      <c r="A267" s="23">
        <v>4</v>
      </c>
      <c r="B267" s="25" t="s">
        <v>9</v>
      </c>
      <c r="C267" s="3">
        <v>164.89743589743591</v>
      </c>
      <c r="D267" s="3">
        <v>182.5649473367933</v>
      </c>
      <c r="E267" s="3">
        <f t="shared" si="8"/>
        <v>-17.667511439357384</v>
      </c>
      <c r="F267">
        <v>494.7</v>
      </c>
      <c r="G267">
        <v>547.79999999999995</v>
      </c>
      <c r="H267">
        <f t="shared" si="9"/>
        <v>-53.099999999999966</v>
      </c>
    </row>
    <row r="268" spans="1:8" x14ac:dyDescent="0.2">
      <c r="A268" s="23">
        <v>4</v>
      </c>
      <c r="B268" s="25" t="s">
        <v>9</v>
      </c>
      <c r="C268" s="3">
        <v>52.851282051282062</v>
      </c>
      <c r="D268" s="3">
        <v>45.953922486762963</v>
      </c>
      <c r="E268" s="3">
        <f t="shared" si="8"/>
        <v>6.8973595645190997</v>
      </c>
      <c r="F268">
        <v>158.69999999999999</v>
      </c>
      <c r="G268">
        <v>138</v>
      </c>
      <c r="H268">
        <f t="shared" si="9"/>
        <v>20.699999999999989</v>
      </c>
    </row>
    <row r="269" spans="1:8" x14ac:dyDescent="0.2">
      <c r="A269" s="23">
        <v>4</v>
      </c>
      <c r="B269" s="25" t="s">
        <v>9</v>
      </c>
      <c r="C269" s="3">
        <v>65.390243902439025</v>
      </c>
      <c r="D269" s="3">
        <v>55.922107704155763</v>
      </c>
      <c r="E269" s="3">
        <f t="shared" si="8"/>
        <v>9.4681361982832613</v>
      </c>
      <c r="F269">
        <v>196.2</v>
      </c>
      <c r="G269">
        <v>167.7</v>
      </c>
      <c r="H269">
        <f t="shared" si="9"/>
        <v>28.5</v>
      </c>
    </row>
    <row r="270" spans="1:8" x14ac:dyDescent="0.2">
      <c r="A270" s="23">
        <v>4</v>
      </c>
      <c r="B270" s="25" t="s">
        <v>9</v>
      </c>
      <c r="C270" s="3">
        <v>78.240506329113927</v>
      </c>
      <c r="D270" s="3">
        <v>63.783407772935206</v>
      </c>
      <c r="E270" s="3">
        <f t="shared" si="8"/>
        <v>14.457098556178721</v>
      </c>
      <c r="F270">
        <v>234.6</v>
      </c>
      <c r="G270">
        <v>191.4</v>
      </c>
      <c r="H270">
        <f t="shared" si="9"/>
        <v>43.199999999999989</v>
      </c>
    </row>
    <row r="271" spans="1:8" x14ac:dyDescent="0.2">
      <c r="A271" s="23">
        <v>4</v>
      </c>
      <c r="B271" s="25" t="s">
        <v>9</v>
      </c>
      <c r="C271" s="3">
        <v>297.52631578947376</v>
      </c>
      <c r="D271" s="3">
        <v>298.98929307314569</v>
      </c>
      <c r="E271" s="3">
        <f t="shared" si="8"/>
        <v>-1.4629772836719326</v>
      </c>
      <c r="F271">
        <v>892.5</v>
      </c>
      <c r="G271">
        <v>897</v>
      </c>
      <c r="H271">
        <f t="shared" si="9"/>
        <v>-4.5</v>
      </c>
    </row>
    <row r="272" spans="1:8" x14ac:dyDescent="0.2">
      <c r="A272" s="23">
        <v>4</v>
      </c>
      <c r="B272" s="25" t="s">
        <v>9</v>
      </c>
      <c r="C272" s="3">
        <v>241.92405063291142</v>
      </c>
      <c r="D272" s="3">
        <v>231.08538186759802</v>
      </c>
      <c r="E272" s="3">
        <f t="shared" si="8"/>
        <v>10.8386687653134</v>
      </c>
      <c r="F272">
        <v>725.7</v>
      </c>
      <c r="G272">
        <v>693.3</v>
      </c>
      <c r="H272">
        <f t="shared" si="9"/>
        <v>32.400000000000091</v>
      </c>
    </row>
    <row r="273" spans="1:8" x14ac:dyDescent="0.2">
      <c r="A273" s="23">
        <v>4</v>
      </c>
      <c r="B273" s="25" t="s">
        <v>9</v>
      </c>
      <c r="C273" s="3">
        <v>139.63157894736841</v>
      </c>
      <c r="D273" s="3">
        <v>162.46281483287572</v>
      </c>
      <c r="E273" s="3">
        <f t="shared" si="8"/>
        <v>-22.831235885507311</v>
      </c>
      <c r="F273">
        <v>418.8</v>
      </c>
      <c r="G273">
        <v>487.5</v>
      </c>
      <c r="H273">
        <f t="shared" si="9"/>
        <v>-68.699999999999989</v>
      </c>
    </row>
    <row r="274" spans="1:8" x14ac:dyDescent="0.2">
      <c r="A274" s="23">
        <v>4</v>
      </c>
      <c r="B274" s="25" t="s">
        <v>9</v>
      </c>
      <c r="C274" s="3">
        <v>171.49333333333334</v>
      </c>
      <c r="D274" s="3">
        <v>175.09780138098404</v>
      </c>
      <c r="E274" s="3">
        <f t="shared" si="8"/>
        <v>-3.6044680476506983</v>
      </c>
      <c r="F274">
        <v>514.5</v>
      </c>
      <c r="G274">
        <v>525.29999999999995</v>
      </c>
      <c r="H274">
        <f t="shared" si="9"/>
        <v>-10.799999999999955</v>
      </c>
    </row>
    <row r="275" spans="1:8" x14ac:dyDescent="0.2">
      <c r="A275" s="23">
        <v>4</v>
      </c>
      <c r="B275" s="25" t="s">
        <v>10</v>
      </c>
      <c r="C275" s="3">
        <v>18.795061728395062</v>
      </c>
      <c r="D275" s="3">
        <v>14.60967596206965</v>
      </c>
      <c r="E275" s="3">
        <f t="shared" si="8"/>
        <v>4.1853857663254121</v>
      </c>
      <c r="F275">
        <v>56.4</v>
      </c>
      <c r="G275">
        <v>43.8</v>
      </c>
      <c r="H275">
        <f t="shared" si="9"/>
        <v>12.600000000000001</v>
      </c>
    </row>
    <row r="276" spans="1:8" x14ac:dyDescent="0.2">
      <c r="A276" s="23">
        <v>4</v>
      </c>
      <c r="B276" s="25" t="s">
        <v>10</v>
      </c>
      <c r="C276" s="3">
        <v>41.422784810126579</v>
      </c>
      <c r="D276" s="3">
        <v>31.771377372762309</v>
      </c>
      <c r="E276" s="3">
        <f t="shared" ref="E276:E290" si="10">C276-D276</f>
        <v>9.65140743736427</v>
      </c>
      <c r="F276">
        <v>124.2</v>
      </c>
      <c r="G276">
        <v>95.4</v>
      </c>
      <c r="H276">
        <f t="shared" si="9"/>
        <v>28.799999999999997</v>
      </c>
    </row>
    <row r="277" spans="1:8" x14ac:dyDescent="0.2">
      <c r="A277" s="23">
        <v>4</v>
      </c>
      <c r="B277" s="25" t="s">
        <v>10</v>
      </c>
      <c r="C277" s="3">
        <v>10.031168831168833</v>
      </c>
      <c r="D277" s="3">
        <v>5.9114740181016812</v>
      </c>
      <c r="E277" s="3">
        <f t="shared" si="10"/>
        <v>4.1196948130671514</v>
      </c>
      <c r="F277">
        <v>30</v>
      </c>
      <c r="G277">
        <v>17.7</v>
      </c>
      <c r="H277">
        <f t="shared" si="9"/>
        <v>12.3</v>
      </c>
    </row>
    <row r="278" spans="1:8" x14ac:dyDescent="0.2">
      <c r="A278" s="23">
        <v>4</v>
      </c>
      <c r="B278" s="25" t="s">
        <v>10</v>
      </c>
      <c r="C278" s="3">
        <v>13.405000000000001</v>
      </c>
      <c r="D278" s="3">
        <v>10.241521660254964</v>
      </c>
      <c r="E278" s="3">
        <f t="shared" si="10"/>
        <v>3.163478339745037</v>
      </c>
      <c r="F278">
        <v>40.200000000000003</v>
      </c>
      <c r="G278">
        <v>30.6</v>
      </c>
      <c r="H278">
        <f t="shared" si="9"/>
        <v>9.6000000000000014</v>
      </c>
    </row>
    <row r="279" spans="1:8" x14ac:dyDescent="0.2">
      <c r="A279" s="23">
        <v>4</v>
      </c>
      <c r="B279" s="25" t="s">
        <v>10</v>
      </c>
      <c r="C279" s="3">
        <v>76.308641975308646</v>
      </c>
      <c r="D279" s="3">
        <v>71.400429472924046</v>
      </c>
      <c r="E279" s="3">
        <f t="shared" si="10"/>
        <v>4.9082125023846004</v>
      </c>
      <c r="F279">
        <v>228.9</v>
      </c>
      <c r="G279">
        <v>214.2</v>
      </c>
      <c r="H279">
        <f t="shared" si="9"/>
        <v>14.700000000000017</v>
      </c>
    </row>
    <row r="280" spans="1:8" x14ac:dyDescent="0.2">
      <c r="A280" s="23">
        <v>4</v>
      </c>
      <c r="B280" s="25" t="s">
        <v>10</v>
      </c>
      <c r="C280" s="3">
        <v>61.858536585365854</v>
      </c>
      <c r="D280" s="3">
        <v>50.54204499444306</v>
      </c>
      <c r="E280" s="3">
        <f t="shared" si="10"/>
        <v>11.316491590922794</v>
      </c>
      <c r="F280">
        <v>185.7</v>
      </c>
      <c r="G280">
        <v>151.5</v>
      </c>
      <c r="H280">
        <f t="shared" si="9"/>
        <v>34.199999999999989</v>
      </c>
    </row>
    <row r="281" spans="1:8" x14ac:dyDescent="0.2">
      <c r="A281" s="23">
        <v>4</v>
      </c>
      <c r="B281" s="25" t="s">
        <v>10</v>
      </c>
      <c r="C281" s="3">
        <v>100.14814814814812</v>
      </c>
      <c r="D281" s="3">
        <v>85.88856018389734</v>
      </c>
      <c r="E281" s="3">
        <f t="shared" si="10"/>
        <v>14.259587964250784</v>
      </c>
      <c r="F281">
        <v>300.3</v>
      </c>
      <c r="G281">
        <v>257.7</v>
      </c>
      <c r="H281">
        <f t="shared" si="9"/>
        <v>42.600000000000023</v>
      </c>
    </row>
    <row r="282" spans="1:8" x14ac:dyDescent="0.2">
      <c r="A282" s="23">
        <v>4</v>
      </c>
      <c r="B282" s="25" t="s">
        <v>10</v>
      </c>
      <c r="C282" s="3">
        <v>31.758024691358024</v>
      </c>
      <c r="D282" s="3">
        <v>22.421060534324738</v>
      </c>
      <c r="E282" s="3">
        <f t="shared" si="10"/>
        <v>9.336964157033286</v>
      </c>
      <c r="F282">
        <v>95.4</v>
      </c>
      <c r="G282">
        <v>67.2</v>
      </c>
      <c r="H282">
        <f t="shared" si="9"/>
        <v>28.200000000000003</v>
      </c>
    </row>
    <row r="283" spans="1:8" x14ac:dyDescent="0.2">
      <c r="A283" s="23">
        <v>4</v>
      </c>
      <c r="B283" s="25" t="s">
        <v>10</v>
      </c>
      <c r="C283" s="3">
        <v>175.46835443037972</v>
      </c>
      <c r="D283" s="3">
        <v>133.07527104419552</v>
      </c>
      <c r="E283" s="3">
        <f t="shared" si="10"/>
        <v>42.393083386184202</v>
      </c>
      <c r="F283">
        <v>526.5</v>
      </c>
      <c r="G283">
        <v>399.3</v>
      </c>
      <c r="H283">
        <f t="shared" si="9"/>
        <v>127.19999999999999</v>
      </c>
    </row>
    <row r="284" spans="1:8" x14ac:dyDescent="0.2">
      <c r="A284" s="23">
        <v>4</v>
      </c>
      <c r="B284" s="25" t="s">
        <v>10</v>
      </c>
      <c r="C284" s="3">
        <v>57.979487179487187</v>
      </c>
      <c r="D284" s="3">
        <v>38.328719992960302</v>
      </c>
      <c r="E284" s="3">
        <f t="shared" si="10"/>
        <v>19.650767186526885</v>
      </c>
      <c r="F284">
        <v>174</v>
      </c>
      <c r="G284">
        <v>114.9</v>
      </c>
      <c r="H284">
        <f t="shared" si="9"/>
        <v>59.099999999999994</v>
      </c>
    </row>
    <row r="285" spans="1:8" x14ac:dyDescent="0.2">
      <c r="A285" s="23">
        <v>4</v>
      </c>
      <c r="B285" s="25" t="s">
        <v>10</v>
      </c>
      <c r="C285" s="3">
        <v>57.878481012658227</v>
      </c>
      <c r="D285" s="3">
        <v>44.483893279325869</v>
      </c>
      <c r="E285" s="3">
        <f t="shared" si="10"/>
        <v>13.394587733332358</v>
      </c>
      <c r="F285">
        <v>173.7</v>
      </c>
      <c r="G285">
        <v>133.5</v>
      </c>
      <c r="H285">
        <f t="shared" si="9"/>
        <v>40.199999999999989</v>
      </c>
    </row>
    <row r="286" spans="1:8" x14ac:dyDescent="0.2">
      <c r="A286" s="23">
        <v>4</v>
      </c>
      <c r="B286" s="25" t="s">
        <v>10</v>
      </c>
      <c r="C286" s="3">
        <v>99.518987341772146</v>
      </c>
      <c r="D286" s="3">
        <v>89.109381190793499</v>
      </c>
      <c r="E286" s="3">
        <f t="shared" si="10"/>
        <v>10.409606150978647</v>
      </c>
      <c r="F286">
        <v>298.5</v>
      </c>
      <c r="G286">
        <v>267.3</v>
      </c>
      <c r="H286">
        <f t="shared" si="9"/>
        <v>31.199999999999989</v>
      </c>
    </row>
    <row r="287" spans="1:8" x14ac:dyDescent="0.2">
      <c r="A287" s="23">
        <v>4</v>
      </c>
      <c r="B287" s="25" t="s">
        <v>10</v>
      </c>
      <c r="C287" s="3">
        <v>144.82666666666668</v>
      </c>
      <c r="D287" s="3">
        <v>129.41895478004687</v>
      </c>
      <c r="E287" s="3">
        <f t="shared" si="10"/>
        <v>15.407711886619808</v>
      </c>
      <c r="F287">
        <v>434.4</v>
      </c>
      <c r="G287">
        <v>388.2</v>
      </c>
      <c r="H287">
        <f t="shared" si="9"/>
        <v>46.199999999999989</v>
      </c>
    </row>
    <row r="288" spans="1:8" x14ac:dyDescent="0.2">
      <c r="A288" s="23">
        <v>4</v>
      </c>
      <c r="B288" s="25" t="s">
        <v>10</v>
      </c>
      <c r="C288" s="3">
        <v>139.63157894736841</v>
      </c>
      <c r="D288" s="3">
        <v>126.09731454056636</v>
      </c>
      <c r="E288" s="3">
        <f t="shared" si="10"/>
        <v>13.534264406802052</v>
      </c>
      <c r="F288">
        <v>418.8</v>
      </c>
      <c r="G288">
        <v>378.3</v>
      </c>
      <c r="H288">
        <f t="shared" si="9"/>
        <v>40.5</v>
      </c>
    </row>
    <row r="289" spans="1:8" x14ac:dyDescent="0.2">
      <c r="A289" s="23">
        <v>4</v>
      </c>
      <c r="B289" s="25" t="s">
        <v>10</v>
      </c>
      <c r="C289" s="3">
        <v>123.23076923076924</v>
      </c>
      <c r="D289" s="3">
        <v>107.47183324313345</v>
      </c>
      <c r="E289" s="3">
        <f t="shared" si="10"/>
        <v>15.758935987635795</v>
      </c>
      <c r="F289">
        <v>369.6</v>
      </c>
      <c r="G289">
        <v>322.5</v>
      </c>
      <c r="H289">
        <f t="shared" si="9"/>
        <v>47.100000000000023</v>
      </c>
    </row>
    <row r="290" spans="1:8" x14ac:dyDescent="0.2">
      <c r="A290" s="23">
        <v>4</v>
      </c>
      <c r="B290" s="25" t="s">
        <v>10</v>
      </c>
      <c r="C290" s="3">
        <v>136.89156626506022</v>
      </c>
      <c r="D290" s="3">
        <v>100.27954871991899</v>
      </c>
      <c r="E290" s="3">
        <f t="shared" si="10"/>
        <v>36.612017545141228</v>
      </c>
      <c r="F290">
        <v>410.7</v>
      </c>
      <c r="G290">
        <v>300.89999999999998</v>
      </c>
      <c r="H290">
        <f t="shared" si="9"/>
        <v>109.80000000000001</v>
      </c>
    </row>
  </sheetData>
  <mergeCells count="2">
    <mergeCell ref="C1:E1"/>
    <mergeCell ref="F1:H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A9BA3-081C-744A-A7F8-11E16CBBABD6}">
  <dimension ref="A1:E12"/>
  <sheetViews>
    <sheetView workbookViewId="0">
      <selection activeCell="E22" sqref="E22"/>
    </sheetView>
  </sheetViews>
  <sheetFormatPr baseColWidth="10" defaultRowHeight="16" x14ac:dyDescent="0.2"/>
  <cols>
    <col min="1" max="1" width="45.83203125" customWidth="1"/>
    <col min="2" max="2" width="26.5" customWidth="1"/>
  </cols>
  <sheetData>
    <row r="1" spans="1:5" ht="31" customHeight="1" x14ac:dyDescent="0.2">
      <c r="A1" s="4"/>
      <c r="B1" s="5" t="s">
        <v>28</v>
      </c>
      <c r="C1" s="9"/>
      <c r="D1" s="10"/>
      <c r="E1" s="11" t="s">
        <v>29</v>
      </c>
    </row>
    <row r="2" spans="1:5" ht="28" customHeight="1" x14ac:dyDescent="0.2">
      <c r="A2" s="6" t="s">
        <v>17</v>
      </c>
      <c r="B2" s="7">
        <v>57.3</v>
      </c>
    </row>
    <row r="3" spans="1:5" ht="28" customHeight="1" x14ac:dyDescent="0.2">
      <c r="A3" s="6" t="s">
        <v>18</v>
      </c>
      <c r="B3" s="7">
        <v>1.2</v>
      </c>
    </row>
    <row r="4" spans="1:5" ht="28" customHeight="1" x14ac:dyDescent="0.2">
      <c r="A4" s="6" t="s">
        <v>19</v>
      </c>
      <c r="B4" s="7">
        <v>100</v>
      </c>
      <c r="E4" s="3">
        <f>B2*B3*B7*0.036</f>
        <v>0.61883999999999983</v>
      </c>
    </row>
    <row r="5" spans="1:5" ht="28" customHeight="1" x14ac:dyDescent="0.2">
      <c r="A5" s="6" t="s">
        <v>20</v>
      </c>
      <c r="B5" s="7">
        <v>100</v>
      </c>
    </row>
    <row r="6" spans="1:5" ht="28" customHeight="1" x14ac:dyDescent="0.2">
      <c r="A6" s="6" t="s">
        <v>21</v>
      </c>
      <c r="B6" s="7">
        <f>B4*B5</f>
        <v>10000</v>
      </c>
    </row>
    <row r="7" spans="1:5" ht="28" customHeight="1" x14ac:dyDescent="0.2">
      <c r="A7" s="6" t="s">
        <v>22</v>
      </c>
      <c r="B7" s="7">
        <v>0.25</v>
      </c>
    </row>
    <row r="8" spans="1:5" ht="28" customHeight="1" x14ac:dyDescent="0.2">
      <c r="A8" s="6" t="s">
        <v>23</v>
      </c>
      <c r="B8" s="7">
        <f>B7*B6</f>
        <v>2500</v>
      </c>
      <c r="C8" t="s">
        <v>30</v>
      </c>
    </row>
    <row r="9" spans="1:5" ht="28" customHeight="1" x14ac:dyDescent="0.2">
      <c r="A9" s="6" t="s">
        <v>24</v>
      </c>
      <c r="B9" s="7">
        <f>B3*B8</f>
        <v>3000</v>
      </c>
      <c r="C9" t="s">
        <v>31</v>
      </c>
    </row>
    <row r="10" spans="1:5" ht="28" customHeight="1" x14ac:dyDescent="0.2">
      <c r="A10" s="6" t="s">
        <v>25</v>
      </c>
      <c r="B10" s="7">
        <f>B9*1000</f>
        <v>3000000</v>
      </c>
      <c r="C10" t="s">
        <v>32</v>
      </c>
    </row>
    <row r="11" spans="1:5" ht="28" customHeight="1" x14ac:dyDescent="0.2">
      <c r="A11" s="6" t="s">
        <v>26</v>
      </c>
      <c r="B11" s="7">
        <f>B10*B2</f>
        <v>171900000</v>
      </c>
    </row>
    <row r="12" spans="1:5" ht="28" customHeight="1" x14ac:dyDescent="0.2">
      <c r="A12" s="6" t="s">
        <v>27</v>
      </c>
      <c r="B12" s="8">
        <f>B11/1000000</f>
        <v>171.9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3D677-6A55-0442-937B-C4F7F59A799A}">
  <dimension ref="A1:AB80"/>
  <sheetViews>
    <sheetView topLeftCell="A35" zoomScale="62" zoomScaleNormal="68" workbookViewId="0">
      <selection activeCell="K48" sqref="K48"/>
    </sheetView>
  </sheetViews>
  <sheetFormatPr baseColWidth="10" defaultRowHeight="16" x14ac:dyDescent="0.2"/>
  <cols>
    <col min="3" max="3" width="12.83203125" customWidth="1"/>
    <col min="12" max="12" width="12.6640625" customWidth="1"/>
  </cols>
  <sheetData>
    <row r="1" spans="1:25" x14ac:dyDescent="0.2">
      <c r="A1" s="40" t="s">
        <v>38</v>
      </c>
      <c r="B1" s="40"/>
      <c r="C1" s="40"/>
      <c r="D1" s="40"/>
      <c r="E1" s="40"/>
      <c r="F1" s="40"/>
      <c r="G1" s="40"/>
      <c r="H1" s="40"/>
      <c r="J1" s="40" t="s">
        <v>39</v>
      </c>
      <c r="K1" s="40"/>
      <c r="L1" s="40"/>
      <c r="M1" s="40"/>
      <c r="N1" s="40"/>
      <c r="O1" s="40"/>
      <c r="P1" s="40"/>
      <c r="Q1" s="40"/>
    </row>
    <row r="2" spans="1:25" x14ac:dyDescent="0.2">
      <c r="E2" s="39" t="s">
        <v>37</v>
      </c>
      <c r="F2" s="39"/>
      <c r="G2" s="39" t="s">
        <v>36</v>
      </c>
      <c r="H2" s="39"/>
      <c r="N2" s="39" t="s">
        <v>37</v>
      </c>
      <c r="O2" s="39"/>
      <c r="P2" s="39" t="s">
        <v>36</v>
      </c>
      <c r="Q2" s="39"/>
      <c r="Y2" s="3"/>
    </row>
    <row r="3" spans="1:25" x14ac:dyDescent="0.2">
      <c r="A3" s="2" t="s">
        <v>0</v>
      </c>
      <c r="B3" s="2" t="s">
        <v>7</v>
      </c>
      <c r="C3" s="2" t="s">
        <v>11</v>
      </c>
      <c r="D3" s="2" t="s">
        <v>35</v>
      </c>
      <c r="E3" s="2" t="s">
        <v>33</v>
      </c>
      <c r="F3" s="2" t="s">
        <v>34</v>
      </c>
      <c r="G3" s="2" t="s">
        <v>33</v>
      </c>
      <c r="H3" s="2" t="s">
        <v>34</v>
      </c>
      <c r="J3" s="2" t="s">
        <v>0</v>
      </c>
      <c r="K3" s="2" t="s">
        <v>7</v>
      </c>
      <c r="L3" s="2" t="s">
        <v>11</v>
      </c>
      <c r="M3" s="2" t="s">
        <v>35</v>
      </c>
      <c r="N3" s="2" t="s">
        <v>33</v>
      </c>
      <c r="O3" s="2" t="s">
        <v>34</v>
      </c>
      <c r="P3" s="2" t="s">
        <v>33</v>
      </c>
      <c r="Q3" s="2" t="s">
        <v>34</v>
      </c>
    </row>
    <row r="4" spans="1:25" x14ac:dyDescent="0.2">
      <c r="A4">
        <v>1</v>
      </c>
      <c r="B4">
        <v>0</v>
      </c>
      <c r="C4" t="s">
        <v>8</v>
      </c>
      <c r="D4">
        <v>4</v>
      </c>
      <c r="E4" s="3">
        <v>184.65</v>
      </c>
      <c r="F4" s="3">
        <v>192.15</v>
      </c>
      <c r="G4" s="3">
        <v>148.11910748</v>
      </c>
      <c r="H4" s="3">
        <v>179.16698915000001</v>
      </c>
      <c r="J4">
        <v>1</v>
      </c>
      <c r="K4">
        <v>0</v>
      </c>
      <c r="L4" t="s">
        <v>8</v>
      </c>
      <c r="M4">
        <v>4</v>
      </c>
      <c r="N4" s="3">
        <v>38.625</v>
      </c>
      <c r="O4" s="3">
        <v>7.4513421610000004</v>
      </c>
      <c r="P4" s="3">
        <v>31.425000000000001</v>
      </c>
      <c r="Q4" s="3">
        <v>13.155322117000001</v>
      </c>
      <c r="Y4" s="3"/>
    </row>
    <row r="5" spans="1:25" x14ac:dyDescent="0.2">
      <c r="A5">
        <v>1</v>
      </c>
      <c r="B5">
        <v>0.33</v>
      </c>
      <c r="C5" t="s">
        <v>9</v>
      </c>
      <c r="D5">
        <v>4</v>
      </c>
      <c r="E5" s="3">
        <v>223.95</v>
      </c>
      <c r="F5" s="3">
        <v>241.875</v>
      </c>
      <c r="G5" s="3">
        <v>177.10344434999999</v>
      </c>
      <c r="H5" s="3">
        <v>221.22532065999999</v>
      </c>
      <c r="J5">
        <v>1</v>
      </c>
      <c r="K5">
        <v>0.33</v>
      </c>
      <c r="L5" t="s">
        <v>9</v>
      </c>
      <c r="M5">
        <v>4</v>
      </c>
      <c r="N5" s="3">
        <v>122.925</v>
      </c>
      <c r="O5" s="3">
        <v>24.832287449999999</v>
      </c>
      <c r="P5" s="3">
        <v>103.425</v>
      </c>
      <c r="Q5" s="3">
        <v>21.583848128</v>
      </c>
      <c r="Y5" s="3"/>
    </row>
    <row r="6" spans="1:25" x14ac:dyDescent="0.2">
      <c r="A6">
        <v>1</v>
      </c>
      <c r="B6">
        <v>0.66</v>
      </c>
      <c r="C6" t="s">
        <v>9</v>
      </c>
      <c r="D6">
        <v>4</v>
      </c>
      <c r="E6" s="3">
        <v>130.57499999999999</v>
      </c>
      <c r="F6" s="3">
        <v>126.22499999999999</v>
      </c>
      <c r="G6" s="3">
        <v>50.901301555000003</v>
      </c>
      <c r="H6" s="3">
        <v>47.075073021999998</v>
      </c>
      <c r="J6">
        <v>1</v>
      </c>
      <c r="K6">
        <v>0.66</v>
      </c>
      <c r="L6" t="s">
        <v>9</v>
      </c>
      <c r="M6">
        <v>4</v>
      </c>
      <c r="N6" s="3">
        <v>237.9</v>
      </c>
      <c r="O6" s="3">
        <v>40.012248124999999</v>
      </c>
      <c r="P6" s="3">
        <v>248.02500000000001</v>
      </c>
      <c r="Q6" s="3">
        <v>101.24466653</v>
      </c>
      <c r="Y6" s="3"/>
    </row>
    <row r="7" spans="1:25" x14ac:dyDescent="0.2">
      <c r="A7">
        <v>1</v>
      </c>
      <c r="B7">
        <v>0.99</v>
      </c>
      <c r="C7" t="s">
        <v>9</v>
      </c>
      <c r="D7">
        <v>4</v>
      </c>
      <c r="E7" s="3">
        <v>217.95</v>
      </c>
      <c r="F7" s="3">
        <v>194.47499999999999</v>
      </c>
      <c r="G7" s="3">
        <v>70.274533082999994</v>
      </c>
      <c r="H7" s="3">
        <v>81.254184507999994</v>
      </c>
      <c r="J7">
        <v>1</v>
      </c>
      <c r="K7">
        <v>0.99</v>
      </c>
      <c r="L7" t="s">
        <v>9</v>
      </c>
      <c r="M7">
        <v>4</v>
      </c>
      <c r="N7" s="3">
        <v>328.72500000000002</v>
      </c>
      <c r="O7" s="3">
        <v>77.698793426999998</v>
      </c>
      <c r="P7" s="3">
        <v>356.7</v>
      </c>
      <c r="Q7" s="3">
        <v>125.55038829</v>
      </c>
      <c r="Y7" s="3"/>
    </row>
    <row r="8" spans="1:25" x14ac:dyDescent="0.2">
      <c r="A8">
        <v>1</v>
      </c>
      <c r="B8">
        <v>1.98</v>
      </c>
      <c r="C8" t="s">
        <v>9</v>
      </c>
      <c r="D8">
        <v>4</v>
      </c>
      <c r="E8" s="3">
        <v>177.15</v>
      </c>
      <c r="F8" s="3">
        <v>141.375</v>
      </c>
      <c r="G8" s="3">
        <v>54.983542991999997</v>
      </c>
      <c r="H8" s="3">
        <v>59.060837278000001</v>
      </c>
      <c r="J8">
        <v>1</v>
      </c>
      <c r="K8">
        <v>1.98</v>
      </c>
      <c r="L8" t="s">
        <v>9</v>
      </c>
      <c r="M8">
        <v>4</v>
      </c>
      <c r="N8" s="3">
        <v>470.17500000000001</v>
      </c>
      <c r="O8" s="3">
        <v>189.65796187000001</v>
      </c>
      <c r="P8" s="3">
        <v>468.52499999999998</v>
      </c>
      <c r="Q8" s="3">
        <v>125.17021411</v>
      </c>
      <c r="Y8" s="3"/>
    </row>
    <row r="9" spans="1:25" x14ac:dyDescent="0.2">
      <c r="A9">
        <v>1</v>
      </c>
      <c r="B9">
        <v>0.33</v>
      </c>
      <c r="C9" t="s">
        <v>10</v>
      </c>
      <c r="D9">
        <v>4</v>
      </c>
      <c r="E9" s="3">
        <v>176.17500000000001</v>
      </c>
      <c r="F9" s="3">
        <v>171.15</v>
      </c>
      <c r="G9" s="3">
        <v>89.596219227999995</v>
      </c>
      <c r="H9" s="3">
        <v>119.33980895000001</v>
      </c>
      <c r="J9">
        <v>1</v>
      </c>
      <c r="K9">
        <v>0.33</v>
      </c>
      <c r="L9" t="s">
        <v>10</v>
      </c>
      <c r="M9">
        <v>4</v>
      </c>
      <c r="N9" s="3">
        <v>140.77500000000001</v>
      </c>
      <c r="O9" s="3">
        <v>29.471723736000001</v>
      </c>
      <c r="P9" s="3">
        <v>113.25</v>
      </c>
      <c r="Q9" s="3">
        <v>34.354475690999998</v>
      </c>
      <c r="Y9" s="3"/>
    </row>
    <row r="10" spans="1:25" x14ac:dyDescent="0.2">
      <c r="A10">
        <v>1</v>
      </c>
      <c r="B10">
        <v>0.66</v>
      </c>
      <c r="C10" t="s">
        <v>10</v>
      </c>
      <c r="D10">
        <v>4</v>
      </c>
      <c r="E10" s="3">
        <v>124.4</v>
      </c>
      <c r="F10" s="3">
        <v>175.2</v>
      </c>
      <c r="G10" s="3">
        <v>24.235717442999999</v>
      </c>
      <c r="H10" s="3">
        <v>111.26603255000001</v>
      </c>
      <c r="J10">
        <v>1</v>
      </c>
      <c r="K10">
        <v>0.66</v>
      </c>
      <c r="L10" t="s">
        <v>10</v>
      </c>
      <c r="M10">
        <v>4</v>
      </c>
      <c r="N10" s="3">
        <v>180</v>
      </c>
      <c r="O10" s="3">
        <v>29.947954854999999</v>
      </c>
      <c r="P10" s="3">
        <v>177.45</v>
      </c>
      <c r="Q10" s="3">
        <v>66.680806833999995</v>
      </c>
      <c r="Y10" s="3"/>
    </row>
    <row r="11" spans="1:25" x14ac:dyDescent="0.2">
      <c r="A11">
        <v>1</v>
      </c>
      <c r="B11">
        <v>0.99</v>
      </c>
      <c r="C11" t="s">
        <v>10</v>
      </c>
      <c r="D11">
        <v>4</v>
      </c>
      <c r="E11" s="3">
        <v>85.275000000000006</v>
      </c>
      <c r="F11" s="3">
        <v>80.474999999999994</v>
      </c>
      <c r="G11" s="3">
        <v>25.429166325000001</v>
      </c>
      <c r="H11" s="3">
        <v>38.615314320000003</v>
      </c>
      <c r="J11">
        <v>1</v>
      </c>
      <c r="K11">
        <v>0.99</v>
      </c>
      <c r="L11" t="s">
        <v>10</v>
      </c>
      <c r="M11">
        <v>4</v>
      </c>
      <c r="N11" s="3">
        <v>198</v>
      </c>
      <c r="O11" s="3">
        <v>53.483081437000003</v>
      </c>
      <c r="P11" s="3">
        <v>210.9</v>
      </c>
      <c r="Q11" s="3">
        <v>60.644043400999998</v>
      </c>
    </row>
    <row r="12" spans="1:25" x14ac:dyDescent="0.2">
      <c r="A12">
        <v>1</v>
      </c>
      <c r="B12">
        <v>1.98</v>
      </c>
      <c r="C12" t="s">
        <v>10</v>
      </c>
      <c r="D12">
        <v>4</v>
      </c>
      <c r="E12" s="3">
        <v>148.5</v>
      </c>
      <c r="F12" s="3">
        <v>167.92500000000001</v>
      </c>
      <c r="G12" s="3">
        <v>91.402078751000005</v>
      </c>
      <c r="H12" s="3">
        <v>106.6137069</v>
      </c>
      <c r="J12">
        <v>1</v>
      </c>
      <c r="K12">
        <v>1.98</v>
      </c>
      <c r="L12" t="s">
        <v>10</v>
      </c>
      <c r="M12">
        <v>4</v>
      </c>
      <c r="N12" s="3">
        <v>308.25</v>
      </c>
      <c r="O12" s="3">
        <v>42.927264063999999</v>
      </c>
      <c r="P12" s="3">
        <v>339.52499999999998</v>
      </c>
      <c r="Q12" s="3">
        <v>68.141782336999995</v>
      </c>
      <c r="Y12" s="3"/>
    </row>
    <row r="13" spans="1:25" x14ac:dyDescent="0.2">
      <c r="N13" s="3"/>
      <c r="O13" s="3"/>
      <c r="P13" s="3"/>
      <c r="Q13" s="3"/>
      <c r="Y13" s="3"/>
    </row>
    <row r="14" spans="1:25" x14ac:dyDescent="0.2">
      <c r="A14">
        <v>2</v>
      </c>
      <c r="B14">
        <v>0</v>
      </c>
      <c r="C14" t="s">
        <v>8</v>
      </c>
      <c r="D14">
        <v>4</v>
      </c>
      <c r="E14" s="3">
        <v>50.924999999999997</v>
      </c>
      <c r="F14" s="3">
        <v>45.524999999999999</v>
      </c>
      <c r="G14" s="3">
        <v>28.870096986</v>
      </c>
      <c r="H14" s="3">
        <v>29.235637498999999</v>
      </c>
      <c r="J14">
        <v>2</v>
      </c>
      <c r="K14">
        <v>0</v>
      </c>
      <c r="L14" t="s">
        <v>8</v>
      </c>
      <c r="M14">
        <v>4</v>
      </c>
      <c r="N14" s="3">
        <v>46.35</v>
      </c>
      <c r="O14" s="3">
        <v>17.917310065999999</v>
      </c>
      <c r="P14" s="3">
        <v>32.475000000000001</v>
      </c>
      <c r="Q14" s="3">
        <v>20.334269104000001</v>
      </c>
    </row>
    <row r="15" spans="1:25" x14ac:dyDescent="0.2">
      <c r="A15">
        <v>2</v>
      </c>
      <c r="B15">
        <v>0.33</v>
      </c>
      <c r="C15" t="s">
        <v>9</v>
      </c>
      <c r="D15">
        <v>4</v>
      </c>
      <c r="E15" s="3">
        <v>67.125</v>
      </c>
      <c r="F15" s="3">
        <v>63.674999999999997</v>
      </c>
      <c r="G15" s="3">
        <v>25.504558415999998</v>
      </c>
      <c r="H15" s="3">
        <v>28.308700076000001</v>
      </c>
      <c r="J15">
        <v>2</v>
      </c>
      <c r="K15">
        <v>0.33</v>
      </c>
      <c r="L15" t="s">
        <v>9</v>
      </c>
      <c r="M15">
        <v>4</v>
      </c>
      <c r="N15" s="3">
        <v>119.47499999999999</v>
      </c>
      <c r="O15" s="3">
        <v>33.640488998000002</v>
      </c>
      <c r="P15" s="3">
        <v>73.2</v>
      </c>
      <c r="Q15" s="3">
        <v>18.170855786000001</v>
      </c>
      <c r="Y15" s="3"/>
    </row>
    <row r="16" spans="1:25" x14ac:dyDescent="0.2">
      <c r="A16">
        <v>2</v>
      </c>
      <c r="B16">
        <v>0.66</v>
      </c>
      <c r="C16" t="s">
        <v>9</v>
      </c>
      <c r="D16">
        <v>4</v>
      </c>
      <c r="E16" s="3">
        <v>69.674999999999997</v>
      </c>
      <c r="F16" s="3">
        <v>66.075000000000003</v>
      </c>
      <c r="G16" s="3">
        <v>28.66151601</v>
      </c>
      <c r="H16" s="3">
        <v>30.518887593999999</v>
      </c>
      <c r="J16">
        <v>2</v>
      </c>
      <c r="K16">
        <v>0.66</v>
      </c>
      <c r="L16" t="s">
        <v>9</v>
      </c>
      <c r="M16">
        <v>4</v>
      </c>
      <c r="N16" s="3">
        <v>239.4</v>
      </c>
      <c r="O16" s="3">
        <v>128.15607671999999</v>
      </c>
      <c r="P16" s="3">
        <v>209.17500000000001</v>
      </c>
      <c r="Q16" s="3">
        <v>130.41465600000001</v>
      </c>
      <c r="Y16" s="3"/>
    </row>
    <row r="17" spans="1:25" x14ac:dyDescent="0.2">
      <c r="A17">
        <v>2</v>
      </c>
      <c r="B17">
        <v>0.99</v>
      </c>
      <c r="C17" t="s">
        <v>9</v>
      </c>
      <c r="D17">
        <v>4</v>
      </c>
      <c r="E17" s="3">
        <v>98.174999999999997</v>
      </c>
      <c r="F17" s="3">
        <v>102.075</v>
      </c>
      <c r="G17" s="3">
        <v>44.431323409999997</v>
      </c>
      <c r="H17" s="3">
        <v>47.987107643999998</v>
      </c>
      <c r="J17">
        <v>2</v>
      </c>
      <c r="K17">
        <v>0.99</v>
      </c>
      <c r="L17" t="s">
        <v>9</v>
      </c>
      <c r="M17">
        <v>4</v>
      </c>
      <c r="N17" s="3">
        <v>282.75</v>
      </c>
      <c r="O17" s="3">
        <v>67.328671455999995</v>
      </c>
      <c r="P17" s="3">
        <v>303.07499999999999</v>
      </c>
      <c r="Q17" s="3">
        <v>98.791105368999993</v>
      </c>
      <c r="Y17" s="3"/>
    </row>
    <row r="18" spans="1:25" x14ac:dyDescent="0.2">
      <c r="A18">
        <v>2</v>
      </c>
      <c r="B18">
        <v>1.98</v>
      </c>
      <c r="C18" t="s">
        <v>9</v>
      </c>
      <c r="D18">
        <v>4</v>
      </c>
      <c r="E18" s="3">
        <v>104.7</v>
      </c>
      <c r="F18" s="3">
        <v>140.4</v>
      </c>
      <c r="G18" s="3">
        <v>26.941046750000002</v>
      </c>
      <c r="H18" s="3">
        <v>41.318034803000003</v>
      </c>
      <c r="J18">
        <v>2</v>
      </c>
      <c r="K18">
        <v>1.98</v>
      </c>
      <c r="L18" t="s">
        <v>9</v>
      </c>
      <c r="M18">
        <v>4</v>
      </c>
      <c r="N18" s="3">
        <v>446.92500000000001</v>
      </c>
      <c r="O18" s="3">
        <v>70.969447651999999</v>
      </c>
      <c r="P18" s="3">
        <v>480</v>
      </c>
      <c r="Q18" s="3">
        <v>98.820746810000003</v>
      </c>
      <c r="Y18" s="3"/>
    </row>
    <row r="19" spans="1:25" x14ac:dyDescent="0.2">
      <c r="A19">
        <v>2</v>
      </c>
      <c r="B19">
        <v>0.33</v>
      </c>
      <c r="C19" t="s">
        <v>10</v>
      </c>
      <c r="D19">
        <v>4</v>
      </c>
      <c r="E19" s="3">
        <v>38.774999999999999</v>
      </c>
      <c r="F19" s="3">
        <v>45.225000000000001</v>
      </c>
      <c r="G19" s="3">
        <v>35.227013782</v>
      </c>
      <c r="H19" s="3">
        <v>45.111445332999999</v>
      </c>
      <c r="J19">
        <v>2</v>
      </c>
      <c r="K19">
        <v>0.33</v>
      </c>
      <c r="L19" t="s">
        <v>10</v>
      </c>
      <c r="M19">
        <v>4</v>
      </c>
      <c r="N19" s="3">
        <v>128.85</v>
      </c>
      <c r="O19" s="3">
        <v>25.503529168</v>
      </c>
      <c r="P19" s="3">
        <v>84.75</v>
      </c>
      <c r="Q19" s="3">
        <v>20.141747689999999</v>
      </c>
      <c r="Y19" s="3"/>
    </row>
    <row r="20" spans="1:25" x14ac:dyDescent="0.2">
      <c r="A20">
        <v>2</v>
      </c>
      <c r="B20">
        <v>0.66</v>
      </c>
      <c r="C20" t="s">
        <v>10</v>
      </c>
      <c r="D20">
        <v>4</v>
      </c>
      <c r="E20" s="3">
        <v>77.599999999999994</v>
      </c>
      <c r="F20" s="3">
        <v>91.3</v>
      </c>
      <c r="G20" s="3">
        <v>19.730179927999998</v>
      </c>
      <c r="H20" s="3">
        <v>28.178183050000001</v>
      </c>
      <c r="J20">
        <v>2</v>
      </c>
      <c r="K20">
        <v>0.66</v>
      </c>
      <c r="L20" t="s">
        <v>10</v>
      </c>
      <c r="M20">
        <v>4</v>
      </c>
      <c r="N20" s="3">
        <v>229.125</v>
      </c>
      <c r="O20" s="3">
        <v>76.026722276000001</v>
      </c>
      <c r="P20" s="3">
        <v>226.05</v>
      </c>
      <c r="Q20" s="3">
        <v>93.148429938000007</v>
      </c>
      <c r="Y20" s="3"/>
    </row>
    <row r="21" spans="1:25" x14ac:dyDescent="0.2">
      <c r="A21">
        <v>2</v>
      </c>
      <c r="B21">
        <v>0.99</v>
      </c>
      <c r="C21" t="s">
        <v>10</v>
      </c>
      <c r="D21">
        <v>4</v>
      </c>
      <c r="E21" s="3">
        <v>89.025000000000006</v>
      </c>
      <c r="F21" s="3">
        <v>108.75</v>
      </c>
      <c r="G21" s="3">
        <v>55.432864801000001</v>
      </c>
      <c r="H21" s="3">
        <v>81.719948604999999</v>
      </c>
      <c r="J21">
        <v>2</v>
      </c>
      <c r="K21">
        <v>0.99</v>
      </c>
      <c r="L21" t="s">
        <v>10</v>
      </c>
      <c r="M21">
        <v>4</v>
      </c>
      <c r="N21" s="3">
        <v>231.75</v>
      </c>
      <c r="O21" s="3">
        <v>11.239661916999999</v>
      </c>
      <c r="P21" s="3">
        <v>203.02500000000001</v>
      </c>
      <c r="Q21" s="3">
        <v>54.608996511999997</v>
      </c>
    </row>
    <row r="22" spans="1:25" x14ac:dyDescent="0.2">
      <c r="A22">
        <v>2</v>
      </c>
      <c r="B22">
        <v>1.98</v>
      </c>
      <c r="C22" t="s">
        <v>10</v>
      </c>
      <c r="D22">
        <v>4</v>
      </c>
      <c r="E22" s="3">
        <v>116.77500000000001</v>
      </c>
      <c r="F22" s="3">
        <v>138</v>
      </c>
      <c r="G22" s="3">
        <v>70.294967814000003</v>
      </c>
      <c r="H22" s="3">
        <v>97.549987185999996</v>
      </c>
      <c r="J22">
        <v>2</v>
      </c>
      <c r="K22">
        <v>1.98</v>
      </c>
      <c r="L22" t="s">
        <v>10</v>
      </c>
      <c r="M22">
        <v>4</v>
      </c>
      <c r="N22" s="3">
        <v>394.95</v>
      </c>
      <c r="O22" s="3">
        <v>56.236731767999999</v>
      </c>
      <c r="P22" s="3">
        <v>394.2</v>
      </c>
      <c r="Q22" s="3">
        <v>48.838304639</v>
      </c>
      <c r="Y22" s="3"/>
    </row>
    <row r="23" spans="1:25" x14ac:dyDescent="0.2">
      <c r="N23" s="3"/>
      <c r="O23" s="3"/>
      <c r="P23" s="3"/>
      <c r="Q23" s="3"/>
      <c r="Y23" s="3"/>
    </row>
    <row r="24" spans="1:25" x14ac:dyDescent="0.2">
      <c r="A24">
        <v>3</v>
      </c>
      <c r="B24">
        <v>0</v>
      </c>
      <c r="C24" t="s">
        <v>8</v>
      </c>
      <c r="D24">
        <v>4</v>
      </c>
      <c r="E24" s="3">
        <v>23.7</v>
      </c>
      <c r="F24" s="3">
        <v>18.524999999999999</v>
      </c>
      <c r="G24" s="3">
        <v>21.462059546999999</v>
      </c>
      <c r="H24" s="3">
        <v>17.180293943999999</v>
      </c>
      <c r="J24">
        <v>3</v>
      </c>
      <c r="K24">
        <v>0</v>
      </c>
      <c r="L24" t="s">
        <v>8</v>
      </c>
      <c r="M24">
        <v>4</v>
      </c>
      <c r="N24" s="3">
        <v>33</v>
      </c>
      <c r="O24" s="3">
        <v>8.7120606057999996</v>
      </c>
      <c r="P24" s="3">
        <v>28.65</v>
      </c>
      <c r="Q24" s="3">
        <v>12.797265333</v>
      </c>
      <c r="Y24" s="3"/>
    </row>
    <row r="25" spans="1:25" x14ac:dyDescent="0.2">
      <c r="A25">
        <v>3</v>
      </c>
      <c r="B25">
        <v>0.33</v>
      </c>
      <c r="C25" t="s">
        <v>9</v>
      </c>
      <c r="D25">
        <v>4</v>
      </c>
      <c r="E25" s="3">
        <v>14.1</v>
      </c>
      <c r="F25" s="3">
        <v>17.175000000000001</v>
      </c>
      <c r="G25" s="3">
        <v>13.11106403</v>
      </c>
      <c r="H25" s="3">
        <v>10.969161316999999</v>
      </c>
      <c r="J25">
        <v>3</v>
      </c>
      <c r="K25">
        <v>0.33</v>
      </c>
      <c r="L25" t="s">
        <v>9</v>
      </c>
      <c r="M25">
        <v>4</v>
      </c>
      <c r="N25" s="3">
        <v>69.224999999999994</v>
      </c>
      <c r="O25" s="3">
        <v>32.983063835999999</v>
      </c>
      <c r="P25" s="3">
        <v>67.8</v>
      </c>
      <c r="Q25" s="3">
        <v>20.370567002000001</v>
      </c>
    </row>
    <row r="26" spans="1:25" x14ac:dyDescent="0.2">
      <c r="A26">
        <v>3</v>
      </c>
      <c r="B26">
        <v>0.66</v>
      </c>
      <c r="C26" t="s">
        <v>9</v>
      </c>
      <c r="D26">
        <v>4</v>
      </c>
      <c r="E26" s="3">
        <v>26.85</v>
      </c>
      <c r="F26" s="3">
        <v>18.975000000000001</v>
      </c>
      <c r="G26" s="3">
        <v>10.230835743</v>
      </c>
      <c r="H26" s="3">
        <v>12.379923263</v>
      </c>
      <c r="J26">
        <v>3</v>
      </c>
      <c r="K26">
        <v>0.66</v>
      </c>
      <c r="L26" t="s">
        <v>9</v>
      </c>
      <c r="M26">
        <v>4</v>
      </c>
      <c r="N26" s="3">
        <v>114</v>
      </c>
      <c r="O26" s="3">
        <v>28.734300060999999</v>
      </c>
      <c r="P26" s="3">
        <v>112.8</v>
      </c>
      <c r="Q26" s="3">
        <v>45.684789590999998</v>
      </c>
      <c r="Y26" s="3"/>
    </row>
    <row r="27" spans="1:25" x14ac:dyDescent="0.2">
      <c r="A27">
        <v>3</v>
      </c>
      <c r="B27">
        <v>0.99</v>
      </c>
      <c r="C27" t="s">
        <v>9</v>
      </c>
      <c r="D27">
        <v>4</v>
      </c>
      <c r="E27" s="3">
        <v>46.725000000000001</v>
      </c>
      <c r="F27" s="3">
        <v>45.225000000000001</v>
      </c>
      <c r="G27" s="3">
        <v>26.326460073</v>
      </c>
      <c r="H27" s="3">
        <v>29.203809682999999</v>
      </c>
      <c r="J27">
        <v>3</v>
      </c>
      <c r="K27">
        <v>0.99</v>
      </c>
      <c r="L27" t="s">
        <v>9</v>
      </c>
      <c r="M27">
        <v>4</v>
      </c>
      <c r="N27" s="3">
        <v>188.47499999999999</v>
      </c>
      <c r="O27" s="3">
        <v>69.417162863000001</v>
      </c>
      <c r="P27" s="3">
        <v>245.47499999999999</v>
      </c>
      <c r="Q27" s="3">
        <v>186.01812412000001</v>
      </c>
      <c r="Y27" s="3"/>
    </row>
    <row r="28" spans="1:25" x14ac:dyDescent="0.2">
      <c r="A28">
        <v>3</v>
      </c>
      <c r="B28">
        <v>1.98</v>
      </c>
      <c r="C28" t="s">
        <v>9</v>
      </c>
      <c r="D28">
        <v>4</v>
      </c>
      <c r="E28" s="3">
        <v>69.75</v>
      </c>
      <c r="F28" s="3">
        <v>84.9</v>
      </c>
      <c r="G28" s="3">
        <v>47.858854979999997</v>
      </c>
      <c r="H28" s="3">
        <v>66.540063119999999</v>
      </c>
      <c r="J28">
        <v>3</v>
      </c>
      <c r="K28">
        <v>1.98</v>
      </c>
      <c r="L28" t="s">
        <v>9</v>
      </c>
      <c r="M28">
        <v>4</v>
      </c>
      <c r="N28" s="3">
        <v>494.32499999999999</v>
      </c>
      <c r="O28" s="3">
        <v>385.43928510000001</v>
      </c>
      <c r="P28" s="3">
        <v>413.17500000000001</v>
      </c>
      <c r="Q28" s="3">
        <v>283.73829932000001</v>
      </c>
      <c r="Y28" s="3"/>
    </row>
    <row r="29" spans="1:25" x14ac:dyDescent="0.2">
      <c r="A29">
        <v>3</v>
      </c>
      <c r="B29">
        <v>0.33</v>
      </c>
      <c r="C29" t="s">
        <v>10</v>
      </c>
      <c r="D29">
        <v>4</v>
      </c>
      <c r="E29" s="3">
        <v>14.925000000000001</v>
      </c>
      <c r="F29" s="3">
        <v>13.95</v>
      </c>
      <c r="G29" s="3">
        <v>12.241017115</v>
      </c>
      <c r="H29" s="3">
        <v>12.712592183</v>
      </c>
      <c r="J29">
        <v>3</v>
      </c>
      <c r="K29">
        <v>0.33</v>
      </c>
      <c r="L29" t="s">
        <v>10</v>
      </c>
      <c r="M29">
        <v>4</v>
      </c>
      <c r="N29" s="3">
        <v>61.2</v>
      </c>
      <c r="O29" s="3">
        <v>34.135026000000003</v>
      </c>
      <c r="P29" s="3">
        <v>56.1</v>
      </c>
      <c r="Q29" s="3">
        <v>19.765120794000001</v>
      </c>
      <c r="Y29" s="3"/>
    </row>
    <row r="30" spans="1:25" x14ac:dyDescent="0.2">
      <c r="A30">
        <v>3</v>
      </c>
      <c r="B30">
        <v>0.66</v>
      </c>
      <c r="C30" t="s">
        <v>10</v>
      </c>
      <c r="D30">
        <v>4</v>
      </c>
      <c r="E30" s="3">
        <v>39</v>
      </c>
      <c r="F30" s="3">
        <v>34.299999999999997</v>
      </c>
      <c r="G30" s="3">
        <v>22.746648104999998</v>
      </c>
      <c r="H30" s="3">
        <v>18.145247311999999</v>
      </c>
      <c r="J30">
        <v>3</v>
      </c>
      <c r="K30">
        <v>0.66</v>
      </c>
      <c r="L30" t="s">
        <v>10</v>
      </c>
      <c r="M30">
        <v>4</v>
      </c>
      <c r="N30" s="3">
        <v>110.77500000000001</v>
      </c>
      <c r="O30" s="3">
        <v>27.215115285</v>
      </c>
      <c r="P30" s="3">
        <v>100.72499999999999</v>
      </c>
      <c r="Q30" s="3">
        <v>27.857898340999999</v>
      </c>
      <c r="Y30" s="3"/>
    </row>
    <row r="31" spans="1:25" x14ac:dyDescent="0.2">
      <c r="A31">
        <v>3</v>
      </c>
      <c r="B31">
        <v>0.99</v>
      </c>
      <c r="C31" t="s">
        <v>10</v>
      </c>
      <c r="D31">
        <v>4</v>
      </c>
      <c r="E31" s="3">
        <v>42.075000000000003</v>
      </c>
      <c r="F31" s="3">
        <v>54.9</v>
      </c>
      <c r="G31" s="3">
        <v>37.117953876999998</v>
      </c>
      <c r="H31" s="3">
        <v>59.417674138000002</v>
      </c>
      <c r="J31">
        <v>3</v>
      </c>
      <c r="K31">
        <v>0.99</v>
      </c>
      <c r="L31" t="s">
        <v>10</v>
      </c>
      <c r="M31">
        <v>4</v>
      </c>
      <c r="N31" s="3">
        <v>167.1</v>
      </c>
      <c r="O31" s="3">
        <v>104.66833332</v>
      </c>
      <c r="P31" s="3">
        <v>178.57499999999999</v>
      </c>
      <c r="Q31" s="3">
        <v>131.63207245999999</v>
      </c>
    </row>
    <row r="32" spans="1:25" x14ac:dyDescent="0.2">
      <c r="A32">
        <v>3</v>
      </c>
      <c r="B32">
        <v>1.98</v>
      </c>
      <c r="C32" t="s">
        <v>10</v>
      </c>
      <c r="D32">
        <v>4</v>
      </c>
      <c r="E32" s="3">
        <v>75.525000000000006</v>
      </c>
      <c r="F32" s="3">
        <v>119.25</v>
      </c>
      <c r="G32" s="3">
        <v>65.206767287000005</v>
      </c>
      <c r="H32" s="3">
        <v>119.53472299000001</v>
      </c>
      <c r="J32">
        <v>3</v>
      </c>
      <c r="K32">
        <v>1.98</v>
      </c>
      <c r="L32" t="s">
        <v>10</v>
      </c>
      <c r="M32">
        <v>4</v>
      </c>
      <c r="N32" s="3">
        <v>391.57499999999999</v>
      </c>
      <c r="O32" s="3">
        <v>43.919272534999998</v>
      </c>
      <c r="P32" s="3">
        <v>471.6</v>
      </c>
      <c r="Q32" s="3">
        <v>52.141921713999999</v>
      </c>
      <c r="Y32" s="3"/>
    </row>
    <row r="33" spans="1:28" x14ac:dyDescent="0.2">
      <c r="B33" s="2"/>
      <c r="C33" s="2"/>
      <c r="D33" s="2"/>
      <c r="E33" s="2"/>
      <c r="F33" s="2"/>
      <c r="G33" s="2"/>
      <c r="H33" s="2"/>
      <c r="N33" s="3"/>
      <c r="O33" s="3"/>
      <c r="P33" s="3"/>
      <c r="Q33" s="3"/>
      <c r="Y33" s="3"/>
    </row>
    <row r="34" spans="1:28" x14ac:dyDescent="0.2">
      <c r="A34">
        <v>4</v>
      </c>
      <c r="B34">
        <v>0</v>
      </c>
      <c r="C34" t="s">
        <v>8</v>
      </c>
      <c r="D34">
        <v>4</v>
      </c>
      <c r="E34" s="3">
        <v>10.8</v>
      </c>
      <c r="F34" s="3">
        <v>11.175000000000001</v>
      </c>
      <c r="G34" s="3">
        <v>1.6062378403999999</v>
      </c>
      <c r="H34" s="3">
        <v>3.3260336739</v>
      </c>
      <c r="J34">
        <v>4</v>
      </c>
      <c r="K34">
        <v>0</v>
      </c>
      <c r="L34" t="s">
        <v>8</v>
      </c>
      <c r="M34">
        <v>4</v>
      </c>
      <c r="N34" s="3">
        <v>32.4</v>
      </c>
      <c r="O34" s="3">
        <v>7.9862381632000004</v>
      </c>
      <c r="P34" s="3">
        <v>18</v>
      </c>
      <c r="Q34" s="3">
        <v>6.7216069507</v>
      </c>
      <c r="Y34" s="3"/>
    </row>
    <row r="35" spans="1:28" x14ac:dyDescent="0.2">
      <c r="A35">
        <v>4</v>
      </c>
      <c r="B35">
        <v>0.33</v>
      </c>
      <c r="C35" t="s">
        <v>9</v>
      </c>
      <c r="D35">
        <v>4</v>
      </c>
      <c r="E35" s="3">
        <v>12.824999999999999</v>
      </c>
      <c r="F35" s="3">
        <v>11.925000000000001</v>
      </c>
      <c r="G35" s="3">
        <v>4.1451779214000002</v>
      </c>
      <c r="H35" s="3">
        <v>5.8397345830000003</v>
      </c>
      <c r="J35">
        <v>4</v>
      </c>
      <c r="K35">
        <v>0.33</v>
      </c>
      <c r="L35" t="s">
        <v>9</v>
      </c>
      <c r="M35">
        <v>4</v>
      </c>
      <c r="N35" s="3">
        <v>64.275000000000006</v>
      </c>
      <c r="O35" s="3">
        <v>16.900369818000001</v>
      </c>
      <c r="P35" s="3">
        <v>37.65</v>
      </c>
      <c r="Q35" s="3">
        <v>17.738940216</v>
      </c>
      <c r="Y35" s="3"/>
    </row>
    <row r="36" spans="1:28" x14ac:dyDescent="0.2">
      <c r="A36">
        <v>4</v>
      </c>
      <c r="B36">
        <v>0.66</v>
      </c>
      <c r="C36" t="s">
        <v>9</v>
      </c>
      <c r="D36">
        <v>4</v>
      </c>
      <c r="E36" s="3">
        <v>19.875</v>
      </c>
      <c r="F36" s="3">
        <v>16.649999999999999</v>
      </c>
      <c r="G36" s="3">
        <v>5.7777590812000001</v>
      </c>
      <c r="H36" s="3">
        <v>3.9230090492</v>
      </c>
      <c r="J36">
        <v>4</v>
      </c>
      <c r="K36">
        <v>0.66</v>
      </c>
      <c r="L36" t="s">
        <v>9</v>
      </c>
      <c r="M36">
        <v>4</v>
      </c>
      <c r="N36" s="3">
        <v>119.85</v>
      </c>
      <c r="O36" s="3">
        <v>100.68877792000001</v>
      </c>
      <c r="P36" s="3">
        <v>105.45</v>
      </c>
      <c r="Q36" s="3">
        <v>102.72404782</v>
      </c>
    </row>
    <row r="37" spans="1:28" x14ac:dyDescent="0.2">
      <c r="A37">
        <v>4</v>
      </c>
      <c r="B37">
        <v>0.99</v>
      </c>
      <c r="C37" t="s">
        <v>9</v>
      </c>
      <c r="D37">
        <v>4</v>
      </c>
      <c r="E37" s="3">
        <v>30.975000000000001</v>
      </c>
      <c r="F37" s="3">
        <v>35.174999999999997</v>
      </c>
      <c r="G37" s="3">
        <v>34.553762458000001</v>
      </c>
      <c r="H37" s="3">
        <v>39.709979853999997</v>
      </c>
      <c r="J37">
        <v>4</v>
      </c>
      <c r="K37">
        <v>0.99</v>
      </c>
      <c r="L37" t="s">
        <v>9</v>
      </c>
      <c r="M37">
        <v>4</v>
      </c>
      <c r="N37" s="3">
        <v>271.05</v>
      </c>
      <c r="O37" s="3">
        <v>152.28588246999999</v>
      </c>
      <c r="P37" s="3">
        <v>261.22500000000002</v>
      </c>
      <c r="Q37" s="3">
        <v>192.29498823</v>
      </c>
      <c r="Y37" s="3"/>
    </row>
    <row r="38" spans="1:28" x14ac:dyDescent="0.2">
      <c r="A38">
        <v>4</v>
      </c>
      <c r="B38">
        <v>1.98</v>
      </c>
      <c r="C38" t="s">
        <v>9</v>
      </c>
      <c r="D38">
        <v>4</v>
      </c>
      <c r="E38" s="3">
        <v>85.125</v>
      </c>
      <c r="F38" s="3">
        <v>132</v>
      </c>
      <c r="G38" s="3">
        <v>49.695900233000003</v>
      </c>
      <c r="H38" s="3">
        <v>97.273737463000003</v>
      </c>
      <c r="J38">
        <v>4</v>
      </c>
      <c r="K38">
        <v>1.98</v>
      </c>
      <c r="L38" t="s">
        <v>9</v>
      </c>
      <c r="M38">
        <v>4</v>
      </c>
      <c r="N38" s="3">
        <v>637.875</v>
      </c>
      <c r="O38" s="3">
        <v>212.73016358999999</v>
      </c>
      <c r="P38" s="3">
        <v>650.77499999999998</v>
      </c>
      <c r="Q38" s="3">
        <v>186.93833875999999</v>
      </c>
      <c r="Y38" s="3"/>
    </row>
    <row r="39" spans="1:28" x14ac:dyDescent="0.2">
      <c r="A39">
        <v>4</v>
      </c>
      <c r="B39">
        <v>0.33</v>
      </c>
      <c r="C39" t="s">
        <v>10</v>
      </c>
      <c r="D39">
        <v>4</v>
      </c>
      <c r="E39" s="3">
        <v>16.2</v>
      </c>
      <c r="F39" s="3">
        <v>19.574999999999999</v>
      </c>
      <c r="G39" s="3">
        <v>17.412064783000002</v>
      </c>
      <c r="H39" s="3">
        <v>24.249175244</v>
      </c>
      <c r="J39">
        <v>4</v>
      </c>
      <c r="K39">
        <v>0.33</v>
      </c>
      <c r="L39" t="s">
        <v>10</v>
      </c>
      <c r="M39">
        <v>4</v>
      </c>
      <c r="N39" s="3">
        <v>62.7</v>
      </c>
      <c r="O39" s="3">
        <v>42.416506220999999</v>
      </c>
      <c r="P39" s="3">
        <v>46.875</v>
      </c>
      <c r="Q39" s="3">
        <v>34.059690250999999</v>
      </c>
      <c r="Y39" s="3"/>
    </row>
    <row r="40" spans="1:28" x14ac:dyDescent="0.2">
      <c r="A40">
        <v>4</v>
      </c>
      <c r="B40">
        <v>0.66</v>
      </c>
      <c r="C40" t="s">
        <v>10</v>
      </c>
      <c r="D40">
        <v>4</v>
      </c>
      <c r="E40" s="3">
        <v>18.399999999999999</v>
      </c>
      <c r="F40" s="3">
        <v>25</v>
      </c>
      <c r="G40" s="3">
        <v>0.91651513900000003</v>
      </c>
      <c r="H40" s="3">
        <v>2.1071307506000001</v>
      </c>
      <c r="J40">
        <v>4</v>
      </c>
      <c r="K40">
        <v>0.66</v>
      </c>
      <c r="L40" t="s">
        <v>10</v>
      </c>
      <c r="M40">
        <v>4</v>
      </c>
      <c r="N40" s="3">
        <v>202.57499999999999</v>
      </c>
      <c r="O40" s="3">
        <v>85.662958739000004</v>
      </c>
      <c r="P40" s="3">
        <v>172.65</v>
      </c>
      <c r="Q40" s="3">
        <v>82.718256750999998</v>
      </c>
      <c r="Y40" s="3"/>
    </row>
    <row r="41" spans="1:28" x14ac:dyDescent="0.2">
      <c r="A41">
        <v>4</v>
      </c>
      <c r="B41">
        <v>0.99</v>
      </c>
      <c r="C41" t="s">
        <v>10</v>
      </c>
      <c r="D41">
        <v>4</v>
      </c>
      <c r="E41" s="3">
        <v>25.875</v>
      </c>
      <c r="F41" s="3">
        <v>30.675000000000001</v>
      </c>
      <c r="G41" s="3">
        <v>28.643716588</v>
      </c>
      <c r="H41" s="3">
        <v>42.167789839999998</v>
      </c>
      <c r="J41">
        <v>4</v>
      </c>
      <c r="K41">
        <v>0.99</v>
      </c>
      <c r="L41" t="s">
        <v>10</v>
      </c>
      <c r="M41">
        <v>4</v>
      </c>
      <c r="N41" s="3">
        <v>293.17500000000001</v>
      </c>
      <c r="O41" s="3">
        <v>166.27874939</v>
      </c>
      <c r="P41" s="3">
        <v>228.75</v>
      </c>
      <c r="Q41" s="3">
        <v>132.42329855</v>
      </c>
      <c r="Y41" s="3"/>
      <c r="Z41" s="3"/>
      <c r="AA41" s="3"/>
      <c r="AB41" s="3"/>
    </row>
    <row r="42" spans="1:28" x14ac:dyDescent="0.2">
      <c r="A42">
        <v>4</v>
      </c>
      <c r="B42">
        <v>1.98</v>
      </c>
      <c r="C42" t="s">
        <v>10</v>
      </c>
      <c r="D42">
        <v>4</v>
      </c>
      <c r="E42" s="3">
        <v>74.849999999999994</v>
      </c>
      <c r="F42" s="3">
        <v>97.35</v>
      </c>
      <c r="G42" s="3">
        <v>48.126396084</v>
      </c>
      <c r="H42" s="3">
        <v>70.980490277000001</v>
      </c>
      <c r="J42">
        <v>4</v>
      </c>
      <c r="K42">
        <v>1.98</v>
      </c>
      <c r="L42" t="s">
        <v>10</v>
      </c>
      <c r="M42">
        <v>4</v>
      </c>
      <c r="N42" s="3">
        <v>408.375</v>
      </c>
      <c r="O42" s="3">
        <v>27.657955456</v>
      </c>
      <c r="P42" s="3">
        <v>347.47500000000002</v>
      </c>
      <c r="Q42" s="3">
        <v>42.433035478999997</v>
      </c>
      <c r="Y42" s="3"/>
      <c r="Z42" s="3"/>
      <c r="AA42" s="3"/>
      <c r="AB42" s="3"/>
    </row>
    <row r="46" spans="1:28" x14ac:dyDescent="0.2">
      <c r="A46" s="1" t="s">
        <v>40</v>
      </c>
    </row>
    <row r="47" spans="1:28" x14ac:dyDescent="0.2">
      <c r="A47">
        <v>4</v>
      </c>
      <c r="B47">
        <v>0</v>
      </c>
      <c r="C47" t="s">
        <v>8</v>
      </c>
      <c r="D47">
        <v>4</v>
      </c>
      <c r="E47" s="3">
        <v>10.8</v>
      </c>
      <c r="F47" s="3">
        <v>11.175000000000001</v>
      </c>
      <c r="G47" s="3">
        <f>I47/SQRT(4)</f>
        <v>0.80311892019999997</v>
      </c>
      <c r="H47" s="3">
        <f>J47/SQRT(4)</f>
        <v>1.66301683695</v>
      </c>
      <c r="I47" s="3">
        <v>1.6062378403999999</v>
      </c>
      <c r="J47" s="3">
        <v>3.3260336739</v>
      </c>
      <c r="L47">
        <v>4</v>
      </c>
      <c r="M47">
        <v>0</v>
      </c>
      <c r="N47" t="s">
        <v>8</v>
      </c>
      <c r="O47">
        <v>4</v>
      </c>
      <c r="P47" s="3">
        <v>32.4</v>
      </c>
      <c r="Q47" s="3">
        <v>18</v>
      </c>
      <c r="R47" s="3">
        <f t="shared" ref="R47:R55" si="0">T47/SQRT(4)</f>
        <v>3.9931190816000002</v>
      </c>
      <c r="S47" s="3">
        <f t="shared" ref="S47:S55" si="1">U47/SQRT(4)</f>
        <v>3.36080347535</v>
      </c>
      <c r="T47" s="3">
        <v>7.9862381632000004</v>
      </c>
      <c r="U47" s="3">
        <v>6.7216069507</v>
      </c>
    </row>
    <row r="48" spans="1:28" x14ac:dyDescent="0.2">
      <c r="A48">
        <v>4</v>
      </c>
      <c r="B48">
        <v>0.33</v>
      </c>
      <c r="C48" t="s">
        <v>9</v>
      </c>
      <c r="D48">
        <v>4</v>
      </c>
      <c r="E48" s="3">
        <v>12.824999999999999</v>
      </c>
      <c r="F48" s="3">
        <v>11.925000000000001</v>
      </c>
      <c r="G48" s="3">
        <f t="shared" ref="G48:G55" si="2">I48/SQRT(4)</f>
        <v>2.0725889607000001</v>
      </c>
      <c r="H48" s="3">
        <f t="shared" ref="H48:H55" si="3">J48/SQRT(4)</f>
        <v>2.9198672915000001</v>
      </c>
      <c r="I48" s="3">
        <v>4.1451779214000002</v>
      </c>
      <c r="J48" s="3">
        <v>5.8397345830000003</v>
      </c>
      <c r="L48">
        <v>4</v>
      </c>
      <c r="M48">
        <v>0.33</v>
      </c>
      <c r="N48" t="s">
        <v>9</v>
      </c>
      <c r="O48">
        <v>4</v>
      </c>
      <c r="P48" s="3">
        <v>64.275000000000006</v>
      </c>
      <c r="Q48" s="3">
        <v>37.65</v>
      </c>
      <c r="R48" s="3">
        <f t="shared" si="0"/>
        <v>8.4501849090000007</v>
      </c>
      <c r="S48" s="3">
        <f t="shared" si="1"/>
        <v>8.8694701079999998</v>
      </c>
      <c r="T48" s="3">
        <v>16.900369818000001</v>
      </c>
      <c r="U48" s="3">
        <v>17.738940216</v>
      </c>
    </row>
    <row r="49" spans="1:24" x14ac:dyDescent="0.2">
      <c r="A49">
        <v>4</v>
      </c>
      <c r="B49">
        <v>0.33</v>
      </c>
      <c r="C49" t="s">
        <v>10</v>
      </c>
      <c r="D49">
        <v>4</v>
      </c>
      <c r="E49" s="3">
        <v>16.2</v>
      </c>
      <c r="F49" s="3">
        <v>19.574999999999999</v>
      </c>
      <c r="G49" s="3">
        <f t="shared" si="2"/>
        <v>8.7060323915000009</v>
      </c>
      <c r="H49" s="3">
        <f t="shared" si="3"/>
        <v>12.124587622</v>
      </c>
      <c r="I49" s="3">
        <v>17.412064783000002</v>
      </c>
      <c r="J49" s="3">
        <v>24.249175244</v>
      </c>
      <c r="L49">
        <v>4</v>
      </c>
      <c r="M49">
        <v>0.33</v>
      </c>
      <c r="N49" t="s">
        <v>10</v>
      </c>
      <c r="O49">
        <v>4</v>
      </c>
      <c r="P49" s="3">
        <v>62.7</v>
      </c>
      <c r="Q49" s="3">
        <v>46.875</v>
      </c>
      <c r="R49" s="3">
        <f t="shared" si="0"/>
        <v>21.208253110499999</v>
      </c>
      <c r="S49" s="3">
        <f t="shared" si="1"/>
        <v>17.0298451255</v>
      </c>
      <c r="T49" s="3">
        <v>42.416506220999999</v>
      </c>
      <c r="U49" s="3">
        <v>34.059690250999999</v>
      </c>
    </row>
    <row r="50" spans="1:24" x14ac:dyDescent="0.2">
      <c r="A50">
        <v>4</v>
      </c>
      <c r="B50">
        <v>0.66</v>
      </c>
      <c r="C50" t="s">
        <v>9</v>
      </c>
      <c r="D50">
        <v>4</v>
      </c>
      <c r="E50" s="3">
        <v>19.875</v>
      </c>
      <c r="F50" s="3">
        <v>16.649999999999999</v>
      </c>
      <c r="G50" s="3">
        <f t="shared" si="2"/>
        <v>2.8888795406000001</v>
      </c>
      <c r="H50" s="3">
        <f t="shared" si="3"/>
        <v>1.9615045246</v>
      </c>
      <c r="I50" s="3">
        <v>5.7777590812000001</v>
      </c>
      <c r="J50" s="3">
        <v>3.9230090492</v>
      </c>
      <c r="L50">
        <v>4</v>
      </c>
      <c r="M50">
        <v>0.66</v>
      </c>
      <c r="N50" t="s">
        <v>9</v>
      </c>
      <c r="O50">
        <v>4</v>
      </c>
      <c r="P50" s="3">
        <v>119.85</v>
      </c>
      <c r="Q50" s="3">
        <v>105.45</v>
      </c>
      <c r="R50" s="3">
        <f t="shared" si="0"/>
        <v>50.344388960000003</v>
      </c>
      <c r="S50" s="3">
        <f t="shared" si="1"/>
        <v>51.362023909999998</v>
      </c>
      <c r="T50" s="3">
        <v>100.68877792000001</v>
      </c>
      <c r="U50" s="3">
        <v>102.72404782</v>
      </c>
    </row>
    <row r="51" spans="1:24" x14ac:dyDescent="0.2">
      <c r="A51">
        <v>4</v>
      </c>
      <c r="B51">
        <v>0.66</v>
      </c>
      <c r="C51" t="s">
        <v>10</v>
      </c>
      <c r="D51">
        <v>4</v>
      </c>
      <c r="E51" s="3">
        <v>18.399999999999999</v>
      </c>
      <c r="F51" s="3">
        <v>25</v>
      </c>
      <c r="G51" s="3">
        <f t="shared" si="2"/>
        <v>0.45825756950000002</v>
      </c>
      <c r="H51" s="3">
        <f t="shared" si="3"/>
        <v>1.0535653753000001</v>
      </c>
      <c r="I51" s="3">
        <v>0.91651513900000003</v>
      </c>
      <c r="J51" s="3">
        <v>2.1071307506000001</v>
      </c>
      <c r="L51">
        <v>4</v>
      </c>
      <c r="M51">
        <v>0.66</v>
      </c>
      <c r="N51" t="s">
        <v>10</v>
      </c>
      <c r="O51">
        <v>4</v>
      </c>
      <c r="P51" s="3">
        <v>202.57499999999999</v>
      </c>
      <c r="Q51" s="3">
        <v>172.65</v>
      </c>
      <c r="R51" s="3">
        <f t="shared" si="0"/>
        <v>42.831479369500002</v>
      </c>
      <c r="S51" s="3">
        <f t="shared" si="1"/>
        <v>41.359128375499999</v>
      </c>
      <c r="T51" s="3">
        <v>85.662958739000004</v>
      </c>
      <c r="U51" s="3">
        <v>82.718256750999998</v>
      </c>
    </row>
    <row r="52" spans="1:24" x14ac:dyDescent="0.2">
      <c r="A52">
        <v>4</v>
      </c>
      <c r="B52">
        <v>0.99</v>
      </c>
      <c r="C52" t="s">
        <v>9</v>
      </c>
      <c r="D52">
        <v>4</v>
      </c>
      <c r="E52" s="3">
        <v>30.975000000000001</v>
      </c>
      <c r="F52" s="3">
        <v>35.174999999999997</v>
      </c>
      <c r="G52" s="3">
        <f t="shared" si="2"/>
        <v>17.276881229000001</v>
      </c>
      <c r="H52" s="3">
        <f t="shared" si="3"/>
        <v>19.854989926999998</v>
      </c>
      <c r="I52" s="3">
        <v>34.553762458000001</v>
      </c>
      <c r="J52" s="3">
        <v>39.709979853999997</v>
      </c>
      <c r="L52">
        <v>4</v>
      </c>
      <c r="M52">
        <v>0.99</v>
      </c>
      <c r="N52" t="s">
        <v>9</v>
      </c>
      <c r="O52">
        <v>4</v>
      </c>
      <c r="P52" s="3">
        <v>271.05</v>
      </c>
      <c r="Q52" s="3">
        <v>261.22500000000002</v>
      </c>
      <c r="R52" s="3">
        <f t="shared" si="0"/>
        <v>76.142941234999995</v>
      </c>
      <c r="S52" s="3">
        <f t="shared" si="1"/>
        <v>96.147494115000001</v>
      </c>
      <c r="T52" s="3">
        <v>152.28588246999999</v>
      </c>
      <c r="U52" s="3">
        <v>192.29498823</v>
      </c>
    </row>
    <row r="53" spans="1:24" x14ac:dyDescent="0.2">
      <c r="A53">
        <v>4</v>
      </c>
      <c r="B53">
        <v>0.99</v>
      </c>
      <c r="C53" t="s">
        <v>10</v>
      </c>
      <c r="D53">
        <v>4</v>
      </c>
      <c r="E53" s="3">
        <v>25.875</v>
      </c>
      <c r="F53" s="3">
        <v>30.675000000000001</v>
      </c>
      <c r="G53" s="3">
        <f t="shared" si="2"/>
        <v>14.321858294</v>
      </c>
      <c r="H53" s="3">
        <f t="shared" si="3"/>
        <v>21.083894919999999</v>
      </c>
      <c r="I53" s="3">
        <v>28.643716588</v>
      </c>
      <c r="J53" s="3">
        <v>42.167789839999998</v>
      </c>
      <c r="L53">
        <v>4</v>
      </c>
      <c r="M53">
        <v>0.99</v>
      </c>
      <c r="N53" t="s">
        <v>10</v>
      </c>
      <c r="O53">
        <v>4</v>
      </c>
      <c r="P53" s="3">
        <v>293.17500000000001</v>
      </c>
      <c r="Q53" s="3">
        <v>228.75</v>
      </c>
      <c r="R53" s="3">
        <f t="shared" si="0"/>
        <v>83.139374695000001</v>
      </c>
      <c r="S53" s="3">
        <f t="shared" si="1"/>
        <v>66.211649274999999</v>
      </c>
      <c r="T53" s="3">
        <v>166.27874939</v>
      </c>
      <c r="U53" s="3">
        <v>132.42329855</v>
      </c>
    </row>
    <row r="54" spans="1:24" x14ac:dyDescent="0.2">
      <c r="A54">
        <v>4</v>
      </c>
      <c r="B54">
        <v>1.98</v>
      </c>
      <c r="C54" t="s">
        <v>9</v>
      </c>
      <c r="D54">
        <v>4</v>
      </c>
      <c r="E54" s="3">
        <v>85.125</v>
      </c>
      <c r="F54" s="3">
        <v>132</v>
      </c>
      <c r="G54" s="3">
        <f t="shared" si="2"/>
        <v>24.847950116500002</v>
      </c>
      <c r="H54" s="3">
        <f t="shared" si="3"/>
        <v>48.636868731500002</v>
      </c>
      <c r="I54" s="3">
        <v>49.695900233000003</v>
      </c>
      <c r="J54" s="3">
        <v>97.273737463000003</v>
      </c>
      <c r="L54">
        <v>4</v>
      </c>
      <c r="M54">
        <v>1.98</v>
      </c>
      <c r="N54" t="s">
        <v>9</v>
      </c>
      <c r="O54">
        <v>4</v>
      </c>
      <c r="P54" s="3">
        <v>637.875</v>
      </c>
      <c r="Q54" s="3">
        <v>650.77499999999998</v>
      </c>
      <c r="R54" s="3">
        <f t="shared" si="0"/>
        <v>106.36508179499999</v>
      </c>
      <c r="S54" s="3">
        <f t="shared" si="1"/>
        <v>93.469169379999997</v>
      </c>
      <c r="T54" s="3">
        <v>212.73016358999999</v>
      </c>
      <c r="U54" s="3">
        <v>186.93833875999999</v>
      </c>
    </row>
    <row r="55" spans="1:24" x14ac:dyDescent="0.2">
      <c r="A55">
        <v>4</v>
      </c>
      <c r="B55">
        <v>1.98</v>
      </c>
      <c r="C55" t="s">
        <v>10</v>
      </c>
      <c r="D55">
        <v>4</v>
      </c>
      <c r="E55" s="3">
        <v>74.849999999999994</v>
      </c>
      <c r="F55" s="3">
        <v>97.35</v>
      </c>
      <c r="G55" s="3">
        <f t="shared" si="2"/>
        <v>24.063198042</v>
      </c>
      <c r="H55" s="3">
        <f t="shared" si="3"/>
        <v>35.490245138500001</v>
      </c>
      <c r="I55" s="3">
        <v>48.126396084</v>
      </c>
      <c r="J55" s="3">
        <v>70.980490277000001</v>
      </c>
      <c r="L55">
        <v>4</v>
      </c>
      <c r="M55">
        <v>1.98</v>
      </c>
      <c r="N55" t="s">
        <v>10</v>
      </c>
      <c r="O55">
        <v>4</v>
      </c>
      <c r="P55" s="3">
        <v>408.375</v>
      </c>
      <c r="Q55" s="3">
        <v>347.47500000000002</v>
      </c>
      <c r="R55" s="3">
        <f t="shared" si="0"/>
        <v>13.828977728</v>
      </c>
      <c r="S55" s="3">
        <f t="shared" si="1"/>
        <v>21.216517739499999</v>
      </c>
      <c r="T55" s="3">
        <v>27.657955456</v>
      </c>
      <c r="U55" s="3">
        <v>42.433035478999997</v>
      </c>
    </row>
    <row r="58" spans="1:24" x14ac:dyDescent="0.2">
      <c r="A58" s="1" t="s">
        <v>71</v>
      </c>
    </row>
    <row r="60" spans="1:24" x14ac:dyDescent="0.2">
      <c r="A60">
        <v>1</v>
      </c>
      <c r="B60">
        <v>0</v>
      </c>
      <c r="C60" t="s">
        <v>8</v>
      </c>
      <c r="D60">
        <v>4</v>
      </c>
      <c r="E60">
        <v>184.65</v>
      </c>
      <c r="F60">
        <v>192.15</v>
      </c>
      <c r="G60">
        <v>2</v>
      </c>
      <c r="H60">
        <v>0</v>
      </c>
      <c r="I60" t="s">
        <v>8</v>
      </c>
      <c r="J60">
        <v>4</v>
      </c>
      <c r="K60">
        <v>50.924999999999997</v>
      </c>
      <c r="L60">
        <v>45.524999999999999</v>
      </c>
      <c r="M60">
        <v>3</v>
      </c>
      <c r="N60">
        <v>0</v>
      </c>
      <c r="O60" t="s">
        <v>8</v>
      </c>
      <c r="P60">
        <v>4</v>
      </c>
      <c r="Q60">
        <v>23.7</v>
      </c>
      <c r="R60">
        <v>18.524999999999999</v>
      </c>
      <c r="S60">
        <v>4</v>
      </c>
      <c r="T60">
        <v>0</v>
      </c>
      <c r="U60" t="s">
        <v>8</v>
      </c>
      <c r="V60">
        <v>4</v>
      </c>
      <c r="W60">
        <v>10.8</v>
      </c>
      <c r="X60">
        <v>11.175000000000001</v>
      </c>
    </row>
    <row r="61" spans="1:24" x14ac:dyDescent="0.2">
      <c r="A61">
        <v>1</v>
      </c>
      <c r="B61">
        <v>0.33</v>
      </c>
      <c r="C61" t="s">
        <v>9</v>
      </c>
      <c r="D61">
        <v>4</v>
      </c>
      <c r="E61">
        <v>223.95</v>
      </c>
      <c r="F61">
        <v>241.875</v>
      </c>
      <c r="G61">
        <v>2</v>
      </c>
      <c r="H61">
        <v>0.33</v>
      </c>
      <c r="I61" t="s">
        <v>9</v>
      </c>
      <c r="J61">
        <v>4</v>
      </c>
      <c r="K61">
        <v>67.125</v>
      </c>
      <c r="L61">
        <v>63.674999999999997</v>
      </c>
      <c r="M61">
        <v>3</v>
      </c>
      <c r="N61">
        <v>0.33</v>
      </c>
      <c r="O61" t="s">
        <v>9</v>
      </c>
      <c r="P61">
        <v>4</v>
      </c>
      <c r="Q61">
        <v>14.1</v>
      </c>
      <c r="R61">
        <v>17.175000000000001</v>
      </c>
      <c r="S61">
        <v>4</v>
      </c>
      <c r="T61">
        <v>0.33</v>
      </c>
      <c r="U61" t="s">
        <v>9</v>
      </c>
      <c r="V61">
        <v>4</v>
      </c>
      <c r="W61">
        <v>12.824999999999999</v>
      </c>
      <c r="X61">
        <v>11.925000000000001</v>
      </c>
    </row>
    <row r="62" spans="1:24" x14ac:dyDescent="0.2">
      <c r="A62">
        <v>1</v>
      </c>
      <c r="B62">
        <v>0.33</v>
      </c>
      <c r="C62" t="s">
        <v>10</v>
      </c>
      <c r="D62">
        <v>4</v>
      </c>
      <c r="E62">
        <v>176.17500000000001</v>
      </c>
      <c r="F62">
        <v>171.15</v>
      </c>
      <c r="G62">
        <v>2</v>
      </c>
      <c r="H62">
        <v>0.33</v>
      </c>
      <c r="I62" t="s">
        <v>10</v>
      </c>
      <c r="J62">
        <v>4</v>
      </c>
      <c r="K62">
        <v>38.774999999999999</v>
      </c>
      <c r="L62">
        <v>45.225000000000001</v>
      </c>
      <c r="M62">
        <v>3</v>
      </c>
      <c r="N62">
        <v>0.33</v>
      </c>
      <c r="O62" t="s">
        <v>10</v>
      </c>
      <c r="P62">
        <v>4</v>
      </c>
      <c r="Q62">
        <v>14.925000000000001</v>
      </c>
      <c r="R62">
        <v>13.95</v>
      </c>
      <c r="S62">
        <v>4</v>
      </c>
      <c r="T62">
        <v>0.33</v>
      </c>
      <c r="U62" t="s">
        <v>10</v>
      </c>
      <c r="V62">
        <v>4</v>
      </c>
      <c r="W62">
        <v>16.2</v>
      </c>
      <c r="X62">
        <v>19.574999999999999</v>
      </c>
    </row>
    <row r="63" spans="1:24" x14ac:dyDescent="0.2">
      <c r="A63">
        <v>1</v>
      </c>
      <c r="B63">
        <v>0.66</v>
      </c>
      <c r="C63" t="s">
        <v>9</v>
      </c>
      <c r="D63">
        <v>4</v>
      </c>
      <c r="E63">
        <v>130.57499999999999</v>
      </c>
      <c r="F63">
        <v>126.22499999999999</v>
      </c>
      <c r="G63">
        <v>2</v>
      </c>
      <c r="H63">
        <v>0.66</v>
      </c>
      <c r="I63" t="s">
        <v>9</v>
      </c>
      <c r="J63">
        <v>4</v>
      </c>
      <c r="K63">
        <v>69.674999999999997</v>
      </c>
      <c r="L63">
        <v>66.075000000000003</v>
      </c>
      <c r="M63">
        <v>3</v>
      </c>
      <c r="N63">
        <v>0.66</v>
      </c>
      <c r="O63" t="s">
        <v>9</v>
      </c>
      <c r="P63">
        <v>4</v>
      </c>
      <c r="Q63">
        <v>26.85</v>
      </c>
      <c r="R63">
        <v>18.975000000000001</v>
      </c>
      <c r="S63">
        <v>4</v>
      </c>
      <c r="T63">
        <v>0.66</v>
      </c>
      <c r="U63" t="s">
        <v>9</v>
      </c>
      <c r="V63">
        <v>4</v>
      </c>
      <c r="W63">
        <v>19.875</v>
      </c>
      <c r="X63">
        <v>16.649999999999999</v>
      </c>
    </row>
    <row r="64" spans="1:24" x14ac:dyDescent="0.2">
      <c r="A64">
        <v>1</v>
      </c>
      <c r="B64">
        <v>0.66</v>
      </c>
      <c r="C64" t="s">
        <v>10</v>
      </c>
      <c r="D64">
        <v>3</v>
      </c>
      <c r="E64">
        <v>124.4</v>
      </c>
      <c r="F64">
        <v>175.2</v>
      </c>
      <c r="G64">
        <v>2</v>
      </c>
      <c r="H64">
        <v>0.66</v>
      </c>
      <c r="I64" t="s">
        <v>10</v>
      </c>
      <c r="J64">
        <v>3</v>
      </c>
      <c r="K64">
        <v>77.599999999999994</v>
      </c>
      <c r="L64">
        <v>91.3</v>
      </c>
      <c r="M64">
        <v>3</v>
      </c>
      <c r="N64">
        <v>0.66</v>
      </c>
      <c r="O64" t="s">
        <v>10</v>
      </c>
      <c r="P64">
        <v>3</v>
      </c>
      <c r="Q64">
        <v>39</v>
      </c>
      <c r="R64">
        <v>34.299999999999997</v>
      </c>
      <c r="S64">
        <v>4</v>
      </c>
      <c r="T64">
        <v>0.66</v>
      </c>
      <c r="U64" t="s">
        <v>10</v>
      </c>
      <c r="V64">
        <v>3</v>
      </c>
      <c r="W64">
        <v>18.399999999999999</v>
      </c>
      <c r="X64">
        <v>25</v>
      </c>
    </row>
    <row r="65" spans="1:24" x14ac:dyDescent="0.2">
      <c r="A65">
        <v>1</v>
      </c>
      <c r="B65">
        <v>0.99</v>
      </c>
      <c r="C65" t="s">
        <v>9</v>
      </c>
      <c r="D65">
        <v>4</v>
      </c>
      <c r="E65">
        <v>217.95</v>
      </c>
      <c r="F65">
        <v>194.47499999999999</v>
      </c>
      <c r="G65">
        <v>2</v>
      </c>
      <c r="H65">
        <v>0.99</v>
      </c>
      <c r="I65" t="s">
        <v>9</v>
      </c>
      <c r="J65">
        <v>4</v>
      </c>
      <c r="K65">
        <v>98.174999999999997</v>
      </c>
      <c r="L65">
        <v>102.075</v>
      </c>
      <c r="M65">
        <v>3</v>
      </c>
      <c r="N65">
        <v>0.99</v>
      </c>
      <c r="O65" t="s">
        <v>9</v>
      </c>
      <c r="P65">
        <v>4</v>
      </c>
      <c r="Q65">
        <v>46.725000000000001</v>
      </c>
      <c r="R65">
        <v>45.225000000000001</v>
      </c>
      <c r="S65">
        <v>4</v>
      </c>
      <c r="T65">
        <v>0.99</v>
      </c>
      <c r="U65" t="s">
        <v>9</v>
      </c>
      <c r="V65">
        <v>4</v>
      </c>
      <c r="W65">
        <v>30.975000000000001</v>
      </c>
      <c r="X65">
        <v>35.174999999999997</v>
      </c>
    </row>
    <row r="66" spans="1:24" x14ac:dyDescent="0.2">
      <c r="A66">
        <v>1</v>
      </c>
      <c r="B66">
        <v>0.99</v>
      </c>
      <c r="C66" t="s">
        <v>10</v>
      </c>
      <c r="D66">
        <v>4</v>
      </c>
      <c r="E66">
        <v>85.275000000000006</v>
      </c>
      <c r="F66">
        <v>80.474999999999994</v>
      </c>
      <c r="G66">
        <v>2</v>
      </c>
      <c r="H66">
        <v>0.99</v>
      </c>
      <c r="I66" t="s">
        <v>10</v>
      </c>
      <c r="J66">
        <v>4</v>
      </c>
      <c r="K66">
        <v>89.025000000000006</v>
      </c>
      <c r="L66">
        <v>108.75</v>
      </c>
      <c r="M66">
        <v>3</v>
      </c>
      <c r="N66">
        <v>0.99</v>
      </c>
      <c r="O66" t="s">
        <v>10</v>
      </c>
      <c r="P66">
        <v>4</v>
      </c>
      <c r="Q66">
        <v>42.075000000000003</v>
      </c>
      <c r="R66">
        <v>54.9</v>
      </c>
      <c r="S66">
        <v>4</v>
      </c>
      <c r="T66">
        <v>0.99</v>
      </c>
      <c r="U66" t="s">
        <v>10</v>
      </c>
      <c r="V66">
        <v>4</v>
      </c>
      <c r="W66">
        <v>25.875</v>
      </c>
      <c r="X66">
        <v>30.675000000000001</v>
      </c>
    </row>
    <row r="67" spans="1:24" x14ac:dyDescent="0.2">
      <c r="A67">
        <v>1</v>
      </c>
      <c r="B67">
        <v>1.98</v>
      </c>
      <c r="C67" t="s">
        <v>9</v>
      </c>
      <c r="D67">
        <v>4</v>
      </c>
      <c r="E67">
        <v>177.15</v>
      </c>
      <c r="F67">
        <v>141.375</v>
      </c>
      <c r="G67">
        <v>2</v>
      </c>
      <c r="H67">
        <v>1.98</v>
      </c>
      <c r="I67" t="s">
        <v>9</v>
      </c>
      <c r="J67">
        <v>4</v>
      </c>
      <c r="K67">
        <v>104.7</v>
      </c>
      <c r="L67">
        <v>140.4</v>
      </c>
      <c r="M67">
        <v>3</v>
      </c>
      <c r="N67">
        <v>1.98</v>
      </c>
      <c r="O67" t="s">
        <v>9</v>
      </c>
      <c r="P67">
        <v>4</v>
      </c>
      <c r="Q67">
        <v>69.75</v>
      </c>
      <c r="R67">
        <v>84.9</v>
      </c>
      <c r="S67">
        <v>4</v>
      </c>
      <c r="T67">
        <v>1.98</v>
      </c>
      <c r="U67" t="s">
        <v>9</v>
      </c>
      <c r="V67">
        <v>4</v>
      </c>
      <c r="W67">
        <v>120.22499999999999</v>
      </c>
      <c r="X67">
        <v>132</v>
      </c>
    </row>
    <row r="68" spans="1:24" x14ac:dyDescent="0.2">
      <c r="A68">
        <v>1</v>
      </c>
      <c r="B68">
        <v>1.98</v>
      </c>
      <c r="C68" t="s">
        <v>10</v>
      </c>
      <c r="D68">
        <v>4</v>
      </c>
      <c r="E68">
        <v>148.5</v>
      </c>
      <c r="F68">
        <v>167.92500000000001</v>
      </c>
      <c r="G68">
        <v>2</v>
      </c>
      <c r="H68">
        <v>1.98</v>
      </c>
      <c r="I68" t="s">
        <v>10</v>
      </c>
      <c r="J68">
        <v>4</v>
      </c>
      <c r="K68">
        <v>116.77500000000001</v>
      </c>
      <c r="L68">
        <v>138</v>
      </c>
      <c r="M68">
        <v>3</v>
      </c>
      <c r="N68">
        <v>1.98</v>
      </c>
      <c r="O68" t="s">
        <v>10</v>
      </c>
      <c r="P68">
        <v>4</v>
      </c>
      <c r="Q68">
        <v>75.525000000000006</v>
      </c>
      <c r="R68">
        <v>119.25</v>
      </c>
      <c r="S68">
        <v>4</v>
      </c>
      <c r="T68">
        <v>1.98</v>
      </c>
      <c r="U68" t="s">
        <v>10</v>
      </c>
      <c r="V68">
        <v>4</v>
      </c>
      <c r="W68">
        <v>74.849999999999994</v>
      </c>
      <c r="X68">
        <v>97.35</v>
      </c>
    </row>
    <row r="72" spans="1:24" x14ac:dyDescent="0.2">
      <c r="A72">
        <v>1</v>
      </c>
      <c r="B72">
        <v>0</v>
      </c>
      <c r="C72" t="s">
        <v>8</v>
      </c>
      <c r="D72">
        <v>4</v>
      </c>
      <c r="E72">
        <v>38.625</v>
      </c>
      <c r="F72">
        <v>31.425000000000001</v>
      </c>
      <c r="G72">
        <v>2</v>
      </c>
      <c r="H72">
        <v>0</v>
      </c>
      <c r="I72" t="s">
        <v>8</v>
      </c>
      <c r="J72">
        <v>4</v>
      </c>
      <c r="K72">
        <v>46.35</v>
      </c>
      <c r="L72">
        <v>32.475000000000001</v>
      </c>
      <c r="M72">
        <v>3</v>
      </c>
      <c r="N72">
        <v>0</v>
      </c>
      <c r="O72" t="s">
        <v>8</v>
      </c>
      <c r="P72">
        <v>4</v>
      </c>
      <c r="Q72">
        <v>33</v>
      </c>
      <c r="R72">
        <v>28.65</v>
      </c>
      <c r="S72">
        <v>4</v>
      </c>
      <c r="T72">
        <v>0</v>
      </c>
      <c r="U72" t="s">
        <v>8</v>
      </c>
      <c r="V72">
        <v>4</v>
      </c>
      <c r="W72">
        <v>32.4</v>
      </c>
      <c r="X72">
        <v>18</v>
      </c>
    </row>
    <row r="73" spans="1:24" x14ac:dyDescent="0.2">
      <c r="A73">
        <v>1</v>
      </c>
      <c r="B73">
        <v>0.33</v>
      </c>
      <c r="C73" t="s">
        <v>9</v>
      </c>
      <c r="D73">
        <v>4</v>
      </c>
      <c r="E73">
        <v>122.925</v>
      </c>
      <c r="F73">
        <v>103.425</v>
      </c>
      <c r="G73">
        <v>2</v>
      </c>
      <c r="H73">
        <v>0.33</v>
      </c>
      <c r="I73" t="s">
        <v>9</v>
      </c>
      <c r="J73">
        <v>4</v>
      </c>
      <c r="K73">
        <v>119.47499999999999</v>
      </c>
      <c r="L73">
        <v>73.2</v>
      </c>
      <c r="M73">
        <v>3</v>
      </c>
      <c r="N73">
        <v>0.33</v>
      </c>
      <c r="O73" t="s">
        <v>9</v>
      </c>
      <c r="P73">
        <v>4</v>
      </c>
      <c r="Q73">
        <v>69.224999999999994</v>
      </c>
      <c r="R73">
        <v>67.8</v>
      </c>
      <c r="S73">
        <v>4</v>
      </c>
      <c r="T73">
        <v>0.33</v>
      </c>
      <c r="U73" t="s">
        <v>9</v>
      </c>
      <c r="V73">
        <v>4</v>
      </c>
      <c r="W73">
        <v>64.275000000000006</v>
      </c>
      <c r="X73">
        <v>37.65</v>
      </c>
    </row>
    <row r="74" spans="1:24" x14ac:dyDescent="0.2">
      <c r="A74">
        <v>1</v>
      </c>
      <c r="B74">
        <v>0.33</v>
      </c>
      <c r="C74" t="s">
        <v>10</v>
      </c>
      <c r="D74">
        <v>4</v>
      </c>
      <c r="E74">
        <v>140.77500000000001</v>
      </c>
      <c r="F74">
        <v>113.25</v>
      </c>
      <c r="G74">
        <v>2</v>
      </c>
      <c r="H74">
        <v>0.33</v>
      </c>
      <c r="I74" t="s">
        <v>10</v>
      </c>
      <c r="J74">
        <v>4</v>
      </c>
      <c r="K74">
        <v>128.85</v>
      </c>
      <c r="L74">
        <v>84.75</v>
      </c>
      <c r="M74">
        <v>3</v>
      </c>
      <c r="N74">
        <v>0.33</v>
      </c>
      <c r="O74" t="s">
        <v>10</v>
      </c>
      <c r="P74">
        <v>4</v>
      </c>
      <c r="Q74">
        <v>61.2</v>
      </c>
      <c r="R74">
        <v>56.1</v>
      </c>
      <c r="S74">
        <v>4</v>
      </c>
      <c r="T74">
        <v>0.33</v>
      </c>
      <c r="U74" t="s">
        <v>10</v>
      </c>
      <c r="V74">
        <v>4</v>
      </c>
      <c r="W74">
        <v>62.7</v>
      </c>
      <c r="X74">
        <v>46.875</v>
      </c>
    </row>
    <row r="75" spans="1:24" x14ac:dyDescent="0.2">
      <c r="A75">
        <v>1</v>
      </c>
      <c r="B75">
        <v>0.66</v>
      </c>
      <c r="C75" t="s">
        <v>9</v>
      </c>
      <c r="D75">
        <v>4</v>
      </c>
      <c r="E75">
        <v>237.9</v>
      </c>
      <c r="F75">
        <v>248.02500000000001</v>
      </c>
      <c r="G75">
        <v>2</v>
      </c>
      <c r="H75">
        <v>0.66</v>
      </c>
      <c r="I75" t="s">
        <v>9</v>
      </c>
      <c r="J75">
        <v>4</v>
      </c>
      <c r="K75">
        <v>239.4</v>
      </c>
      <c r="L75">
        <v>209.17500000000001</v>
      </c>
      <c r="M75">
        <v>3</v>
      </c>
      <c r="N75">
        <v>0.66</v>
      </c>
      <c r="O75" t="s">
        <v>9</v>
      </c>
      <c r="P75">
        <v>4</v>
      </c>
      <c r="Q75">
        <v>114</v>
      </c>
      <c r="R75">
        <v>112.8</v>
      </c>
      <c r="S75">
        <v>4</v>
      </c>
      <c r="T75">
        <v>0.66</v>
      </c>
      <c r="U75" t="s">
        <v>9</v>
      </c>
      <c r="V75">
        <v>4</v>
      </c>
      <c r="W75">
        <v>119.85</v>
      </c>
      <c r="X75">
        <v>105.45</v>
      </c>
    </row>
    <row r="76" spans="1:24" x14ac:dyDescent="0.2">
      <c r="A76">
        <v>1</v>
      </c>
      <c r="B76">
        <v>0.66</v>
      </c>
      <c r="C76" t="s">
        <v>10</v>
      </c>
      <c r="D76">
        <v>4</v>
      </c>
      <c r="E76">
        <v>180</v>
      </c>
      <c r="F76">
        <v>177.45</v>
      </c>
      <c r="G76">
        <v>2</v>
      </c>
      <c r="H76">
        <v>0.66</v>
      </c>
      <c r="I76" t="s">
        <v>10</v>
      </c>
      <c r="J76">
        <v>4</v>
      </c>
      <c r="K76">
        <v>229.125</v>
      </c>
      <c r="L76">
        <v>226.05</v>
      </c>
      <c r="M76">
        <v>3</v>
      </c>
      <c r="N76">
        <v>0.66</v>
      </c>
      <c r="O76" t="s">
        <v>10</v>
      </c>
      <c r="P76">
        <v>4</v>
      </c>
      <c r="Q76">
        <v>110.77500000000001</v>
      </c>
      <c r="R76">
        <v>100.72499999999999</v>
      </c>
      <c r="S76">
        <v>4</v>
      </c>
      <c r="T76">
        <v>0.66</v>
      </c>
      <c r="U76" t="s">
        <v>10</v>
      </c>
      <c r="V76">
        <v>4</v>
      </c>
      <c r="W76">
        <v>202.57499999999999</v>
      </c>
      <c r="X76">
        <v>172.65</v>
      </c>
    </row>
    <row r="77" spans="1:24" x14ac:dyDescent="0.2">
      <c r="A77">
        <v>1</v>
      </c>
      <c r="B77">
        <v>0.99</v>
      </c>
      <c r="C77" t="s">
        <v>9</v>
      </c>
      <c r="D77">
        <v>4</v>
      </c>
      <c r="E77">
        <v>328.72500000000002</v>
      </c>
      <c r="F77">
        <v>356.7</v>
      </c>
      <c r="G77">
        <v>2</v>
      </c>
      <c r="H77">
        <v>0.99</v>
      </c>
      <c r="I77" t="s">
        <v>9</v>
      </c>
      <c r="J77">
        <v>4</v>
      </c>
      <c r="K77">
        <v>282.75</v>
      </c>
      <c r="L77">
        <v>303.07499999999999</v>
      </c>
      <c r="M77">
        <v>3</v>
      </c>
      <c r="N77">
        <v>0.99</v>
      </c>
      <c r="O77" t="s">
        <v>9</v>
      </c>
      <c r="P77">
        <v>4</v>
      </c>
      <c r="Q77">
        <v>188.47499999999999</v>
      </c>
      <c r="R77">
        <v>245.47499999999999</v>
      </c>
      <c r="S77">
        <v>4</v>
      </c>
      <c r="T77">
        <v>0.99</v>
      </c>
      <c r="U77" t="s">
        <v>9</v>
      </c>
      <c r="V77">
        <v>4</v>
      </c>
      <c r="W77">
        <v>271.05</v>
      </c>
      <c r="X77">
        <v>261.22500000000002</v>
      </c>
    </row>
    <row r="78" spans="1:24" x14ac:dyDescent="0.2">
      <c r="A78">
        <v>1</v>
      </c>
      <c r="B78">
        <v>0.99</v>
      </c>
      <c r="C78" t="s">
        <v>10</v>
      </c>
      <c r="D78">
        <v>4</v>
      </c>
      <c r="E78">
        <v>198</v>
      </c>
      <c r="F78">
        <v>210.9</v>
      </c>
      <c r="G78">
        <v>2</v>
      </c>
      <c r="H78">
        <v>0.99</v>
      </c>
      <c r="I78" t="s">
        <v>10</v>
      </c>
      <c r="J78">
        <v>4</v>
      </c>
      <c r="K78">
        <v>231.75</v>
      </c>
      <c r="L78">
        <v>203.02500000000001</v>
      </c>
      <c r="M78">
        <v>3</v>
      </c>
      <c r="N78">
        <v>0.99</v>
      </c>
      <c r="O78" t="s">
        <v>10</v>
      </c>
      <c r="P78">
        <v>4</v>
      </c>
      <c r="Q78">
        <v>167.1</v>
      </c>
      <c r="R78">
        <v>178.57499999999999</v>
      </c>
      <c r="S78">
        <v>4</v>
      </c>
      <c r="T78">
        <v>0.99</v>
      </c>
      <c r="U78" t="s">
        <v>10</v>
      </c>
      <c r="V78">
        <v>4</v>
      </c>
      <c r="W78">
        <v>293.17500000000001</v>
      </c>
      <c r="X78">
        <v>228.75</v>
      </c>
    </row>
    <row r="79" spans="1:24" x14ac:dyDescent="0.2">
      <c r="A79">
        <v>1</v>
      </c>
      <c r="B79">
        <v>1.98</v>
      </c>
      <c r="C79" t="s">
        <v>9</v>
      </c>
      <c r="D79">
        <v>4</v>
      </c>
      <c r="E79">
        <v>470.17500000000001</v>
      </c>
      <c r="F79">
        <v>468.52499999999998</v>
      </c>
      <c r="G79">
        <v>2</v>
      </c>
      <c r="H79">
        <v>1.98</v>
      </c>
      <c r="I79" t="s">
        <v>9</v>
      </c>
      <c r="J79">
        <v>4</v>
      </c>
      <c r="K79">
        <v>446.92500000000001</v>
      </c>
      <c r="L79">
        <v>480</v>
      </c>
      <c r="M79">
        <v>3</v>
      </c>
      <c r="N79">
        <v>1.98</v>
      </c>
      <c r="O79" t="s">
        <v>9</v>
      </c>
      <c r="P79">
        <v>4</v>
      </c>
      <c r="Q79">
        <v>494.32499999999999</v>
      </c>
      <c r="R79">
        <v>413.17500000000001</v>
      </c>
      <c r="S79">
        <v>4</v>
      </c>
      <c r="T79">
        <v>1.98</v>
      </c>
      <c r="U79" t="s">
        <v>9</v>
      </c>
      <c r="V79">
        <v>4</v>
      </c>
      <c r="W79">
        <v>637.875</v>
      </c>
      <c r="X79">
        <v>650.77499999999998</v>
      </c>
    </row>
    <row r="80" spans="1:24" x14ac:dyDescent="0.2">
      <c r="A80">
        <v>1</v>
      </c>
      <c r="B80">
        <v>1.98</v>
      </c>
      <c r="C80" t="s">
        <v>10</v>
      </c>
      <c r="D80">
        <v>4</v>
      </c>
      <c r="E80">
        <v>308.25</v>
      </c>
      <c r="F80">
        <v>339.52499999999998</v>
      </c>
      <c r="G80">
        <v>2</v>
      </c>
      <c r="H80">
        <v>1.98</v>
      </c>
      <c r="I80" t="s">
        <v>10</v>
      </c>
      <c r="J80">
        <v>4</v>
      </c>
      <c r="K80">
        <v>394.95</v>
      </c>
      <c r="L80">
        <v>394.2</v>
      </c>
      <c r="M80">
        <v>3</v>
      </c>
      <c r="N80">
        <v>1.98</v>
      </c>
      <c r="O80" t="s">
        <v>10</v>
      </c>
      <c r="P80">
        <v>4</v>
      </c>
      <c r="Q80">
        <v>391.57499999999999</v>
      </c>
      <c r="R80">
        <v>471.6</v>
      </c>
      <c r="S80">
        <v>4</v>
      </c>
      <c r="T80">
        <v>1.98</v>
      </c>
      <c r="U80" t="s">
        <v>10</v>
      </c>
      <c r="V80">
        <v>4</v>
      </c>
      <c r="W80">
        <v>408.375</v>
      </c>
      <c r="X80">
        <v>347.47500000000002</v>
      </c>
    </row>
  </sheetData>
  <sortState xmlns:xlrd2="http://schemas.microsoft.com/office/spreadsheetml/2017/richdata2" ref="L47:U55">
    <sortCondition ref="M47:M55"/>
  </sortState>
  <mergeCells count="6">
    <mergeCell ref="G2:H2"/>
    <mergeCell ref="E2:F2"/>
    <mergeCell ref="A1:H1"/>
    <mergeCell ref="J1:Q1"/>
    <mergeCell ref="N2:O2"/>
    <mergeCell ref="P2:Q2"/>
  </mergeCells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B60B8-7CAF-8A47-8DC3-4036E82EBA3A}">
  <dimension ref="A1:K145"/>
  <sheetViews>
    <sheetView zoomScale="60" workbookViewId="0">
      <selection activeCell="O28" sqref="O28"/>
    </sheetView>
  </sheetViews>
  <sheetFormatPr baseColWidth="10" defaultRowHeight="16" x14ac:dyDescent="0.2"/>
  <cols>
    <col min="1" max="11" width="19.33203125" customWidth="1"/>
  </cols>
  <sheetData>
    <row r="1" spans="1:11" x14ac:dyDescent="0.2">
      <c r="A1" s="28" t="s">
        <v>0</v>
      </c>
      <c r="B1" s="28" t="s">
        <v>7</v>
      </c>
      <c r="C1" s="28" t="s">
        <v>11</v>
      </c>
      <c r="D1" s="28" t="s">
        <v>76</v>
      </c>
      <c r="E1" s="28" t="s">
        <v>77</v>
      </c>
      <c r="F1" s="28" t="s">
        <v>76</v>
      </c>
      <c r="G1" s="28" t="s">
        <v>77</v>
      </c>
      <c r="H1" s="28" t="s">
        <v>78</v>
      </c>
      <c r="I1" s="28" t="s">
        <v>74</v>
      </c>
      <c r="J1" s="28" t="s">
        <v>79</v>
      </c>
      <c r="K1" s="28" t="s">
        <v>75</v>
      </c>
    </row>
    <row r="2" spans="1:11" x14ac:dyDescent="0.2">
      <c r="A2" s="28">
        <v>1</v>
      </c>
      <c r="B2" s="28">
        <v>0</v>
      </c>
      <c r="C2" s="28" t="s">
        <v>8</v>
      </c>
      <c r="D2" s="28">
        <v>126.2</v>
      </c>
      <c r="E2" s="28">
        <v>137.9</v>
      </c>
      <c r="F2" s="28">
        <v>14.1</v>
      </c>
      <c r="G2" s="28">
        <v>12.5</v>
      </c>
      <c r="H2" s="28">
        <f>AVERAGE(D2:E2)</f>
        <v>132.05000000000001</v>
      </c>
      <c r="I2" s="28">
        <f>D2-E2</f>
        <v>-11.700000000000003</v>
      </c>
      <c r="J2" s="28">
        <f>AVERAGE(F2:G2)</f>
        <v>13.3</v>
      </c>
      <c r="K2" s="28">
        <f>F2-G2</f>
        <v>1.5999999999999996</v>
      </c>
    </row>
    <row r="3" spans="1:11" x14ac:dyDescent="0.2">
      <c r="A3" s="28">
        <v>1</v>
      </c>
      <c r="B3" s="28">
        <v>0</v>
      </c>
      <c r="C3" s="28" t="s">
        <v>8</v>
      </c>
      <c r="D3" s="28">
        <v>72.400000000000006</v>
      </c>
      <c r="E3" s="28">
        <v>84.9</v>
      </c>
      <c r="F3" s="28">
        <v>9.1999999999999993</v>
      </c>
      <c r="G3" s="28">
        <v>3.9</v>
      </c>
      <c r="H3" s="28">
        <f t="shared" ref="H3:H66" si="0">AVERAGE(D3:E3)</f>
        <v>78.650000000000006</v>
      </c>
      <c r="I3" s="28">
        <f t="shared" ref="I3:I66" si="1">D3-E3</f>
        <v>-12.5</v>
      </c>
      <c r="J3" s="28">
        <f t="shared" ref="J3:J66" si="2">AVERAGE(F3:G3)</f>
        <v>6.55</v>
      </c>
      <c r="K3" s="28">
        <f t="shared" ref="K3:K66" si="3">F3-G3</f>
        <v>5.2999999999999989</v>
      </c>
    </row>
    <row r="4" spans="1:11" x14ac:dyDescent="0.2">
      <c r="A4" s="28">
        <v>1</v>
      </c>
      <c r="B4" s="28">
        <v>0</v>
      </c>
      <c r="C4" s="28" t="s">
        <v>8</v>
      </c>
      <c r="D4" s="28">
        <v>14.7</v>
      </c>
      <c r="E4" s="28">
        <v>3.9</v>
      </c>
      <c r="F4" s="28">
        <v>14.6</v>
      </c>
      <c r="G4" s="28">
        <v>12.8</v>
      </c>
      <c r="H4" s="28">
        <f t="shared" si="0"/>
        <v>9.2999999999999989</v>
      </c>
      <c r="I4" s="28">
        <f t="shared" si="1"/>
        <v>10.799999999999999</v>
      </c>
      <c r="J4" s="28">
        <f t="shared" si="2"/>
        <v>13.7</v>
      </c>
      <c r="K4" s="28">
        <f t="shared" si="3"/>
        <v>1.7999999999999989</v>
      </c>
    </row>
    <row r="5" spans="1:11" x14ac:dyDescent="0.2">
      <c r="A5" s="28">
        <v>1</v>
      </c>
      <c r="B5" s="28">
        <v>0</v>
      </c>
      <c r="C5" s="28" t="s">
        <v>8</v>
      </c>
      <c r="D5" s="28">
        <v>32.9</v>
      </c>
      <c r="E5" s="28">
        <v>29.5</v>
      </c>
      <c r="F5" s="28">
        <v>13.6</v>
      </c>
      <c r="G5" s="28">
        <v>12.7</v>
      </c>
      <c r="H5" s="28">
        <f t="shared" si="0"/>
        <v>31.2</v>
      </c>
      <c r="I5" s="28">
        <f t="shared" si="1"/>
        <v>3.3999999999999986</v>
      </c>
      <c r="J5" s="28">
        <f t="shared" si="2"/>
        <v>13.149999999999999</v>
      </c>
      <c r="K5" s="28">
        <f t="shared" si="3"/>
        <v>0.90000000000000036</v>
      </c>
    </row>
    <row r="6" spans="1:11" x14ac:dyDescent="0.2">
      <c r="A6" s="28">
        <v>1</v>
      </c>
      <c r="B6" s="29">
        <v>0.33</v>
      </c>
      <c r="C6" s="28" t="s">
        <v>9</v>
      </c>
      <c r="D6" s="28">
        <v>160.9</v>
      </c>
      <c r="E6" s="28">
        <v>188.3</v>
      </c>
      <c r="F6" s="28">
        <v>53.1</v>
      </c>
      <c r="G6" s="28">
        <v>43.2</v>
      </c>
      <c r="H6" s="28">
        <f t="shared" si="0"/>
        <v>174.60000000000002</v>
      </c>
      <c r="I6" s="28">
        <f t="shared" si="1"/>
        <v>-27.400000000000006</v>
      </c>
      <c r="J6" s="28">
        <f t="shared" si="2"/>
        <v>48.150000000000006</v>
      </c>
      <c r="K6" s="28">
        <f t="shared" si="3"/>
        <v>9.8999999999999986</v>
      </c>
    </row>
    <row r="7" spans="1:11" x14ac:dyDescent="0.2">
      <c r="A7" s="28">
        <v>1</v>
      </c>
      <c r="B7" s="29">
        <v>0.33</v>
      </c>
      <c r="C7" s="28" t="s">
        <v>9</v>
      </c>
      <c r="D7" s="28">
        <v>44.8</v>
      </c>
      <c r="E7" s="28">
        <v>42.1</v>
      </c>
      <c r="F7" s="28">
        <v>35</v>
      </c>
      <c r="G7" s="28">
        <v>27.9</v>
      </c>
      <c r="H7" s="28">
        <f t="shared" si="0"/>
        <v>43.45</v>
      </c>
      <c r="I7" s="28">
        <f t="shared" si="1"/>
        <v>2.6999999999999957</v>
      </c>
      <c r="J7" s="28">
        <f t="shared" si="2"/>
        <v>31.45</v>
      </c>
      <c r="K7" s="28">
        <f t="shared" si="3"/>
        <v>7.1000000000000014</v>
      </c>
    </row>
    <row r="8" spans="1:11" x14ac:dyDescent="0.2">
      <c r="A8" s="28">
        <v>1</v>
      </c>
      <c r="B8" s="29">
        <v>0.33</v>
      </c>
      <c r="C8" s="28" t="s">
        <v>9</v>
      </c>
      <c r="D8" s="28">
        <v>30.1</v>
      </c>
      <c r="E8" s="28">
        <v>25.5</v>
      </c>
      <c r="F8" s="28">
        <v>36.5</v>
      </c>
      <c r="G8" s="28">
        <v>29.3</v>
      </c>
      <c r="H8" s="28">
        <f t="shared" si="0"/>
        <v>27.8</v>
      </c>
      <c r="I8" s="28">
        <f t="shared" si="1"/>
        <v>4.6000000000000014</v>
      </c>
      <c r="J8" s="28">
        <f t="shared" si="2"/>
        <v>32.9</v>
      </c>
      <c r="K8" s="28">
        <f t="shared" si="3"/>
        <v>7.1999999999999993</v>
      </c>
    </row>
    <row r="9" spans="1:11" x14ac:dyDescent="0.2">
      <c r="A9" s="28">
        <v>1</v>
      </c>
      <c r="B9" s="29">
        <v>0.33</v>
      </c>
      <c r="C9" s="28" t="s">
        <v>9</v>
      </c>
      <c r="D9" s="28">
        <v>62.8</v>
      </c>
      <c r="E9" s="28">
        <v>66.599999999999994</v>
      </c>
      <c r="F9" s="28">
        <v>39.299999999999997</v>
      </c>
      <c r="G9" s="28">
        <v>37.5</v>
      </c>
      <c r="H9" s="28">
        <f t="shared" si="0"/>
        <v>64.699999999999989</v>
      </c>
      <c r="I9" s="28">
        <f t="shared" si="1"/>
        <v>-3.7999999999999972</v>
      </c>
      <c r="J9" s="28">
        <f t="shared" si="2"/>
        <v>38.4</v>
      </c>
      <c r="K9" s="28">
        <f t="shared" si="3"/>
        <v>1.7999999999999972</v>
      </c>
    </row>
    <row r="10" spans="1:11" x14ac:dyDescent="0.2">
      <c r="A10" s="28">
        <v>1</v>
      </c>
      <c r="B10" s="29">
        <v>0.66</v>
      </c>
      <c r="C10" s="28" t="s">
        <v>9</v>
      </c>
      <c r="D10" s="28">
        <v>67.8</v>
      </c>
      <c r="E10" s="28">
        <v>63.1</v>
      </c>
      <c r="F10" s="28">
        <v>71.2</v>
      </c>
      <c r="G10" s="28">
        <v>62.2</v>
      </c>
      <c r="H10" s="28">
        <f t="shared" si="0"/>
        <v>65.45</v>
      </c>
      <c r="I10" s="28">
        <f t="shared" si="1"/>
        <v>4.6999999999999957</v>
      </c>
      <c r="J10" s="28">
        <f t="shared" si="2"/>
        <v>66.7</v>
      </c>
      <c r="K10" s="28">
        <f t="shared" si="3"/>
        <v>9</v>
      </c>
    </row>
    <row r="11" spans="1:11" x14ac:dyDescent="0.2">
      <c r="A11" s="28">
        <v>1</v>
      </c>
      <c r="B11" s="29">
        <v>0.66</v>
      </c>
      <c r="C11" s="28" t="s">
        <v>9</v>
      </c>
      <c r="D11" s="28">
        <v>42.3</v>
      </c>
      <c r="E11" s="28">
        <v>42.3</v>
      </c>
      <c r="F11" s="28">
        <v>72.3</v>
      </c>
      <c r="G11" s="28">
        <v>53.8</v>
      </c>
      <c r="H11" s="28">
        <f t="shared" si="0"/>
        <v>42.3</v>
      </c>
      <c r="I11" s="28">
        <f t="shared" si="1"/>
        <v>0</v>
      </c>
      <c r="J11" s="28">
        <f t="shared" si="2"/>
        <v>63.05</v>
      </c>
      <c r="K11" s="28">
        <f t="shared" si="3"/>
        <v>18.5</v>
      </c>
    </row>
    <row r="12" spans="1:11" x14ac:dyDescent="0.2">
      <c r="A12" s="28">
        <v>1</v>
      </c>
      <c r="B12" s="29">
        <v>0.66</v>
      </c>
      <c r="C12" s="28" t="s">
        <v>9</v>
      </c>
      <c r="D12" s="28">
        <v>33.9</v>
      </c>
      <c r="E12" s="28">
        <v>37.4</v>
      </c>
      <c r="F12" s="28">
        <v>74.5</v>
      </c>
      <c r="G12" s="28">
        <v>85.6</v>
      </c>
      <c r="H12" s="28">
        <f t="shared" si="0"/>
        <v>35.65</v>
      </c>
      <c r="I12" s="28">
        <f t="shared" si="1"/>
        <v>-3.5</v>
      </c>
      <c r="J12" s="28">
        <f t="shared" si="2"/>
        <v>80.05</v>
      </c>
      <c r="K12" s="28">
        <f t="shared" si="3"/>
        <v>-11.099999999999994</v>
      </c>
    </row>
    <row r="13" spans="1:11" x14ac:dyDescent="0.2">
      <c r="A13" s="28">
        <v>1</v>
      </c>
      <c r="B13" s="29">
        <v>0.66</v>
      </c>
      <c r="C13" s="28" t="s">
        <v>9</v>
      </c>
      <c r="D13" s="28">
        <v>30.1</v>
      </c>
      <c r="E13" s="28">
        <v>25.5</v>
      </c>
      <c r="F13" s="28">
        <v>99.2</v>
      </c>
      <c r="G13" s="28">
        <v>129.1</v>
      </c>
      <c r="H13" s="28">
        <f t="shared" si="0"/>
        <v>27.8</v>
      </c>
      <c r="I13" s="28">
        <f t="shared" si="1"/>
        <v>4.6000000000000014</v>
      </c>
      <c r="J13" s="28">
        <f t="shared" si="2"/>
        <v>114.15</v>
      </c>
      <c r="K13" s="28">
        <f t="shared" si="3"/>
        <v>-29.899999999999991</v>
      </c>
    </row>
    <row r="14" spans="1:11" x14ac:dyDescent="0.2">
      <c r="A14" s="28">
        <v>1</v>
      </c>
      <c r="B14" s="29">
        <v>0.99</v>
      </c>
      <c r="C14" s="28" t="s">
        <v>9</v>
      </c>
      <c r="D14" s="28">
        <v>99.3</v>
      </c>
      <c r="E14" s="28">
        <v>93.5</v>
      </c>
      <c r="F14" s="28">
        <v>110.2</v>
      </c>
      <c r="G14" s="28">
        <v>136.5</v>
      </c>
      <c r="H14" s="28">
        <f t="shared" si="0"/>
        <v>96.4</v>
      </c>
      <c r="I14" s="28">
        <f t="shared" si="1"/>
        <v>5.7999999999999972</v>
      </c>
      <c r="J14" s="28">
        <f t="shared" si="2"/>
        <v>123.35</v>
      </c>
      <c r="K14" s="28">
        <f t="shared" si="3"/>
        <v>-26.299999999999997</v>
      </c>
    </row>
    <row r="15" spans="1:11" x14ac:dyDescent="0.2">
      <c r="A15" s="28">
        <v>1</v>
      </c>
      <c r="B15" s="29">
        <v>0.99</v>
      </c>
      <c r="C15" s="28" t="s">
        <v>9</v>
      </c>
      <c r="D15" s="28">
        <v>85.2</v>
      </c>
      <c r="E15" s="28">
        <v>82.4</v>
      </c>
      <c r="F15" s="28">
        <v>112.5</v>
      </c>
      <c r="G15" s="28">
        <v>82.7</v>
      </c>
      <c r="H15" s="28">
        <f t="shared" si="0"/>
        <v>83.800000000000011</v>
      </c>
      <c r="I15" s="28">
        <f t="shared" si="1"/>
        <v>2.7999999999999972</v>
      </c>
      <c r="J15" s="28">
        <f t="shared" si="2"/>
        <v>97.6</v>
      </c>
      <c r="K15" s="28">
        <f t="shared" si="3"/>
        <v>29.799999999999997</v>
      </c>
    </row>
    <row r="16" spans="1:11" x14ac:dyDescent="0.2">
      <c r="A16" s="28">
        <v>1</v>
      </c>
      <c r="B16" s="29">
        <v>0.99</v>
      </c>
      <c r="C16" s="28" t="s">
        <v>9</v>
      </c>
      <c r="D16" s="28">
        <v>55.3</v>
      </c>
      <c r="E16" s="28">
        <v>41.5</v>
      </c>
      <c r="F16" s="28">
        <v>76.2</v>
      </c>
      <c r="G16" s="28">
        <v>86.6</v>
      </c>
      <c r="H16" s="28">
        <f t="shared" si="0"/>
        <v>48.4</v>
      </c>
      <c r="I16" s="28">
        <f t="shared" si="1"/>
        <v>13.799999999999997</v>
      </c>
      <c r="J16" s="28">
        <f t="shared" si="2"/>
        <v>81.400000000000006</v>
      </c>
      <c r="K16" s="28">
        <f t="shared" si="3"/>
        <v>-10.399999999999991</v>
      </c>
    </row>
    <row r="17" spans="1:11" x14ac:dyDescent="0.2">
      <c r="A17" s="28">
        <v>1</v>
      </c>
      <c r="B17" s="29">
        <v>0.99</v>
      </c>
      <c r="C17" s="28" t="s">
        <v>9</v>
      </c>
      <c r="D17" s="28">
        <v>50.8</v>
      </c>
      <c r="E17" s="28">
        <v>41.9</v>
      </c>
      <c r="F17" s="28">
        <v>139.4</v>
      </c>
      <c r="G17" s="28">
        <v>169.8</v>
      </c>
      <c r="H17" s="28">
        <f t="shared" si="0"/>
        <v>46.349999999999994</v>
      </c>
      <c r="I17" s="28">
        <f t="shared" si="1"/>
        <v>8.8999999999999986</v>
      </c>
      <c r="J17" s="28">
        <f t="shared" si="2"/>
        <v>154.60000000000002</v>
      </c>
      <c r="K17" s="28">
        <f t="shared" si="3"/>
        <v>-30.400000000000006</v>
      </c>
    </row>
    <row r="18" spans="1:11" x14ac:dyDescent="0.2">
      <c r="A18" s="28">
        <v>1</v>
      </c>
      <c r="B18" s="29">
        <v>1.98</v>
      </c>
      <c r="C18" s="28" t="s">
        <v>9</v>
      </c>
      <c r="D18" s="28">
        <v>77.2</v>
      </c>
      <c r="E18" s="28">
        <v>65.099999999999994</v>
      </c>
      <c r="F18" s="28">
        <v>229.8</v>
      </c>
      <c r="G18" s="28">
        <v>193.6</v>
      </c>
      <c r="H18" s="28">
        <f t="shared" si="0"/>
        <v>71.150000000000006</v>
      </c>
      <c r="I18" s="28">
        <f t="shared" si="1"/>
        <v>12.100000000000009</v>
      </c>
      <c r="J18" s="28">
        <f t="shared" si="2"/>
        <v>211.7</v>
      </c>
      <c r="K18" s="28">
        <f t="shared" si="3"/>
        <v>36.200000000000017</v>
      </c>
    </row>
    <row r="19" spans="1:11" x14ac:dyDescent="0.2">
      <c r="A19" s="28">
        <v>1</v>
      </c>
      <c r="B19" s="29">
        <v>1.98</v>
      </c>
      <c r="C19" s="28" t="s">
        <v>9</v>
      </c>
      <c r="D19" s="28">
        <v>67.5</v>
      </c>
      <c r="E19" s="28">
        <v>58.1</v>
      </c>
      <c r="F19" s="28">
        <v>182.9</v>
      </c>
      <c r="G19" s="28">
        <v>184.2</v>
      </c>
      <c r="H19" s="28">
        <f t="shared" si="0"/>
        <v>62.8</v>
      </c>
      <c r="I19" s="28">
        <f t="shared" si="1"/>
        <v>9.3999999999999986</v>
      </c>
      <c r="J19" s="28">
        <f t="shared" si="2"/>
        <v>183.55</v>
      </c>
      <c r="K19" s="28">
        <f t="shared" si="3"/>
        <v>-1.2999999999999829</v>
      </c>
    </row>
    <row r="20" spans="1:11" x14ac:dyDescent="0.2">
      <c r="A20" s="28">
        <v>1</v>
      </c>
      <c r="B20" s="29">
        <v>1.98</v>
      </c>
      <c r="C20" s="28" t="s">
        <v>9</v>
      </c>
      <c r="D20" s="28">
        <v>57</v>
      </c>
      <c r="E20" s="28">
        <v>44.9</v>
      </c>
      <c r="F20" s="28">
        <v>84.3</v>
      </c>
      <c r="G20" s="28">
        <v>102.3</v>
      </c>
      <c r="H20" s="28">
        <f t="shared" si="0"/>
        <v>50.95</v>
      </c>
      <c r="I20" s="28">
        <f t="shared" si="1"/>
        <v>12.100000000000001</v>
      </c>
      <c r="J20" s="28">
        <f t="shared" si="2"/>
        <v>93.3</v>
      </c>
      <c r="K20" s="28">
        <f t="shared" si="3"/>
        <v>-18</v>
      </c>
    </row>
    <row r="21" spans="1:11" x14ac:dyDescent="0.2">
      <c r="A21" s="28">
        <v>1</v>
      </c>
      <c r="B21" s="29">
        <v>1.98</v>
      </c>
      <c r="C21" s="28" t="s">
        <v>9</v>
      </c>
      <c r="D21" s="28">
        <v>34.5</v>
      </c>
      <c r="E21" s="28">
        <v>20.399999999999999</v>
      </c>
      <c r="F21" s="28">
        <v>129.9</v>
      </c>
      <c r="G21" s="28">
        <v>144.6</v>
      </c>
      <c r="H21" s="28">
        <f t="shared" si="0"/>
        <v>27.45</v>
      </c>
      <c r="I21" s="28">
        <f t="shared" si="1"/>
        <v>14.100000000000001</v>
      </c>
      <c r="J21" s="28">
        <f t="shared" si="2"/>
        <v>137.25</v>
      </c>
      <c r="K21" s="28">
        <f t="shared" si="3"/>
        <v>-14.699999999999989</v>
      </c>
    </row>
    <row r="22" spans="1:11" x14ac:dyDescent="0.2">
      <c r="A22" s="28">
        <v>1</v>
      </c>
      <c r="B22" s="29">
        <v>0.33</v>
      </c>
      <c r="C22" s="28" t="s">
        <v>10</v>
      </c>
      <c r="D22" s="28">
        <v>48.5</v>
      </c>
      <c r="E22" s="28">
        <v>37</v>
      </c>
      <c r="F22" s="28">
        <v>51.5</v>
      </c>
      <c r="G22" s="28">
        <v>48.7</v>
      </c>
      <c r="H22" s="28">
        <f t="shared" si="0"/>
        <v>42.75</v>
      </c>
      <c r="I22" s="28">
        <f t="shared" si="1"/>
        <v>11.5</v>
      </c>
      <c r="J22" s="28">
        <f t="shared" si="2"/>
        <v>50.1</v>
      </c>
      <c r="K22" s="28">
        <f t="shared" si="3"/>
        <v>2.7999999999999972</v>
      </c>
    </row>
    <row r="23" spans="1:11" x14ac:dyDescent="0.2">
      <c r="A23" s="28">
        <v>1</v>
      </c>
      <c r="B23" s="29">
        <v>0.33</v>
      </c>
      <c r="C23" s="28" t="s">
        <v>10</v>
      </c>
      <c r="D23" s="28">
        <v>101.6</v>
      </c>
      <c r="E23" s="28">
        <v>114.1</v>
      </c>
      <c r="F23" s="28">
        <v>50.5</v>
      </c>
      <c r="G23" s="28">
        <v>46</v>
      </c>
      <c r="H23" s="28">
        <f t="shared" si="0"/>
        <v>107.85</v>
      </c>
      <c r="I23" s="28">
        <f t="shared" si="1"/>
        <v>-12.5</v>
      </c>
      <c r="J23" s="28">
        <f t="shared" si="2"/>
        <v>48.25</v>
      </c>
      <c r="K23" s="28">
        <f t="shared" si="3"/>
        <v>4.5</v>
      </c>
    </row>
    <row r="24" spans="1:11" x14ac:dyDescent="0.2">
      <c r="A24" s="28">
        <v>1</v>
      </c>
      <c r="B24" s="29">
        <v>0.33</v>
      </c>
      <c r="C24" s="28" t="s">
        <v>10</v>
      </c>
      <c r="D24" s="28">
        <v>52.4</v>
      </c>
      <c r="E24" s="28">
        <v>52.8</v>
      </c>
      <c r="F24" s="28">
        <v>53.4</v>
      </c>
      <c r="G24" s="28">
        <v>24.9</v>
      </c>
      <c r="H24" s="28">
        <f t="shared" si="0"/>
        <v>52.599999999999994</v>
      </c>
      <c r="I24" s="28">
        <f t="shared" si="1"/>
        <v>-0.39999999999999858</v>
      </c>
      <c r="J24" s="28">
        <f t="shared" si="2"/>
        <v>39.15</v>
      </c>
      <c r="K24" s="28">
        <f t="shared" si="3"/>
        <v>28.5</v>
      </c>
    </row>
    <row r="25" spans="1:11" x14ac:dyDescent="0.2">
      <c r="A25" s="28">
        <v>1</v>
      </c>
      <c r="B25" s="29">
        <v>0.33</v>
      </c>
      <c r="C25" s="28" t="s">
        <v>10</v>
      </c>
      <c r="D25" s="28">
        <v>32.4</v>
      </c>
      <c r="E25" s="28">
        <v>24.3</v>
      </c>
      <c r="F25" s="28">
        <v>32.299999999999997</v>
      </c>
      <c r="G25" s="28">
        <v>31.4</v>
      </c>
      <c r="H25" s="28">
        <f t="shared" si="0"/>
        <v>28.35</v>
      </c>
      <c r="I25" s="28">
        <f t="shared" si="1"/>
        <v>8.0999999999999979</v>
      </c>
      <c r="J25" s="28">
        <f t="shared" si="2"/>
        <v>31.849999999999998</v>
      </c>
      <c r="K25" s="28">
        <f t="shared" si="3"/>
        <v>0.89999999999999858</v>
      </c>
    </row>
    <row r="26" spans="1:11" x14ac:dyDescent="0.2">
      <c r="A26" s="28">
        <v>1</v>
      </c>
      <c r="B26" s="29">
        <v>0.66</v>
      </c>
      <c r="C26" s="28" t="s">
        <v>10</v>
      </c>
      <c r="D26" s="28">
        <v>47.9</v>
      </c>
      <c r="E26" s="28">
        <v>38.299999999999997</v>
      </c>
      <c r="F26" s="28">
        <v>55</v>
      </c>
      <c r="G26" s="28">
        <v>42.1</v>
      </c>
      <c r="H26" s="28">
        <f t="shared" si="0"/>
        <v>43.099999999999994</v>
      </c>
      <c r="I26" s="28">
        <f t="shared" si="1"/>
        <v>9.6000000000000014</v>
      </c>
      <c r="J26" s="28">
        <f t="shared" si="2"/>
        <v>48.55</v>
      </c>
      <c r="K26" s="28">
        <f t="shared" si="3"/>
        <v>12.899999999999999</v>
      </c>
    </row>
    <row r="27" spans="1:11" x14ac:dyDescent="0.2">
      <c r="A27" s="28">
        <v>1</v>
      </c>
      <c r="B27" s="29">
        <v>0.66</v>
      </c>
      <c r="C27" s="28" t="s">
        <v>10</v>
      </c>
      <c r="D27" s="28">
        <v>44.1</v>
      </c>
      <c r="E27" s="28">
        <v>101.2</v>
      </c>
      <c r="F27" s="28">
        <v>67.400000000000006</v>
      </c>
      <c r="G27" s="28">
        <v>59.9</v>
      </c>
      <c r="H27" s="28">
        <f t="shared" si="0"/>
        <v>72.650000000000006</v>
      </c>
      <c r="I27" s="28">
        <f t="shared" si="1"/>
        <v>-57.1</v>
      </c>
      <c r="J27" s="28">
        <f t="shared" si="2"/>
        <v>63.650000000000006</v>
      </c>
      <c r="K27" s="28">
        <f t="shared" si="3"/>
        <v>7.5000000000000071</v>
      </c>
    </row>
    <row r="28" spans="1:11" x14ac:dyDescent="0.2">
      <c r="A28" s="28">
        <v>1</v>
      </c>
      <c r="B28" s="29">
        <v>0.66</v>
      </c>
      <c r="C28" s="28" t="s">
        <v>10</v>
      </c>
      <c r="D28" s="28">
        <v>43.5</v>
      </c>
      <c r="E28" s="28">
        <v>14</v>
      </c>
      <c r="F28" s="28">
        <v>48.4</v>
      </c>
      <c r="G28" s="28">
        <v>44.3</v>
      </c>
      <c r="H28" s="28">
        <f t="shared" si="0"/>
        <v>28.75</v>
      </c>
      <c r="I28" s="28">
        <f t="shared" si="1"/>
        <v>29.5</v>
      </c>
      <c r="J28" s="28">
        <f t="shared" si="2"/>
        <v>46.349999999999994</v>
      </c>
      <c r="K28" s="28">
        <f t="shared" si="3"/>
        <v>4.1000000000000014</v>
      </c>
    </row>
    <row r="29" spans="1:11" x14ac:dyDescent="0.2">
      <c r="A29" s="28">
        <v>1</v>
      </c>
      <c r="B29" s="29">
        <v>0.66</v>
      </c>
      <c r="C29" s="28" t="s">
        <v>10</v>
      </c>
      <c r="D29" s="28">
        <v>32.4</v>
      </c>
      <c r="E29" s="28">
        <v>35.700000000000003</v>
      </c>
      <c r="F29" s="28">
        <v>69.2</v>
      </c>
      <c r="G29" s="28">
        <v>90.3</v>
      </c>
      <c r="H29" s="28">
        <f t="shared" si="0"/>
        <v>34.049999999999997</v>
      </c>
      <c r="I29" s="28">
        <f t="shared" si="1"/>
        <v>-3.3000000000000043</v>
      </c>
      <c r="J29" s="28">
        <f t="shared" si="2"/>
        <v>79.75</v>
      </c>
      <c r="K29" s="28">
        <f t="shared" si="3"/>
        <v>-21.099999999999994</v>
      </c>
    </row>
    <row r="30" spans="1:11" x14ac:dyDescent="0.2">
      <c r="A30" s="28">
        <v>1</v>
      </c>
      <c r="B30" s="29">
        <v>0.99</v>
      </c>
      <c r="C30" s="28" t="s">
        <v>10</v>
      </c>
      <c r="D30" s="28">
        <v>34.5</v>
      </c>
      <c r="E30" s="28">
        <v>36.799999999999997</v>
      </c>
      <c r="F30" s="28">
        <v>46.5</v>
      </c>
      <c r="G30" s="28">
        <v>63.9</v>
      </c>
      <c r="H30" s="28">
        <f t="shared" si="0"/>
        <v>35.65</v>
      </c>
      <c r="I30" s="28">
        <f t="shared" si="1"/>
        <v>-2.2999999999999972</v>
      </c>
      <c r="J30" s="28">
        <f t="shared" si="2"/>
        <v>55.2</v>
      </c>
      <c r="K30" s="28">
        <f t="shared" si="3"/>
        <v>-17.399999999999999</v>
      </c>
    </row>
    <row r="31" spans="1:11" x14ac:dyDescent="0.2">
      <c r="A31" s="28">
        <v>1</v>
      </c>
      <c r="B31" s="29">
        <v>0.99</v>
      </c>
      <c r="C31" s="28" t="s">
        <v>10</v>
      </c>
      <c r="D31" s="28">
        <v>36.1</v>
      </c>
      <c r="E31" s="28">
        <v>35.700000000000003</v>
      </c>
      <c r="F31" s="28">
        <v>84.3</v>
      </c>
      <c r="G31" s="28">
        <v>96.6</v>
      </c>
      <c r="H31" s="28">
        <f t="shared" si="0"/>
        <v>35.900000000000006</v>
      </c>
      <c r="I31" s="28">
        <f t="shared" si="1"/>
        <v>0.39999999999999858</v>
      </c>
      <c r="J31" s="28">
        <f t="shared" si="2"/>
        <v>90.449999999999989</v>
      </c>
      <c r="K31" s="28">
        <f t="shared" si="3"/>
        <v>-12.299999999999997</v>
      </c>
    </row>
    <row r="32" spans="1:11" x14ac:dyDescent="0.2">
      <c r="A32" s="28">
        <v>1</v>
      </c>
      <c r="B32" s="29">
        <v>0.99</v>
      </c>
      <c r="C32" s="28" t="s">
        <v>10</v>
      </c>
      <c r="D32" s="28">
        <v>25.1</v>
      </c>
      <c r="E32" s="28">
        <v>25.8</v>
      </c>
      <c r="F32" s="28">
        <v>77.5</v>
      </c>
      <c r="G32" s="28">
        <v>72.5</v>
      </c>
      <c r="H32" s="28">
        <f t="shared" si="0"/>
        <v>25.450000000000003</v>
      </c>
      <c r="I32" s="28">
        <f t="shared" si="1"/>
        <v>-0.69999999999999929</v>
      </c>
      <c r="J32" s="28">
        <f t="shared" si="2"/>
        <v>75</v>
      </c>
      <c r="K32" s="28">
        <f t="shared" si="3"/>
        <v>5</v>
      </c>
    </row>
    <row r="33" spans="1:11" x14ac:dyDescent="0.2">
      <c r="A33" s="28">
        <v>1</v>
      </c>
      <c r="B33" s="29">
        <v>0.99</v>
      </c>
      <c r="C33" s="28" t="s">
        <v>10</v>
      </c>
      <c r="D33" s="28">
        <v>18</v>
      </c>
      <c r="E33" s="28">
        <v>9</v>
      </c>
      <c r="F33" s="28">
        <v>55.7</v>
      </c>
      <c r="G33" s="28">
        <v>48.2</v>
      </c>
      <c r="H33" s="28">
        <f t="shared" si="0"/>
        <v>13.5</v>
      </c>
      <c r="I33" s="28">
        <f t="shared" si="1"/>
        <v>9</v>
      </c>
      <c r="J33" s="28">
        <f t="shared" si="2"/>
        <v>51.95</v>
      </c>
      <c r="K33" s="28">
        <f t="shared" si="3"/>
        <v>7.5</v>
      </c>
    </row>
    <row r="34" spans="1:11" x14ac:dyDescent="0.2">
      <c r="A34" s="28">
        <v>1</v>
      </c>
      <c r="B34" s="29">
        <v>1.98</v>
      </c>
      <c r="C34" s="28" t="s">
        <v>10</v>
      </c>
      <c r="D34" s="28">
        <v>41</v>
      </c>
      <c r="E34" s="28">
        <v>42.1</v>
      </c>
      <c r="F34" s="28">
        <v>99.8</v>
      </c>
      <c r="G34" s="28">
        <v>86.8</v>
      </c>
      <c r="H34" s="28">
        <f t="shared" si="0"/>
        <v>41.55</v>
      </c>
      <c r="I34" s="28">
        <f t="shared" si="1"/>
        <v>-1.1000000000000014</v>
      </c>
      <c r="J34" s="28">
        <f t="shared" si="2"/>
        <v>93.3</v>
      </c>
      <c r="K34" s="28">
        <f t="shared" si="3"/>
        <v>13</v>
      </c>
    </row>
    <row r="35" spans="1:11" x14ac:dyDescent="0.2">
      <c r="A35" s="28">
        <v>1</v>
      </c>
      <c r="B35" s="29">
        <v>1.98</v>
      </c>
      <c r="C35" s="28" t="s">
        <v>10</v>
      </c>
      <c r="D35" s="28">
        <v>79.8</v>
      </c>
      <c r="E35" s="28">
        <v>88.8</v>
      </c>
      <c r="F35" s="28">
        <v>121.4</v>
      </c>
      <c r="G35" s="28">
        <v>137.80000000000001</v>
      </c>
      <c r="H35" s="28">
        <f t="shared" si="0"/>
        <v>84.3</v>
      </c>
      <c r="I35" s="28">
        <f t="shared" si="1"/>
        <v>-9</v>
      </c>
      <c r="J35" s="28">
        <f t="shared" si="2"/>
        <v>129.60000000000002</v>
      </c>
      <c r="K35" s="28">
        <f t="shared" si="3"/>
        <v>-16.400000000000006</v>
      </c>
    </row>
    <row r="36" spans="1:11" x14ac:dyDescent="0.2">
      <c r="A36" s="28">
        <v>1</v>
      </c>
      <c r="B36" s="29">
        <v>1.98</v>
      </c>
      <c r="C36" s="28" t="s">
        <v>10</v>
      </c>
      <c r="D36" s="28">
        <v>66.5</v>
      </c>
      <c r="E36" s="28">
        <v>80.7</v>
      </c>
      <c r="F36" s="28">
        <v>86.7</v>
      </c>
      <c r="G36" s="28">
        <v>125.1</v>
      </c>
      <c r="H36" s="28">
        <f t="shared" si="0"/>
        <v>73.599999999999994</v>
      </c>
      <c r="I36" s="28">
        <f t="shared" si="1"/>
        <v>-14.200000000000003</v>
      </c>
      <c r="J36" s="28">
        <f t="shared" si="2"/>
        <v>105.9</v>
      </c>
      <c r="K36" s="28">
        <f t="shared" si="3"/>
        <v>-38.399999999999991</v>
      </c>
    </row>
    <row r="37" spans="1:11" x14ac:dyDescent="0.2">
      <c r="A37" s="28">
        <v>1</v>
      </c>
      <c r="B37" s="29">
        <v>1.98</v>
      </c>
      <c r="C37" s="28" t="s">
        <v>10</v>
      </c>
      <c r="D37" s="28">
        <v>10.7</v>
      </c>
      <c r="E37" s="28">
        <v>12.3</v>
      </c>
      <c r="F37" s="28">
        <v>103.1</v>
      </c>
      <c r="G37" s="28">
        <v>103</v>
      </c>
      <c r="H37" s="28">
        <f t="shared" si="0"/>
        <v>11.5</v>
      </c>
      <c r="I37" s="28">
        <f t="shared" si="1"/>
        <v>-1.6000000000000014</v>
      </c>
      <c r="J37" s="28">
        <f t="shared" si="2"/>
        <v>103.05</v>
      </c>
      <c r="K37" s="28">
        <f t="shared" si="3"/>
        <v>9.9999999999994316E-2</v>
      </c>
    </row>
    <row r="38" spans="1:11" x14ac:dyDescent="0.2">
      <c r="A38" s="28">
        <v>2</v>
      </c>
      <c r="B38" s="28">
        <v>0</v>
      </c>
      <c r="C38" s="28" t="s">
        <v>8</v>
      </c>
      <c r="D38" s="28">
        <v>6.5</v>
      </c>
      <c r="E38" s="28">
        <v>5.6</v>
      </c>
      <c r="F38" s="28">
        <v>23.4</v>
      </c>
      <c r="G38" s="28">
        <v>20.9</v>
      </c>
      <c r="H38" s="28">
        <f t="shared" si="0"/>
        <v>6.05</v>
      </c>
      <c r="I38" s="28">
        <f t="shared" si="1"/>
        <v>0.90000000000000036</v>
      </c>
      <c r="J38" s="28">
        <f t="shared" si="2"/>
        <v>22.15</v>
      </c>
      <c r="K38" s="28">
        <f t="shared" si="3"/>
        <v>2.5</v>
      </c>
    </row>
    <row r="39" spans="1:11" x14ac:dyDescent="0.2">
      <c r="A39" s="28">
        <v>2</v>
      </c>
      <c r="B39" s="28">
        <v>0</v>
      </c>
      <c r="C39" s="28" t="s">
        <v>8</v>
      </c>
      <c r="D39" s="28">
        <v>22</v>
      </c>
      <c r="E39" s="28">
        <v>17.7</v>
      </c>
      <c r="F39" s="28">
        <v>9.1</v>
      </c>
      <c r="G39" s="28">
        <v>6.2</v>
      </c>
      <c r="H39" s="28">
        <f t="shared" si="0"/>
        <v>19.850000000000001</v>
      </c>
      <c r="I39" s="28">
        <f t="shared" si="1"/>
        <v>4.3000000000000007</v>
      </c>
      <c r="J39" s="28">
        <f t="shared" si="2"/>
        <v>7.65</v>
      </c>
      <c r="K39" s="28">
        <f t="shared" si="3"/>
        <v>2.8999999999999995</v>
      </c>
    </row>
    <row r="40" spans="1:11" x14ac:dyDescent="0.2">
      <c r="A40" s="28">
        <v>2</v>
      </c>
      <c r="B40" s="28">
        <v>0</v>
      </c>
      <c r="C40" s="28" t="s">
        <v>8</v>
      </c>
      <c r="D40" s="28">
        <v>11.7</v>
      </c>
      <c r="E40" s="28">
        <v>9.6999999999999993</v>
      </c>
      <c r="F40" s="28">
        <v>15.7</v>
      </c>
      <c r="G40" s="28">
        <v>8.3000000000000007</v>
      </c>
      <c r="H40" s="28">
        <f t="shared" si="0"/>
        <v>10.7</v>
      </c>
      <c r="I40" s="28">
        <f t="shared" si="1"/>
        <v>2</v>
      </c>
      <c r="J40" s="28">
        <f t="shared" si="2"/>
        <v>12</v>
      </c>
      <c r="K40" s="28">
        <f t="shared" si="3"/>
        <v>7.3999999999999986</v>
      </c>
    </row>
    <row r="41" spans="1:11" x14ac:dyDescent="0.2">
      <c r="A41" s="28">
        <v>2</v>
      </c>
      <c r="B41" s="28">
        <v>0</v>
      </c>
      <c r="C41" s="28" t="s">
        <v>8</v>
      </c>
      <c r="D41" s="28">
        <v>27.7</v>
      </c>
      <c r="E41" s="28">
        <v>27.7</v>
      </c>
      <c r="F41" s="28">
        <v>13.6</v>
      </c>
      <c r="G41" s="28">
        <v>7.9</v>
      </c>
      <c r="H41" s="28">
        <f t="shared" si="0"/>
        <v>27.7</v>
      </c>
      <c r="I41" s="28">
        <f t="shared" si="1"/>
        <v>0</v>
      </c>
      <c r="J41" s="28">
        <f t="shared" si="2"/>
        <v>10.75</v>
      </c>
      <c r="K41" s="28">
        <f t="shared" si="3"/>
        <v>5.6999999999999993</v>
      </c>
    </row>
    <row r="42" spans="1:11" x14ac:dyDescent="0.2">
      <c r="A42" s="28">
        <v>2</v>
      </c>
      <c r="B42" s="29">
        <v>0.33</v>
      </c>
      <c r="C42" s="28" t="s">
        <v>9</v>
      </c>
      <c r="D42" s="28">
        <v>14.9</v>
      </c>
      <c r="E42" s="28">
        <v>12.2</v>
      </c>
      <c r="F42" s="28">
        <v>52.3</v>
      </c>
      <c r="G42" s="28">
        <v>25.1</v>
      </c>
      <c r="H42" s="28">
        <f t="shared" si="0"/>
        <v>13.55</v>
      </c>
      <c r="I42" s="28">
        <f t="shared" si="1"/>
        <v>2.7000000000000011</v>
      </c>
      <c r="J42" s="28">
        <f t="shared" si="2"/>
        <v>38.700000000000003</v>
      </c>
      <c r="K42" s="28">
        <f t="shared" si="3"/>
        <v>27.199999999999996</v>
      </c>
    </row>
    <row r="43" spans="1:11" x14ac:dyDescent="0.2">
      <c r="A43" s="28">
        <v>2</v>
      </c>
      <c r="B43" s="29">
        <v>0.33</v>
      </c>
      <c r="C43" s="28" t="s">
        <v>9</v>
      </c>
      <c r="D43" s="28">
        <v>15.6</v>
      </c>
      <c r="E43" s="28">
        <v>14</v>
      </c>
      <c r="F43" s="28">
        <v>30.6</v>
      </c>
      <c r="G43" s="28">
        <v>20.2</v>
      </c>
      <c r="H43" s="28">
        <f t="shared" si="0"/>
        <v>14.8</v>
      </c>
      <c r="I43" s="28">
        <f t="shared" si="1"/>
        <v>1.5999999999999996</v>
      </c>
      <c r="J43" s="28">
        <f t="shared" si="2"/>
        <v>25.4</v>
      </c>
      <c r="K43" s="28">
        <f t="shared" si="3"/>
        <v>10.400000000000002</v>
      </c>
    </row>
    <row r="44" spans="1:11" x14ac:dyDescent="0.2">
      <c r="A44" s="28">
        <v>2</v>
      </c>
      <c r="B44" s="29">
        <v>0.33</v>
      </c>
      <c r="C44" s="28" t="s">
        <v>9</v>
      </c>
      <c r="D44" s="28">
        <v>32.1</v>
      </c>
      <c r="E44" s="28">
        <v>30.2</v>
      </c>
      <c r="F44" s="28">
        <v>46.3</v>
      </c>
      <c r="G44" s="28">
        <v>32.700000000000003</v>
      </c>
      <c r="H44" s="28">
        <f t="shared" si="0"/>
        <v>31.15</v>
      </c>
      <c r="I44" s="28">
        <f t="shared" si="1"/>
        <v>1.9000000000000021</v>
      </c>
      <c r="J44" s="28">
        <f t="shared" si="2"/>
        <v>39.5</v>
      </c>
      <c r="K44" s="28">
        <f t="shared" si="3"/>
        <v>13.599999999999994</v>
      </c>
    </row>
    <row r="45" spans="1:11" x14ac:dyDescent="0.2">
      <c r="A45" s="28">
        <v>2</v>
      </c>
      <c r="B45" s="29">
        <v>0.33</v>
      </c>
      <c r="C45" s="28" t="s">
        <v>9</v>
      </c>
      <c r="D45" s="28">
        <v>26.9</v>
      </c>
      <c r="E45" s="28">
        <v>28.5</v>
      </c>
      <c r="F45" s="28">
        <v>30.1</v>
      </c>
      <c r="G45" s="28">
        <v>19.600000000000001</v>
      </c>
      <c r="H45" s="28">
        <f t="shared" si="0"/>
        <v>27.7</v>
      </c>
      <c r="I45" s="28">
        <f t="shared" si="1"/>
        <v>-1.6000000000000014</v>
      </c>
      <c r="J45" s="28">
        <f t="shared" si="2"/>
        <v>24.85</v>
      </c>
      <c r="K45" s="28">
        <f t="shared" si="3"/>
        <v>10.5</v>
      </c>
    </row>
    <row r="46" spans="1:11" x14ac:dyDescent="0.2">
      <c r="A46" s="28">
        <v>2</v>
      </c>
      <c r="B46" s="29">
        <v>0.66</v>
      </c>
      <c r="C46" s="28" t="s">
        <v>9</v>
      </c>
      <c r="D46" s="28">
        <v>37.299999999999997</v>
      </c>
      <c r="E46" s="28">
        <v>37.1</v>
      </c>
      <c r="F46" s="28">
        <v>133</v>
      </c>
      <c r="G46" s="28">
        <v>127.9</v>
      </c>
      <c r="H46" s="28">
        <f t="shared" si="0"/>
        <v>37.200000000000003</v>
      </c>
      <c r="I46" s="28">
        <f t="shared" si="1"/>
        <v>0.19999999999999574</v>
      </c>
      <c r="J46" s="28">
        <f t="shared" si="2"/>
        <v>130.44999999999999</v>
      </c>
      <c r="K46" s="28">
        <f t="shared" si="3"/>
        <v>5.0999999999999943</v>
      </c>
    </row>
    <row r="47" spans="1:11" x14ac:dyDescent="0.2">
      <c r="A47" s="28">
        <v>2</v>
      </c>
      <c r="B47" s="29">
        <v>0.66</v>
      </c>
      <c r="C47" s="28" t="s">
        <v>9</v>
      </c>
      <c r="D47" s="28">
        <v>18.600000000000001</v>
      </c>
      <c r="E47" s="28">
        <v>15.3</v>
      </c>
      <c r="F47" s="28">
        <v>29.7</v>
      </c>
      <c r="G47" s="28">
        <v>26.4</v>
      </c>
      <c r="H47" s="28">
        <f t="shared" si="0"/>
        <v>16.950000000000003</v>
      </c>
      <c r="I47" s="28">
        <f t="shared" si="1"/>
        <v>3.3000000000000007</v>
      </c>
      <c r="J47" s="28">
        <f t="shared" si="2"/>
        <v>28.049999999999997</v>
      </c>
      <c r="K47" s="28">
        <f t="shared" si="3"/>
        <v>3.3000000000000007</v>
      </c>
    </row>
    <row r="48" spans="1:11" x14ac:dyDescent="0.2">
      <c r="A48" s="28">
        <v>2</v>
      </c>
      <c r="B48" s="29">
        <v>0.66</v>
      </c>
      <c r="C48" s="28" t="s">
        <v>9</v>
      </c>
      <c r="D48" s="28">
        <v>16.3</v>
      </c>
      <c r="E48" s="28">
        <v>16.600000000000001</v>
      </c>
      <c r="F48" s="28">
        <v>86.3</v>
      </c>
      <c r="G48" s="28">
        <v>74.5</v>
      </c>
      <c r="H48" s="28">
        <f t="shared" si="0"/>
        <v>16.450000000000003</v>
      </c>
      <c r="I48" s="28">
        <f t="shared" si="1"/>
        <v>-0.30000000000000071</v>
      </c>
      <c r="J48" s="28">
        <f t="shared" si="2"/>
        <v>80.400000000000006</v>
      </c>
      <c r="K48" s="28">
        <f t="shared" si="3"/>
        <v>11.799999999999997</v>
      </c>
    </row>
    <row r="49" spans="1:11" x14ac:dyDescent="0.2">
      <c r="A49" s="28">
        <v>2</v>
      </c>
      <c r="B49" s="29">
        <v>0.66</v>
      </c>
      <c r="C49" s="28" t="s">
        <v>9</v>
      </c>
      <c r="D49" s="28">
        <v>20.7</v>
      </c>
      <c r="E49" s="28">
        <v>19.100000000000001</v>
      </c>
      <c r="F49" s="28">
        <v>70.2</v>
      </c>
      <c r="G49" s="28">
        <v>50.1</v>
      </c>
      <c r="H49" s="28">
        <f t="shared" si="0"/>
        <v>19.899999999999999</v>
      </c>
      <c r="I49" s="28">
        <f t="shared" si="1"/>
        <v>1.5999999999999979</v>
      </c>
      <c r="J49" s="28">
        <f t="shared" si="2"/>
        <v>60.150000000000006</v>
      </c>
      <c r="K49" s="28">
        <f t="shared" si="3"/>
        <v>20.100000000000001</v>
      </c>
    </row>
    <row r="50" spans="1:11" x14ac:dyDescent="0.2">
      <c r="A50" s="28">
        <v>2</v>
      </c>
      <c r="B50" s="29">
        <v>0.99</v>
      </c>
      <c r="C50" s="28" t="s">
        <v>9</v>
      </c>
      <c r="D50" s="28">
        <v>39.1</v>
      </c>
      <c r="E50" s="28">
        <v>40.1</v>
      </c>
      <c r="F50" s="28">
        <v>68.7</v>
      </c>
      <c r="G50" s="28">
        <v>58.3</v>
      </c>
      <c r="H50" s="28">
        <f t="shared" si="0"/>
        <v>39.6</v>
      </c>
      <c r="I50" s="28">
        <f t="shared" si="1"/>
        <v>-1</v>
      </c>
      <c r="J50" s="28">
        <f t="shared" si="2"/>
        <v>63.5</v>
      </c>
      <c r="K50" s="28">
        <f t="shared" si="3"/>
        <v>10.400000000000006</v>
      </c>
    </row>
    <row r="51" spans="1:11" x14ac:dyDescent="0.2">
      <c r="A51" s="28">
        <v>2</v>
      </c>
      <c r="B51" s="29">
        <v>0.99</v>
      </c>
      <c r="C51" s="28" t="s">
        <v>9</v>
      </c>
      <c r="D51" s="28">
        <v>45</v>
      </c>
      <c r="E51" s="28">
        <v>47</v>
      </c>
      <c r="F51" s="28">
        <v>123.1</v>
      </c>
      <c r="G51" s="28">
        <v>138.19999999999999</v>
      </c>
      <c r="H51" s="28">
        <f t="shared" si="0"/>
        <v>46</v>
      </c>
      <c r="I51" s="28">
        <f t="shared" si="1"/>
        <v>-2</v>
      </c>
      <c r="J51" s="28">
        <f t="shared" si="2"/>
        <v>130.64999999999998</v>
      </c>
      <c r="K51" s="28">
        <f t="shared" si="3"/>
        <v>-15.099999999999994</v>
      </c>
    </row>
    <row r="52" spans="1:11" x14ac:dyDescent="0.2">
      <c r="A52" s="28">
        <v>2</v>
      </c>
      <c r="B52" s="29">
        <v>0.99</v>
      </c>
      <c r="C52" s="28" t="s">
        <v>9</v>
      </c>
      <c r="D52" s="28">
        <v>35.5</v>
      </c>
      <c r="E52" s="28">
        <v>38.299999999999997</v>
      </c>
      <c r="F52" s="28">
        <v>89.4</v>
      </c>
      <c r="G52" s="28">
        <v>107.7</v>
      </c>
      <c r="H52" s="28">
        <f t="shared" si="0"/>
        <v>36.9</v>
      </c>
      <c r="I52" s="28">
        <f t="shared" si="1"/>
        <v>-2.7999999999999972</v>
      </c>
      <c r="J52" s="28">
        <f t="shared" si="2"/>
        <v>98.550000000000011</v>
      </c>
      <c r="K52" s="28">
        <f t="shared" si="3"/>
        <v>-18.299999999999997</v>
      </c>
    </row>
    <row r="53" spans="1:11" x14ac:dyDescent="0.2">
      <c r="A53" s="28">
        <v>2</v>
      </c>
      <c r="B53" s="29">
        <v>0.99</v>
      </c>
      <c r="C53" s="28" t="s">
        <v>9</v>
      </c>
      <c r="D53" s="28">
        <v>11.3</v>
      </c>
      <c r="E53" s="28">
        <v>10.7</v>
      </c>
      <c r="F53" s="28">
        <v>95.8</v>
      </c>
      <c r="G53" s="28">
        <v>99.9</v>
      </c>
      <c r="H53" s="28">
        <f t="shared" si="0"/>
        <v>11</v>
      </c>
      <c r="I53" s="28">
        <f t="shared" si="1"/>
        <v>0.60000000000000142</v>
      </c>
      <c r="J53" s="28">
        <f t="shared" si="2"/>
        <v>97.85</v>
      </c>
      <c r="K53" s="28">
        <f t="shared" si="3"/>
        <v>-4.1000000000000085</v>
      </c>
    </row>
    <row r="54" spans="1:11" x14ac:dyDescent="0.2">
      <c r="A54" s="28">
        <v>2</v>
      </c>
      <c r="B54" s="29">
        <v>1.98</v>
      </c>
      <c r="C54" s="28" t="s">
        <v>9</v>
      </c>
      <c r="D54" s="28">
        <v>27.8</v>
      </c>
      <c r="E54" s="28">
        <v>57.7</v>
      </c>
      <c r="F54" s="28">
        <v>183</v>
      </c>
      <c r="G54" s="28">
        <v>198.2</v>
      </c>
      <c r="H54" s="28">
        <f t="shared" si="0"/>
        <v>42.75</v>
      </c>
      <c r="I54" s="28">
        <f t="shared" si="1"/>
        <v>-29.900000000000002</v>
      </c>
      <c r="J54" s="28">
        <f t="shared" si="2"/>
        <v>190.6</v>
      </c>
      <c r="K54" s="28">
        <f t="shared" si="3"/>
        <v>-15.199999999999989</v>
      </c>
    </row>
    <row r="55" spans="1:11" x14ac:dyDescent="0.2">
      <c r="A55" s="28">
        <v>2</v>
      </c>
      <c r="B55" s="29">
        <v>1.98</v>
      </c>
      <c r="C55" s="28" t="s">
        <v>9</v>
      </c>
      <c r="D55" s="28">
        <v>43.3</v>
      </c>
      <c r="E55" s="28">
        <v>50</v>
      </c>
      <c r="F55" s="28">
        <v>131.19999999999999</v>
      </c>
      <c r="G55" s="28">
        <v>137.5</v>
      </c>
      <c r="H55" s="28">
        <f t="shared" si="0"/>
        <v>46.65</v>
      </c>
      <c r="I55" s="28">
        <f t="shared" si="1"/>
        <v>-6.7000000000000028</v>
      </c>
      <c r="J55" s="28">
        <f t="shared" si="2"/>
        <v>134.35</v>
      </c>
      <c r="K55" s="28">
        <f t="shared" si="3"/>
        <v>-6.3000000000000114</v>
      </c>
    </row>
    <row r="56" spans="1:11" x14ac:dyDescent="0.2">
      <c r="A56" s="28">
        <v>2</v>
      </c>
      <c r="B56" s="29">
        <v>1.98</v>
      </c>
      <c r="C56" s="28" t="s">
        <v>9</v>
      </c>
      <c r="D56" s="28">
        <v>42</v>
      </c>
      <c r="E56" s="28">
        <v>52.8</v>
      </c>
      <c r="F56" s="28">
        <v>134.80000000000001</v>
      </c>
      <c r="G56" s="28">
        <v>176.3</v>
      </c>
      <c r="H56" s="28">
        <f t="shared" si="0"/>
        <v>47.4</v>
      </c>
      <c r="I56" s="28">
        <f t="shared" si="1"/>
        <v>-10.799999999999997</v>
      </c>
      <c r="J56" s="28">
        <f t="shared" si="2"/>
        <v>155.55000000000001</v>
      </c>
      <c r="K56" s="28">
        <f t="shared" si="3"/>
        <v>-41.5</v>
      </c>
    </row>
    <row r="57" spans="1:11" x14ac:dyDescent="0.2">
      <c r="A57" s="28">
        <v>2</v>
      </c>
      <c r="B57" s="29">
        <v>1.98</v>
      </c>
      <c r="C57" s="28" t="s">
        <v>9</v>
      </c>
      <c r="D57" s="28">
        <v>26.5</v>
      </c>
      <c r="E57" s="28">
        <v>26.7</v>
      </c>
      <c r="F57" s="28">
        <v>146.9</v>
      </c>
      <c r="G57" s="28">
        <v>128</v>
      </c>
      <c r="H57" s="28">
        <f t="shared" si="0"/>
        <v>26.6</v>
      </c>
      <c r="I57" s="28">
        <f t="shared" si="1"/>
        <v>-0.19999999999999929</v>
      </c>
      <c r="J57" s="28">
        <f t="shared" si="2"/>
        <v>137.44999999999999</v>
      </c>
      <c r="K57" s="28">
        <f t="shared" si="3"/>
        <v>18.900000000000006</v>
      </c>
    </row>
    <row r="58" spans="1:11" x14ac:dyDescent="0.2">
      <c r="A58" s="28">
        <v>2</v>
      </c>
      <c r="B58" s="29">
        <v>0.33</v>
      </c>
      <c r="C58" s="28" t="s">
        <v>10</v>
      </c>
      <c r="D58" s="28">
        <v>9.6</v>
      </c>
      <c r="E58" s="28">
        <v>9.1</v>
      </c>
      <c r="F58" s="28">
        <v>44.5</v>
      </c>
      <c r="G58" s="28">
        <v>26.7</v>
      </c>
      <c r="H58" s="28">
        <f t="shared" si="0"/>
        <v>9.35</v>
      </c>
      <c r="I58" s="28">
        <f t="shared" si="1"/>
        <v>0.5</v>
      </c>
      <c r="J58" s="28">
        <f t="shared" si="2"/>
        <v>35.6</v>
      </c>
      <c r="K58" s="28">
        <f t="shared" si="3"/>
        <v>17.8</v>
      </c>
    </row>
    <row r="59" spans="1:11" x14ac:dyDescent="0.2">
      <c r="A59" s="28">
        <v>2</v>
      </c>
      <c r="B59" s="29">
        <v>0.33</v>
      </c>
      <c r="C59" s="28" t="s">
        <v>10</v>
      </c>
      <c r="D59" s="28">
        <v>30.3</v>
      </c>
      <c r="E59" s="28">
        <v>37.4</v>
      </c>
      <c r="F59" s="28">
        <v>48.4</v>
      </c>
      <c r="G59" s="28">
        <v>36.5</v>
      </c>
      <c r="H59" s="28">
        <f t="shared" si="0"/>
        <v>33.85</v>
      </c>
      <c r="I59" s="28">
        <f t="shared" si="1"/>
        <v>-7.0999999999999979</v>
      </c>
      <c r="J59" s="28">
        <f t="shared" si="2"/>
        <v>42.45</v>
      </c>
      <c r="K59" s="28">
        <f t="shared" si="3"/>
        <v>11.899999999999999</v>
      </c>
    </row>
    <row r="60" spans="1:11" x14ac:dyDescent="0.2">
      <c r="A60" s="28">
        <v>2</v>
      </c>
      <c r="B60" s="29">
        <v>0.33</v>
      </c>
      <c r="C60" s="28" t="s">
        <v>10</v>
      </c>
      <c r="D60" s="28">
        <v>4.9000000000000004</v>
      </c>
      <c r="E60" s="28">
        <v>4.5999999999999996</v>
      </c>
      <c r="F60" s="28">
        <v>30.5</v>
      </c>
      <c r="G60" s="28">
        <v>20.3</v>
      </c>
      <c r="H60" s="28">
        <f t="shared" si="0"/>
        <v>4.75</v>
      </c>
      <c r="I60" s="28">
        <f t="shared" si="1"/>
        <v>0.30000000000000071</v>
      </c>
      <c r="J60" s="28">
        <f t="shared" si="2"/>
        <v>25.4</v>
      </c>
      <c r="K60" s="28">
        <f t="shared" si="3"/>
        <v>10.199999999999999</v>
      </c>
    </row>
    <row r="61" spans="1:11" x14ac:dyDescent="0.2">
      <c r="A61" s="28">
        <v>2</v>
      </c>
      <c r="B61" s="29">
        <v>0.33</v>
      </c>
      <c r="C61" s="28" t="s">
        <v>10</v>
      </c>
      <c r="D61" s="28">
        <v>6.9</v>
      </c>
      <c r="E61" s="28">
        <v>9.1999999999999993</v>
      </c>
      <c r="F61" s="28">
        <v>48.4</v>
      </c>
      <c r="G61" s="28">
        <v>29.5</v>
      </c>
      <c r="H61" s="28">
        <f t="shared" si="0"/>
        <v>8.0500000000000007</v>
      </c>
      <c r="I61" s="28">
        <f t="shared" si="1"/>
        <v>-2.2999999999999989</v>
      </c>
      <c r="J61" s="28">
        <f t="shared" si="2"/>
        <v>38.950000000000003</v>
      </c>
      <c r="K61" s="28">
        <f t="shared" si="3"/>
        <v>18.899999999999999</v>
      </c>
    </row>
    <row r="62" spans="1:11" x14ac:dyDescent="0.2">
      <c r="A62" s="28">
        <v>2</v>
      </c>
      <c r="B62" s="29">
        <v>0.66</v>
      </c>
      <c r="C62" s="28" t="s">
        <v>10</v>
      </c>
      <c r="D62" s="28">
        <v>30.8</v>
      </c>
      <c r="E62" s="28">
        <v>36.299999999999997</v>
      </c>
      <c r="F62" s="28">
        <v>109.7</v>
      </c>
      <c r="G62" s="28">
        <v>103.7</v>
      </c>
      <c r="H62" s="28">
        <f t="shared" si="0"/>
        <v>33.549999999999997</v>
      </c>
      <c r="I62" s="28">
        <f t="shared" si="1"/>
        <v>-5.4999999999999964</v>
      </c>
      <c r="J62" s="28">
        <f t="shared" si="2"/>
        <v>106.7</v>
      </c>
      <c r="K62" s="28">
        <f t="shared" si="3"/>
        <v>6</v>
      </c>
    </row>
    <row r="63" spans="1:11" x14ac:dyDescent="0.2">
      <c r="A63" s="28">
        <v>2</v>
      </c>
      <c r="B63" s="29">
        <v>0.66</v>
      </c>
      <c r="C63" s="28" t="s">
        <v>10</v>
      </c>
      <c r="D63" s="28">
        <v>48.2</v>
      </c>
      <c r="E63" s="28">
        <v>77.099999999999994</v>
      </c>
      <c r="F63" s="28">
        <v>76.8</v>
      </c>
      <c r="G63" s="28">
        <v>95.4</v>
      </c>
      <c r="H63" s="28">
        <f t="shared" si="0"/>
        <v>62.65</v>
      </c>
      <c r="I63" s="28">
        <f t="shared" si="1"/>
        <v>-28.899999999999991</v>
      </c>
      <c r="J63" s="28">
        <f t="shared" si="2"/>
        <v>86.1</v>
      </c>
      <c r="K63" s="28">
        <f t="shared" si="3"/>
        <v>-18.600000000000009</v>
      </c>
    </row>
    <row r="64" spans="1:11" x14ac:dyDescent="0.2">
      <c r="A64" s="28">
        <v>2</v>
      </c>
      <c r="B64" s="29">
        <v>0.66</v>
      </c>
      <c r="C64" s="28" t="s">
        <v>10</v>
      </c>
      <c r="D64" s="28">
        <v>28.4</v>
      </c>
      <c r="E64" s="28">
        <v>35.4</v>
      </c>
      <c r="F64" s="28">
        <v>48.4</v>
      </c>
      <c r="G64" s="28">
        <v>35.1</v>
      </c>
      <c r="H64" s="28">
        <f t="shared" si="0"/>
        <v>31.9</v>
      </c>
      <c r="I64" s="28">
        <f t="shared" si="1"/>
        <v>-7</v>
      </c>
      <c r="J64" s="28">
        <f t="shared" si="2"/>
        <v>41.75</v>
      </c>
      <c r="K64" s="28">
        <f t="shared" si="3"/>
        <v>13.299999999999997</v>
      </c>
    </row>
    <row r="65" spans="1:11" x14ac:dyDescent="0.2">
      <c r="A65" s="28">
        <v>2</v>
      </c>
      <c r="B65" s="29">
        <v>0.66</v>
      </c>
      <c r="C65" s="28" t="s">
        <v>10</v>
      </c>
      <c r="D65" s="28">
        <v>18.399999999999999</v>
      </c>
      <c r="E65" s="28">
        <v>19.600000000000001</v>
      </c>
      <c r="F65" s="28">
        <v>70.599999999999994</v>
      </c>
      <c r="G65" s="28">
        <v>67.2</v>
      </c>
      <c r="H65" s="28">
        <f t="shared" si="0"/>
        <v>19</v>
      </c>
      <c r="I65" s="28">
        <f t="shared" si="1"/>
        <v>-1.2000000000000028</v>
      </c>
      <c r="J65" s="28">
        <f t="shared" si="2"/>
        <v>68.900000000000006</v>
      </c>
      <c r="K65" s="28">
        <f t="shared" si="3"/>
        <v>3.3999999999999915</v>
      </c>
    </row>
    <row r="66" spans="1:11" x14ac:dyDescent="0.2">
      <c r="A66" s="28">
        <v>2</v>
      </c>
      <c r="B66" s="29">
        <v>0.99</v>
      </c>
      <c r="C66" s="28" t="s">
        <v>10</v>
      </c>
      <c r="D66" s="28">
        <v>56.8</v>
      </c>
      <c r="E66" s="28">
        <v>75.2</v>
      </c>
      <c r="F66" s="28">
        <v>80.8</v>
      </c>
      <c r="G66" s="28">
        <v>86.6</v>
      </c>
      <c r="H66" s="28">
        <f t="shared" si="0"/>
        <v>66</v>
      </c>
      <c r="I66" s="28">
        <f t="shared" si="1"/>
        <v>-18.400000000000006</v>
      </c>
      <c r="J66" s="28">
        <f t="shared" si="2"/>
        <v>83.699999999999989</v>
      </c>
      <c r="K66" s="28">
        <f t="shared" si="3"/>
        <v>-5.7999999999999972</v>
      </c>
    </row>
    <row r="67" spans="1:11" x14ac:dyDescent="0.2">
      <c r="A67" s="28">
        <v>2</v>
      </c>
      <c r="B67" s="29">
        <v>0.99</v>
      </c>
      <c r="C67" s="28" t="s">
        <v>10</v>
      </c>
      <c r="D67" s="28">
        <v>26</v>
      </c>
      <c r="E67" s="28">
        <v>34.9</v>
      </c>
      <c r="F67" s="28">
        <v>78.599999999999994</v>
      </c>
      <c r="G67" s="28">
        <v>44.5</v>
      </c>
      <c r="H67" s="28">
        <f t="shared" ref="H67:H130" si="4">AVERAGE(D67:E67)</f>
        <v>30.45</v>
      </c>
      <c r="I67" s="28">
        <f t="shared" ref="I67:I130" si="5">D67-E67</f>
        <v>-8.8999999999999986</v>
      </c>
      <c r="J67" s="28">
        <f t="shared" ref="J67:J130" si="6">AVERAGE(F67:G67)</f>
        <v>61.55</v>
      </c>
      <c r="K67" s="28">
        <f t="shared" ref="K67:K130" si="7">F67-G67</f>
        <v>34.099999999999994</v>
      </c>
    </row>
    <row r="68" spans="1:11" x14ac:dyDescent="0.2">
      <c r="A68" s="28">
        <v>2</v>
      </c>
      <c r="B68" s="29">
        <v>0.99</v>
      </c>
      <c r="C68" s="28" t="s">
        <v>10</v>
      </c>
      <c r="D68" s="28">
        <v>17.8</v>
      </c>
      <c r="E68" s="28">
        <v>17.8</v>
      </c>
      <c r="F68" s="28">
        <v>72</v>
      </c>
      <c r="G68" s="28">
        <v>63.1</v>
      </c>
      <c r="H68" s="28">
        <f t="shared" si="4"/>
        <v>17.8</v>
      </c>
      <c r="I68" s="28">
        <f t="shared" si="5"/>
        <v>0</v>
      </c>
      <c r="J68" s="28">
        <f t="shared" si="6"/>
        <v>67.55</v>
      </c>
      <c r="K68" s="28">
        <f t="shared" si="7"/>
        <v>8.8999999999999986</v>
      </c>
    </row>
    <row r="69" spans="1:11" x14ac:dyDescent="0.2">
      <c r="A69" s="28">
        <v>2</v>
      </c>
      <c r="B69" s="29">
        <v>0.99</v>
      </c>
      <c r="C69" s="28" t="s">
        <v>10</v>
      </c>
      <c r="D69" s="28">
        <v>18.100000000000001</v>
      </c>
      <c r="E69" s="28">
        <v>17.100000000000001</v>
      </c>
      <c r="F69" s="28">
        <v>77.599999999999994</v>
      </c>
      <c r="G69" s="28">
        <v>76.5</v>
      </c>
      <c r="H69" s="28">
        <f t="shared" si="4"/>
        <v>17.600000000000001</v>
      </c>
      <c r="I69" s="28">
        <f t="shared" si="5"/>
        <v>1</v>
      </c>
      <c r="J69" s="28">
        <f t="shared" si="6"/>
        <v>77.05</v>
      </c>
      <c r="K69" s="28">
        <f t="shared" si="7"/>
        <v>1.0999999999999943</v>
      </c>
    </row>
    <row r="70" spans="1:11" x14ac:dyDescent="0.2">
      <c r="A70" s="28">
        <v>2</v>
      </c>
      <c r="B70" s="29">
        <v>1.98</v>
      </c>
      <c r="C70" s="28" t="s">
        <v>10</v>
      </c>
      <c r="D70" s="28">
        <v>49.7</v>
      </c>
      <c r="E70" s="28">
        <v>57</v>
      </c>
      <c r="F70" s="28">
        <v>127.9</v>
      </c>
      <c r="G70" s="28">
        <v>153.30000000000001</v>
      </c>
      <c r="H70" s="28">
        <f t="shared" si="4"/>
        <v>53.35</v>
      </c>
      <c r="I70" s="28">
        <f t="shared" si="5"/>
        <v>-7.2999999999999972</v>
      </c>
      <c r="J70" s="28">
        <f t="shared" si="6"/>
        <v>140.60000000000002</v>
      </c>
      <c r="K70" s="28">
        <f t="shared" si="7"/>
        <v>-25.400000000000006</v>
      </c>
    </row>
    <row r="71" spans="1:11" x14ac:dyDescent="0.2">
      <c r="A71" s="28">
        <v>2</v>
      </c>
      <c r="B71" s="29">
        <v>1.98</v>
      </c>
      <c r="C71" s="28" t="s">
        <v>10</v>
      </c>
      <c r="D71" s="28">
        <v>66.599999999999994</v>
      </c>
      <c r="E71" s="28">
        <v>87</v>
      </c>
      <c r="F71" s="28">
        <v>121.5</v>
      </c>
      <c r="G71" s="28">
        <v>116.8</v>
      </c>
      <c r="H71" s="28">
        <f t="shared" si="4"/>
        <v>76.8</v>
      </c>
      <c r="I71" s="28">
        <f t="shared" si="5"/>
        <v>-20.400000000000006</v>
      </c>
      <c r="J71" s="28">
        <f t="shared" si="6"/>
        <v>119.15</v>
      </c>
      <c r="K71" s="28">
        <f t="shared" si="7"/>
        <v>4.7000000000000028</v>
      </c>
    </row>
    <row r="72" spans="1:11" x14ac:dyDescent="0.2">
      <c r="A72" s="28">
        <v>2</v>
      </c>
      <c r="B72" s="29">
        <v>1.98</v>
      </c>
      <c r="C72" s="28" t="s">
        <v>10</v>
      </c>
      <c r="D72" s="28">
        <v>23.3</v>
      </c>
      <c r="E72" s="28">
        <v>23</v>
      </c>
      <c r="F72" s="28">
        <v>118.1</v>
      </c>
      <c r="G72" s="28">
        <v>133.9</v>
      </c>
      <c r="H72" s="28">
        <f t="shared" si="4"/>
        <v>23.15</v>
      </c>
      <c r="I72" s="28">
        <f t="shared" si="5"/>
        <v>0.30000000000000071</v>
      </c>
      <c r="J72" s="28">
        <f t="shared" si="6"/>
        <v>126</v>
      </c>
      <c r="K72" s="28">
        <f t="shared" si="7"/>
        <v>-15.800000000000011</v>
      </c>
    </row>
    <row r="73" spans="1:11" x14ac:dyDescent="0.2">
      <c r="A73" s="28">
        <v>2</v>
      </c>
      <c r="B73" s="29">
        <v>1.98</v>
      </c>
      <c r="C73" s="28" t="s">
        <v>10</v>
      </c>
      <c r="D73" s="28">
        <v>16.100000000000001</v>
      </c>
      <c r="E73" s="28">
        <v>17</v>
      </c>
      <c r="F73" s="28">
        <v>159.1</v>
      </c>
      <c r="G73" s="28">
        <v>121.6</v>
      </c>
      <c r="H73" s="28">
        <f t="shared" si="4"/>
        <v>16.55</v>
      </c>
      <c r="I73" s="28">
        <f t="shared" si="5"/>
        <v>-0.89999999999999858</v>
      </c>
      <c r="J73" s="28">
        <f t="shared" si="6"/>
        <v>140.35</v>
      </c>
      <c r="K73" s="28">
        <f t="shared" si="7"/>
        <v>37.5</v>
      </c>
    </row>
    <row r="74" spans="1:11" x14ac:dyDescent="0.2">
      <c r="A74" s="28">
        <v>3</v>
      </c>
      <c r="B74" s="28">
        <v>0</v>
      </c>
      <c r="C74" s="28" t="s">
        <v>8</v>
      </c>
      <c r="D74" s="28">
        <v>17.899999999999999</v>
      </c>
      <c r="E74" s="28">
        <v>14</v>
      </c>
      <c r="F74" s="28">
        <v>12.6</v>
      </c>
      <c r="G74" s="28">
        <v>11.2</v>
      </c>
      <c r="H74" s="28">
        <f t="shared" si="4"/>
        <v>15.95</v>
      </c>
      <c r="I74" s="28">
        <f t="shared" si="5"/>
        <v>3.8999999999999986</v>
      </c>
      <c r="J74" s="28">
        <f t="shared" si="6"/>
        <v>11.899999999999999</v>
      </c>
      <c r="K74" s="28">
        <f t="shared" si="7"/>
        <v>1.4000000000000004</v>
      </c>
    </row>
    <row r="75" spans="1:11" x14ac:dyDescent="0.2">
      <c r="A75" s="28">
        <v>3</v>
      </c>
      <c r="B75" s="28">
        <v>0</v>
      </c>
      <c r="C75" s="28" t="s">
        <v>8</v>
      </c>
      <c r="D75" s="28">
        <v>3.2</v>
      </c>
      <c r="E75" s="28">
        <v>2.1</v>
      </c>
      <c r="F75" s="28">
        <v>7.3</v>
      </c>
      <c r="G75" s="28">
        <v>4.4000000000000004</v>
      </c>
      <c r="H75" s="28">
        <f t="shared" si="4"/>
        <v>2.6500000000000004</v>
      </c>
      <c r="I75" s="28">
        <f t="shared" si="5"/>
        <v>1.1000000000000001</v>
      </c>
      <c r="J75" s="28">
        <f t="shared" si="6"/>
        <v>5.85</v>
      </c>
      <c r="K75" s="28">
        <f t="shared" si="7"/>
        <v>2.8999999999999995</v>
      </c>
    </row>
    <row r="76" spans="1:11" x14ac:dyDescent="0.2">
      <c r="A76" s="28">
        <v>3</v>
      </c>
      <c r="B76" s="28">
        <v>0</v>
      </c>
      <c r="C76" s="28" t="s">
        <v>8</v>
      </c>
      <c r="D76" s="28">
        <v>8.1999999999999993</v>
      </c>
      <c r="E76" s="28">
        <v>6.9</v>
      </c>
      <c r="F76" s="28">
        <v>13.9</v>
      </c>
      <c r="G76" s="28">
        <v>14.4</v>
      </c>
      <c r="H76" s="28">
        <f t="shared" si="4"/>
        <v>7.55</v>
      </c>
      <c r="I76" s="28">
        <f t="shared" si="5"/>
        <v>1.2999999999999989</v>
      </c>
      <c r="J76" s="28">
        <f t="shared" si="6"/>
        <v>14.15</v>
      </c>
      <c r="K76" s="28">
        <f t="shared" si="7"/>
        <v>-0.5</v>
      </c>
    </row>
    <row r="77" spans="1:11" x14ac:dyDescent="0.2">
      <c r="A77" s="28">
        <v>3</v>
      </c>
      <c r="B77" s="28">
        <v>0</v>
      </c>
      <c r="C77" s="28" t="s">
        <v>8</v>
      </c>
      <c r="D77" s="28">
        <v>2.2999999999999998</v>
      </c>
      <c r="E77" s="28">
        <v>1.7</v>
      </c>
      <c r="F77" s="28">
        <v>10.199999999999999</v>
      </c>
      <c r="G77" s="28">
        <v>8.1999999999999993</v>
      </c>
      <c r="H77" s="28">
        <f t="shared" si="4"/>
        <v>2</v>
      </c>
      <c r="I77" s="28">
        <f t="shared" si="5"/>
        <v>0.59999999999999987</v>
      </c>
      <c r="J77" s="28">
        <f t="shared" si="6"/>
        <v>9.1999999999999993</v>
      </c>
      <c r="K77" s="28">
        <f t="shared" si="7"/>
        <v>2</v>
      </c>
    </row>
    <row r="78" spans="1:11" x14ac:dyDescent="0.2">
      <c r="A78" s="28">
        <v>3</v>
      </c>
      <c r="B78" s="29">
        <v>0.33</v>
      </c>
      <c r="C78" s="28" t="s">
        <v>9</v>
      </c>
      <c r="D78" s="28">
        <v>6.1</v>
      </c>
      <c r="E78" s="28">
        <v>8.6</v>
      </c>
      <c r="F78" s="28">
        <v>27.4</v>
      </c>
      <c r="G78" s="28">
        <v>22.6</v>
      </c>
      <c r="H78" s="28">
        <f t="shared" si="4"/>
        <v>7.35</v>
      </c>
      <c r="I78" s="28">
        <f t="shared" si="5"/>
        <v>-2.5</v>
      </c>
      <c r="J78" s="28">
        <f t="shared" si="6"/>
        <v>25</v>
      </c>
      <c r="K78" s="28">
        <f t="shared" si="7"/>
        <v>4.7999999999999972</v>
      </c>
    </row>
    <row r="79" spans="1:11" x14ac:dyDescent="0.2">
      <c r="A79" s="28">
        <v>3</v>
      </c>
      <c r="B79" s="29">
        <v>0.33</v>
      </c>
      <c r="C79" s="28" t="s">
        <v>9</v>
      </c>
      <c r="D79" s="28">
        <v>8.5</v>
      </c>
      <c r="E79" s="28">
        <v>9</v>
      </c>
      <c r="F79" s="28">
        <v>35.200000000000003</v>
      </c>
      <c r="G79" s="28">
        <v>32.200000000000003</v>
      </c>
      <c r="H79" s="28">
        <f t="shared" si="4"/>
        <v>8.75</v>
      </c>
      <c r="I79" s="28">
        <f t="shared" si="5"/>
        <v>-0.5</v>
      </c>
      <c r="J79" s="28">
        <f t="shared" si="6"/>
        <v>33.700000000000003</v>
      </c>
      <c r="K79" s="28">
        <f t="shared" si="7"/>
        <v>3</v>
      </c>
    </row>
    <row r="80" spans="1:11" x14ac:dyDescent="0.2">
      <c r="A80" s="28">
        <v>3</v>
      </c>
      <c r="B80" s="29">
        <v>0.33</v>
      </c>
      <c r="C80" s="28" t="s">
        <v>9</v>
      </c>
      <c r="D80" s="28">
        <v>-1.6</v>
      </c>
      <c r="E80" s="28">
        <v>1.6</v>
      </c>
      <c r="F80" s="28">
        <v>20.399999999999999</v>
      </c>
      <c r="G80" s="28">
        <v>18</v>
      </c>
      <c r="H80" s="28">
        <f t="shared" si="4"/>
        <v>0</v>
      </c>
      <c r="I80" s="28">
        <f t="shared" si="5"/>
        <v>-3.2</v>
      </c>
      <c r="J80" s="28">
        <f t="shared" si="6"/>
        <v>19.2</v>
      </c>
      <c r="K80" s="28">
        <f t="shared" si="7"/>
        <v>2.3999999999999986</v>
      </c>
    </row>
    <row r="81" spans="1:11" x14ac:dyDescent="0.2">
      <c r="A81" s="28">
        <v>3</v>
      </c>
      <c r="B81" s="29">
        <v>0.33</v>
      </c>
      <c r="C81" s="28" t="s">
        <v>9</v>
      </c>
      <c r="D81" s="28">
        <v>5.8</v>
      </c>
      <c r="E81" s="28">
        <v>3.7</v>
      </c>
      <c r="F81" s="28">
        <v>9.3000000000000007</v>
      </c>
      <c r="G81" s="28">
        <v>17.600000000000001</v>
      </c>
      <c r="H81" s="28">
        <f t="shared" si="4"/>
        <v>4.75</v>
      </c>
      <c r="I81" s="28">
        <f t="shared" si="5"/>
        <v>2.0999999999999996</v>
      </c>
      <c r="J81" s="28">
        <f t="shared" si="6"/>
        <v>13.450000000000001</v>
      </c>
      <c r="K81" s="28">
        <f t="shared" si="7"/>
        <v>-8.3000000000000007</v>
      </c>
    </row>
    <row r="82" spans="1:11" x14ac:dyDescent="0.2">
      <c r="A82" s="28">
        <v>3</v>
      </c>
      <c r="B82" s="29">
        <v>0.66</v>
      </c>
      <c r="C82" s="28" t="s">
        <v>9</v>
      </c>
      <c r="D82" s="28">
        <v>7.7</v>
      </c>
      <c r="E82" s="28">
        <v>1.5</v>
      </c>
      <c r="F82" s="28">
        <v>50.3</v>
      </c>
      <c r="G82" s="28">
        <v>59.2</v>
      </c>
      <c r="H82" s="28">
        <f t="shared" si="4"/>
        <v>4.5999999999999996</v>
      </c>
      <c r="I82" s="28">
        <f t="shared" si="5"/>
        <v>6.2</v>
      </c>
      <c r="J82" s="28">
        <f t="shared" si="6"/>
        <v>54.75</v>
      </c>
      <c r="K82" s="28">
        <f t="shared" si="7"/>
        <v>-8.9000000000000057</v>
      </c>
    </row>
    <row r="83" spans="1:11" x14ac:dyDescent="0.2">
      <c r="A83" s="28">
        <v>3</v>
      </c>
      <c r="B83" s="29">
        <v>0.66</v>
      </c>
      <c r="C83" s="28" t="s">
        <v>9</v>
      </c>
      <c r="D83" s="28">
        <v>10.1</v>
      </c>
      <c r="E83" s="28">
        <v>8.3000000000000007</v>
      </c>
      <c r="F83" s="28">
        <v>30.4</v>
      </c>
      <c r="G83" s="28">
        <v>28</v>
      </c>
      <c r="H83" s="28">
        <f t="shared" si="4"/>
        <v>9.1999999999999993</v>
      </c>
      <c r="I83" s="28">
        <f t="shared" si="5"/>
        <v>1.7999999999999989</v>
      </c>
      <c r="J83" s="28">
        <f t="shared" si="6"/>
        <v>29.2</v>
      </c>
      <c r="K83" s="28">
        <f t="shared" si="7"/>
        <v>2.3999999999999986</v>
      </c>
    </row>
    <row r="84" spans="1:11" x14ac:dyDescent="0.2">
      <c r="A84" s="28">
        <v>3</v>
      </c>
      <c r="B84" s="29">
        <v>0.66</v>
      </c>
      <c r="C84" s="28" t="s">
        <v>9</v>
      </c>
      <c r="D84" s="28">
        <v>13</v>
      </c>
      <c r="E84" s="28">
        <v>10.9</v>
      </c>
      <c r="F84" s="28">
        <v>30.4</v>
      </c>
      <c r="G84" s="28">
        <v>25.9</v>
      </c>
      <c r="H84" s="28">
        <f t="shared" si="4"/>
        <v>11.95</v>
      </c>
      <c r="I84" s="28">
        <f t="shared" si="5"/>
        <v>2.0999999999999996</v>
      </c>
      <c r="J84" s="28">
        <f t="shared" si="6"/>
        <v>28.15</v>
      </c>
      <c r="K84" s="28">
        <f t="shared" si="7"/>
        <v>4.5</v>
      </c>
    </row>
    <row r="85" spans="1:11" x14ac:dyDescent="0.2">
      <c r="A85" s="28">
        <v>3</v>
      </c>
      <c r="B85" s="29">
        <v>0.66</v>
      </c>
      <c r="C85" s="28" t="s">
        <v>9</v>
      </c>
      <c r="D85" s="28">
        <v>5</v>
      </c>
      <c r="E85" s="28">
        <v>4.5999999999999996</v>
      </c>
      <c r="F85" s="28">
        <v>40.9</v>
      </c>
      <c r="G85" s="28">
        <v>37.299999999999997</v>
      </c>
      <c r="H85" s="28">
        <f t="shared" si="4"/>
        <v>4.8</v>
      </c>
      <c r="I85" s="28">
        <f t="shared" si="5"/>
        <v>0.40000000000000036</v>
      </c>
      <c r="J85" s="28">
        <f t="shared" si="6"/>
        <v>39.099999999999994</v>
      </c>
      <c r="K85" s="28">
        <f t="shared" si="7"/>
        <v>3.6000000000000014</v>
      </c>
    </row>
    <row r="86" spans="1:11" x14ac:dyDescent="0.2">
      <c r="A86" s="28">
        <v>3</v>
      </c>
      <c r="B86" s="29">
        <v>0.99</v>
      </c>
      <c r="C86" s="28" t="s">
        <v>9</v>
      </c>
      <c r="D86" s="28">
        <v>19.8</v>
      </c>
      <c r="E86" s="28">
        <v>19.899999999999999</v>
      </c>
      <c r="F86" s="28">
        <v>58</v>
      </c>
      <c r="G86" s="28">
        <v>65.099999999999994</v>
      </c>
      <c r="H86" s="28">
        <f t="shared" si="4"/>
        <v>19.850000000000001</v>
      </c>
      <c r="I86" s="28">
        <f t="shared" si="5"/>
        <v>-9.9999999999997868E-2</v>
      </c>
      <c r="J86" s="28">
        <f t="shared" si="6"/>
        <v>61.55</v>
      </c>
      <c r="K86" s="28">
        <f t="shared" si="7"/>
        <v>-7.0999999999999943</v>
      </c>
    </row>
    <row r="87" spans="1:11" x14ac:dyDescent="0.2">
      <c r="A87" s="28">
        <v>3</v>
      </c>
      <c r="B87" s="29">
        <v>0.99</v>
      </c>
      <c r="C87" s="28" t="s">
        <v>9</v>
      </c>
      <c r="D87" s="28">
        <v>22.7</v>
      </c>
      <c r="E87" s="28">
        <v>23.5</v>
      </c>
      <c r="F87" s="28">
        <v>95.8</v>
      </c>
      <c r="G87" s="28">
        <v>173.4</v>
      </c>
      <c r="H87" s="28">
        <f t="shared" si="4"/>
        <v>23.1</v>
      </c>
      <c r="I87" s="28">
        <f t="shared" si="5"/>
        <v>-0.80000000000000071</v>
      </c>
      <c r="J87" s="28">
        <f t="shared" si="6"/>
        <v>134.6</v>
      </c>
      <c r="K87" s="28">
        <f t="shared" si="7"/>
        <v>-77.600000000000009</v>
      </c>
    </row>
    <row r="88" spans="1:11" x14ac:dyDescent="0.2">
      <c r="A88" s="28">
        <v>3</v>
      </c>
      <c r="B88" s="29">
        <v>0.99</v>
      </c>
      <c r="C88" s="28" t="s">
        <v>9</v>
      </c>
      <c r="D88" s="28">
        <v>16.899999999999999</v>
      </c>
      <c r="E88" s="28">
        <v>15.6</v>
      </c>
      <c r="F88" s="28">
        <v>55.8</v>
      </c>
      <c r="G88" s="28">
        <v>50.2</v>
      </c>
      <c r="H88" s="28">
        <f t="shared" si="4"/>
        <v>16.25</v>
      </c>
      <c r="I88" s="28">
        <f t="shared" si="5"/>
        <v>1.2999999999999989</v>
      </c>
      <c r="J88" s="28">
        <f t="shared" si="6"/>
        <v>53</v>
      </c>
      <c r="K88" s="28">
        <f t="shared" si="7"/>
        <v>5.5999999999999943</v>
      </c>
    </row>
    <row r="89" spans="1:11" x14ac:dyDescent="0.2">
      <c r="A89" s="28">
        <v>3</v>
      </c>
      <c r="B89" s="29">
        <v>0.99</v>
      </c>
      <c r="C89" s="28" t="s">
        <v>9</v>
      </c>
      <c r="D89" s="28">
        <v>2.9</v>
      </c>
      <c r="E89" s="28">
        <v>1.3</v>
      </c>
      <c r="F89" s="28">
        <v>41.7</v>
      </c>
      <c r="G89" s="28">
        <v>38.6</v>
      </c>
      <c r="H89" s="28">
        <f t="shared" si="4"/>
        <v>2.1</v>
      </c>
      <c r="I89" s="28">
        <f t="shared" si="5"/>
        <v>1.5999999999999999</v>
      </c>
      <c r="J89" s="28">
        <f t="shared" si="6"/>
        <v>40.150000000000006</v>
      </c>
      <c r="K89" s="28">
        <f t="shared" si="7"/>
        <v>3.1000000000000014</v>
      </c>
    </row>
    <row r="90" spans="1:11" x14ac:dyDescent="0.2">
      <c r="A90" s="28">
        <v>3</v>
      </c>
      <c r="B90" s="29">
        <v>1.98</v>
      </c>
      <c r="C90" s="28" t="s">
        <v>9</v>
      </c>
      <c r="D90" s="28">
        <v>28.6</v>
      </c>
      <c r="E90" s="28">
        <v>36.5</v>
      </c>
      <c r="F90" s="28">
        <v>300</v>
      </c>
      <c r="G90" s="28">
        <v>250.1</v>
      </c>
      <c r="H90" s="28">
        <f t="shared" si="4"/>
        <v>32.549999999999997</v>
      </c>
      <c r="I90" s="28">
        <f t="shared" si="5"/>
        <v>-7.8999999999999986</v>
      </c>
      <c r="J90" s="28">
        <f t="shared" si="6"/>
        <v>275.05</v>
      </c>
      <c r="K90" s="28">
        <f t="shared" si="7"/>
        <v>49.900000000000006</v>
      </c>
    </row>
    <row r="91" spans="1:11" x14ac:dyDescent="0.2">
      <c r="A91" s="28">
        <v>3</v>
      </c>
      <c r="B91" s="29">
        <v>1.98</v>
      </c>
      <c r="C91" s="28" t="s">
        <v>9</v>
      </c>
      <c r="D91" s="28">
        <v>13.5</v>
      </c>
      <c r="E91" s="28">
        <v>13.2</v>
      </c>
      <c r="F91" s="28">
        <v>73.7</v>
      </c>
      <c r="G91" s="28">
        <v>92.1</v>
      </c>
      <c r="H91" s="28">
        <f t="shared" si="4"/>
        <v>13.35</v>
      </c>
      <c r="I91" s="28">
        <f t="shared" si="5"/>
        <v>0.30000000000000071</v>
      </c>
      <c r="J91" s="28">
        <f t="shared" si="6"/>
        <v>82.9</v>
      </c>
      <c r="K91" s="28">
        <f t="shared" si="7"/>
        <v>-18.399999999999991</v>
      </c>
    </row>
    <row r="92" spans="1:11" x14ac:dyDescent="0.2">
      <c r="A92" s="28">
        <v>3</v>
      </c>
      <c r="B92" s="29">
        <v>1.98</v>
      </c>
      <c r="C92" s="28" t="s">
        <v>9</v>
      </c>
      <c r="D92" s="28">
        <v>7.7</v>
      </c>
      <c r="E92" s="28">
        <v>7.7</v>
      </c>
      <c r="F92" s="28">
        <v>37.9</v>
      </c>
      <c r="G92" s="28">
        <v>34</v>
      </c>
      <c r="H92" s="28">
        <f t="shared" si="4"/>
        <v>7.7</v>
      </c>
      <c r="I92" s="28">
        <f t="shared" si="5"/>
        <v>0</v>
      </c>
      <c r="J92" s="28">
        <f t="shared" si="6"/>
        <v>35.950000000000003</v>
      </c>
      <c r="K92" s="28">
        <f t="shared" si="7"/>
        <v>3.8999999999999986</v>
      </c>
    </row>
    <row r="93" spans="1:11" x14ac:dyDescent="0.2">
      <c r="A93" s="28">
        <v>3</v>
      </c>
      <c r="B93" s="29">
        <v>1.98</v>
      </c>
      <c r="C93" s="28" t="s">
        <v>9</v>
      </c>
      <c r="D93" s="28">
        <v>43.2</v>
      </c>
      <c r="E93" s="28">
        <v>55.8</v>
      </c>
      <c r="F93" s="28">
        <v>247.5</v>
      </c>
      <c r="G93" s="28">
        <v>174.7</v>
      </c>
      <c r="H93" s="28">
        <f t="shared" si="4"/>
        <v>49.5</v>
      </c>
      <c r="I93" s="28">
        <f t="shared" si="5"/>
        <v>-12.599999999999994</v>
      </c>
      <c r="J93" s="28">
        <f t="shared" si="6"/>
        <v>211.1</v>
      </c>
      <c r="K93" s="28">
        <f t="shared" si="7"/>
        <v>72.800000000000011</v>
      </c>
    </row>
    <row r="94" spans="1:11" x14ac:dyDescent="0.2">
      <c r="A94" s="28">
        <v>3</v>
      </c>
      <c r="B94" s="29">
        <v>0.33</v>
      </c>
      <c r="C94" s="28" t="s">
        <v>10</v>
      </c>
      <c r="D94" s="28">
        <v>1.7</v>
      </c>
      <c r="E94" s="28">
        <v>1.4</v>
      </c>
      <c r="F94" s="28">
        <v>9</v>
      </c>
      <c r="G94" s="28">
        <v>18.100000000000001</v>
      </c>
      <c r="H94" s="28">
        <f t="shared" si="4"/>
        <v>1.5499999999999998</v>
      </c>
      <c r="I94" s="28">
        <f t="shared" si="5"/>
        <v>0.30000000000000004</v>
      </c>
      <c r="J94" s="28">
        <f t="shared" si="6"/>
        <v>13.55</v>
      </c>
      <c r="K94" s="28">
        <f t="shared" si="7"/>
        <v>-9.1000000000000014</v>
      </c>
    </row>
    <row r="95" spans="1:11" x14ac:dyDescent="0.2">
      <c r="A95" s="28">
        <v>3</v>
      </c>
      <c r="B95" s="29">
        <v>0.33</v>
      </c>
      <c r="C95" s="28" t="s">
        <v>10</v>
      </c>
      <c r="D95" s="28">
        <v>10.9</v>
      </c>
      <c r="E95" s="28">
        <v>10.8</v>
      </c>
      <c r="F95" s="28">
        <v>13.2</v>
      </c>
      <c r="G95" s="28">
        <v>11</v>
      </c>
      <c r="H95" s="28">
        <f t="shared" si="4"/>
        <v>10.850000000000001</v>
      </c>
      <c r="I95" s="28">
        <f t="shared" si="5"/>
        <v>9.9999999999999645E-2</v>
      </c>
      <c r="J95" s="28">
        <f t="shared" si="6"/>
        <v>12.1</v>
      </c>
      <c r="K95" s="28">
        <f t="shared" si="7"/>
        <v>2.1999999999999993</v>
      </c>
    </row>
    <row r="96" spans="1:11" x14ac:dyDescent="0.2">
      <c r="A96" s="28">
        <v>3</v>
      </c>
      <c r="B96" s="29">
        <v>0.33</v>
      </c>
      <c r="C96" s="28" t="s">
        <v>10</v>
      </c>
      <c r="D96" s="28">
        <v>4.2</v>
      </c>
      <c r="E96" s="28">
        <v>4</v>
      </c>
      <c r="F96" s="28">
        <v>33.799999999999997</v>
      </c>
      <c r="G96" s="28">
        <v>27.1</v>
      </c>
      <c r="H96" s="28">
        <f t="shared" si="4"/>
        <v>4.0999999999999996</v>
      </c>
      <c r="I96" s="28">
        <f t="shared" si="5"/>
        <v>0.20000000000000018</v>
      </c>
      <c r="J96" s="28">
        <f t="shared" si="6"/>
        <v>30.45</v>
      </c>
      <c r="K96" s="28">
        <f t="shared" si="7"/>
        <v>6.6999999999999957</v>
      </c>
    </row>
    <row r="97" spans="1:11" x14ac:dyDescent="0.2">
      <c r="A97" s="28">
        <v>3</v>
      </c>
      <c r="B97" s="29">
        <v>0.33</v>
      </c>
      <c r="C97" s="28" t="s">
        <v>10</v>
      </c>
      <c r="D97" s="28">
        <v>3.1</v>
      </c>
      <c r="E97" s="28">
        <v>2.4</v>
      </c>
      <c r="F97" s="28">
        <v>25.6</v>
      </c>
      <c r="G97" s="28">
        <v>18.600000000000001</v>
      </c>
      <c r="H97" s="28">
        <f t="shared" si="4"/>
        <v>2.75</v>
      </c>
      <c r="I97" s="28">
        <f t="shared" si="5"/>
        <v>0.70000000000000018</v>
      </c>
      <c r="J97" s="28">
        <f t="shared" si="6"/>
        <v>22.1</v>
      </c>
      <c r="K97" s="28">
        <f t="shared" si="7"/>
        <v>7</v>
      </c>
    </row>
    <row r="98" spans="1:11" x14ac:dyDescent="0.2">
      <c r="A98" s="28">
        <v>3</v>
      </c>
      <c r="B98" s="29">
        <v>0.66</v>
      </c>
      <c r="C98" s="28" t="s">
        <v>10</v>
      </c>
      <c r="D98" s="28">
        <v>4.3</v>
      </c>
      <c r="E98" s="28">
        <v>4.5999999999999996</v>
      </c>
      <c r="F98" s="28">
        <v>47.9</v>
      </c>
      <c r="G98" s="28">
        <v>40.4</v>
      </c>
      <c r="H98" s="28">
        <f t="shared" si="4"/>
        <v>4.4499999999999993</v>
      </c>
      <c r="I98" s="28">
        <f t="shared" si="5"/>
        <v>-0.29999999999999982</v>
      </c>
      <c r="J98" s="28">
        <f t="shared" si="6"/>
        <v>44.15</v>
      </c>
      <c r="K98" s="28">
        <f t="shared" si="7"/>
        <v>7.5</v>
      </c>
    </row>
    <row r="99" spans="1:11" x14ac:dyDescent="0.2">
      <c r="A99" s="28">
        <v>3</v>
      </c>
      <c r="B99" s="29">
        <v>0.66</v>
      </c>
      <c r="C99" s="28" t="s">
        <v>10</v>
      </c>
      <c r="D99" s="28">
        <v>50.5</v>
      </c>
      <c r="E99" s="28">
        <v>94.3</v>
      </c>
      <c r="F99" s="28">
        <v>34.700000000000003</v>
      </c>
      <c r="G99" s="28">
        <v>30</v>
      </c>
      <c r="H99" s="28">
        <f t="shared" si="4"/>
        <v>72.400000000000006</v>
      </c>
      <c r="I99" s="28">
        <f t="shared" si="5"/>
        <v>-43.8</v>
      </c>
      <c r="J99" s="28">
        <f t="shared" si="6"/>
        <v>32.35</v>
      </c>
      <c r="K99" s="28">
        <f t="shared" si="7"/>
        <v>4.7000000000000028</v>
      </c>
    </row>
    <row r="100" spans="1:11" x14ac:dyDescent="0.2">
      <c r="A100" s="28">
        <v>3</v>
      </c>
      <c r="B100" s="29">
        <v>0.66</v>
      </c>
      <c r="C100" s="28" t="s">
        <v>10</v>
      </c>
      <c r="D100" s="28">
        <v>16.5</v>
      </c>
      <c r="E100" s="28">
        <v>13.6</v>
      </c>
      <c r="F100" s="28">
        <v>26.1</v>
      </c>
      <c r="G100" s="28">
        <v>22.1</v>
      </c>
      <c r="H100" s="28">
        <f t="shared" si="4"/>
        <v>15.05</v>
      </c>
      <c r="I100" s="28">
        <f t="shared" si="5"/>
        <v>2.9000000000000004</v>
      </c>
      <c r="J100" s="28">
        <f t="shared" si="6"/>
        <v>24.1</v>
      </c>
      <c r="K100" s="28">
        <f t="shared" si="7"/>
        <v>4</v>
      </c>
    </row>
    <row r="101" spans="1:11" x14ac:dyDescent="0.2">
      <c r="A101" s="28">
        <v>3</v>
      </c>
      <c r="B101" s="29">
        <v>0.66</v>
      </c>
      <c r="C101" s="28" t="s">
        <v>10</v>
      </c>
      <c r="D101" s="28">
        <v>18.2</v>
      </c>
      <c r="E101" s="28">
        <v>16.100000000000001</v>
      </c>
      <c r="F101" s="28">
        <v>39</v>
      </c>
      <c r="G101" s="28">
        <v>41.8</v>
      </c>
      <c r="H101" s="28">
        <f t="shared" si="4"/>
        <v>17.149999999999999</v>
      </c>
      <c r="I101" s="28">
        <f t="shared" si="5"/>
        <v>2.0999999999999979</v>
      </c>
      <c r="J101" s="28">
        <f t="shared" si="6"/>
        <v>40.4</v>
      </c>
      <c r="K101" s="28">
        <f t="shared" si="7"/>
        <v>-2.7999999999999972</v>
      </c>
    </row>
    <row r="102" spans="1:11" x14ac:dyDescent="0.2">
      <c r="A102" s="28">
        <v>3</v>
      </c>
      <c r="B102" s="29">
        <v>0.99</v>
      </c>
      <c r="C102" s="28" t="s">
        <v>10</v>
      </c>
      <c r="D102" s="28">
        <v>19.2</v>
      </c>
      <c r="E102" s="28">
        <v>23.9</v>
      </c>
      <c r="F102" s="28">
        <v>24.1</v>
      </c>
      <c r="G102" s="28">
        <v>20.9</v>
      </c>
      <c r="H102" s="28">
        <f t="shared" si="4"/>
        <v>21.549999999999997</v>
      </c>
      <c r="I102" s="28">
        <f t="shared" si="5"/>
        <v>-4.6999999999999993</v>
      </c>
      <c r="J102" s="28">
        <f t="shared" si="6"/>
        <v>22.5</v>
      </c>
      <c r="K102" s="28">
        <f t="shared" si="7"/>
        <v>3.2000000000000028</v>
      </c>
    </row>
    <row r="103" spans="1:11" x14ac:dyDescent="0.2">
      <c r="A103" s="28">
        <v>3</v>
      </c>
      <c r="B103" s="29">
        <v>0.99</v>
      </c>
      <c r="C103" s="28" t="s">
        <v>10</v>
      </c>
      <c r="D103" s="28">
        <v>29.1</v>
      </c>
      <c r="E103" s="28">
        <v>43.9</v>
      </c>
      <c r="F103" s="28">
        <v>97.6</v>
      </c>
      <c r="G103" s="28">
        <v>112.6</v>
      </c>
      <c r="H103" s="28">
        <f t="shared" si="4"/>
        <v>36.5</v>
      </c>
      <c r="I103" s="28">
        <f t="shared" si="5"/>
        <v>-14.799999999999997</v>
      </c>
      <c r="J103" s="28">
        <f t="shared" si="6"/>
        <v>105.1</v>
      </c>
      <c r="K103" s="28">
        <f t="shared" si="7"/>
        <v>-15</v>
      </c>
    </row>
    <row r="104" spans="1:11" x14ac:dyDescent="0.2">
      <c r="A104" s="28">
        <v>3</v>
      </c>
      <c r="B104" s="29">
        <v>0.99</v>
      </c>
      <c r="C104" s="28" t="s">
        <v>10</v>
      </c>
      <c r="D104" s="28">
        <v>3.6</v>
      </c>
      <c r="E104" s="28">
        <v>1.4</v>
      </c>
      <c r="F104" s="28">
        <v>30</v>
      </c>
      <c r="G104" s="28">
        <v>26.2</v>
      </c>
      <c r="H104" s="28">
        <f t="shared" si="4"/>
        <v>2.5</v>
      </c>
      <c r="I104" s="28">
        <f t="shared" si="5"/>
        <v>2.2000000000000002</v>
      </c>
      <c r="J104" s="28">
        <f t="shared" si="6"/>
        <v>28.1</v>
      </c>
      <c r="K104" s="28">
        <f t="shared" si="7"/>
        <v>3.8000000000000007</v>
      </c>
    </row>
    <row r="105" spans="1:11" x14ac:dyDescent="0.2">
      <c r="A105" s="28">
        <v>3</v>
      </c>
      <c r="B105" s="29">
        <v>0.99</v>
      </c>
      <c r="C105" s="28" t="s">
        <v>10</v>
      </c>
      <c r="D105" s="28">
        <v>4.2</v>
      </c>
      <c r="E105" s="28">
        <v>4</v>
      </c>
      <c r="F105" s="28">
        <v>71.099999999999994</v>
      </c>
      <c r="G105" s="28">
        <v>78.400000000000006</v>
      </c>
      <c r="H105" s="28">
        <f t="shared" si="4"/>
        <v>4.0999999999999996</v>
      </c>
      <c r="I105" s="28">
        <f t="shared" si="5"/>
        <v>0.20000000000000018</v>
      </c>
      <c r="J105" s="28">
        <f t="shared" si="6"/>
        <v>74.75</v>
      </c>
      <c r="K105" s="28">
        <f t="shared" si="7"/>
        <v>-7.3000000000000114</v>
      </c>
    </row>
    <row r="106" spans="1:11" x14ac:dyDescent="0.2">
      <c r="A106" s="28">
        <v>3</v>
      </c>
      <c r="B106" s="29">
        <v>1.98</v>
      </c>
      <c r="C106" s="28" t="s">
        <v>10</v>
      </c>
      <c r="D106" s="28">
        <v>15.3</v>
      </c>
      <c r="E106" s="28">
        <v>14.3</v>
      </c>
      <c r="F106" s="28">
        <v>113.9</v>
      </c>
      <c r="G106" s="28">
        <v>137.5</v>
      </c>
      <c r="H106" s="28">
        <f t="shared" si="4"/>
        <v>14.8</v>
      </c>
      <c r="I106" s="28">
        <f t="shared" si="5"/>
        <v>1</v>
      </c>
      <c r="J106" s="28">
        <f t="shared" si="6"/>
        <v>125.7</v>
      </c>
      <c r="K106" s="28">
        <f t="shared" si="7"/>
        <v>-23.599999999999994</v>
      </c>
    </row>
    <row r="107" spans="1:11" x14ac:dyDescent="0.2">
      <c r="A107" s="28">
        <v>3</v>
      </c>
      <c r="B107" s="29">
        <v>1.98</v>
      </c>
      <c r="C107" s="28" t="s">
        <v>10</v>
      </c>
      <c r="D107" s="28">
        <v>3.7</v>
      </c>
      <c r="E107" s="28">
        <v>1.6</v>
      </c>
      <c r="F107" s="28">
        <v>141.69999999999999</v>
      </c>
      <c r="G107" s="28">
        <v>157.80000000000001</v>
      </c>
      <c r="H107" s="28">
        <f t="shared" si="4"/>
        <v>2.6500000000000004</v>
      </c>
      <c r="I107" s="28">
        <f t="shared" si="5"/>
        <v>2.1</v>
      </c>
      <c r="J107" s="28">
        <f t="shared" si="6"/>
        <v>149.75</v>
      </c>
      <c r="K107" s="28">
        <f t="shared" si="7"/>
        <v>-16.100000000000023</v>
      </c>
    </row>
    <row r="108" spans="1:11" x14ac:dyDescent="0.2">
      <c r="A108" s="28">
        <v>3</v>
      </c>
      <c r="B108" s="29">
        <v>1.98</v>
      </c>
      <c r="C108" s="28" t="s">
        <v>10</v>
      </c>
      <c r="D108" s="28">
        <v>27.3</v>
      </c>
      <c r="E108" s="28">
        <v>53.7</v>
      </c>
      <c r="F108" s="28">
        <v>143.9</v>
      </c>
      <c r="G108" s="28">
        <v>179.7</v>
      </c>
      <c r="H108" s="28">
        <f t="shared" si="4"/>
        <v>40.5</v>
      </c>
      <c r="I108" s="28">
        <f t="shared" si="5"/>
        <v>-26.400000000000002</v>
      </c>
      <c r="J108" s="28">
        <f t="shared" si="6"/>
        <v>161.80000000000001</v>
      </c>
      <c r="K108" s="28">
        <f t="shared" si="7"/>
        <v>-35.799999999999983</v>
      </c>
    </row>
    <row r="109" spans="1:11" x14ac:dyDescent="0.2">
      <c r="A109" s="28">
        <v>3</v>
      </c>
      <c r="B109" s="29">
        <v>1.98</v>
      </c>
      <c r="C109" s="28" t="s">
        <v>10</v>
      </c>
      <c r="D109" s="28">
        <v>54.4</v>
      </c>
      <c r="E109" s="28">
        <v>89.4</v>
      </c>
      <c r="F109" s="28">
        <v>122.6</v>
      </c>
      <c r="G109" s="28">
        <v>153.80000000000001</v>
      </c>
      <c r="H109" s="28">
        <f t="shared" si="4"/>
        <v>71.900000000000006</v>
      </c>
      <c r="I109" s="28">
        <f t="shared" si="5"/>
        <v>-35.000000000000007</v>
      </c>
      <c r="J109" s="28">
        <f t="shared" si="6"/>
        <v>138.19999999999999</v>
      </c>
      <c r="K109" s="28">
        <f t="shared" si="7"/>
        <v>-31.200000000000017</v>
      </c>
    </row>
    <row r="110" spans="1:11" x14ac:dyDescent="0.2">
      <c r="A110" s="28">
        <v>4</v>
      </c>
      <c r="B110" s="28">
        <v>0</v>
      </c>
      <c r="C110" s="28" t="s">
        <v>8</v>
      </c>
      <c r="D110" s="28">
        <v>4</v>
      </c>
      <c r="E110" s="28">
        <v>4.7</v>
      </c>
      <c r="F110" s="28">
        <v>12.9</v>
      </c>
      <c r="G110" s="28">
        <v>8</v>
      </c>
      <c r="H110" s="28">
        <f t="shared" si="4"/>
        <v>4.3499999999999996</v>
      </c>
      <c r="I110" s="28">
        <f t="shared" si="5"/>
        <v>-0.70000000000000018</v>
      </c>
      <c r="J110" s="28">
        <f t="shared" si="6"/>
        <v>10.45</v>
      </c>
      <c r="K110" s="28">
        <f t="shared" si="7"/>
        <v>4.9000000000000004</v>
      </c>
    </row>
    <row r="111" spans="1:11" x14ac:dyDescent="0.2">
      <c r="A111" s="28">
        <v>4</v>
      </c>
      <c r="B111" s="28">
        <v>0</v>
      </c>
      <c r="C111" s="28" t="s">
        <v>8</v>
      </c>
      <c r="D111" s="28">
        <v>4.0999999999999996</v>
      </c>
      <c r="E111" s="28">
        <v>4.5</v>
      </c>
      <c r="F111" s="28">
        <v>6.9</v>
      </c>
      <c r="G111" s="28">
        <v>2.9</v>
      </c>
      <c r="H111" s="28">
        <f t="shared" si="4"/>
        <v>4.3</v>
      </c>
      <c r="I111" s="28">
        <f t="shared" si="5"/>
        <v>-0.40000000000000036</v>
      </c>
      <c r="J111" s="28">
        <f t="shared" si="6"/>
        <v>4.9000000000000004</v>
      </c>
      <c r="K111" s="28">
        <f t="shared" si="7"/>
        <v>4</v>
      </c>
    </row>
    <row r="112" spans="1:11" x14ac:dyDescent="0.2">
      <c r="A112" s="28">
        <v>4</v>
      </c>
      <c r="B112" s="28">
        <v>0</v>
      </c>
      <c r="C112" s="28" t="s">
        <v>8</v>
      </c>
      <c r="D112" s="28">
        <v>3</v>
      </c>
      <c r="E112" s="28">
        <v>2.2999999999999998</v>
      </c>
      <c r="F112" s="28">
        <v>11.6</v>
      </c>
      <c r="G112" s="28">
        <v>7.2</v>
      </c>
      <c r="H112" s="28">
        <f t="shared" si="4"/>
        <v>2.65</v>
      </c>
      <c r="I112" s="28">
        <f t="shared" si="5"/>
        <v>0.70000000000000018</v>
      </c>
      <c r="J112" s="28">
        <f t="shared" si="6"/>
        <v>9.4</v>
      </c>
      <c r="K112" s="28">
        <f t="shared" si="7"/>
        <v>4.3999999999999995</v>
      </c>
    </row>
    <row r="113" spans="1:11" x14ac:dyDescent="0.2">
      <c r="A113" s="28">
        <v>4</v>
      </c>
      <c r="B113" s="28">
        <v>0</v>
      </c>
      <c r="C113" s="28" t="s">
        <v>8</v>
      </c>
      <c r="D113" s="28">
        <v>3.3</v>
      </c>
      <c r="E113" s="28">
        <v>3.4</v>
      </c>
      <c r="F113" s="28">
        <v>11.8</v>
      </c>
      <c r="G113" s="28">
        <v>5.9</v>
      </c>
      <c r="H113" s="28">
        <f t="shared" si="4"/>
        <v>3.3499999999999996</v>
      </c>
      <c r="I113" s="28">
        <f t="shared" si="5"/>
        <v>-0.10000000000000009</v>
      </c>
      <c r="J113" s="28">
        <f t="shared" si="6"/>
        <v>8.8500000000000014</v>
      </c>
      <c r="K113" s="28">
        <f t="shared" si="7"/>
        <v>5.9</v>
      </c>
    </row>
    <row r="114" spans="1:11" x14ac:dyDescent="0.2">
      <c r="A114" s="28">
        <v>4</v>
      </c>
      <c r="B114" s="29">
        <v>0.33</v>
      </c>
      <c r="C114" s="28" t="s">
        <v>9</v>
      </c>
      <c r="D114" s="28">
        <v>2.9</v>
      </c>
      <c r="E114" s="28">
        <v>1.9</v>
      </c>
      <c r="F114" s="28">
        <v>15.9</v>
      </c>
      <c r="G114" s="28">
        <v>7.5</v>
      </c>
      <c r="H114" s="28">
        <f t="shared" si="4"/>
        <v>2.4</v>
      </c>
      <c r="I114" s="28">
        <f t="shared" si="5"/>
        <v>1</v>
      </c>
      <c r="J114" s="28">
        <f t="shared" si="6"/>
        <v>11.7</v>
      </c>
      <c r="K114" s="28">
        <f t="shared" si="7"/>
        <v>8.4</v>
      </c>
    </row>
    <row r="115" spans="1:11" x14ac:dyDescent="0.2">
      <c r="A115" s="28">
        <v>4</v>
      </c>
      <c r="B115" s="29">
        <v>0.33</v>
      </c>
      <c r="C115" s="28" t="s">
        <v>9</v>
      </c>
      <c r="D115" s="28">
        <v>4.5</v>
      </c>
      <c r="E115" s="28">
        <v>3.8</v>
      </c>
      <c r="F115" s="28">
        <v>27.4</v>
      </c>
      <c r="G115" s="28">
        <v>18.8</v>
      </c>
      <c r="H115" s="28">
        <f t="shared" si="4"/>
        <v>4.1500000000000004</v>
      </c>
      <c r="I115" s="28">
        <f t="shared" si="5"/>
        <v>0.70000000000000018</v>
      </c>
      <c r="J115" s="28">
        <f t="shared" si="6"/>
        <v>23.1</v>
      </c>
      <c r="K115" s="28">
        <f t="shared" si="7"/>
        <v>8.5999999999999979</v>
      </c>
    </row>
    <row r="116" spans="1:11" x14ac:dyDescent="0.2">
      <c r="A116" s="28">
        <v>4</v>
      </c>
      <c r="B116" s="29">
        <v>0.33</v>
      </c>
      <c r="C116" s="28" t="s">
        <v>9</v>
      </c>
      <c r="D116" s="28">
        <v>6.1</v>
      </c>
      <c r="E116" s="28">
        <v>6.6</v>
      </c>
      <c r="F116" s="28">
        <v>17.399999999999999</v>
      </c>
      <c r="G116" s="28">
        <v>7.5</v>
      </c>
      <c r="H116" s="28">
        <f t="shared" si="4"/>
        <v>6.35</v>
      </c>
      <c r="I116" s="28">
        <f t="shared" si="5"/>
        <v>-0.5</v>
      </c>
      <c r="J116" s="28">
        <f t="shared" si="6"/>
        <v>12.45</v>
      </c>
      <c r="K116" s="28">
        <f t="shared" si="7"/>
        <v>9.8999999999999986</v>
      </c>
    </row>
    <row r="117" spans="1:11" x14ac:dyDescent="0.2">
      <c r="A117" s="28">
        <v>4</v>
      </c>
      <c r="B117" s="29">
        <v>0.33</v>
      </c>
      <c r="C117" s="28" t="s">
        <v>9</v>
      </c>
      <c r="D117" s="28">
        <v>3.6</v>
      </c>
      <c r="E117" s="28">
        <v>3.6</v>
      </c>
      <c r="F117" s="28">
        <v>25</v>
      </c>
      <c r="G117" s="28">
        <v>16.399999999999999</v>
      </c>
      <c r="H117" s="28">
        <f t="shared" si="4"/>
        <v>3.6</v>
      </c>
      <c r="I117" s="28">
        <f t="shared" si="5"/>
        <v>0</v>
      </c>
      <c r="J117" s="28">
        <f t="shared" si="6"/>
        <v>20.7</v>
      </c>
      <c r="K117" s="28">
        <f t="shared" si="7"/>
        <v>8.6000000000000014</v>
      </c>
    </row>
    <row r="118" spans="1:11" x14ac:dyDescent="0.2">
      <c r="A118" s="28">
        <v>4</v>
      </c>
      <c r="B118" s="29">
        <v>0.66</v>
      </c>
      <c r="C118" s="28" t="s">
        <v>9</v>
      </c>
      <c r="D118" s="28">
        <v>8.3000000000000007</v>
      </c>
      <c r="E118" s="28">
        <v>6.6</v>
      </c>
      <c r="F118" s="28">
        <v>26.2</v>
      </c>
      <c r="G118" s="28">
        <v>19</v>
      </c>
      <c r="H118" s="28">
        <f t="shared" si="4"/>
        <v>7.45</v>
      </c>
      <c r="I118" s="28">
        <f t="shared" si="5"/>
        <v>1.7000000000000011</v>
      </c>
      <c r="J118" s="28">
        <f t="shared" si="6"/>
        <v>22.6</v>
      </c>
      <c r="K118" s="28">
        <f t="shared" si="7"/>
        <v>7.1999999999999993</v>
      </c>
    </row>
    <row r="119" spans="1:11" x14ac:dyDescent="0.2">
      <c r="A119" s="28">
        <v>4</v>
      </c>
      <c r="B119" s="29">
        <v>0.66</v>
      </c>
      <c r="C119" s="28" t="s">
        <v>9</v>
      </c>
      <c r="D119" s="28">
        <v>7.8</v>
      </c>
      <c r="E119" s="28">
        <v>6.6</v>
      </c>
      <c r="F119" s="28">
        <v>6.1</v>
      </c>
      <c r="G119" s="28">
        <v>4.9000000000000004</v>
      </c>
      <c r="H119" s="28">
        <f t="shared" si="4"/>
        <v>7.1999999999999993</v>
      </c>
      <c r="I119" s="28">
        <f t="shared" si="5"/>
        <v>1.2000000000000002</v>
      </c>
      <c r="J119" s="28">
        <f t="shared" si="6"/>
        <v>5.5</v>
      </c>
      <c r="K119" s="28">
        <f t="shared" si="7"/>
        <v>1.1999999999999993</v>
      </c>
    </row>
    <row r="120" spans="1:11" x14ac:dyDescent="0.2">
      <c r="A120" s="28">
        <v>4</v>
      </c>
      <c r="B120" s="29">
        <v>0.66</v>
      </c>
      <c r="C120" s="28" t="s">
        <v>9</v>
      </c>
      <c r="D120" s="28">
        <v>4</v>
      </c>
      <c r="E120" s="28">
        <v>3.9</v>
      </c>
      <c r="F120" s="28">
        <v>85.1</v>
      </c>
      <c r="G120" s="28">
        <v>83.5</v>
      </c>
      <c r="H120" s="28">
        <f t="shared" si="4"/>
        <v>3.95</v>
      </c>
      <c r="I120" s="28">
        <f t="shared" si="5"/>
        <v>0.10000000000000009</v>
      </c>
      <c r="J120" s="28">
        <f t="shared" si="6"/>
        <v>84.3</v>
      </c>
      <c r="K120" s="28">
        <f t="shared" si="7"/>
        <v>1.5999999999999943</v>
      </c>
    </row>
    <row r="121" spans="1:11" x14ac:dyDescent="0.2">
      <c r="A121" s="28">
        <v>4</v>
      </c>
      <c r="B121" s="29">
        <v>0.66</v>
      </c>
      <c r="C121" s="28" t="s">
        <v>9</v>
      </c>
      <c r="D121" s="28">
        <v>6.4</v>
      </c>
      <c r="E121" s="28">
        <v>5.0999999999999996</v>
      </c>
      <c r="F121" s="28">
        <v>42.4</v>
      </c>
      <c r="G121" s="28">
        <v>33.200000000000003</v>
      </c>
      <c r="H121" s="28">
        <f t="shared" si="4"/>
        <v>5.75</v>
      </c>
      <c r="I121" s="28">
        <f t="shared" si="5"/>
        <v>1.3000000000000007</v>
      </c>
      <c r="J121" s="28">
        <f t="shared" si="6"/>
        <v>37.799999999999997</v>
      </c>
      <c r="K121" s="28">
        <f t="shared" si="7"/>
        <v>9.1999999999999957</v>
      </c>
    </row>
    <row r="122" spans="1:11" x14ac:dyDescent="0.2">
      <c r="A122" s="28">
        <v>4</v>
      </c>
      <c r="B122" s="29">
        <v>0.99</v>
      </c>
      <c r="C122" s="28" t="s">
        <v>9</v>
      </c>
      <c r="D122" s="28">
        <v>4.0999999999999996</v>
      </c>
      <c r="E122" s="28">
        <v>4.5</v>
      </c>
      <c r="F122" s="28">
        <v>164.9</v>
      </c>
      <c r="G122" s="28">
        <v>182.6</v>
      </c>
      <c r="H122" s="28">
        <f t="shared" si="4"/>
        <v>4.3</v>
      </c>
      <c r="I122" s="28">
        <f t="shared" si="5"/>
        <v>-0.40000000000000036</v>
      </c>
      <c r="J122" s="28">
        <f t="shared" si="6"/>
        <v>173.75</v>
      </c>
      <c r="K122" s="28">
        <f t="shared" si="7"/>
        <v>-17.699999999999989</v>
      </c>
    </row>
    <row r="123" spans="1:11" x14ac:dyDescent="0.2">
      <c r="A123" s="28">
        <v>4</v>
      </c>
      <c r="B123" s="29">
        <v>0.99</v>
      </c>
      <c r="C123" s="28" t="s">
        <v>9</v>
      </c>
      <c r="D123" s="28">
        <v>27.4</v>
      </c>
      <c r="E123" s="28">
        <v>31.4</v>
      </c>
      <c r="F123" s="28">
        <v>52.9</v>
      </c>
      <c r="G123" s="28">
        <v>46</v>
      </c>
      <c r="H123" s="28">
        <f t="shared" si="4"/>
        <v>29.4</v>
      </c>
      <c r="I123" s="28">
        <f t="shared" si="5"/>
        <v>-4</v>
      </c>
      <c r="J123" s="28">
        <f t="shared" si="6"/>
        <v>49.45</v>
      </c>
      <c r="K123" s="28">
        <f t="shared" si="7"/>
        <v>6.8999999999999986</v>
      </c>
    </row>
    <row r="124" spans="1:11" x14ac:dyDescent="0.2">
      <c r="A124" s="28">
        <v>4</v>
      </c>
      <c r="B124" s="29">
        <v>0.99</v>
      </c>
      <c r="C124" s="28" t="s">
        <v>9</v>
      </c>
      <c r="D124" s="28">
        <v>7</v>
      </c>
      <c r="E124" s="28">
        <v>7.6</v>
      </c>
      <c r="F124" s="28">
        <v>65.400000000000006</v>
      </c>
      <c r="G124" s="28">
        <v>55.9</v>
      </c>
      <c r="H124" s="28">
        <f t="shared" si="4"/>
        <v>7.3</v>
      </c>
      <c r="I124" s="28">
        <f t="shared" si="5"/>
        <v>-0.59999999999999964</v>
      </c>
      <c r="J124" s="28">
        <f t="shared" si="6"/>
        <v>60.650000000000006</v>
      </c>
      <c r="K124" s="28">
        <f t="shared" si="7"/>
        <v>9.5000000000000071</v>
      </c>
    </row>
    <row r="125" spans="1:11" x14ac:dyDescent="0.2">
      <c r="A125" s="28">
        <v>4</v>
      </c>
      <c r="B125" s="29">
        <v>0.99</v>
      </c>
      <c r="C125" s="28" t="s">
        <v>9</v>
      </c>
      <c r="D125" s="28">
        <v>2.8</v>
      </c>
      <c r="E125" s="28">
        <v>3.4</v>
      </c>
      <c r="F125" s="28">
        <v>78.2</v>
      </c>
      <c r="G125" s="28">
        <v>63.8</v>
      </c>
      <c r="H125" s="28">
        <f t="shared" si="4"/>
        <v>3.0999999999999996</v>
      </c>
      <c r="I125" s="28">
        <f t="shared" si="5"/>
        <v>-0.60000000000000009</v>
      </c>
      <c r="J125" s="28">
        <f t="shared" si="6"/>
        <v>71</v>
      </c>
      <c r="K125" s="28">
        <f t="shared" si="7"/>
        <v>14.400000000000006</v>
      </c>
    </row>
    <row r="126" spans="1:11" x14ac:dyDescent="0.2">
      <c r="A126" s="28">
        <v>4</v>
      </c>
      <c r="B126" s="29">
        <v>1.98</v>
      </c>
      <c r="C126" s="28" t="s">
        <v>9</v>
      </c>
      <c r="D126" s="28">
        <v>8.3000000000000007</v>
      </c>
      <c r="E126" s="28">
        <v>9.1</v>
      </c>
      <c r="F126" s="28">
        <v>297.5</v>
      </c>
      <c r="G126" s="28">
        <v>299</v>
      </c>
      <c r="H126" s="28">
        <f t="shared" si="4"/>
        <v>8.6999999999999993</v>
      </c>
      <c r="I126" s="28">
        <f t="shared" si="5"/>
        <v>-0.79999999999999893</v>
      </c>
      <c r="J126" s="28">
        <f t="shared" si="6"/>
        <v>298.25</v>
      </c>
      <c r="K126" s="28">
        <f t="shared" si="7"/>
        <v>-1.5</v>
      </c>
    </row>
    <row r="127" spans="1:11" x14ac:dyDescent="0.2">
      <c r="A127" s="28">
        <v>4</v>
      </c>
      <c r="B127" s="29">
        <v>1.98</v>
      </c>
      <c r="C127" s="28" t="s">
        <v>9</v>
      </c>
      <c r="D127" s="28">
        <v>93.6</v>
      </c>
      <c r="E127" s="28">
        <v>84.6</v>
      </c>
      <c r="F127" s="28">
        <v>241.9</v>
      </c>
      <c r="G127" s="28">
        <v>231.1</v>
      </c>
      <c r="H127" s="28">
        <f t="shared" si="4"/>
        <v>89.1</v>
      </c>
      <c r="I127" s="28">
        <f t="shared" si="5"/>
        <v>9</v>
      </c>
      <c r="J127" s="28">
        <f t="shared" si="6"/>
        <v>236.5</v>
      </c>
      <c r="K127" s="28">
        <f t="shared" si="7"/>
        <v>10.800000000000011</v>
      </c>
    </row>
    <row r="128" spans="1:11" x14ac:dyDescent="0.2">
      <c r="A128" s="28">
        <v>4</v>
      </c>
      <c r="B128" s="29">
        <v>1.98</v>
      </c>
      <c r="C128" s="28" t="s">
        <v>9</v>
      </c>
      <c r="D128" s="28">
        <v>35.5</v>
      </c>
      <c r="E128" s="28">
        <v>52.8</v>
      </c>
      <c r="F128" s="28">
        <v>139.6</v>
      </c>
      <c r="G128" s="28">
        <v>162.5</v>
      </c>
      <c r="H128" s="28">
        <f t="shared" si="4"/>
        <v>44.15</v>
      </c>
      <c r="I128" s="28">
        <f t="shared" si="5"/>
        <v>-17.299999999999997</v>
      </c>
      <c r="J128" s="28">
        <f t="shared" si="6"/>
        <v>151.05000000000001</v>
      </c>
      <c r="K128" s="28">
        <f t="shared" si="7"/>
        <v>-22.900000000000006</v>
      </c>
    </row>
    <row r="129" spans="1:11" x14ac:dyDescent="0.2">
      <c r="A129" s="28">
        <v>4</v>
      </c>
      <c r="B129" s="29">
        <v>1.98</v>
      </c>
      <c r="C129" s="28" t="s">
        <v>9</v>
      </c>
      <c r="D129" s="28">
        <v>22.9</v>
      </c>
      <c r="E129" s="28">
        <v>29.5</v>
      </c>
      <c r="F129" s="28">
        <v>171.5</v>
      </c>
      <c r="G129" s="28">
        <v>175.1</v>
      </c>
      <c r="H129" s="28">
        <f t="shared" si="4"/>
        <v>26.2</v>
      </c>
      <c r="I129" s="28">
        <f t="shared" si="5"/>
        <v>-6.6000000000000014</v>
      </c>
      <c r="J129" s="28">
        <f t="shared" si="6"/>
        <v>173.3</v>
      </c>
      <c r="K129" s="28">
        <f t="shared" si="7"/>
        <v>-3.5999999999999943</v>
      </c>
    </row>
    <row r="130" spans="1:11" x14ac:dyDescent="0.2">
      <c r="A130" s="28">
        <v>4</v>
      </c>
      <c r="B130" s="29">
        <v>0.33</v>
      </c>
      <c r="C130" s="28" t="s">
        <v>10</v>
      </c>
      <c r="D130" s="28">
        <v>2.2999999999999998</v>
      </c>
      <c r="E130" s="28">
        <v>1.9</v>
      </c>
      <c r="F130" s="28">
        <v>18.8</v>
      </c>
      <c r="G130" s="28">
        <v>14.6</v>
      </c>
      <c r="H130" s="28">
        <f t="shared" si="4"/>
        <v>2.0999999999999996</v>
      </c>
      <c r="I130" s="28">
        <f t="shared" si="5"/>
        <v>0.39999999999999991</v>
      </c>
      <c r="J130" s="28">
        <f t="shared" si="6"/>
        <v>16.7</v>
      </c>
      <c r="K130" s="28">
        <f t="shared" si="7"/>
        <v>4.2000000000000011</v>
      </c>
    </row>
    <row r="131" spans="1:11" x14ac:dyDescent="0.2">
      <c r="A131" s="28">
        <v>4</v>
      </c>
      <c r="B131" s="29">
        <v>0.33</v>
      </c>
      <c r="C131" s="28" t="s">
        <v>10</v>
      </c>
      <c r="D131" s="28">
        <v>14.1</v>
      </c>
      <c r="E131" s="28">
        <v>18.5</v>
      </c>
      <c r="F131" s="28">
        <v>41.4</v>
      </c>
      <c r="G131" s="28">
        <v>31.8</v>
      </c>
      <c r="H131" s="28">
        <f t="shared" ref="H131:H145" si="8">AVERAGE(D131:E131)</f>
        <v>16.3</v>
      </c>
      <c r="I131" s="28">
        <f t="shared" ref="I131:I145" si="9">D131-E131</f>
        <v>-4.4000000000000004</v>
      </c>
      <c r="J131" s="28">
        <f t="shared" ref="J131:J145" si="10">AVERAGE(F131:G131)</f>
        <v>36.6</v>
      </c>
      <c r="K131" s="28">
        <f t="shared" ref="K131:K145" si="11">F131-G131</f>
        <v>9.5999999999999979</v>
      </c>
    </row>
    <row r="132" spans="1:11" x14ac:dyDescent="0.2">
      <c r="A132" s="28">
        <v>4</v>
      </c>
      <c r="B132" s="29">
        <v>0.33</v>
      </c>
      <c r="C132" s="28" t="s">
        <v>10</v>
      </c>
      <c r="D132" s="28">
        <v>2.4</v>
      </c>
      <c r="E132" s="28">
        <v>1.4</v>
      </c>
      <c r="F132" s="28">
        <v>10</v>
      </c>
      <c r="G132" s="28">
        <v>5.9</v>
      </c>
      <c r="H132" s="28">
        <f t="shared" si="8"/>
        <v>1.9</v>
      </c>
      <c r="I132" s="28">
        <f t="shared" si="9"/>
        <v>1</v>
      </c>
      <c r="J132" s="28">
        <f t="shared" si="10"/>
        <v>7.95</v>
      </c>
      <c r="K132" s="28">
        <f t="shared" si="11"/>
        <v>4.0999999999999996</v>
      </c>
    </row>
    <row r="133" spans="1:11" x14ac:dyDescent="0.2">
      <c r="A133" s="28">
        <v>4</v>
      </c>
      <c r="B133" s="29">
        <v>0.33</v>
      </c>
      <c r="C133" s="28" t="s">
        <v>10</v>
      </c>
      <c r="D133" s="28">
        <v>2.8</v>
      </c>
      <c r="E133" s="28">
        <v>4.3</v>
      </c>
      <c r="F133" s="28">
        <v>13.4</v>
      </c>
      <c r="G133" s="28">
        <v>10.199999999999999</v>
      </c>
      <c r="H133" s="28">
        <f t="shared" si="8"/>
        <v>3.55</v>
      </c>
      <c r="I133" s="28">
        <f t="shared" si="9"/>
        <v>-1.5</v>
      </c>
      <c r="J133" s="28">
        <f t="shared" si="10"/>
        <v>11.8</v>
      </c>
      <c r="K133" s="28">
        <f t="shared" si="11"/>
        <v>3.2000000000000011</v>
      </c>
    </row>
    <row r="134" spans="1:11" x14ac:dyDescent="0.2">
      <c r="A134" s="28">
        <v>4</v>
      </c>
      <c r="B134" s="29">
        <v>0.66</v>
      </c>
      <c r="C134" s="28" t="s">
        <v>10</v>
      </c>
      <c r="D134" s="28">
        <v>5.8</v>
      </c>
      <c r="E134" s="28">
        <v>7.6</v>
      </c>
      <c r="F134" s="28">
        <v>76.3</v>
      </c>
      <c r="G134" s="28">
        <v>71.400000000000006</v>
      </c>
      <c r="H134" s="28">
        <f t="shared" si="8"/>
        <v>6.6999999999999993</v>
      </c>
      <c r="I134" s="28">
        <f t="shared" si="9"/>
        <v>-1.7999999999999998</v>
      </c>
      <c r="J134" s="28">
        <f t="shared" si="10"/>
        <v>73.849999999999994</v>
      </c>
      <c r="K134" s="28">
        <f t="shared" si="11"/>
        <v>4.8999999999999915</v>
      </c>
    </row>
    <row r="135" spans="1:11" x14ac:dyDescent="0.2">
      <c r="A135" s="28">
        <v>4</v>
      </c>
      <c r="B135" s="29">
        <v>0.66</v>
      </c>
      <c r="C135" s="28" t="s">
        <v>10</v>
      </c>
      <c r="D135" s="28">
        <v>43.9</v>
      </c>
      <c r="E135" s="28">
        <v>95</v>
      </c>
      <c r="F135" s="28">
        <v>61.9</v>
      </c>
      <c r="G135" s="28">
        <v>50.5</v>
      </c>
      <c r="H135" s="28">
        <f t="shared" si="8"/>
        <v>69.45</v>
      </c>
      <c r="I135" s="28">
        <f t="shared" si="9"/>
        <v>-51.1</v>
      </c>
      <c r="J135" s="28">
        <f t="shared" si="10"/>
        <v>56.2</v>
      </c>
      <c r="K135" s="28">
        <f t="shared" si="11"/>
        <v>11.399999999999999</v>
      </c>
    </row>
    <row r="136" spans="1:11" x14ac:dyDescent="0.2">
      <c r="A136" s="28">
        <v>4</v>
      </c>
      <c r="B136" s="29">
        <v>0.66</v>
      </c>
      <c r="C136" s="28" t="s">
        <v>10</v>
      </c>
      <c r="D136" s="28">
        <v>6.4</v>
      </c>
      <c r="E136" s="28">
        <v>8.4</v>
      </c>
      <c r="F136" s="28">
        <v>100.1</v>
      </c>
      <c r="G136" s="28">
        <v>85.9</v>
      </c>
      <c r="H136" s="28">
        <f t="shared" si="8"/>
        <v>7.4</v>
      </c>
      <c r="I136" s="28">
        <f t="shared" si="9"/>
        <v>-2</v>
      </c>
      <c r="J136" s="28">
        <f t="shared" si="10"/>
        <v>93</v>
      </c>
      <c r="K136" s="28">
        <f t="shared" si="11"/>
        <v>14.199999999999989</v>
      </c>
    </row>
    <row r="137" spans="1:11" x14ac:dyDescent="0.2">
      <c r="A137" s="28">
        <v>4</v>
      </c>
      <c r="B137" s="29">
        <v>0.66</v>
      </c>
      <c r="C137" s="28" t="s">
        <v>10</v>
      </c>
      <c r="D137" s="28">
        <v>6.2</v>
      </c>
      <c r="E137" s="28">
        <v>9</v>
      </c>
      <c r="F137" s="28">
        <v>31.8</v>
      </c>
      <c r="G137" s="28">
        <v>22.4</v>
      </c>
      <c r="H137" s="28">
        <f t="shared" si="8"/>
        <v>7.6</v>
      </c>
      <c r="I137" s="28">
        <f t="shared" si="9"/>
        <v>-2.8</v>
      </c>
      <c r="J137" s="28">
        <f t="shared" si="10"/>
        <v>27.1</v>
      </c>
      <c r="K137" s="28">
        <f t="shared" si="11"/>
        <v>9.4000000000000021</v>
      </c>
    </row>
    <row r="138" spans="1:11" x14ac:dyDescent="0.2">
      <c r="A138" s="28">
        <v>4</v>
      </c>
      <c r="B138" s="29">
        <v>0.99</v>
      </c>
      <c r="C138" s="28" t="s">
        <v>10</v>
      </c>
      <c r="D138" s="28">
        <v>22.9</v>
      </c>
      <c r="E138" s="28">
        <v>31.2</v>
      </c>
      <c r="F138" s="28">
        <v>175.5</v>
      </c>
      <c r="G138" s="28">
        <v>133.1</v>
      </c>
      <c r="H138" s="28">
        <f t="shared" si="8"/>
        <v>27.049999999999997</v>
      </c>
      <c r="I138" s="28">
        <f t="shared" si="9"/>
        <v>-8.3000000000000007</v>
      </c>
      <c r="J138" s="28">
        <f t="shared" si="10"/>
        <v>154.30000000000001</v>
      </c>
      <c r="K138" s="28">
        <f t="shared" si="11"/>
        <v>42.400000000000006</v>
      </c>
    </row>
    <row r="139" spans="1:11" x14ac:dyDescent="0.2">
      <c r="A139" s="28">
        <v>4</v>
      </c>
      <c r="B139" s="29">
        <v>0.99</v>
      </c>
      <c r="C139" s="28" t="s">
        <v>10</v>
      </c>
      <c r="D139" s="28">
        <v>2.8</v>
      </c>
      <c r="E139" s="28">
        <v>1.3</v>
      </c>
      <c r="F139" s="28">
        <v>58</v>
      </c>
      <c r="G139" s="28">
        <v>38.299999999999997</v>
      </c>
      <c r="H139" s="28">
        <f t="shared" si="8"/>
        <v>2.0499999999999998</v>
      </c>
      <c r="I139" s="28">
        <f t="shared" si="9"/>
        <v>1.4999999999999998</v>
      </c>
      <c r="J139" s="28">
        <f t="shared" si="10"/>
        <v>48.15</v>
      </c>
      <c r="K139" s="28">
        <f t="shared" si="11"/>
        <v>19.700000000000003</v>
      </c>
    </row>
    <row r="140" spans="1:11" x14ac:dyDescent="0.2">
      <c r="A140" s="28">
        <v>4</v>
      </c>
      <c r="B140" s="29">
        <v>0.99</v>
      </c>
      <c r="C140" s="28" t="s">
        <v>10</v>
      </c>
      <c r="D140" s="28">
        <v>4.5999999999999996</v>
      </c>
      <c r="E140" s="28">
        <v>4.7</v>
      </c>
      <c r="F140" s="28">
        <v>57.9</v>
      </c>
      <c r="G140" s="28">
        <v>44.5</v>
      </c>
      <c r="H140" s="28">
        <f t="shared" si="8"/>
        <v>4.6500000000000004</v>
      </c>
      <c r="I140" s="28">
        <f t="shared" si="9"/>
        <v>-0.10000000000000053</v>
      </c>
      <c r="J140" s="28">
        <f t="shared" si="10"/>
        <v>51.2</v>
      </c>
      <c r="K140" s="28">
        <f t="shared" si="11"/>
        <v>13.399999999999999</v>
      </c>
    </row>
    <row r="141" spans="1:11" x14ac:dyDescent="0.2">
      <c r="A141" s="28">
        <v>4</v>
      </c>
      <c r="B141" s="29">
        <v>0.99</v>
      </c>
      <c r="C141" s="28" t="s">
        <v>10</v>
      </c>
      <c r="D141" s="28">
        <v>4.2</v>
      </c>
      <c r="E141" s="28">
        <v>3.7</v>
      </c>
      <c r="F141" s="28">
        <v>99.5</v>
      </c>
      <c r="G141" s="28">
        <v>89.1</v>
      </c>
      <c r="H141" s="28">
        <f t="shared" si="8"/>
        <v>3.95</v>
      </c>
      <c r="I141" s="28">
        <f t="shared" si="9"/>
        <v>0.5</v>
      </c>
      <c r="J141" s="28">
        <f t="shared" si="10"/>
        <v>94.3</v>
      </c>
      <c r="K141" s="28">
        <f t="shared" si="11"/>
        <v>10.400000000000006</v>
      </c>
    </row>
    <row r="142" spans="1:11" x14ac:dyDescent="0.2">
      <c r="A142" s="28">
        <v>4</v>
      </c>
      <c r="B142" s="29">
        <v>1.98</v>
      </c>
      <c r="C142" s="28" t="s">
        <v>10</v>
      </c>
      <c r="D142" s="28">
        <v>43.3</v>
      </c>
      <c r="E142" s="28">
        <v>61.3</v>
      </c>
      <c r="F142" s="28">
        <v>144.80000000000001</v>
      </c>
      <c r="G142" s="28">
        <v>129.4</v>
      </c>
      <c r="H142" s="28">
        <f t="shared" si="8"/>
        <v>52.3</v>
      </c>
      <c r="I142" s="28">
        <f t="shared" si="9"/>
        <v>-18</v>
      </c>
      <c r="J142" s="28">
        <f t="shared" si="10"/>
        <v>137.10000000000002</v>
      </c>
      <c r="K142" s="28">
        <f t="shared" si="11"/>
        <v>15.400000000000006</v>
      </c>
    </row>
    <row r="143" spans="1:11" x14ac:dyDescent="0.2">
      <c r="A143" s="28">
        <v>4</v>
      </c>
      <c r="B143" s="29">
        <v>1.98</v>
      </c>
      <c r="C143" s="28" t="s">
        <v>10</v>
      </c>
      <c r="D143" s="28">
        <v>33.4</v>
      </c>
      <c r="E143" s="28">
        <v>42</v>
      </c>
      <c r="F143" s="28">
        <v>139.6</v>
      </c>
      <c r="G143" s="28">
        <v>126.1</v>
      </c>
      <c r="H143" s="28">
        <f t="shared" si="8"/>
        <v>37.700000000000003</v>
      </c>
      <c r="I143" s="28">
        <f t="shared" si="9"/>
        <v>-8.6000000000000014</v>
      </c>
      <c r="J143" s="28">
        <f t="shared" si="10"/>
        <v>132.85</v>
      </c>
      <c r="K143" s="28">
        <f t="shared" si="11"/>
        <v>13.5</v>
      </c>
    </row>
    <row r="144" spans="1:11" x14ac:dyDescent="0.2">
      <c r="A144" s="28">
        <v>4</v>
      </c>
      <c r="B144" s="29">
        <v>1.98</v>
      </c>
      <c r="C144" s="28" t="s">
        <v>10</v>
      </c>
      <c r="D144" s="28">
        <v>13.1</v>
      </c>
      <c r="E144" s="28">
        <v>16.3</v>
      </c>
      <c r="F144" s="28">
        <v>123.2</v>
      </c>
      <c r="G144" s="28">
        <v>107.5</v>
      </c>
      <c r="H144" s="28">
        <f t="shared" si="8"/>
        <v>14.7</v>
      </c>
      <c r="I144" s="28">
        <f t="shared" si="9"/>
        <v>-3.2000000000000011</v>
      </c>
      <c r="J144" s="28">
        <f t="shared" si="10"/>
        <v>115.35</v>
      </c>
      <c r="K144" s="28">
        <f t="shared" si="11"/>
        <v>15.700000000000003</v>
      </c>
    </row>
    <row r="145" spans="1:11" x14ac:dyDescent="0.2">
      <c r="A145" s="28">
        <v>4</v>
      </c>
      <c r="B145" s="29">
        <v>1.98</v>
      </c>
      <c r="C145" s="28" t="s">
        <v>10</v>
      </c>
      <c r="D145" s="28">
        <v>10</v>
      </c>
      <c r="E145" s="28">
        <v>10.199999999999999</v>
      </c>
      <c r="F145" s="28">
        <v>136.9</v>
      </c>
      <c r="G145" s="28">
        <v>100.3</v>
      </c>
      <c r="H145" s="28">
        <f t="shared" si="8"/>
        <v>10.1</v>
      </c>
      <c r="I145" s="28">
        <f t="shared" si="9"/>
        <v>-0.19999999999999929</v>
      </c>
      <c r="J145" s="28">
        <f t="shared" si="10"/>
        <v>118.6</v>
      </c>
      <c r="K145" s="28">
        <f t="shared" si="11"/>
        <v>36.600000000000009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AF576-289F-7743-B757-BC81223BE5DE}">
  <dimension ref="A1:K21"/>
  <sheetViews>
    <sheetView workbookViewId="0">
      <selection activeCell="F30" sqref="F30"/>
    </sheetView>
  </sheetViews>
  <sheetFormatPr baseColWidth="10" defaultRowHeight="16" x14ac:dyDescent="0.2"/>
  <cols>
    <col min="2" max="11" width="16" customWidth="1"/>
  </cols>
  <sheetData>
    <row r="1" spans="1:11" x14ac:dyDescent="0.2">
      <c r="A1" s="15" t="s">
        <v>41</v>
      </c>
      <c r="B1" s="15" t="s">
        <v>42</v>
      </c>
      <c r="C1" s="15" t="s">
        <v>43</v>
      </c>
      <c r="D1" s="15" t="s">
        <v>44</v>
      </c>
      <c r="E1" s="15" t="s">
        <v>45</v>
      </c>
      <c r="F1" s="15" t="s">
        <v>46</v>
      </c>
      <c r="G1" s="15" t="s">
        <v>47</v>
      </c>
      <c r="H1" s="15" t="s">
        <v>48</v>
      </c>
      <c r="I1" s="15" t="s">
        <v>49</v>
      </c>
      <c r="J1" s="15" t="s">
        <v>50</v>
      </c>
      <c r="K1" s="15" t="s">
        <v>51</v>
      </c>
    </row>
    <row r="2" spans="1:11" x14ac:dyDescent="0.2">
      <c r="A2" s="16" t="s">
        <v>52</v>
      </c>
      <c r="B2" s="17">
        <v>3.8361999999999998</v>
      </c>
      <c r="C2" s="17">
        <v>3.7736999999999998</v>
      </c>
      <c r="D2" s="17">
        <v>19.2</v>
      </c>
      <c r="E2" s="17">
        <v>18.899999999999999</v>
      </c>
      <c r="F2" s="17">
        <v>19</v>
      </c>
      <c r="G2" s="17">
        <v>0.3</v>
      </c>
      <c r="H2" s="18">
        <v>2.2000000000000002</v>
      </c>
      <c r="I2" s="18">
        <v>14.4</v>
      </c>
      <c r="J2" s="18">
        <v>10</v>
      </c>
      <c r="K2" s="18">
        <v>10</v>
      </c>
    </row>
    <row r="3" spans="1:11" x14ac:dyDescent="0.2">
      <c r="A3" s="16" t="s">
        <v>53</v>
      </c>
      <c r="B3" s="17">
        <v>4.6593999999999998</v>
      </c>
      <c r="C3" s="17">
        <v>4.9409999999999998</v>
      </c>
      <c r="D3" s="17">
        <v>23.3</v>
      </c>
      <c r="E3" s="17">
        <v>24.7</v>
      </c>
      <c r="F3" s="17">
        <v>24</v>
      </c>
      <c r="G3" s="17">
        <v>-1.4</v>
      </c>
      <c r="H3" s="18">
        <v>1.2</v>
      </c>
      <c r="I3" s="18">
        <v>9.1</v>
      </c>
      <c r="J3" s="18">
        <v>10</v>
      </c>
      <c r="K3" s="18">
        <v>10</v>
      </c>
    </row>
    <row r="4" spans="1:11" x14ac:dyDescent="0.2">
      <c r="A4" s="16" t="s">
        <v>54</v>
      </c>
      <c r="B4" s="17">
        <v>2.0417999999999998</v>
      </c>
      <c r="C4" s="17">
        <v>1.8715999999999999</v>
      </c>
      <c r="D4" s="17">
        <v>51</v>
      </c>
      <c r="E4" s="17">
        <v>46.8</v>
      </c>
      <c r="F4" s="17">
        <v>48.9</v>
      </c>
      <c r="G4" s="17">
        <v>4.3</v>
      </c>
      <c r="H4" s="19">
        <v>1.6</v>
      </c>
      <c r="I4" s="19">
        <v>52</v>
      </c>
      <c r="J4" s="18">
        <v>10.1</v>
      </c>
      <c r="K4" s="18">
        <v>10.1</v>
      </c>
    </row>
    <row r="5" spans="1:11" x14ac:dyDescent="0.2">
      <c r="A5" s="16" t="s">
        <v>55</v>
      </c>
      <c r="B5" s="17">
        <v>1.7251000000000001</v>
      </c>
      <c r="C5" s="17">
        <v>1.7058</v>
      </c>
      <c r="D5" s="17">
        <v>43.1</v>
      </c>
      <c r="E5" s="17">
        <v>42.6</v>
      </c>
      <c r="F5" s="17">
        <v>42.9</v>
      </c>
      <c r="G5" s="17">
        <v>0.5</v>
      </c>
      <c r="H5" s="19">
        <v>1</v>
      </c>
      <c r="I5" s="19">
        <v>35.1</v>
      </c>
      <c r="J5" s="18">
        <v>10</v>
      </c>
      <c r="K5" s="18">
        <v>10</v>
      </c>
    </row>
    <row r="6" spans="1:11" x14ac:dyDescent="0.2">
      <c r="A6" s="16" t="s">
        <v>56</v>
      </c>
      <c r="B6" s="17">
        <v>1.7352000000000001</v>
      </c>
      <c r="C6" s="17">
        <v>1.7877000000000001</v>
      </c>
      <c r="D6" s="17">
        <v>43.4</v>
      </c>
      <c r="E6" s="17">
        <v>44.7</v>
      </c>
      <c r="F6" s="17">
        <v>44</v>
      </c>
      <c r="G6" s="17">
        <v>-1.3</v>
      </c>
      <c r="H6" s="19">
        <v>1.1000000000000001</v>
      </c>
      <c r="I6" s="19">
        <v>37.299999999999997</v>
      </c>
      <c r="J6" s="18">
        <v>10</v>
      </c>
      <c r="K6" s="18">
        <v>10</v>
      </c>
    </row>
    <row r="7" spans="1:11" x14ac:dyDescent="0.2">
      <c r="A7" s="16" t="s">
        <v>57</v>
      </c>
      <c r="B7" s="17">
        <v>1.6274</v>
      </c>
      <c r="C7" s="17">
        <v>1.7685999999999999</v>
      </c>
      <c r="D7" s="17">
        <v>40.700000000000003</v>
      </c>
      <c r="E7" s="17">
        <v>44.2</v>
      </c>
      <c r="F7" s="17">
        <v>42.5</v>
      </c>
      <c r="G7" s="17">
        <v>-3.5</v>
      </c>
      <c r="H7" s="19">
        <v>1.2</v>
      </c>
      <c r="I7" s="19">
        <v>39.1</v>
      </c>
      <c r="J7" s="19">
        <v>10</v>
      </c>
      <c r="K7" s="19">
        <v>10</v>
      </c>
    </row>
    <row r="8" spans="1:11" x14ac:dyDescent="0.2">
      <c r="A8" s="16" t="s">
        <v>58</v>
      </c>
      <c r="B8" s="17">
        <v>2.9912999999999998</v>
      </c>
      <c r="C8" s="17">
        <v>2.9771000000000001</v>
      </c>
      <c r="D8" s="17">
        <v>74.8</v>
      </c>
      <c r="E8" s="17">
        <v>74.400000000000006</v>
      </c>
      <c r="F8" s="17">
        <v>74.599999999999994</v>
      </c>
      <c r="G8" s="17">
        <v>0.4</v>
      </c>
      <c r="H8" s="19">
        <v>2.2000000000000002</v>
      </c>
      <c r="I8" s="19">
        <v>70.099999999999994</v>
      </c>
      <c r="J8" s="19">
        <v>10</v>
      </c>
      <c r="K8" s="19">
        <v>10</v>
      </c>
    </row>
    <row r="9" spans="1:11" x14ac:dyDescent="0.2">
      <c r="A9" s="16" t="s">
        <v>59</v>
      </c>
      <c r="B9" s="17">
        <v>2.9094000000000002</v>
      </c>
      <c r="C9" s="17">
        <v>3.0590000000000002</v>
      </c>
      <c r="D9" s="17">
        <v>72.7</v>
      </c>
      <c r="E9" s="17">
        <v>76.5</v>
      </c>
      <c r="F9" s="17">
        <v>74.599999999999994</v>
      </c>
      <c r="G9" s="17">
        <v>-3.7</v>
      </c>
      <c r="H9" s="19">
        <v>2</v>
      </c>
      <c r="I9" s="19">
        <v>72</v>
      </c>
      <c r="J9" s="19">
        <v>10</v>
      </c>
      <c r="K9" s="19">
        <v>10</v>
      </c>
    </row>
    <row r="10" spans="1:11" x14ac:dyDescent="0.2">
      <c r="A10" s="16" t="s">
        <v>60</v>
      </c>
      <c r="B10" s="17">
        <v>3.1021999999999998</v>
      </c>
      <c r="C10" s="17">
        <v>3.1562999999999999</v>
      </c>
      <c r="D10" s="17">
        <v>77.599999999999994</v>
      </c>
      <c r="E10" s="17">
        <v>78.900000000000006</v>
      </c>
      <c r="F10" s="17">
        <v>78.2</v>
      </c>
      <c r="G10" s="17">
        <v>-1.4</v>
      </c>
      <c r="H10" s="19">
        <v>2.2999999999999998</v>
      </c>
      <c r="I10" s="19">
        <v>76.099999999999994</v>
      </c>
      <c r="J10" s="19">
        <v>10</v>
      </c>
      <c r="K10" s="19">
        <v>10</v>
      </c>
    </row>
    <row r="11" spans="1:11" x14ac:dyDescent="0.2">
      <c r="A11" s="16" t="s">
        <v>61</v>
      </c>
      <c r="B11" s="17">
        <v>3.4965999999999999</v>
      </c>
      <c r="C11" s="17">
        <v>3.3620999999999999</v>
      </c>
      <c r="D11" s="17">
        <v>87.4</v>
      </c>
      <c r="E11" s="17">
        <v>84.1</v>
      </c>
      <c r="F11" s="17">
        <v>85.7</v>
      </c>
      <c r="G11" s="17">
        <v>3.4</v>
      </c>
      <c r="H11" s="19">
        <v>3.1</v>
      </c>
      <c r="I11" s="19">
        <v>100.8</v>
      </c>
      <c r="J11" s="19">
        <v>10</v>
      </c>
      <c r="K11" s="19">
        <v>10</v>
      </c>
    </row>
    <row r="12" spans="1:11" x14ac:dyDescent="0.2">
      <c r="A12" s="16" t="s">
        <v>62</v>
      </c>
      <c r="B12" s="17">
        <v>4.0553999999999997</v>
      </c>
      <c r="C12" s="17">
        <v>3.7063999999999999</v>
      </c>
      <c r="D12" s="17">
        <v>101.4</v>
      </c>
      <c r="E12" s="17">
        <v>92.7</v>
      </c>
      <c r="F12" s="17">
        <v>97</v>
      </c>
      <c r="G12" s="17">
        <v>8.6999999999999993</v>
      </c>
      <c r="H12" s="19">
        <v>3.4</v>
      </c>
      <c r="I12" s="19">
        <v>110.6</v>
      </c>
      <c r="J12" s="19">
        <v>10</v>
      </c>
      <c r="K12" s="19">
        <v>10</v>
      </c>
    </row>
    <row r="13" spans="1:11" x14ac:dyDescent="0.2">
      <c r="A13" s="16" t="s">
        <v>63</v>
      </c>
      <c r="B13" s="17">
        <v>4.1616</v>
      </c>
      <c r="C13" s="17">
        <v>3.7446999999999999</v>
      </c>
      <c r="D13" s="17">
        <v>104</v>
      </c>
      <c r="E13" s="17">
        <v>93.6</v>
      </c>
      <c r="F13" s="17">
        <v>98.8</v>
      </c>
      <c r="G13" s="17">
        <v>10.4</v>
      </c>
      <c r="H13" s="19">
        <v>3.2</v>
      </c>
      <c r="I13" s="19">
        <v>111.2</v>
      </c>
      <c r="J13" s="19">
        <v>10</v>
      </c>
      <c r="K13" s="19">
        <v>10</v>
      </c>
    </row>
    <row r="14" spans="1:11" x14ac:dyDescent="0.2">
      <c r="A14" s="16" t="s">
        <v>64</v>
      </c>
      <c r="B14" s="17">
        <v>2.9445000000000001</v>
      </c>
      <c r="C14" s="17">
        <v>3.0981999999999998</v>
      </c>
      <c r="D14" s="17">
        <v>73.599999999999994</v>
      </c>
      <c r="E14" s="17">
        <v>77.5</v>
      </c>
      <c r="F14" s="17">
        <v>75.5</v>
      </c>
      <c r="G14" s="17">
        <v>-3.8</v>
      </c>
      <c r="H14" s="19">
        <v>2.2000000000000002</v>
      </c>
      <c r="I14" s="19">
        <v>76.3</v>
      </c>
      <c r="J14" s="19">
        <v>10</v>
      </c>
      <c r="K14" s="19">
        <v>10</v>
      </c>
    </row>
    <row r="15" spans="1:11" x14ac:dyDescent="0.2">
      <c r="A15" s="16" t="s">
        <v>65</v>
      </c>
      <c r="B15" s="17">
        <v>5.4654999999999996</v>
      </c>
      <c r="C15" s="17">
        <v>5.2803000000000004</v>
      </c>
      <c r="D15" s="17">
        <v>136.6</v>
      </c>
      <c r="E15" s="17">
        <v>132</v>
      </c>
      <c r="F15" s="17">
        <v>134.30000000000001</v>
      </c>
      <c r="G15" s="17">
        <v>4.5999999999999996</v>
      </c>
      <c r="H15" s="19">
        <v>4.3</v>
      </c>
      <c r="I15" s="19">
        <v>137.80000000000001</v>
      </c>
      <c r="J15" s="19">
        <v>10</v>
      </c>
      <c r="K15" s="19">
        <v>10</v>
      </c>
    </row>
    <row r="16" spans="1:11" x14ac:dyDescent="0.2">
      <c r="A16" s="16" t="s">
        <v>66</v>
      </c>
      <c r="B16" s="17">
        <v>7.9912999999999998</v>
      </c>
      <c r="C16" s="17">
        <v>7.7906000000000004</v>
      </c>
      <c r="D16" s="17">
        <v>199.8</v>
      </c>
      <c r="E16" s="17">
        <v>194.8</v>
      </c>
      <c r="F16" s="17">
        <v>197.3</v>
      </c>
      <c r="G16" s="17">
        <v>5</v>
      </c>
      <c r="H16" s="19">
        <v>6.9</v>
      </c>
      <c r="I16" s="19">
        <v>228.9</v>
      </c>
      <c r="J16" s="19">
        <v>10</v>
      </c>
      <c r="K16" s="19">
        <v>10</v>
      </c>
    </row>
    <row r="17" spans="1:11" x14ac:dyDescent="0.2">
      <c r="A17" s="16" t="s">
        <v>67</v>
      </c>
      <c r="B17" s="17">
        <v>7.3754999999999997</v>
      </c>
      <c r="C17" s="17">
        <v>7.2152000000000003</v>
      </c>
      <c r="D17" s="17">
        <v>184.4</v>
      </c>
      <c r="E17" s="17">
        <v>180.4</v>
      </c>
      <c r="F17" s="17">
        <v>182.4</v>
      </c>
      <c r="G17" s="17">
        <v>4</v>
      </c>
      <c r="H17" s="19">
        <v>5.2</v>
      </c>
      <c r="I17" s="19">
        <v>183.9</v>
      </c>
      <c r="J17" s="19">
        <v>10.1</v>
      </c>
      <c r="K17" s="19">
        <v>10.1</v>
      </c>
    </row>
    <row r="18" spans="1:11" x14ac:dyDescent="0.2">
      <c r="A18" s="16" t="s">
        <v>68</v>
      </c>
      <c r="B18" s="17">
        <v>3.5821000000000001</v>
      </c>
      <c r="C18" s="17">
        <v>3.5682</v>
      </c>
      <c r="D18" s="17">
        <v>89.6</v>
      </c>
      <c r="E18" s="17">
        <v>89.2</v>
      </c>
      <c r="F18" s="17">
        <v>89.4</v>
      </c>
      <c r="G18" s="17">
        <v>0.3</v>
      </c>
      <c r="H18" s="19">
        <v>2.2999999999999998</v>
      </c>
      <c r="I18" s="19">
        <v>83.4</v>
      </c>
      <c r="J18" s="19">
        <v>10</v>
      </c>
      <c r="K18" s="19">
        <v>10</v>
      </c>
    </row>
    <row r="19" spans="1:11" x14ac:dyDescent="0.2">
      <c r="A19" s="16" t="s">
        <v>69</v>
      </c>
      <c r="B19" s="17">
        <v>4.4020000000000001</v>
      </c>
      <c r="C19" s="17">
        <v>4.3318000000000003</v>
      </c>
      <c r="D19" s="17">
        <v>110.1</v>
      </c>
      <c r="E19" s="17">
        <v>108.3</v>
      </c>
      <c r="F19" s="17">
        <v>109.2</v>
      </c>
      <c r="G19" s="17">
        <v>1.8</v>
      </c>
      <c r="H19" s="19">
        <v>3.8</v>
      </c>
      <c r="I19" s="19">
        <v>129.4</v>
      </c>
      <c r="J19" s="19">
        <v>10</v>
      </c>
      <c r="K19" s="19">
        <v>10.1</v>
      </c>
    </row>
    <row r="20" spans="1:11" x14ac:dyDescent="0.2">
      <c r="C20" s="13"/>
      <c r="D20" s="13"/>
      <c r="E20" s="13"/>
      <c r="F20" s="13"/>
    </row>
    <row r="21" spans="1:11" x14ac:dyDescent="0.2">
      <c r="A21" s="12" t="s">
        <v>70</v>
      </c>
      <c r="B21" s="14">
        <v>-5.8999999999999999E-3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02D0A-CCFE-D44C-BD4F-236C57145C3D}">
  <dimension ref="A1:U42"/>
  <sheetViews>
    <sheetView zoomScale="125" workbookViewId="0">
      <selection activeCell="Q7" sqref="Q7"/>
    </sheetView>
  </sheetViews>
  <sheetFormatPr baseColWidth="10" defaultRowHeight="16" x14ac:dyDescent="0.2"/>
  <cols>
    <col min="1" max="3" width="13.1640625" customWidth="1"/>
    <col min="4" max="17" width="8.33203125" customWidth="1"/>
  </cols>
  <sheetData>
    <row r="1" spans="1:21" x14ac:dyDescent="0.2">
      <c r="D1" s="39" t="s">
        <v>86</v>
      </c>
      <c r="E1" s="39"/>
      <c r="F1" s="39"/>
      <c r="G1" s="39"/>
      <c r="H1" s="39"/>
      <c r="I1" s="39"/>
      <c r="J1" s="39" t="s">
        <v>81</v>
      </c>
      <c r="K1" s="39"/>
      <c r="L1" s="39"/>
      <c r="M1" s="39"/>
      <c r="N1" s="39" t="s">
        <v>82</v>
      </c>
      <c r="O1" s="39"/>
      <c r="P1" s="39"/>
      <c r="Q1" s="39"/>
    </row>
    <row r="2" spans="1:21" x14ac:dyDescent="0.2">
      <c r="D2" s="39" t="s">
        <v>87</v>
      </c>
      <c r="E2" s="39"/>
      <c r="F2" s="39" t="s">
        <v>88</v>
      </c>
      <c r="G2" s="39"/>
      <c r="H2" s="39" t="s">
        <v>89</v>
      </c>
      <c r="I2" s="39"/>
      <c r="J2" s="39" t="s">
        <v>88</v>
      </c>
      <c r="K2" s="39"/>
      <c r="L2" s="39" t="s">
        <v>89</v>
      </c>
      <c r="M2" s="39"/>
      <c r="N2" s="39" t="s">
        <v>88</v>
      </c>
      <c r="O2" s="39"/>
      <c r="P2" s="39" t="s">
        <v>89</v>
      </c>
      <c r="Q2" s="39"/>
    </row>
    <row r="3" spans="1:21" x14ac:dyDescent="0.2">
      <c r="A3" s="2" t="s">
        <v>80</v>
      </c>
      <c r="B3" s="2" t="s">
        <v>7</v>
      </c>
      <c r="C3" s="2" t="s">
        <v>11</v>
      </c>
      <c r="D3" s="2" t="s">
        <v>83</v>
      </c>
      <c r="E3" s="2" t="s">
        <v>84</v>
      </c>
      <c r="F3" s="2" t="s">
        <v>83</v>
      </c>
      <c r="G3" s="2" t="s">
        <v>84</v>
      </c>
      <c r="H3" s="2" t="s">
        <v>85</v>
      </c>
      <c r="I3" s="2" t="s">
        <v>84</v>
      </c>
      <c r="J3" s="2" t="s">
        <v>83</v>
      </c>
      <c r="K3" s="2" t="s">
        <v>84</v>
      </c>
      <c r="L3" s="2" t="s">
        <v>83</v>
      </c>
      <c r="M3" s="2" t="s">
        <v>84</v>
      </c>
      <c r="N3" s="2" t="s">
        <v>83</v>
      </c>
      <c r="O3" s="2" t="s">
        <v>84</v>
      </c>
      <c r="P3" s="2" t="s">
        <v>83</v>
      </c>
      <c r="Q3" s="2" t="s">
        <v>84</v>
      </c>
    </row>
    <row r="4" spans="1:21" x14ac:dyDescent="0.2">
      <c r="A4">
        <v>1</v>
      </c>
      <c r="B4" s="30">
        <v>0</v>
      </c>
      <c r="C4" t="s">
        <v>8</v>
      </c>
      <c r="D4" s="3">
        <v>4.2750000000000004</v>
      </c>
      <c r="E4" s="3">
        <v>3.9750000000000001</v>
      </c>
      <c r="F4" s="3">
        <v>4.6440000000000002E-2</v>
      </c>
      <c r="G4" s="3">
        <v>4.3200000000000002E-2</v>
      </c>
      <c r="H4" s="3">
        <v>12.9</v>
      </c>
      <c r="I4" s="3">
        <v>12</v>
      </c>
      <c r="J4" s="31">
        <f>(0.49368-F4)/0.15</f>
        <v>2.9816000000000003</v>
      </c>
      <c r="K4" s="31">
        <f>(0.49368-G4)/0.15</f>
        <v>3.0032000000000001</v>
      </c>
      <c r="L4" s="31">
        <f>(136-H4)/0.15</f>
        <v>820.66666666666663</v>
      </c>
      <c r="M4" s="31">
        <f>(136-I4)/0.15</f>
        <v>826.66666666666674</v>
      </c>
      <c r="N4" s="31">
        <f>J4*5</f>
        <v>14.908000000000001</v>
      </c>
      <c r="O4" s="31">
        <f t="shared" ref="O4:Q19" si="0">K4*5</f>
        <v>15.016</v>
      </c>
      <c r="P4" s="31">
        <f t="shared" si="0"/>
        <v>4103.333333333333</v>
      </c>
      <c r="Q4" s="31">
        <f t="shared" si="0"/>
        <v>4133.3333333333339</v>
      </c>
      <c r="R4" s="31">
        <f>136/0.15</f>
        <v>906.66666666666674</v>
      </c>
      <c r="S4" s="31">
        <f>R4*5</f>
        <v>4533.3333333333339</v>
      </c>
      <c r="T4" s="31">
        <f>$S$4-Q4</f>
        <v>400</v>
      </c>
      <c r="U4" s="31">
        <f>MIN(T4:T21)</f>
        <v>370</v>
      </c>
    </row>
    <row r="5" spans="1:21" x14ac:dyDescent="0.2">
      <c r="A5">
        <v>1</v>
      </c>
      <c r="B5" s="30">
        <v>0.33</v>
      </c>
      <c r="C5" t="s">
        <v>9</v>
      </c>
      <c r="D5" s="3">
        <v>6.625</v>
      </c>
      <c r="E5" s="3">
        <v>5.55</v>
      </c>
      <c r="F5" s="3">
        <v>7.1279999999999996E-2</v>
      </c>
      <c r="G5" s="3">
        <v>6.0479999999999999E-2</v>
      </c>
      <c r="H5" s="3">
        <v>19.8</v>
      </c>
      <c r="I5" s="3">
        <v>16.8</v>
      </c>
      <c r="J5" s="31">
        <f t="shared" ref="J5:J21" si="1">(0.49368-F5)/0.15</f>
        <v>2.8160000000000003</v>
      </c>
      <c r="K5" s="31">
        <f t="shared" ref="K5:K21" si="2">(0.49368-G5)/0.15</f>
        <v>2.8880000000000003</v>
      </c>
      <c r="L5" s="31">
        <f t="shared" ref="L5:L21" si="3">(136-H5)/0.15</f>
        <v>774.66666666666674</v>
      </c>
      <c r="M5" s="31">
        <f t="shared" ref="M5:M21" si="4">(136-I5)/0.15</f>
        <v>794.66666666666674</v>
      </c>
      <c r="N5" s="31">
        <f t="shared" ref="N5:Q21" si="5">J5*5</f>
        <v>14.080000000000002</v>
      </c>
      <c r="O5" s="31">
        <f t="shared" si="0"/>
        <v>14.440000000000001</v>
      </c>
      <c r="P5" s="31">
        <f t="shared" si="0"/>
        <v>3873.3333333333339</v>
      </c>
      <c r="Q5" s="31">
        <f t="shared" si="0"/>
        <v>3973.3333333333339</v>
      </c>
      <c r="T5" s="31">
        <f t="shared" ref="T5:T18" si="6">$S$4-Q5</f>
        <v>560</v>
      </c>
      <c r="U5" s="31">
        <f>MAX(T4:T21)</f>
        <v>4400.0000000000009</v>
      </c>
    </row>
    <row r="6" spans="1:21" x14ac:dyDescent="0.2">
      <c r="A6">
        <v>1</v>
      </c>
      <c r="B6" s="30">
        <v>0.66</v>
      </c>
      <c r="C6" t="s">
        <v>9</v>
      </c>
      <c r="D6" s="3">
        <v>10.324999999999999</v>
      </c>
      <c r="E6" s="3">
        <v>11.725</v>
      </c>
      <c r="F6" s="3">
        <v>0.11124000000000001</v>
      </c>
      <c r="G6" s="3">
        <v>0.12636</v>
      </c>
      <c r="H6" s="3">
        <v>30.9</v>
      </c>
      <c r="I6" s="3">
        <v>35.1</v>
      </c>
      <c r="J6" s="31">
        <f t="shared" si="1"/>
        <v>2.5496000000000003</v>
      </c>
      <c r="K6" s="31">
        <f t="shared" si="2"/>
        <v>2.4487999999999999</v>
      </c>
      <c r="L6" s="31">
        <f t="shared" si="3"/>
        <v>700.66666666666663</v>
      </c>
      <c r="M6" s="31">
        <f t="shared" si="4"/>
        <v>672.66666666666674</v>
      </c>
      <c r="N6" s="31">
        <f t="shared" si="5"/>
        <v>12.748000000000001</v>
      </c>
      <c r="O6" s="31">
        <f t="shared" si="0"/>
        <v>12.244</v>
      </c>
      <c r="P6" s="31">
        <f t="shared" si="0"/>
        <v>3503.333333333333</v>
      </c>
      <c r="Q6" s="31">
        <f t="shared" si="0"/>
        <v>3363.3333333333339</v>
      </c>
      <c r="T6" s="31">
        <f t="shared" si="6"/>
        <v>1170</v>
      </c>
    </row>
    <row r="7" spans="1:21" x14ac:dyDescent="0.2">
      <c r="A7">
        <v>1</v>
      </c>
      <c r="B7" s="30">
        <v>0.99</v>
      </c>
      <c r="C7" t="s">
        <v>9</v>
      </c>
      <c r="D7" s="3">
        <v>40.075000000000003</v>
      </c>
      <c r="E7" s="3">
        <v>44</v>
      </c>
      <c r="F7" s="3">
        <v>0.43308000000000002</v>
      </c>
      <c r="G7" s="3">
        <v>0.47520000000000001</v>
      </c>
      <c r="H7" s="3">
        <v>120.3</v>
      </c>
      <c r="I7" s="3">
        <v>132</v>
      </c>
      <c r="J7" s="31">
        <f t="shared" si="1"/>
        <v>0.40399999999999991</v>
      </c>
      <c r="K7" s="31">
        <f t="shared" si="2"/>
        <v>0.12319999999999998</v>
      </c>
      <c r="L7" s="31">
        <f t="shared" si="3"/>
        <v>104.66666666666669</v>
      </c>
      <c r="M7" s="31">
        <f t="shared" si="4"/>
        <v>26.666666666666668</v>
      </c>
      <c r="N7" s="31">
        <f t="shared" si="5"/>
        <v>2.0199999999999996</v>
      </c>
      <c r="O7" s="31">
        <f t="shared" si="0"/>
        <v>0.61599999999999988</v>
      </c>
      <c r="P7" s="31">
        <f t="shared" si="0"/>
        <v>523.33333333333348</v>
      </c>
      <c r="Q7" s="31">
        <f t="shared" si="0"/>
        <v>133.33333333333334</v>
      </c>
      <c r="T7" s="31">
        <f t="shared" si="6"/>
        <v>4400.0000000000009</v>
      </c>
    </row>
    <row r="8" spans="1:21" x14ac:dyDescent="0.2">
      <c r="A8">
        <v>1</v>
      </c>
      <c r="B8" s="30">
        <v>1.98</v>
      </c>
      <c r="C8" t="s">
        <v>9</v>
      </c>
      <c r="D8" s="3">
        <v>3.6</v>
      </c>
      <c r="E8" s="3">
        <v>3.7250000000000001</v>
      </c>
      <c r="F8" s="3">
        <v>3.8879999999999998E-2</v>
      </c>
      <c r="G8" s="3">
        <v>3.9960000000000002E-2</v>
      </c>
      <c r="H8" s="3">
        <v>10.8</v>
      </c>
      <c r="I8" s="3">
        <v>11.1</v>
      </c>
      <c r="J8" s="31">
        <f t="shared" si="1"/>
        <v>3.032</v>
      </c>
      <c r="K8" s="31">
        <f t="shared" si="2"/>
        <v>3.0248000000000004</v>
      </c>
      <c r="L8" s="31">
        <f t="shared" si="3"/>
        <v>834.66666666666674</v>
      </c>
      <c r="M8" s="31">
        <f t="shared" si="4"/>
        <v>832.66666666666674</v>
      </c>
      <c r="N8" s="31">
        <f t="shared" si="5"/>
        <v>15.16</v>
      </c>
      <c r="O8" s="31">
        <f t="shared" si="0"/>
        <v>15.124000000000002</v>
      </c>
      <c r="P8" s="31">
        <f t="shared" si="0"/>
        <v>4173.3333333333339</v>
      </c>
      <c r="Q8" s="31">
        <f t="shared" si="0"/>
        <v>4163.3333333333339</v>
      </c>
      <c r="T8" s="31">
        <f t="shared" si="6"/>
        <v>370</v>
      </c>
    </row>
    <row r="9" spans="1:21" x14ac:dyDescent="0.2">
      <c r="A9">
        <v>1</v>
      </c>
      <c r="B9" s="30">
        <v>0.33</v>
      </c>
      <c r="C9" t="s">
        <v>10</v>
      </c>
      <c r="D9" s="3">
        <v>5.4</v>
      </c>
      <c r="E9" s="3">
        <v>6.5250000000000004</v>
      </c>
      <c r="F9" s="3">
        <v>5.8319999999999997E-2</v>
      </c>
      <c r="G9" s="3">
        <v>7.0199999999999999E-2</v>
      </c>
      <c r="H9" s="3">
        <v>16.2</v>
      </c>
      <c r="I9" s="3">
        <v>19.5</v>
      </c>
      <c r="J9" s="31">
        <f t="shared" si="1"/>
        <v>2.9024000000000001</v>
      </c>
      <c r="K9" s="31">
        <f t="shared" si="2"/>
        <v>2.8232000000000004</v>
      </c>
      <c r="L9" s="31">
        <f t="shared" si="3"/>
        <v>798.66666666666663</v>
      </c>
      <c r="M9" s="31">
        <f t="shared" si="4"/>
        <v>776.66666666666674</v>
      </c>
      <c r="N9" s="31">
        <f t="shared" si="5"/>
        <v>14.512</v>
      </c>
      <c r="O9" s="31">
        <f t="shared" si="0"/>
        <v>14.116000000000001</v>
      </c>
      <c r="P9" s="31">
        <f t="shared" si="0"/>
        <v>3993.333333333333</v>
      </c>
      <c r="Q9" s="31">
        <f t="shared" si="0"/>
        <v>3883.3333333333339</v>
      </c>
      <c r="T9" s="31">
        <f t="shared" si="6"/>
        <v>650</v>
      </c>
    </row>
    <row r="10" spans="1:21" x14ac:dyDescent="0.2">
      <c r="A10">
        <v>1</v>
      </c>
      <c r="B10" s="30">
        <v>0.66</v>
      </c>
      <c r="C10" t="s">
        <v>10</v>
      </c>
      <c r="D10" s="3">
        <v>6.1333333333000004</v>
      </c>
      <c r="E10" s="3">
        <v>8.3333333333000006</v>
      </c>
      <c r="F10" s="3">
        <v>6.5879999999999994E-2</v>
      </c>
      <c r="G10" s="3">
        <v>8.9639999999999997E-2</v>
      </c>
      <c r="H10" s="3">
        <v>18.3</v>
      </c>
      <c r="I10" s="3">
        <v>24.9</v>
      </c>
      <c r="J10" s="31">
        <f t="shared" si="1"/>
        <v>2.8520000000000003</v>
      </c>
      <c r="K10" s="31">
        <f t="shared" si="2"/>
        <v>2.6936</v>
      </c>
      <c r="L10" s="31">
        <f t="shared" si="3"/>
        <v>784.66666666666674</v>
      </c>
      <c r="M10" s="31">
        <f t="shared" si="4"/>
        <v>740.66666666666663</v>
      </c>
      <c r="N10" s="31">
        <f t="shared" si="5"/>
        <v>14.260000000000002</v>
      </c>
      <c r="O10" s="31">
        <f t="shared" si="0"/>
        <v>13.468</v>
      </c>
      <c r="P10" s="31">
        <f t="shared" si="0"/>
        <v>3923.3333333333339</v>
      </c>
      <c r="Q10" s="31">
        <f t="shared" si="0"/>
        <v>3703.333333333333</v>
      </c>
      <c r="T10" s="31">
        <f t="shared" si="6"/>
        <v>830.00000000000091</v>
      </c>
    </row>
    <row r="11" spans="1:21" x14ac:dyDescent="0.2">
      <c r="A11">
        <v>1</v>
      </c>
      <c r="B11" s="30">
        <v>0.99</v>
      </c>
      <c r="C11" t="s">
        <v>10</v>
      </c>
      <c r="D11" s="3">
        <v>8.625</v>
      </c>
      <c r="E11" s="3">
        <v>10.225</v>
      </c>
      <c r="F11" s="3">
        <v>9.2880000000000004E-2</v>
      </c>
      <c r="G11" s="3">
        <v>0.11015999999999999</v>
      </c>
      <c r="H11" s="3">
        <v>25.8</v>
      </c>
      <c r="I11" s="3">
        <v>30.6</v>
      </c>
      <c r="J11" s="31">
        <f t="shared" si="1"/>
        <v>2.6720000000000002</v>
      </c>
      <c r="K11" s="31">
        <f t="shared" si="2"/>
        <v>2.5568000000000004</v>
      </c>
      <c r="L11" s="31">
        <f t="shared" si="3"/>
        <v>734.66666666666674</v>
      </c>
      <c r="M11" s="31">
        <f t="shared" si="4"/>
        <v>702.66666666666674</v>
      </c>
      <c r="N11" s="31">
        <f t="shared" si="5"/>
        <v>13.360000000000001</v>
      </c>
      <c r="O11" s="31">
        <f t="shared" si="0"/>
        <v>12.784000000000002</v>
      </c>
      <c r="P11" s="31">
        <f t="shared" si="0"/>
        <v>3673.3333333333339</v>
      </c>
      <c r="Q11" s="31">
        <f t="shared" si="0"/>
        <v>3513.3333333333339</v>
      </c>
      <c r="T11" s="31">
        <f t="shared" si="6"/>
        <v>1020</v>
      </c>
    </row>
    <row r="12" spans="1:21" x14ac:dyDescent="0.2">
      <c r="A12">
        <v>1</v>
      </c>
      <c r="B12" s="30">
        <v>1.98</v>
      </c>
      <c r="C12" t="s">
        <v>10</v>
      </c>
      <c r="D12" s="3">
        <v>24.95</v>
      </c>
      <c r="E12" s="3">
        <v>32.450000000000003</v>
      </c>
      <c r="F12" s="3">
        <v>0.27</v>
      </c>
      <c r="G12" s="3">
        <v>0.35099999999999998</v>
      </c>
      <c r="H12" s="3">
        <v>75</v>
      </c>
      <c r="I12" s="3">
        <v>97.5</v>
      </c>
      <c r="J12" s="31">
        <f t="shared" si="1"/>
        <v>1.4912000000000001</v>
      </c>
      <c r="K12" s="31">
        <f t="shared" si="2"/>
        <v>0.95120000000000027</v>
      </c>
      <c r="L12" s="31">
        <f t="shared" si="3"/>
        <v>406.66666666666669</v>
      </c>
      <c r="M12" s="31">
        <f t="shared" si="4"/>
        <v>256.66666666666669</v>
      </c>
      <c r="N12" s="31">
        <f t="shared" si="5"/>
        <v>7.4560000000000004</v>
      </c>
      <c r="O12" s="31">
        <f t="shared" si="0"/>
        <v>4.7560000000000011</v>
      </c>
      <c r="P12" s="31">
        <f t="shared" si="0"/>
        <v>2033.3333333333335</v>
      </c>
      <c r="Q12" s="31">
        <f t="shared" si="0"/>
        <v>1283.3333333333335</v>
      </c>
      <c r="T12" s="31">
        <f t="shared" si="6"/>
        <v>3250.0000000000005</v>
      </c>
    </row>
    <row r="13" spans="1:21" x14ac:dyDescent="0.2">
      <c r="A13">
        <v>2</v>
      </c>
      <c r="B13" s="30">
        <v>0</v>
      </c>
      <c r="C13" t="s">
        <v>8</v>
      </c>
      <c r="D13" s="3">
        <v>10.8</v>
      </c>
      <c r="E13" s="3">
        <v>6</v>
      </c>
      <c r="F13" s="3">
        <v>0.11663999999999999</v>
      </c>
      <c r="G13" s="3">
        <v>6.4799999999999996E-2</v>
      </c>
      <c r="H13" s="3">
        <v>32.4</v>
      </c>
      <c r="I13" s="3">
        <v>18</v>
      </c>
      <c r="J13" s="31">
        <f t="shared" si="1"/>
        <v>2.5136000000000003</v>
      </c>
      <c r="K13" s="31">
        <f t="shared" si="2"/>
        <v>2.8592000000000004</v>
      </c>
      <c r="L13" s="31">
        <f t="shared" si="3"/>
        <v>690.66666666666663</v>
      </c>
      <c r="M13" s="31">
        <f t="shared" si="4"/>
        <v>786.66666666666674</v>
      </c>
      <c r="N13" s="31">
        <f t="shared" si="5"/>
        <v>12.568000000000001</v>
      </c>
      <c r="O13" s="31">
        <f t="shared" si="0"/>
        <v>14.296000000000003</v>
      </c>
      <c r="P13" s="31">
        <f t="shared" si="0"/>
        <v>3453.333333333333</v>
      </c>
      <c r="Q13" s="31">
        <f t="shared" si="0"/>
        <v>3933.3333333333339</v>
      </c>
      <c r="T13" s="31">
        <f t="shared" si="6"/>
        <v>600</v>
      </c>
    </row>
    <row r="14" spans="1:21" x14ac:dyDescent="0.2">
      <c r="A14">
        <v>2</v>
      </c>
      <c r="B14" s="30">
        <v>0.33</v>
      </c>
      <c r="C14" t="s">
        <v>9</v>
      </c>
      <c r="D14" s="3">
        <v>21.425000000000001</v>
      </c>
      <c r="E14" s="3">
        <v>12.55</v>
      </c>
      <c r="F14" s="3">
        <v>0.23111999999999999</v>
      </c>
      <c r="G14" s="3">
        <v>0.13608000000000001</v>
      </c>
      <c r="H14" s="3">
        <v>64.2</v>
      </c>
      <c r="I14" s="3">
        <v>37.799999999999997</v>
      </c>
      <c r="J14" s="31">
        <f t="shared" si="1"/>
        <v>1.7504000000000002</v>
      </c>
      <c r="K14" s="31">
        <f t="shared" si="2"/>
        <v>2.3840000000000003</v>
      </c>
      <c r="L14" s="31">
        <f t="shared" si="3"/>
        <v>478.66666666666669</v>
      </c>
      <c r="M14" s="31">
        <f t="shared" si="4"/>
        <v>654.66666666666674</v>
      </c>
      <c r="N14" s="31">
        <f t="shared" si="5"/>
        <v>8.7520000000000007</v>
      </c>
      <c r="O14" s="31">
        <f t="shared" si="0"/>
        <v>11.920000000000002</v>
      </c>
      <c r="P14" s="31">
        <f t="shared" si="0"/>
        <v>2393.3333333333335</v>
      </c>
      <c r="Q14" s="31">
        <f t="shared" si="0"/>
        <v>3273.3333333333339</v>
      </c>
      <c r="T14" s="31">
        <f t="shared" si="6"/>
        <v>1260</v>
      </c>
    </row>
    <row r="15" spans="1:21" x14ac:dyDescent="0.2">
      <c r="A15">
        <v>2</v>
      </c>
      <c r="B15" s="30">
        <v>0.66</v>
      </c>
      <c r="C15" t="s">
        <v>9</v>
      </c>
      <c r="D15" s="3">
        <v>39.950000000000003</v>
      </c>
      <c r="E15" s="3">
        <v>35.15</v>
      </c>
      <c r="F15" s="3">
        <v>0.432</v>
      </c>
      <c r="G15" s="3">
        <v>0.38016</v>
      </c>
      <c r="H15" s="3">
        <v>120</v>
      </c>
      <c r="I15" s="3">
        <v>105.6</v>
      </c>
      <c r="J15" s="31">
        <f t="shared" si="1"/>
        <v>0.41120000000000012</v>
      </c>
      <c r="K15" s="31">
        <f t="shared" si="2"/>
        <v>0.75680000000000014</v>
      </c>
      <c r="L15" s="31">
        <f t="shared" si="3"/>
        <v>106.66666666666667</v>
      </c>
      <c r="M15" s="31">
        <f t="shared" si="4"/>
        <v>202.66666666666671</v>
      </c>
      <c r="N15" s="31">
        <f t="shared" si="5"/>
        <v>2.0560000000000005</v>
      </c>
      <c r="O15" s="31">
        <f t="shared" si="0"/>
        <v>3.7840000000000007</v>
      </c>
      <c r="P15" s="31">
        <f t="shared" si="0"/>
        <v>533.33333333333337</v>
      </c>
      <c r="Q15" s="31">
        <f t="shared" si="0"/>
        <v>1013.3333333333336</v>
      </c>
      <c r="T15" s="31">
        <f t="shared" si="6"/>
        <v>3520.0000000000005</v>
      </c>
    </row>
    <row r="16" spans="1:21" x14ac:dyDescent="0.2">
      <c r="A16">
        <v>2</v>
      </c>
      <c r="B16" s="30">
        <v>0.99</v>
      </c>
      <c r="C16" t="s">
        <v>9</v>
      </c>
      <c r="D16" s="3">
        <v>90.35</v>
      </c>
      <c r="E16" s="3">
        <v>87.075000000000003</v>
      </c>
      <c r="F16" s="3">
        <v>0.97631999999999997</v>
      </c>
      <c r="G16" s="3">
        <v>0.94067999999999996</v>
      </c>
      <c r="H16" s="3">
        <v>271.2</v>
      </c>
      <c r="I16" s="3">
        <v>261.3</v>
      </c>
      <c r="J16" s="31">
        <f t="shared" si="1"/>
        <v>-3.2176</v>
      </c>
      <c r="K16" s="31">
        <f t="shared" si="2"/>
        <v>-2.98</v>
      </c>
      <c r="L16" s="31">
        <f t="shared" si="3"/>
        <v>-901.33333333333326</v>
      </c>
      <c r="M16" s="31">
        <f t="shared" si="4"/>
        <v>-835.33333333333348</v>
      </c>
      <c r="N16" s="31">
        <f t="shared" si="5"/>
        <v>-16.088000000000001</v>
      </c>
      <c r="O16" s="31">
        <f t="shared" si="0"/>
        <v>-14.9</v>
      </c>
      <c r="P16" s="31">
        <f t="shared" si="0"/>
        <v>-4506.6666666666661</v>
      </c>
      <c r="Q16" s="31">
        <f t="shared" si="0"/>
        <v>-4176.6666666666679</v>
      </c>
      <c r="T16" s="31"/>
    </row>
    <row r="17" spans="1:20" x14ac:dyDescent="0.2">
      <c r="A17">
        <v>2</v>
      </c>
      <c r="B17" s="30">
        <v>1.98</v>
      </c>
      <c r="C17" t="s">
        <v>9</v>
      </c>
      <c r="D17" s="3">
        <v>212.625</v>
      </c>
      <c r="E17" s="3">
        <v>216.92500000000001</v>
      </c>
      <c r="F17" s="3">
        <v>2.2960799999999999</v>
      </c>
      <c r="G17" s="3">
        <v>2.3425199999999999</v>
      </c>
      <c r="H17" s="3">
        <v>637.79999999999995</v>
      </c>
      <c r="I17" s="3">
        <v>650.70000000000005</v>
      </c>
      <c r="J17" s="31">
        <f t="shared" si="1"/>
        <v>-12.016</v>
      </c>
      <c r="K17" s="31">
        <f t="shared" si="2"/>
        <v>-12.325600000000001</v>
      </c>
      <c r="L17" s="31">
        <f t="shared" si="3"/>
        <v>-3345.333333333333</v>
      </c>
      <c r="M17" s="31">
        <f t="shared" si="4"/>
        <v>-3431.3333333333339</v>
      </c>
      <c r="N17" s="31">
        <f t="shared" si="5"/>
        <v>-60.08</v>
      </c>
      <c r="O17" s="31">
        <f t="shared" si="0"/>
        <v>-61.628000000000007</v>
      </c>
      <c r="P17" s="31">
        <f t="shared" si="0"/>
        <v>-16726.666666666664</v>
      </c>
      <c r="Q17" s="31">
        <f t="shared" si="0"/>
        <v>-17156.666666666672</v>
      </c>
      <c r="T17" s="31"/>
    </row>
    <row r="18" spans="1:20" x14ac:dyDescent="0.2">
      <c r="A18">
        <v>2</v>
      </c>
      <c r="B18" s="30">
        <v>0.33</v>
      </c>
      <c r="C18" t="s">
        <v>10</v>
      </c>
      <c r="D18" s="3">
        <v>20.9</v>
      </c>
      <c r="E18" s="3">
        <v>15.625</v>
      </c>
      <c r="F18" s="3">
        <v>0.22572</v>
      </c>
      <c r="G18" s="3">
        <v>0.16847999999999999</v>
      </c>
      <c r="H18" s="3">
        <v>62.7</v>
      </c>
      <c r="I18" s="3">
        <v>46.8</v>
      </c>
      <c r="J18" s="31">
        <f t="shared" si="1"/>
        <v>1.7864</v>
      </c>
      <c r="K18" s="31">
        <f t="shared" si="2"/>
        <v>2.1680000000000006</v>
      </c>
      <c r="L18" s="31">
        <f t="shared" si="3"/>
        <v>488.66666666666669</v>
      </c>
      <c r="M18" s="31">
        <f t="shared" si="4"/>
        <v>594.66666666666674</v>
      </c>
      <c r="N18" s="31">
        <f t="shared" si="5"/>
        <v>8.9320000000000004</v>
      </c>
      <c r="O18" s="31">
        <f t="shared" si="0"/>
        <v>10.840000000000003</v>
      </c>
      <c r="P18" s="31">
        <f t="shared" si="0"/>
        <v>2443.3333333333335</v>
      </c>
      <c r="Q18" s="31">
        <f t="shared" si="0"/>
        <v>2973.3333333333339</v>
      </c>
      <c r="T18" s="31">
        <f t="shared" si="6"/>
        <v>1560</v>
      </c>
    </row>
    <row r="19" spans="1:20" x14ac:dyDescent="0.2">
      <c r="A19">
        <v>2</v>
      </c>
      <c r="B19" s="30">
        <v>0.66</v>
      </c>
      <c r="C19" t="s">
        <v>10</v>
      </c>
      <c r="D19" s="3">
        <v>67.525000000000006</v>
      </c>
      <c r="E19" s="3">
        <v>57.55</v>
      </c>
      <c r="F19" s="3">
        <v>0.72899999999999998</v>
      </c>
      <c r="G19" s="3">
        <v>0.62207999999999997</v>
      </c>
      <c r="H19" s="3">
        <v>202.5</v>
      </c>
      <c r="I19" s="3">
        <v>172.8</v>
      </c>
      <c r="J19" s="31">
        <f t="shared" si="1"/>
        <v>-1.5688</v>
      </c>
      <c r="K19" s="31">
        <f t="shared" si="2"/>
        <v>-0.85599999999999976</v>
      </c>
      <c r="L19" s="31">
        <f t="shared" si="3"/>
        <v>-443.33333333333337</v>
      </c>
      <c r="M19" s="31">
        <f t="shared" si="4"/>
        <v>-245.33333333333343</v>
      </c>
      <c r="N19" s="31">
        <f t="shared" si="5"/>
        <v>-7.8439999999999994</v>
      </c>
      <c r="O19" s="31">
        <f t="shared" si="0"/>
        <v>-4.2799999999999985</v>
      </c>
      <c r="P19" s="31">
        <f t="shared" si="0"/>
        <v>-2216.666666666667</v>
      </c>
      <c r="Q19" s="31">
        <f t="shared" si="0"/>
        <v>-1226.6666666666672</v>
      </c>
      <c r="T19" s="31"/>
    </row>
    <row r="20" spans="1:20" x14ac:dyDescent="0.2">
      <c r="A20">
        <v>2</v>
      </c>
      <c r="B20" s="30">
        <v>0.99</v>
      </c>
      <c r="C20" t="s">
        <v>10</v>
      </c>
      <c r="D20" s="3">
        <v>97.724999999999994</v>
      </c>
      <c r="E20" s="3">
        <v>76.25</v>
      </c>
      <c r="F20" s="3">
        <v>1.0551600000000001</v>
      </c>
      <c r="G20" s="3">
        <v>0.82403999999999999</v>
      </c>
      <c r="H20" s="3">
        <v>293.10000000000002</v>
      </c>
      <c r="I20" s="3">
        <v>228.9</v>
      </c>
      <c r="J20" s="31">
        <f t="shared" si="1"/>
        <v>-3.7432000000000007</v>
      </c>
      <c r="K20" s="31">
        <f t="shared" si="2"/>
        <v>-2.2023999999999999</v>
      </c>
      <c r="L20" s="31">
        <f t="shared" si="3"/>
        <v>-1047.3333333333335</v>
      </c>
      <c r="M20" s="31">
        <f t="shared" si="4"/>
        <v>-619.33333333333337</v>
      </c>
      <c r="N20" s="31">
        <f t="shared" si="5"/>
        <v>-18.716000000000005</v>
      </c>
      <c r="O20" s="31">
        <f t="shared" si="5"/>
        <v>-11.012</v>
      </c>
      <c r="P20" s="31">
        <f t="shared" si="5"/>
        <v>-5236.6666666666679</v>
      </c>
      <c r="Q20" s="31">
        <f t="shared" si="5"/>
        <v>-3096.666666666667</v>
      </c>
      <c r="T20" s="31"/>
    </row>
    <row r="21" spans="1:20" x14ac:dyDescent="0.2">
      <c r="A21">
        <v>2</v>
      </c>
      <c r="B21" s="30">
        <v>1.98</v>
      </c>
      <c r="C21" t="s">
        <v>10</v>
      </c>
      <c r="D21" s="3">
        <v>136.125</v>
      </c>
      <c r="E21" s="3">
        <v>115.825</v>
      </c>
      <c r="F21" s="3">
        <v>1.4698800000000001</v>
      </c>
      <c r="G21" s="3">
        <v>1.25064</v>
      </c>
      <c r="H21" s="3">
        <v>408.3</v>
      </c>
      <c r="I21" s="3">
        <v>347.4</v>
      </c>
      <c r="J21" s="31">
        <f t="shared" si="1"/>
        <v>-6.5080000000000009</v>
      </c>
      <c r="K21" s="31">
        <f t="shared" si="2"/>
        <v>-5.0464000000000002</v>
      </c>
      <c r="L21" s="31">
        <f t="shared" si="3"/>
        <v>-1815.3333333333335</v>
      </c>
      <c r="M21" s="31">
        <f t="shared" si="4"/>
        <v>-1409.3333333333333</v>
      </c>
      <c r="N21" s="31">
        <f t="shared" si="5"/>
        <v>-32.540000000000006</v>
      </c>
      <c r="O21" s="31">
        <f t="shared" si="5"/>
        <v>-25.231999999999999</v>
      </c>
      <c r="P21" s="31">
        <f t="shared" si="5"/>
        <v>-9076.6666666666679</v>
      </c>
      <c r="Q21" s="31">
        <f t="shared" si="5"/>
        <v>-7046.6666666666661</v>
      </c>
      <c r="T21" s="31"/>
    </row>
    <row r="23" spans="1:20" x14ac:dyDescent="0.2">
      <c r="F23" s="39"/>
      <c r="G23" s="39"/>
      <c r="H23" s="39"/>
      <c r="I23" s="39"/>
    </row>
    <row r="24" spans="1:20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20" x14ac:dyDescent="0.2">
      <c r="F25" s="3"/>
      <c r="G25" s="3"/>
      <c r="H25" s="3"/>
      <c r="I25" s="3"/>
    </row>
    <row r="26" spans="1:20" x14ac:dyDescent="0.2">
      <c r="F26" s="3"/>
      <c r="G26" s="3"/>
      <c r="H26" s="3"/>
      <c r="I26" s="3"/>
    </row>
    <row r="27" spans="1:20" x14ac:dyDescent="0.2">
      <c r="F27" s="3"/>
      <c r="G27" s="3"/>
      <c r="H27" s="3"/>
      <c r="I27" s="3"/>
    </row>
    <row r="28" spans="1:20" x14ac:dyDescent="0.2">
      <c r="F28" s="3"/>
      <c r="G28" s="3"/>
      <c r="H28" s="3"/>
      <c r="I28" s="3"/>
    </row>
    <row r="29" spans="1:20" x14ac:dyDescent="0.2">
      <c r="F29" s="3"/>
      <c r="G29" s="3"/>
      <c r="H29" s="3"/>
      <c r="I29" s="3"/>
    </row>
    <row r="30" spans="1:20" x14ac:dyDescent="0.2">
      <c r="F30" s="3"/>
      <c r="G30" s="3"/>
      <c r="H30" s="3"/>
      <c r="I30" s="3"/>
    </row>
    <row r="31" spans="1:20" x14ac:dyDescent="0.2">
      <c r="F31" s="3"/>
      <c r="G31" s="3"/>
      <c r="H31" s="3"/>
      <c r="I31" s="3"/>
    </row>
    <row r="32" spans="1:20" x14ac:dyDescent="0.2">
      <c r="F32" s="3"/>
      <c r="G32" s="3"/>
      <c r="H32" s="3"/>
      <c r="I32" s="3"/>
    </row>
    <row r="33" spans="6:9" x14ac:dyDescent="0.2">
      <c r="F33" s="3"/>
      <c r="G33" s="3"/>
      <c r="H33" s="3"/>
      <c r="I33" s="3"/>
    </row>
    <row r="34" spans="6:9" x14ac:dyDescent="0.2">
      <c r="F34" s="3"/>
      <c r="G34" s="3"/>
      <c r="H34" s="3"/>
      <c r="I34" s="3"/>
    </row>
    <row r="35" spans="6:9" x14ac:dyDescent="0.2">
      <c r="F35" s="3"/>
      <c r="G35" s="3"/>
      <c r="H35" s="3"/>
      <c r="I35" s="3"/>
    </row>
    <row r="36" spans="6:9" x14ac:dyDescent="0.2">
      <c r="F36" s="3"/>
      <c r="G36" s="3"/>
      <c r="H36" s="3"/>
      <c r="I36" s="3"/>
    </row>
    <row r="37" spans="6:9" x14ac:dyDescent="0.2">
      <c r="F37" s="3"/>
      <c r="G37" s="3"/>
      <c r="H37" s="3"/>
      <c r="I37" s="3"/>
    </row>
    <row r="38" spans="6:9" x14ac:dyDescent="0.2">
      <c r="F38" s="3"/>
      <c r="G38" s="3"/>
      <c r="H38" s="3"/>
      <c r="I38" s="3"/>
    </row>
    <row r="39" spans="6:9" x14ac:dyDescent="0.2">
      <c r="F39" s="3"/>
      <c r="G39" s="3"/>
      <c r="H39" s="3"/>
      <c r="I39" s="3"/>
    </row>
    <row r="40" spans="6:9" x14ac:dyDescent="0.2">
      <c r="F40" s="3"/>
      <c r="G40" s="3"/>
      <c r="H40" s="3"/>
      <c r="I40" s="3"/>
    </row>
    <row r="41" spans="6:9" x14ac:dyDescent="0.2">
      <c r="F41" s="3"/>
      <c r="G41" s="3"/>
      <c r="H41" s="3"/>
      <c r="I41" s="3"/>
    </row>
    <row r="42" spans="6:9" x14ac:dyDescent="0.2">
      <c r="F42" s="3"/>
      <c r="G42" s="3"/>
      <c r="H42" s="3"/>
      <c r="I42" s="3"/>
    </row>
  </sheetData>
  <mergeCells count="12">
    <mergeCell ref="P2:Q2"/>
    <mergeCell ref="H2:I2"/>
    <mergeCell ref="F23:G23"/>
    <mergeCell ref="H23:I23"/>
    <mergeCell ref="J1:M1"/>
    <mergeCell ref="N1:Q1"/>
    <mergeCell ref="D2:E2"/>
    <mergeCell ref="D1:I1"/>
    <mergeCell ref="J2:K2"/>
    <mergeCell ref="L2:M2"/>
    <mergeCell ref="N2:O2"/>
    <mergeCell ref="F2: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05C4C-BC50-1547-A58E-264E6AE9F36C}">
  <dimension ref="A1:G74"/>
  <sheetViews>
    <sheetView tabSelected="1" topLeftCell="A57" workbookViewId="0">
      <selection activeCell="F32" sqref="F32"/>
    </sheetView>
  </sheetViews>
  <sheetFormatPr baseColWidth="10" defaultRowHeight="16" x14ac:dyDescent="0.2"/>
  <cols>
    <col min="6" max="6" width="17.33203125" customWidth="1"/>
  </cols>
  <sheetData>
    <row r="1" spans="1:7" x14ac:dyDescent="0.2">
      <c r="A1" s="36" t="s">
        <v>91</v>
      </c>
      <c r="B1" s="41" t="s">
        <v>92</v>
      </c>
      <c r="C1" s="41"/>
      <c r="D1" s="41"/>
      <c r="E1" s="41"/>
      <c r="F1" s="36"/>
    </row>
    <row r="2" spans="1:7" x14ac:dyDescent="0.2">
      <c r="B2" s="37" t="s">
        <v>93</v>
      </c>
      <c r="C2" s="37" t="s">
        <v>94</v>
      </c>
      <c r="D2" s="37" t="s">
        <v>95</v>
      </c>
      <c r="E2" s="37" t="s">
        <v>96</v>
      </c>
      <c r="F2" s="37" t="s">
        <v>97</v>
      </c>
      <c r="G2" s="37" t="s">
        <v>120</v>
      </c>
    </row>
    <row r="3" spans="1:7" ht="17" x14ac:dyDescent="0.25">
      <c r="A3" s="18" t="s">
        <v>52</v>
      </c>
      <c r="B3" s="18">
        <v>2272.6999999999998</v>
      </c>
      <c r="C3" s="38">
        <v>10467</v>
      </c>
      <c r="D3" s="38">
        <v>6036</v>
      </c>
      <c r="E3" s="38">
        <v>0.16</v>
      </c>
      <c r="F3" s="38">
        <v>1.56</v>
      </c>
      <c r="G3" s="38">
        <v>1</v>
      </c>
    </row>
    <row r="4" spans="1:7" ht="17" x14ac:dyDescent="0.25">
      <c r="A4" s="18" t="s">
        <v>53</v>
      </c>
      <c r="B4" s="18">
        <v>807</v>
      </c>
      <c r="C4" s="38">
        <v>4746</v>
      </c>
      <c r="D4" s="38">
        <v>3409</v>
      </c>
      <c r="E4" s="38">
        <v>0.09</v>
      </c>
      <c r="F4" s="38">
        <v>0.89</v>
      </c>
      <c r="G4" s="38">
        <v>1</v>
      </c>
    </row>
    <row r="5" spans="1:7" ht="17" x14ac:dyDescent="0.25">
      <c r="A5" s="18" t="s">
        <v>98</v>
      </c>
      <c r="B5" s="18">
        <v>1450.3</v>
      </c>
      <c r="C5" s="38">
        <v>6141</v>
      </c>
      <c r="D5" s="38">
        <v>3846</v>
      </c>
      <c r="E5" s="38">
        <v>0.08</v>
      </c>
      <c r="F5" s="38">
        <v>0.81</v>
      </c>
      <c r="G5" s="38">
        <v>1</v>
      </c>
    </row>
    <row r="6" spans="1:7" ht="17" x14ac:dyDescent="0.25">
      <c r="A6" s="18" t="s">
        <v>99</v>
      </c>
      <c r="B6" s="18">
        <v>923.3</v>
      </c>
      <c r="C6" s="38">
        <v>5240</v>
      </c>
      <c r="D6" s="38">
        <v>2973</v>
      </c>
      <c r="E6" s="38">
        <v>7.0000000000000007E-2</v>
      </c>
      <c r="F6" s="38">
        <v>0.69</v>
      </c>
      <c r="G6" s="38">
        <v>1</v>
      </c>
    </row>
    <row r="7" spans="1:7" ht="17" x14ac:dyDescent="0.25">
      <c r="A7" s="19" t="s">
        <v>54</v>
      </c>
      <c r="B7" s="19">
        <v>2473.1999999999998</v>
      </c>
      <c r="C7" s="38">
        <v>9897</v>
      </c>
      <c r="D7" s="38">
        <v>6600</v>
      </c>
      <c r="E7" s="38">
        <v>0.24</v>
      </c>
      <c r="F7" s="38">
        <v>2.2999999999999998</v>
      </c>
      <c r="G7" s="38">
        <v>1</v>
      </c>
    </row>
    <row r="8" spans="1:7" ht="17" x14ac:dyDescent="0.25">
      <c r="A8" s="19" t="s">
        <v>55</v>
      </c>
      <c r="B8" s="19">
        <v>1706</v>
      </c>
      <c r="C8" s="38">
        <v>15013</v>
      </c>
      <c r="D8" s="38">
        <v>6277</v>
      </c>
      <c r="E8" s="38">
        <v>0.15</v>
      </c>
      <c r="F8" s="38">
        <v>1.41</v>
      </c>
      <c r="G8" s="38">
        <v>1</v>
      </c>
    </row>
    <row r="9" spans="1:7" ht="17" x14ac:dyDescent="0.25">
      <c r="A9" s="19" t="s">
        <v>56</v>
      </c>
      <c r="B9" s="19">
        <v>1709.5</v>
      </c>
      <c r="C9" s="38">
        <v>5624</v>
      </c>
      <c r="D9" s="38">
        <v>5803</v>
      </c>
      <c r="E9" s="38">
        <v>0.16</v>
      </c>
      <c r="F9" s="38">
        <v>1.57</v>
      </c>
      <c r="G9" s="38">
        <v>1</v>
      </c>
    </row>
    <row r="10" spans="1:7" ht="17" x14ac:dyDescent="0.25">
      <c r="A10" s="19" t="s">
        <v>57</v>
      </c>
      <c r="B10" s="19">
        <v>1112.4000000000001</v>
      </c>
      <c r="C10" s="38">
        <v>4010</v>
      </c>
      <c r="D10" s="38">
        <v>4533</v>
      </c>
      <c r="E10" s="38">
        <v>0.1</v>
      </c>
      <c r="F10" s="38">
        <v>0.99</v>
      </c>
      <c r="G10" s="38">
        <v>1</v>
      </c>
    </row>
    <row r="11" spans="1:7" ht="17" x14ac:dyDescent="0.25">
      <c r="A11" s="19" t="s">
        <v>58</v>
      </c>
      <c r="B11" s="19">
        <v>2869.3</v>
      </c>
      <c r="C11" s="38">
        <v>20271</v>
      </c>
      <c r="D11" s="38">
        <v>6505</v>
      </c>
      <c r="E11" s="38">
        <v>0.34</v>
      </c>
      <c r="F11" s="38">
        <v>3.24</v>
      </c>
      <c r="G11" s="38">
        <v>1</v>
      </c>
    </row>
    <row r="12" spans="1:7" ht="17" x14ac:dyDescent="0.25">
      <c r="A12" s="19" t="s">
        <v>59</v>
      </c>
      <c r="B12" s="19">
        <v>2547.6999999999998</v>
      </c>
      <c r="C12" s="38">
        <v>8619</v>
      </c>
      <c r="D12" s="38">
        <v>8061</v>
      </c>
      <c r="E12" s="38">
        <v>0.18</v>
      </c>
      <c r="F12" s="38">
        <v>1.75</v>
      </c>
      <c r="G12" s="38">
        <v>1</v>
      </c>
    </row>
    <row r="13" spans="1:7" ht="17" x14ac:dyDescent="0.25">
      <c r="A13" s="19" t="s">
        <v>60</v>
      </c>
      <c r="B13" s="19">
        <v>2349.4</v>
      </c>
      <c r="C13" s="38">
        <v>11656</v>
      </c>
      <c r="D13" s="38">
        <v>4357</v>
      </c>
      <c r="E13" s="38">
        <v>0.2</v>
      </c>
      <c r="F13" s="38">
        <v>1.94</v>
      </c>
      <c r="G13" s="38">
        <v>1</v>
      </c>
    </row>
    <row r="14" spans="1:7" ht="17" x14ac:dyDescent="0.25">
      <c r="A14" s="19" t="s">
        <v>61</v>
      </c>
      <c r="B14" s="19">
        <v>2636.5</v>
      </c>
      <c r="C14" s="38">
        <v>8652</v>
      </c>
      <c r="D14" s="38">
        <v>6912</v>
      </c>
      <c r="E14" s="38">
        <v>0.14000000000000001</v>
      </c>
      <c r="F14" s="38">
        <v>1.33</v>
      </c>
      <c r="G14" s="38">
        <v>1</v>
      </c>
    </row>
    <row r="15" spans="1:7" ht="17" x14ac:dyDescent="0.25">
      <c r="A15" s="19" t="s">
        <v>62</v>
      </c>
      <c r="B15" s="19">
        <v>2988</v>
      </c>
      <c r="C15" s="38">
        <v>16496</v>
      </c>
      <c r="D15" s="38">
        <v>6019</v>
      </c>
      <c r="E15" s="38">
        <v>0.23</v>
      </c>
      <c r="F15" s="38">
        <v>2.16</v>
      </c>
      <c r="G15" s="38">
        <v>1</v>
      </c>
    </row>
    <row r="16" spans="1:7" ht="17" x14ac:dyDescent="0.25">
      <c r="A16" s="19" t="s">
        <v>63</v>
      </c>
      <c r="B16" s="19">
        <v>2496.1999999999998</v>
      </c>
      <c r="C16" s="38">
        <v>17290</v>
      </c>
      <c r="D16" s="38">
        <v>6404</v>
      </c>
      <c r="E16" s="38">
        <v>0.25</v>
      </c>
      <c r="F16" s="38">
        <v>2.4</v>
      </c>
      <c r="G16" s="38">
        <v>1</v>
      </c>
    </row>
    <row r="17" spans="1:7" ht="17" x14ac:dyDescent="0.25">
      <c r="A17" s="19" t="s">
        <v>64</v>
      </c>
      <c r="B17" s="19">
        <v>2884.8</v>
      </c>
      <c r="C17" s="38">
        <v>18523</v>
      </c>
      <c r="D17" s="38">
        <v>6852</v>
      </c>
      <c r="E17" s="38">
        <v>0.18</v>
      </c>
      <c r="F17" s="38">
        <v>1.75</v>
      </c>
      <c r="G17" s="38">
        <v>1</v>
      </c>
    </row>
    <row r="18" spans="1:7" ht="17" x14ac:dyDescent="0.25">
      <c r="A18" s="19" t="s">
        <v>65</v>
      </c>
      <c r="B18" s="19">
        <v>2045</v>
      </c>
      <c r="C18" s="38">
        <v>8422</v>
      </c>
      <c r="D18" s="38">
        <v>7067</v>
      </c>
      <c r="E18" s="38">
        <v>0.18</v>
      </c>
      <c r="F18" s="38">
        <v>1.67</v>
      </c>
      <c r="G18" s="38">
        <v>1</v>
      </c>
    </row>
    <row r="19" spans="1:7" ht="17" x14ac:dyDescent="0.25">
      <c r="A19" s="19" t="s">
        <v>100</v>
      </c>
      <c r="B19" s="19">
        <v>2499.5</v>
      </c>
      <c r="C19" s="38">
        <v>16940</v>
      </c>
      <c r="D19" s="38">
        <v>5117</v>
      </c>
      <c r="E19" s="38">
        <v>0.17</v>
      </c>
      <c r="F19" s="38">
        <v>1.64</v>
      </c>
      <c r="G19" s="38">
        <v>1</v>
      </c>
    </row>
    <row r="20" spans="1:7" ht="17" x14ac:dyDescent="0.25">
      <c r="A20" s="19" t="s">
        <v>101</v>
      </c>
      <c r="B20" s="19">
        <v>3903.3</v>
      </c>
      <c r="C20" s="38">
        <v>14025</v>
      </c>
      <c r="D20" s="38">
        <v>5897</v>
      </c>
      <c r="E20" s="38">
        <v>0.27</v>
      </c>
      <c r="F20" s="38">
        <v>2.57</v>
      </c>
      <c r="G20" s="38">
        <v>1</v>
      </c>
    </row>
    <row r="21" spans="1:7" ht="17" x14ac:dyDescent="0.25">
      <c r="A21" s="19" t="s">
        <v>102</v>
      </c>
      <c r="B21" s="19">
        <v>2226.8000000000002</v>
      </c>
      <c r="C21" s="38">
        <v>9272</v>
      </c>
      <c r="D21" s="38">
        <v>5396</v>
      </c>
      <c r="E21" s="38">
        <v>0.25</v>
      </c>
      <c r="F21" s="38">
        <v>2.39</v>
      </c>
      <c r="G21" s="38">
        <v>1</v>
      </c>
    </row>
    <row r="22" spans="1:7" ht="17" x14ac:dyDescent="0.25">
      <c r="A22" s="19" t="s">
        <v>103</v>
      </c>
      <c r="B22" s="19">
        <v>3796.9</v>
      </c>
      <c r="C22" s="38">
        <v>28077</v>
      </c>
      <c r="D22" s="38">
        <v>7176</v>
      </c>
      <c r="E22" s="38">
        <v>0.32</v>
      </c>
      <c r="F22" s="38">
        <v>3.03</v>
      </c>
      <c r="G22" s="38">
        <v>1</v>
      </c>
    </row>
    <row r="23" spans="1:7" ht="17" x14ac:dyDescent="0.25">
      <c r="A23" s="19" t="s">
        <v>104</v>
      </c>
      <c r="B23" s="19">
        <v>2491.3000000000002</v>
      </c>
      <c r="C23" s="38">
        <v>10042</v>
      </c>
      <c r="D23" s="38">
        <v>5335</v>
      </c>
      <c r="E23" s="38">
        <v>0.12</v>
      </c>
      <c r="F23" s="38">
        <v>1.1000000000000001</v>
      </c>
      <c r="G23" s="38">
        <v>1</v>
      </c>
    </row>
    <row r="24" spans="1:7" ht="17" x14ac:dyDescent="0.25">
      <c r="A24" s="19" t="s">
        <v>105</v>
      </c>
      <c r="B24" s="19">
        <v>1470.5</v>
      </c>
      <c r="C24" s="38">
        <v>6720</v>
      </c>
      <c r="D24" s="38">
        <v>4987</v>
      </c>
      <c r="E24" s="38">
        <v>0.21</v>
      </c>
      <c r="F24" s="38">
        <v>1.98</v>
      </c>
      <c r="G24" s="38">
        <v>1</v>
      </c>
    </row>
    <row r="25" spans="1:7" ht="17" x14ac:dyDescent="0.25">
      <c r="A25" s="19" t="s">
        <v>106</v>
      </c>
      <c r="B25" s="19">
        <v>2290.6999999999998</v>
      </c>
      <c r="C25" s="38">
        <v>9139</v>
      </c>
      <c r="D25" s="38">
        <v>5236</v>
      </c>
      <c r="E25" s="38">
        <v>0.2</v>
      </c>
      <c r="F25" s="38">
        <v>1.95</v>
      </c>
      <c r="G25" s="38">
        <v>1</v>
      </c>
    </row>
    <row r="26" spans="1:7" ht="17" x14ac:dyDescent="0.25">
      <c r="A26" s="19" t="s">
        <v>107</v>
      </c>
      <c r="B26" s="19">
        <v>1112.4000000000001</v>
      </c>
      <c r="C26" s="38">
        <v>5105</v>
      </c>
      <c r="D26" s="38">
        <v>5782</v>
      </c>
      <c r="E26" s="38">
        <v>0.13</v>
      </c>
      <c r="F26" s="38">
        <v>1.28</v>
      </c>
      <c r="G26" s="38">
        <v>1</v>
      </c>
    </row>
    <row r="27" spans="1:7" ht="17" x14ac:dyDescent="0.25">
      <c r="A27" s="19" t="s">
        <v>108</v>
      </c>
      <c r="B27" s="19">
        <v>1493.3</v>
      </c>
      <c r="C27" s="38">
        <v>8165</v>
      </c>
      <c r="D27" s="38">
        <v>4788</v>
      </c>
      <c r="E27" s="38">
        <v>0.09</v>
      </c>
      <c r="F27" s="38">
        <v>0.89</v>
      </c>
      <c r="G27" s="38">
        <v>1</v>
      </c>
    </row>
    <row r="28" spans="1:7" ht="17" x14ac:dyDescent="0.25">
      <c r="A28" s="19" t="s">
        <v>109</v>
      </c>
      <c r="B28" s="19">
        <v>1904.6</v>
      </c>
      <c r="C28" s="38">
        <v>11317</v>
      </c>
      <c r="D28" s="38">
        <v>5783</v>
      </c>
      <c r="E28" s="38">
        <v>0.22</v>
      </c>
      <c r="F28" s="38">
        <v>2.09</v>
      </c>
      <c r="G28" s="38">
        <v>1</v>
      </c>
    </row>
    <row r="29" spans="1:7" ht="17" x14ac:dyDescent="0.25">
      <c r="A29" s="19" t="s">
        <v>110</v>
      </c>
      <c r="B29" s="19">
        <v>2412.6999999999998</v>
      </c>
      <c r="C29" s="38">
        <v>9184</v>
      </c>
      <c r="D29" s="38">
        <v>7011</v>
      </c>
      <c r="E29" s="38">
        <v>0.22</v>
      </c>
      <c r="F29" s="38">
        <v>2.11</v>
      </c>
      <c r="G29" s="38">
        <v>1</v>
      </c>
    </row>
    <row r="30" spans="1:7" ht="17" x14ac:dyDescent="0.25">
      <c r="A30" s="19" t="s">
        <v>111</v>
      </c>
      <c r="B30" s="19">
        <v>2910.9</v>
      </c>
      <c r="C30" s="38">
        <v>9313</v>
      </c>
      <c r="D30" s="38">
        <v>5549</v>
      </c>
      <c r="E30" s="38">
        <v>0.21</v>
      </c>
      <c r="F30" s="38">
        <v>2.0099999999999998</v>
      </c>
      <c r="G30" s="38">
        <v>1</v>
      </c>
    </row>
    <row r="31" spans="1:7" ht="17" x14ac:dyDescent="0.25">
      <c r="A31" s="19" t="s">
        <v>112</v>
      </c>
      <c r="B31" s="19">
        <v>1640.8</v>
      </c>
      <c r="C31" s="38">
        <v>9714</v>
      </c>
      <c r="D31" s="38">
        <v>5367</v>
      </c>
      <c r="E31" s="38">
        <v>0.2</v>
      </c>
      <c r="F31" s="38">
        <v>1.86</v>
      </c>
      <c r="G31" s="38">
        <v>1</v>
      </c>
    </row>
    <row r="32" spans="1:7" ht="17" x14ac:dyDescent="0.25">
      <c r="A32" s="19" t="s">
        <v>113</v>
      </c>
      <c r="B32" s="19">
        <v>1964.5</v>
      </c>
      <c r="C32" s="38">
        <v>10419</v>
      </c>
      <c r="D32" s="38">
        <v>5907</v>
      </c>
      <c r="E32" s="38">
        <v>0.19</v>
      </c>
      <c r="F32" s="38">
        <v>1.79</v>
      </c>
      <c r="G32" s="38">
        <v>1</v>
      </c>
    </row>
    <row r="33" spans="1:7" ht="17" x14ac:dyDescent="0.25">
      <c r="A33" s="19" t="s">
        <v>114</v>
      </c>
      <c r="B33" s="19">
        <v>2719.1</v>
      </c>
      <c r="C33" s="38">
        <v>10062</v>
      </c>
      <c r="D33" s="38">
        <v>5742</v>
      </c>
      <c r="E33" s="38">
        <v>0.23</v>
      </c>
      <c r="F33" s="38">
        <v>2.19</v>
      </c>
      <c r="G33" s="38">
        <v>1</v>
      </c>
    </row>
    <row r="34" spans="1:7" ht="17" x14ac:dyDescent="0.25">
      <c r="A34" s="19" t="s">
        <v>115</v>
      </c>
      <c r="B34" s="19">
        <v>2828</v>
      </c>
      <c r="C34" s="38">
        <v>9135</v>
      </c>
      <c r="D34" s="38">
        <v>4452</v>
      </c>
      <c r="E34" s="38">
        <v>0.22</v>
      </c>
      <c r="F34" s="38">
        <v>2.09</v>
      </c>
      <c r="G34" s="38">
        <v>1</v>
      </c>
    </row>
    <row r="35" spans="1:7" ht="17" x14ac:dyDescent="0.25">
      <c r="A35" s="19" t="s">
        <v>116</v>
      </c>
      <c r="B35" s="19">
        <v>1764.9</v>
      </c>
      <c r="C35" s="19">
        <v>11795</v>
      </c>
      <c r="D35" s="38">
        <v>6682</v>
      </c>
      <c r="E35" s="38">
        <v>0.28000000000000003</v>
      </c>
      <c r="F35" s="38">
        <v>2.68</v>
      </c>
      <c r="G35" s="38">
        <v>1</v>
      </c>
    </row>
    <row r="36" spans="1:7" ht="17" x14ac:dyDescent="0.25">
      <c r="A36" s="19" t="s">
        <v>117</v>
      </c>
      <c r="B36" s="19">
        <v>1432.3</v>
      </c>
      <c r="C36" s="38">
        <v>7926</v>
      </c>
      <c r="D36" s="38">
        <v>4648</v>
      </c>
      <c r="E36" s="38">
        <v>0.23</v>
      </c>
      <c r="F36" s="38">
        <v>2.21</v>
      </c>
      <c r="G36" s="38">
        <v>1</v>
      </c>
    </row>
    <row r="37" spans="1:7" ht="17" x14ac:dyDescent="0.25">
      <c r="A37" s="19" t="s">
        <v>118</v>
      </c>
      <c r="B37" s="19">
        <v>1907</v>
      </c>
      <c r="C37" s="38">
        <v>7883</v>
      </c>
      <c r="D37" s="38">
        <v>5880</v>
      </c>
      <c r="E37" s="38">
        <v>0.17</v>
      </c>
      <c r="F37" s="38">
        <v>1.6</v>
      </c>
      <c r="G37" s="38">
        <v>1</v>
      </c>
    </row>
    <row r="38" spans="1:7" ht="17" x14ac:dyDescent="0.25">
      <c r="A38" s="19" t="s">
        <v>119</v>
      </c>
      <c r="B38" s="19">
        <v>521</v>
      </c>
      <c r="C38" s="38">
        <v>2293</v>
      </c>
      <c r="D38" s="38">
        <v>3131</v>
      </c>
      <c r="E38" s="38">
        <v>0.08</v>
      </c>
      <c r="F38" s="38">
        <v>0.74</v>
      </c>
      <c r="G38" s="38">
        <v>1</v>
      </c>
    </row>
    <row r="39" spans="1:7" ht="17" x14ac:dyDescent="0.25">
      <c r="A39" s="34" t="s">
        <v>52</v>
      </c>
      <c r="B39" s="38">
        <v>557.5</v>
      </c>
      <c r="C39" s="38">
        <v>2145.83</v>
      </c>
      <c r="D39" s="38">
        <v>3305.29</v>
      </c>
      <c r="E39" s="38">
        <v>0.09</v>
      </c>
      <c r="F39" s="38">
        <v>0.84</v>
      </c>
      <c r="G39" s="38">
        <v>2</v>
      </c>
    </row>
    <row r="40" spans="1:7" ht="17" x14ac:dyDescent="0.25">
      <c r="A40" s="34" t="s">
        <v>53</v>
      </c>
      <c r="B40" s="38">
        <v>523.91999999999996</v>
      </c>
      <c r="C40" s="38">
        <v>3264.18</v>
      </c>
      <c r="D40" s="38">
        <v>5434.06</v>
      </c>
      <c r="E40" s="38">
        <v>0.12</v>
      </c>
      <c r="F40" s="38">
        <v>1.17</v>
      </c>
      <c r="G40" s="38">
        <v>2</v>
      </c>
    </row>
    <row r="41" spans="1:7" ht="17" x14ac:dyDescent="0.25">
      <c r="A41" s="34" t="s">
        <v>98</v>
      </c>
      <c r="B41" s="38">
        <v>534.79999999999995</v>
      </c>
      <c r="C41" s="38">
        <v>1641.2</v>
      </c>
      <c r="D41" s="38">
        <v>2042.23</v>
      </c>
      <c r="E41" s="38">
        <v>0.03</v>
      </c>
      <c r="F41" s="38">
        <v>0.33</v>
      </c>
      <c r="G41" s="38">
        <v>2</v>
      </c>
    </row>
    <row r="42" spans="1:7" ht="17" x14ac:dyDescent="0.25">
      <c r="A42" s="34" t="s">
        <v>99</v>
      </c>
      <c r="B42" s="38">
        <v>598.41</v>
      </c>
      <c r="C42" s="38">
        <v>1143.3399999999999</v>
      </c>
      <c r="D42" s="38">
        <v>2032.17</v>
      </c>
      <c r="E42" s="38">
        <v>0.03</v>
      </c>
      <c r="F42" s="38">
        <v>0.33</v>
      </c>
      <c r="G42" s="38">
        <v>2</v>
      </c>
    </row>
    <row r="43" spans="1:7" ht="17" x14ac:dyDescent="0.25">
      <c r="A43" s="35" t="s">
        <v>54</v>
      </c>
      <c r="B43" s="38">
        <v>1513.08</v>
      </c>
      <c r="C43" s="38">
        <v>4345.8500000000004</v>
      </c>
      <c r="D43" s="38">
        <v>8467.56</v>
      </c>
      <c r="E43" s="38">
        <v>0.19</v>
      </c>
      <c r="F43" s="38">
        <v>1.8</v>
      </c>
      <c r="G43" s="38">
        <v>2</v>
      </c>
    </row>
    <row r="44" spans="1:7" ht="17" x14ac:dyDescent="0.25">
      <c r="A44" s="35" t="s">
        <v>55</v>
      </c>
      <c r="B44" s="38">
        <v>1150.3699999999999</v>
      </c>
      <c r="C44" s="38">
        <v>3658.09</v>
      </c>
      <c r="D44" s="38">
        <v>7211.79</v>
      </c>
      <c r="E44" s="38">
        <v>0.13</v>
      </c>
      <c r="F44" s="38">
        <v>1.22</v>
      </c>
      <c r="G44" s="38">
        <v>2</v>
      </c>
    </row>
    <row r="45" spans="1:7" ht="17" x14ac:dyDescent="0.25">
      <c r="A45" s="35" t="s">
        <v>56</v>
      </c>
      <c r="B45" s="38">
        <v>1007.02</v>
      </c>
      <c r="C45" s="38">
        <v>2697.59</v>
      </c>
      <c r="D45" s="38">
        <v>3531.68</v>
      </c>
      <c r="E45" s="38">
        <v>0.08</v>
      </c>
      <c r="F45" s="38">
        <v>0.76</v>
      </c>
      <c r="G45" s="38">
        <v>2</v>
      </c>
    </row>
    <row r="46" spans="1:7" ht="17" x14ac:dyDescent="0.25">
      <c r="A46" s="35" t="s">
        <v>57</v>
      </c>
      <c r="B46" s="38">
        <v>1675.86</v>
      </c>
      <c r="C46" s="38">
        <v>2837.97</v>
      </c>
      <c r="D46" s="38">
        <v>3642.08</v>
      </c>
      <c r="E46" s="38">
        <v>0.08</v>
      </c>
      <c r="F46" s="38">
        <v>0.77</v>
      </c>
      <c r="G46" s="38">
        <v>2</v>
      </c>
    </row>
    <row r="47" spans="1:7" ht="17" x14ac:dyDescent="0.25">
      <c r="A47" s="35" t="s">
        <v>58</v>
      </c>
      <c r="B47" s="38">
        <v>1568.32</v>
      </c>
      <c r="C47" s="38">
        <v>4881.2299999999996</v>
      </c>
      <c r="D47" s="38">
        <v>7516.76</v>
      </c>
      <c r="E47" s="38">
        <v>0.19</v>
      </c>
      <c r="F47" s="38">
        <v>1.82</v>
      </c>
      <c r="G47" s="38">
        <v>2</v>
      </c>
    </row>
    <row r="48" spans="1:7" ht="17" x14ac:dyDescent="0.25">
      <c r="A48" s="35" t="s">
        <v>59</v>
      </c>
      <c r="B48" s="38">
        <v>2401.1</v>
      </c>
      <c r="C48" s="38">
        <v>5548.97</v>
      </c>
      <c r="D48" s="38">
        <v>10450.120000000001</v>
      </c>
      <c r="E48" s="38">
        <v>0.21</v>
      </c>
      <c r="F48" s="38">
        <v>2</v>
      </c>
      <c r="G48" s="38">
        <v>2</v>
      </c>
    </row>
    <row r="49" spans="1:7" ht="17" x14ac:dyDescent="0.25">
      <c r="A49" s="35" t="s">
        <v>60</v>
      </c>
      <c r="B49" s="38">
        <v>1204.99</v>
      </c>
      <c r="C49" s="38">
        <v>3545.72</v>
      </c>
      <c r="D49" s="38">
        <v>6258.89</v>
      </c>
      <c r="E49" s="38">
        <v>0.13</v>
      </c>
      <c r="F49" s="38">
        <v>1.26</v>
      </c>
      <c r="G49" s="38">
        <v>2</v>
      </c>
    </row>
    <row r="50" spans="1:7" ht="17" x14ac:dyDescent="0.25">
      <c r="A50" s="35" t="s">
        <v>61</v>
      </c>
      <c r="B50" s="38">
        <v>1125.3</v>
      </c>
      <c r="C50" s="38">
        <v>2814.76</v>
      </c>
      <c r="D50" s="38">
        <v>4244.82</v>
      </c>
      <c r="E50" s="38">
        <v>0.08</v>
      </c>
      <c r="F50" s="38">
        <v>0.81</v>
      </c>
      <c r="G50" s="38">
        <v>2</v>
      </c>
    </row>
    <row r="51" spans="1:7" ht="17" x14ac:dyDescent="0.25">
      <c r="A51" s="35" t="s">
        <v>62</v>
      </c>
      <c r="B51" s="38">
        <v>1983.64</v>
      </c>
      <c r="C51" s="38">
        <v>4037.86</v>
      </c>
      <c r="D51" s="38">
        <v>6293.05</v>
      </c>
      <c r="E51" s="38">
        <v>0.15</v>
      </c>
      <c r="F51" s="38">
        <v>1.48</v>
      </c>
      <c r="G51" s="38">
        <v>2</v>
      </c>
    </row>
    <row r="52" spans="1:7" ht="17" x14ac:dyDescent="0.25">
      <c r="A52" s="35" t="s">
        <v>63</v>
      </c>
      <c r="B52" s="38">
        <v>1230.17</v>
      </c>
      <c r="C52" s="38">
        <v>4879.78</v>
      </c>
      <c r="D52" s="38">
        <v>8715.24</v>
      </c>
      <c r="E52" s="38">
        <v>0.2</v>
      </c>
      <c r="F52" s="38">
        <v>1.95</v>
      </c>
      <c r="G52" s="38">
        <v>2</v>
      </c>
    </row>
    <row r="53" spans="1:7" ht="17" x14ac:dyDescent="0.25">
      <c r="A53" s="35" t="s">
        <v>64</v>
      </c>
      <c r="B53" s="38">
        <v>1440.4</v>
      </c>
      <c r="C53" s="38">
        <v>4444.8500000000004</v>
      </c>
      <c r="D53" s="38">
        <v>6710.05</v>
      </c>
      <c r="E53" s="38">
        <v>0.18</v>
      </c>
      <c r="F53" s="38">
        <v>1.71</v>
      </c>
      <c r="G53" s="38">
        <v>2</v>
      </c>
    </row>
    <row r="54" spans="1:7" ht="17" x14ac:dyDescent="0.25">
      <c r="A54" s="35" t="s">
        <v>65</v>
      </c>
      <c r="B54" s="38">
        <v>1044.5999999999999</v>
      </c>
      <c r="C54" s="38">
        <v>2938.37</v>
      </c>
      <c r="D54" s="38">
        <v>3453.86</v>
      </c>
      <c r="E54" s="38">
        <v>0.09</v>
      </c>
      <c r="F54" s="38">
        <v>0.87</v>
      </c>
      <c r="G54" s="38">
        <v>2</v>
      </c>
    </row>
    <row r="55" spans="1:7" ht="17" x14ac:dyDescent="0.25">
      <c r="A55" s="35" t="s">
        <v>100</v>
      </c>
      <c r="B55" s="38">
        <v>694.05</v>
      </c>
      <c r="C55" s="38">
        <v>1811.06</v>
      </c>
      <c r="D55" s="38">
        <v>4187.71</v>
      </c>
      <c r="E55" s="38">
        <v>0.1</v>
      </c>
      <c r="F55" s="38">
        <v>0.95</v>
      </c>
      <c r="G55" s="38">
        <v>2</v>
      </c>
    </row>
    <row r="56" spans="1:7" ht="17" x14ac:dyDescent="0.25">
      <c r="A56" s="35" t="s">
        <v>101</v>
      </c>
      <c r="B56" s="38">
        <v>1577.83</v>
      </c>
      <c r="C56" s="38">
        <v>4716.3599999999997</v>
      </c>
      <c r="D56" s="38">
        <v>9338.25</v>
      </c>
      <c r="E56" s="38">
        <v>0.19</v>
      </c>
      <c r="F56" s="38">
        <v>1.8</v>
      </c>
      <c r="G56" s="38">
        <v>2</v>
      </c>
    </row>
    <row r="57" spans="1:7" ht="17" x14ac:dyDescent="0.25">
      <c r="A57" s="35" t="s">
        <v>102</v>
      </c>
      <c r="B57" s="38">
        <v>1480.45</v>
      </c>
      <c r="C57" s="38">
        <v>5862.87</v>
      </c>
      <c r="D57" s="38">
        <v>6151.44</v>
      </c>
      <c r="E57" s="38">
        <v>0.26</v>
      </c>
      <c r="F57" s="38">
        <v>2.4700000000000002</v>
      </c>
      <c r="G57" s="38">
        <v>2</v>
      </c>
    </row>
    <row r="58" spans="1:7" ht="17" x14ac:dyDescent="0.25">
      <c r="A58" s="35" t="s">
        <v>103</v>
      </c>
      <c r="B58" s="38">
        <v>2372.9499999999998</v>
      </c>
      <c r="C58" s="38">
        <v>4018.5</v>
      </c>
      <c r="D58" s="38">
        <v>4928.37</v>
      </c>
      <c r="E58" s="38">
        <v>0.13</v>
      </c>
      <c r="F58" s="38">
        <v>1.26</v>
      </c>
      <c r="G58" s="38">
        <v>2</v>
      </c>
    </row>
    <row r="59" spans="1:7" ht="17" x14ac:dyDescent="0.25">
      <c r="A59" s="35" t="s">
        <v>104</v>
      </c>
      <c r="B59" s="38">
        <v>1113.67</v>
      </c>
      <c r="C59" s="38">
        <v>4222.71</v>
      </c>
      <c r="D59" s="38">
        <v>7474.83</v>
      </c>
      <c r="E59" s="38">
        <v>0.18</v>
      </c>
      <c r="F59" s="38">
        <v>1.72</v>
      </c>
      <c r="G59" s="38">
        <v>2</v>
      </c>
    </row>
    <row r="60" spans="1:7" ht="17" x14ac:dyDescent="0.25">
      <c r="A60" s="35" t="s">
        <v>105</v>
      </c>
      <c r="B60" s="38">
        <v>1578.3</v>
      </c>
      <c r="C60" s="38">
        <v>3559.2</v>
      </c>
      <c r="D60" s="38">
        <v>6789.89</v>
      </c>
      <c r="E60" s="38">
        <v>0.15</v>
      </c>
      <c r="F60" s="38">
        <v>1.46</v>
      </c>
      <c r="G60" s="38">
        <v>2</v>
      </c>
    </row>
    <row r="61" spans="1:7" ht="17" x14ac:dyDescent="0.25">
      <c r="A61" s="35" t="s">
        <v>106</v>
      </c>
      <c r="B61" s="38">
        <v>1137.9000000000001</v>
      </c>
      <c r="C61" s="38">
        <v>4289.47</v>
      </c>
      <c r="D61" s="38">
        <v>8748.4599999999991</v>
      </c>
      <c r="E61" s="38">
        <v>0.16</v>
      </c>
      <c r="F61" s="38">
        <v>1.52</v>
      </c>
      <c r="G61" s="38">
        <v>2</v>
      </c>
    </row>
    <row r="62" spans="1:7" ht="17" x14ac:dyDescent="0.25">
      <c r="A62" s="35" t="s">
        <v>107</v>
      </c>
      <c r="B62" s="38">
        <v>697.63</v>
      </c>
      <c r="C62" s="38">
        <v>1727.71</v>
      </c>
      <c r="D62" s="38">
        <v>3075.4</v>
      </c>
      <c r="E62" s="38">
        <v>7.0000000000000007E-2</v>
      </c>
      <c r="F62" s="38">
        <v>0.63</v>
      </c>
      <c r="G62" s="38">
        <v>2</v>
      </c>
    </row>
    <row r="63" spans="1:7" ht="17" x14ac:dyDescent="0.25">
      <c r="A63" s="35" t="s">
        <v>108</v>
      </c>
      <c r="B63" s="38">
        <v>1123.3599999999999</v>
      </c>
      <c r="C63" s="38">
        <v>3764.31</v>
      </c>
      <c r="D63" s="38">
        <v>6469.37</v>
      </c>
      <c r="E63" s="38">
        <v>0.13</v>
      </c>
      <c r="F63" s="38">
        <v>1.25</v>
      </c>
      <c r="G63" s="38">
        <v>2</v>
      </c>
    </row>
    <row r="64" spans="1:7" ht="17" x14ac:dyDescent="0.25">
      <c r="A64" s="35" t="s">
        <v>109</v>
      </c>
      <c r="B64" s="38">
        <v>1062.1199999999999</v>
      </c>
      <c r="C64" s="38">
        <v>3579.08</v>
      </c>
      <c r="D64" s="38">
        <v>6319.33</v>
      </c>
      <c r="E64" s="38">
        <v>0.14000000000000001</v>
      </c>
      <c r="F64" s="38">
        <v>1.34</v>
      </c>
      <c r="G64" s="38">
        <v>2</v>
      </c>
    </row>
    <row r="65" spans="1:7" ht="17" x14ac:dyDescent="0.25">
      <c r="A65" s="35" t="s">
        <v>110</v>
      </c>
      <c r="B65" s="38">
        <v>1752.87</v>
      </c>
      <c r="C65" s="38">
        <v>5210.0600000000004</v>
      </c>
      <c r="D65" s="13"/>
      <c r="E65" s="38">
        <v>0.19</v>
      </c>
      <c r="F65" s="38">
        <v>1.77</v>
      </c>
      <c r="G65" s="38">
        <v>2</v>
      </c>
    </row>
    <row r="66" spans="1:7" ht="17" x14ac:dyDescent="0.25">
      <c r="A66" s="35" t="s">
        <v>111</v>
      </c>
      <c r="B66" s="38">
        <v>1135.69</v>
      </c>
      <c r="C66" s="38">
        <v>3790.16</v>
      </c>
      <c r="D66" s="38">
        <v>8573.51</v>
      </c>
      <c r="E66" s="38">
        <v>0.21</v>
      </c>
      <c r="F66" s="38">
        <v>1.98</v>
      </c>
      <c r="G66" s="38">
        <v>2</v>
      </c>
    </row>
    <row r="67" spans="1:7" ht="17" x14ac:dyDescent="0.25">
      <c r="A67" s="35" t="s">
        <v>112</v>
      </c>
      <c r="B67" s="38">
        <v>759.52</v>
      </c>
      <c r="C67" s="38">
        <v>3035.32</v>
      </c>
      <c r="D67" s="38">
        <v>6290.68</v>
      </c>
      <c r="E67" s="38">
        <v>0.15</v>
      </c>
      <c r="F67" s="38">
        <v>1.39</v>
      </c>
      <c r="G67" s="38">
        <v>2</v>
      </c>
    </row>
    <row r="68" spans="1:7" ht="17" x14ac:dyDescent="0.25">
      <c r="A68" s="35" t="s">
        <v>113</v>
      </c>
      <c r="B68" s="38">
        <v>1294.75</v>
      </c>
      <c r="C68" s="38">
        <v>4509.71</v>
      </c>
      <c r="D68" s="38">
        <v>7286.52</v>
      </c>
      <c r="E68" s="38">
        <v>0.19</v>
      </c>
      <c r="F68" s="38">
        <v>1.81</v>
      </c>
      <c r="G68" s="38">
        <v>2</v>
      </c>
    </row>
    <row r="69" spans="1:7" ht="17" x14ac:dyDescent="0.25">
      <c r="A69" s="35" t="s">
        <v>114</v>
      </c>
      <c r="B69" s="38">
        <v>1506.45</v>
      </c>
      <c r="C69" s="38">
        <v>3942.94</v>
      </c>
      <c r="D69" s="38">
        <v>6127.87</v>
      </c>
      <c r="E69" s="38">
        <v>0.15</v>
      </c>
      <c r="F69" s="38">
        <v>1.47</v>
      </c>
      <c r="G69" s="38">
        <v>2</v>
      </c>
    </row>
    <row r="70" spans="1:7" ht="17" x14ac:dyDescent="0.25">
      <c r="A70" s="35" t="s">
        <v>115</v>
      </c>
      <c r="B70" s="38">
        <v>1321.55</v>
      </c>
      <c r="C70" s="38">
        <v>2614.62</v>
      </c>
      <c r="D70" s="38">
        <v>5694.89</v>
      </c>
      <c r="E70" s="38">
        <v>0.11</v>
      </c>
      <c r="F70" s="38">
        <v>1.05</v>
      </c>
      <c r="G70" s="38">
        <v>2</v>
      </c>
    </row>
    <row r="71" spans="1:7" ht="17" x14ac:dyDescent="0.25">
      <c r="A71" s="35" t="s">
        <v>116</v>
      </c>
      <c r="B71" s="38">
        <v>1104.78</v>
      </c>
      <c r="C71" s="38">
        <v>3730.1</v>
      </c>
      <c r="D71" s="38">
        <v>6120.61</v>
      </c>
      <c r="E71" s="38">
        <v>0.15</v>
      </c>
      <c r="F71" s="38">
        <v>1.45</v>
      </c>
      <c r="G71" s="38">
        <v>2</v>
      </c>
    </row>
    <row r="72" spans="1:7" ht="17" x14ac:dyDescent="0.25">
      <c r="A72" s="35" t="s">
        <v>117</v>
      </c>
      <c r="B72" s="38">
        <v>982.18</v>
      </c>
      <c r="C72" s="38">
        <v>3036.82</v>
      </c>
      <c r="D72" s="38">
        <v>3794.84</v>
      </c>
      <c r="E72" s="38">
        <v>0.13</v>
      </c>
      <c r="F72" s="38">
        <v>1.22</v>
      </c>
      <c r="G72" s="38">
        <v>2</v>
      </c>
    </row>
    <row r="73" spans="1:7" ht="17" x14ac:dyDescent="0.25">
      <c r="A73" s="35" t="s">
        <v>118</v>
      </c>
      <c r="B73" s="38">
        <v>526.69000000000005</v>
      </c>
      <c r="C73" s="38">
        <v>5217.53</v>
      </c>
      <c r="D73" s="38">
        <v>6049.76</v>
      </c>
      <c r="E73" s="38">
        <v>0.12</v>
      </c>
      <c r="F73" s="38">
        <v>1.1599999999999999</v>
      </c>
      <c r="G73" s="38">
        <v>2</v>
      </c>
    </row>
    <row r="74" spans="1:7" ht="17" x14ac:dyDescent="0.25">
      <c r="A74" s="35" t="s">
        <v>119</v>
      </c>
      <c r="B74" s="38">
        <v>1186</v>
      </c>
      <c r="C74" s="38">
        <v>3441.27</v>
      </c>
      <c r="D74" s="38">
        <v>5245.23</v>
      </c>
      <c r="E74" s="38">
        <v>0.14000000000000001</v>
      </c>
      <c r="F74" s="38">
        <v>1.31</v>
      </c>
      <c r="G74" s="38">
        <v>2</v>
      </c>
    </row>
  </sheetData>
  <mergeCells count="1">
    <mergeCell ref="B1:E1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Trial 1</vt:lpstr>
      <vt:lpstr>Trial 2</vt:lpstr>
      <vt:lpstr>Error distribution</vt:lpstr>
      <vt:lpstr>Fertliser calculations</vt:lpstr>
      <vt:lpstr>Summary stats</vt:lpstr>
      <vt:lpstr>Bland Altman</vt:lpstr>
      <vt:lpstr>Autoanalyser _ Check</vt:lpstr>
      <vt:lpstr>Cost savings</vt:lpstr>
      <vt:lpstr>Water Spinach LAI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2019-06-04T13:47:09Z</dcterms:created>
  <dcterms:modified xsi:type="dcterms:W3CDTF">2019-11-12T15:20:57Z</dcterms:modified>
</cp:coreProperties>
</file>