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autoCompressPictures="0" defaultThemeVersion="124226"/>
  <bookViews>
    <workbookView xWindow="240" yWindow="105" windowWidth="19320" windowHeight="15075"/>
  </bookViews>
  <sheets>
    <sheet name="Sheet1" sheetId="4" r:id="rId1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06" i="4" l="1"/>
  <c r="S9" i="4" s="1"/>
  <c r="E106" i="4"/>
  <c r="E109" i="4" s="1"/>
  <c r="R9" i="4" s="1"/>
  <c r="F72" i="4"/>
  <c r="F75" i="4" s="1"/>
  <c r="U8" i="4" s="1"/>
  <c r="E72" i="4"/>
  <c r="E75" i="4"/>
  <c r="R8" i="4" s="1"/>
  <c r="E74" i="4"/>
  <c r="Q8" i="4" s="1"/>
  <c r="F21" i="4"/>
  <c r="F24" i="4" s="1"/>
  <c r="U7" i="4" s="1"/>
  <c r="E21" i="4"/>
  <c r="E24" i="4"/>
  <c r="R7" i="4" s="1"/>
  <c r="E23" i="4"/>
  <c r="Q7" i="4" s="1"/>
  <c r="F89" i="4"/>
  <c r="F92" i="4" s="1"/>
  <c r="U6" i="4" s="1"/>
  <c r="E89" i="4"/>
  <c r="E92" i="4"/>
  <c r="R6" i="4" s="1"/>
  <c r="E91" i="4"/>
  <c r="Q6" i="4" s="1"/>
  <c r="F55" i="4"/>
  <c r="F58" i="4" s="1"/>
  <c r="U5" i="4" s="1"/>
  <c r="E55" i="4"/>
  <c r="E58" i="4"/>
  <c r="R5" i="4" s="1"/>
  <c r="E57" i="4"/>
  <c r="Q5" i="4" s="1"/>
  <c r="D106" i="4"/>
  <c r="D109" i="4" s="1"/>
  <c r="O9" i="4" s="1"/>
  <c r="D72" i="4"/>
  <c r="D75" i="4"/>
  <c r="O8" i="4" s="1"/>
  <c r="D74" i="4"/>
  <c r="N8" i="4" s="1"/>
  <c r="D21" i="4"/>
  <c r="D24" i="4" s="1"/>
  <c r="O7" i="4" s="1"/>
  <c r="D22" i="4"/>
  <c r="N7" i="4"/>
  <c r="D89" i="4"/>
  <c r="D92" i="4"/>
  <c r="O6" i="4" s="1"/>
  <c r="D91" i="4"/>
  <c r="N6" i="4" s="1"/>
  <c r="D55" i="4"/>
  <c r="D58" i="4" s="1"/>
  <c r="O5" i="4" s="1"/>
  <c r="C26" i="4"/>
  <c r="E22" i="4"/>
  <c r="F22" i="4"/>
  <c r="D23" i="4"/>
  <c r="C21" i="4"/>
  <c r="C24" i="4" s="1"/>
  <c r="L7" i="4" s="1"/>
  <c r="C23" i="4"/>
  <c r="C22" i="4"/>
  <c r="C106" i="4"/>
  <c r="C109" i="4"/>
  <c r="L9" i="4" s="1"/>
  <c r="C108" i="4"/>
  <c r="K9" i="4" s="1"/>
  <c r="C72" i="4"/>
  <c r="C75" i="4" s="1"/>
  <c r="L8" i="4" s="1"/>
  <c r="C89" i="4"/>
  <c r="C92" i="4"/>
  <c r="L6" i="4" s="1"/>
  <c r="C91" i="4"/>
  <c r="K6" i="4" s="1"/>
  <c r="C38" i="4"/>
  <c r="C41" i="4" s="1"/>
  <c r="L4" i="4" s="1"/>
  <c r="F111" i="4"/>
  <c r="E111" i="4"/>
  <c r="D111" i="4"/>
  <c r="C111" i="4"/>
  <c r="F107" i="4"/>
  <c r="E107" i="4"/>
  <c r="D107" i="4"/>
  <c r="C107" i="4"/>
  <c r="F94" i="4"/>
  <c r="E94" i="4"/>
  <c r="D94" i="4"/>
  <c r="C94" i="4"/>
  <c r="F90" i="4"/>
  <c r="E90" i="4"/>
  <c r="D90" i="4"/>
  <c r="C90" i="4"/>
  <c r="F77" i="4"/>
  <c r="E77" i="4"/>
  <c r="D77" i="4"/>
  <c r="C77" i="4"/>
  <c r="F73" i="4"/>
  <c r="E73" i="4"/>
  <c r="D73" i="4"/>
  <c r="C73" i="4"/>
  <c r="F60" i="4"/>
  <c r="E60" i="4"/>
  <c r="D60" i="4"/>
  <c r="C60" i="4"/>
  <c r="F56" i="4"/>
  <c r="E56" i="4"/>
  <c r="D56" i="4"/>
  <c r="C56" i="4"/>
  <c r="C55" i="4"/>
  <c r="C58" i="4"/>
  <c r="L5" i="4" s="1"/>
  <c r="F43" i="4"/>
  <c r="E43" i="4"/>
  <c r="D43" i="4"/>
  <c r="C43" i="4"/>
  <c r="F39" i="4"/>
  <c r="E39" i="4"/>
  <c r="D39" i="4"/>
  <c r="C39" i="4"/>
  <c r="F38" i="4"/>
  <c r="F41" i="4" s="1"/>
  <c r="U4" i="4" s="1"/>
  <c r="E38" i="4"/>
  <c r="E41" i="4" s="1"/>
  <c r="R4" i="4" s="1"/>
  <c r="D38" i="4"/>
  <c r="D40" i="4" s="1"/>
  <c r="N4" i="4" s="1"/>
  <c r="F26" i="4"/>
  <c r="E26" i="4"/>
  <c r="D26" i="4"/>
  <c r="M9" i="4"/>
  <c r="J9" i="4"/>
  <c r="S8" i="4"/>
  <c r="P8" i="4"/>
  <c r="M8" i="4"/>
  <c r="J8" i="4"/>
  <c r="S7" i="4"/>
  <c r="P7" i="4"/>
  <c r="M7" i="4"/>
  <c r="S6" i="4"/>
  <c r="P6" i="4"/>
  <c r="M6" i="4"/>
  <c r="J6" i="4"/>
  <c r="S5" i="4"/>
  <c r="P5" i="4"/>
  <c r="M5" i="4"/>
  <c r="J5" i="4"/>
  <c r="P4" i="4"/>
  <c r="S4" i="4"/>
  <c r="J7" i="4"/>
  <c r="D27" i="4"/>
  <c r="F27" i="4"/>
  <c r="E44" i="4"/>
  <c r="C61" i="4"/>
  <c r="E61" i="4"/>
  <c r="C78" i="4"/>
  <c r="E78" i="4"/>
  <c r="C95" i="4"/>
  <c r="E95" i="4"/>
  <c r="C112" i="4"/>
  <c r="E112" i="4"/>
  <c r="K7" i="4"/>
  <c r="C40" i="4"/>
  <c r="K4" i="4" s="1"/>
  <c r="D41" i="4"/>
  <c r="O4" i="4" s="1"/>
  <c r="E40" i="4"/>
  <c r="Q4" i="4" s="1"/>
  <c r="F40" i="4"/>
  <c r="T4" i="4" s="1"/>
  <c r="C57" i="4"/>
  <c r="K5" i="4" s="1"/>
  <c r="C27" i="4"/>
  <c r="E27" i="4"/>
  <c r="D44" i="4"/>
  <c r="F44" i="4"/>
  <c r="D61" i="4"/>
  <c r="F61" i="4"/>
  <c r="D78" i="4"/>
  <c r="F78" i="4"/>
  <c r="D95" i="4"/>
  <c r="F95" i="4"/>
  <c r="D112" i="4"/>
  <c r="F112" i="4"/>
  <c r="J4" i="4"/>
  <c r="C44" i="4"/>
  <c r="M4" i="4" l="1"/>
  <c r="C74" i="4"/>
  <c r="K8" i="4" s="1"/>
  <c r="D57" i="4"/>
  <c r="N5" i="4" s="1"/>
  <c r="D108" i="4"/>
  <c r="N9" i="4" s="1"/>
  <c r="F57" i="4"/>
  <c r="T5" i="4" s="1"/>
  <c r="F91" i="4"/>
  <c r="T6" i="4" s="1"/>
  <c r="F23" i="4"/>
  <c r="T7" i="4" s="1"/>
  <c r="F74" i="4"/>
  <c r="T8" i="4" s="1"/>
  <c r="P9" i="4"/>
  <c r="E108" i="4"/>
  <c r="Q9" i="4" s="1"/>
  <c r="F108" i="4"/>
  <c r="T9" i="4" s="1"/>
  <c r="F109" i="4"/>
  <c r="U9" i="4" s="1"/>
</calcChain>
</file>

<file path=xl/comments1.xml><?xml version="1.0" encoding="utf-8"?>
<comments xmlns="http://schemas.openxmlformats.org/spreadsheetml/2006/main">
  <authors>
    <author>Author</author>
  </authors>
  <commentList>
    <comment ref="B14" authorId="0">
      <text>
        <r>
          <rPr>
            <b/>
            <sz val="8"/>
            <color indexed="81"/>
            <rFont val="Tahoma"/>
            <charset val="1"/>
          </rPr>
          <t>Author:</t>
        </r>
        <r>
          <rPr>
            <sz val="8"/>
            <color indexed="81"/>
            <rFont val="Tahoma"/>
            <charset val="1"/>
          </rPr>
          <t xml:space="preserve">
Possible damage on loading into grips
</t>
        </r>
      </text>
    </comment>
  </commentList>
</comments>
</file>

<file path=xl/sharedStrings.xml><?xml version="1.0" encoding="utf-8"?>
<sst xmlns="http://schemas.openxmlformats.org/spreadsheetml/2006/main" count="115" uniqueCount="58">
  <si>
    <t>SC1</t>
  </si>
  <si>
    <t>Max load</t>
  </si>
  <si>
    <t>Strain @ max load</t>
  </si>
  <si>
    <t>Load @ fail</t>
  </si>
  <si>
    <t>Strain @ Ult</t>
  </si>
  <si>
    <t>02-01</t>
  </si>
  <si>
    <t>02-02</t>
  </si>
  <si>
    <t>02-03</t>
  </si>
  <si>
    <t>02-04</t>
  </si>
  <si>
    <t>02-05</t>
  </si>
  <si>
    <t>02-07</t>
  </si>
  <si>
    <t>AV</t>
  </si>
  <si>
    <t>+/- %</t>
  </si>
  <si>
    <t>SD</t>
  </si>
  <si>
    <t>SD as %</t>
  </si>
  <si>
    <t>SC2</t>
  </si>
  <si>
    <t>Load @ Ult</t>
  </si>
  <si>
    <t>SC3</t>
  </si>
  <si>
    <t>09-01</t>
  </si>
  <si>
    <t>09-03</t>
  </si>
  <si>
    <t>09-04</t>
  </si>
  <si>
    <t>09-05</t>
  </si>
  <si>
    <t>09-07</t>
  </si>
  <si>
    <t>SC4</t>
  </si>
  <si>
    <t>08-02</t>
  </si>
  <si>
    <t>08-04</t>
  </si>
  <si>
    <t>08-05</t>
  </si>
  <si>
    <t>08-06</t>
  </si>
  <si>
    <t>SC5</t>
  </si>
  <si>
    <t>09-08</t>
  </si>
  <si>
    <t>09-10</t>
  </si>
  <si>
    <t>09-12</t>
  </si>
  <si>
    <t>09-13</t>
  </si>
  <si>
    <t>09-14</t>
  </si>
  <si>
    <t>SC8</t>
  </si>
  <si>
    <t>SC8-1</t>
  </si>
  <si>
    <t>SC8-2</t>
  </si>
  <si>
    <t>SC8-3</t>
  </si>
  <si>
    <t>SC8-4</t>
  </si>
  <si>
    <t>SC8-5</t>
  </si>
  <si>
    <t>Weld (no fibres)</t>
  </si>
  <si>
    <t>Adhesive</t>
  </si>
  <si>
    <t>Weld (fibres)</t>
  </si>
  <si>
    <t>MAX v</t>
  </si>
  <si>
    <t>MIN v</t>
  </si>
  <si>
    <t>SC2-1</t>
  </si>
  <si>
    <t>SC2-2</t>
  </si>
  <si>
    <t>SC2-4</t>
  </si>
  <si>
    <t>SC2-5</t>
  </si>
  <si>
    <t>SC2-6</t>
  </si>
  <si>
    <t>SC2-3</t>
  </si>
  <si>
    <t>Adhesive with
post-cure bolting</t>
  </si>
  <si>
    <t>Weld (no fibres)
and adhesive</t>
  </si>
  <si>
    <t>Weld (fibres)
and adhesive</t>
  </si>
  <si>
    <t>Max. load / kN</t>
  </si>
  <si>
    <t>Load @ ult. fail / kN</t>
  </si>
  <si>
    <t>% strain @ max. load</t>
  </si>
  <si>
    <t>% strain @ ult. fail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</si>
</sst>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8"/>
      <color indexed="81"/>
      <name val="Tahoma"/>
      <charset val="1"/>
    </font>
    <font>
      <b/>
      <sz val="8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0" fillId="0" borderId="2" xfId="0" applyNumberFormat="1" applyBorder="1"/>
    <xf numFmtId="49" fontId="0" fillId="0" borderId="5" xfId="0" applyNumberForma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2" borderId="5" xfId="0" applyFill="1" applyBorder="1"/>
    <xf numFmtId="0" fontId="0" fillId="2" borderId="0" xfId="0" applyFill="1" applyBorder="1"/>
    <xf numFmtId="0" fontId="0" fillId="2" borderId="5" xfId="0" quotePrefix="1" applyFill="1" applyBorder="1"/>
    <xf numFmtId="0" fontId="0" fillId="0" borderId="13" xfId="0" applyBorder="1" applyAlignment="1">
      <alignment wrapText="1"/>
    </xf>
    <xf numFmtId="0" fontId="0" fillId="0" borderId="12" xfId="0" applyBorder="1" applyAlignment="1">
      <alignment wrapText="1"/>
    </xf>
    <xf numFmtId="0" fontId="0" fillId="3" borderId="0" xfId="0" applyFill="1" applyBorder="1"/>
    <xf numFmtId="0" fontId="0" fillId="3" borderId="6" xfId="0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GB" sz="2000"/>
              <a:t>Reivew of resistance weld reinforced adhesive joining strength</a:t>
            </a:r>
            <a:r>
              <a:rPr lang="en-GB" sz="2000" baseline="0"/>
              <a:t> </a:t>
            </a:r>
            <a:endParaRPr lang="en-GB" sz="2000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Sheet1!$J$3</c:f>
              <c:strCache>
                <c:ptCount val="1"/>
                <c:pt idx="0">
                  <c:v>Max. load / kN</c:v>
                </c:pt>
              </c:strCache>
            </c:strRef>
          </c:tx>
          <c:invertIfNegative val="0"/>
          <c:dLbls>
            <c:numFmt formatCode="#,##0.00" sourceLinked="0"/>
            <c:spPr>
              <a:solidFill>
                <a:schemeClr val="bg1">
                  <a:alpha val="50000"/>
                </a:schemeClr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errBars>
            <c:errBarType val="both"/>
            <c:errValType val="cust"/>
            <c:noEndCap val="0"/>
            <c:plus>
              <c:numRef>
                <c:f>Sheet1!$K$4:$K$9</c:f>
                <c:numCache>
                  <c:formatCode>General</c:formatCode>
                  <c:ptCount val="6"/>
                  <c:pt idx="0">
                    <c:v>4.7042903615</c:v>
                  </c:pt>
                  <c:pt idx="1">
                    <c:v>2.3074400000000002</c:v>
                  </c:pt>
                  <c:pt idx="2">
                    <c:v>0.72477999999999909</c:v>
                  </c:pt>
                  <c:pt idx="3">
                    <c:v>2.4363600000000005</c:v>
                  </c:pt>
                  <c:pt idx="4">
                    <c:v>2.560800000000004</c:v>
                  </c:pt>
                  <c:pt idx="5">
                    <c:v>5.2965600000000013</c:v>
                  </c:pt>
                </c:numCache>
              </c:numRef>
            </c:plus>
            <c:minus>
              <c:numRef>
                <c:f>Sheet1!$L$4:$L$9</c:f>
                <c:numCache>
                  <c:formatCode>General</c:formatCode>
                  <c:ptCount val="6"/>
                  <c:pt idx="0">
                    <c:v>5.0480557194999998</c:v>
                  </c:pt>
                  <c:pt idx="1">
                    <c:v>1.7631600000000001</c:v>
                  </c:pt>
                  <c:pt idx="2">
                    <c:v>0.61422000000000132</c:v>
                  </c:pt>
                  <c:pt idx="3">
                    <c:v>1.6163399999999992</c:v>
                  </c:pt>
                  <c:pt idx="4">
                    <c:v>2.8361999999999981</c:v>
                  </c:pt>
                  <c:pt idx="5">
                    <c:v>3.7005399999999993</c:v>
                  </c:pt>
                </c:numCache>
              </c:numRef>
            </c:minus>
            <c:spPr>
              <a:ln w="25400" cap="flat">
                <a:headEnd type="none"/>
              </a:ln>
            </c:spPr>
          </c:errBars>
          <c:cat>
            <c:strRef>
              <c:f>Sheet1!$I$4:$I$9</c:f>
              <c:strCache>
                <c:ptCount val="6"/>
                <c:pt idx="0">
                  <c:v>Adhesive</c:v>
                </c:pt>
                <c:pt idx="1">
                  <c:v>Weld (fibres)</c:v>
                </c:pt>
                <c:pt idx="2">
                  <c:v>Weld (no fibres)</c:v>
                </c:pt>
                <c:pt idx="3">
                  <c:v>Weld (fibres)
and adhesive</c:v>
                </c:pt>
                <c:pt idx="4">
                  <c:v>Weld (no fibres)
and adhesive</c:v>
                </c:pt>
                <c:pt idx="5">
                  <c:v>Adhesive with
post-cure bolting</c:v>
                </c:pt>
              </c:strCache>
            </c:strRef>
          </c:cat>
          <c:val>
            <c:numRef>
              <c:f>Sheet1!$J$4:$J$9</c:f>
              <c:numCache>
                <c:formatCode>General</c:formatCode>
                <c:ptCount val="6"/>
                <c:pt idx="0">
                  <c:v>10.3132794355</c:v>
                </c:pt>
                <c:pt idx="1">
                  <c:v>3.8536600000000001</c:v>
                </c:pt>
                <c:pt idx="2">
                  <c:v>10.418620000000001</c:v>
                </c:pt>
                <c:pt idx="3">
                  <c:v>15.829339999999998</c:v>
                </c:pt>
                <c:pt idx="4">
                  <c:v>16.074199999999998</c:v>
                </c:pt>
                <c:pt idx="5">
                  <c:v>8.2024399999999993</c:v>
                </c:pt>
              </c:numCache>
            </c:numRef>
          </c:val>
        </c:ser>
        <c:ser>
          <c:idx val="1"/>
          <c:order val="1"/>
          <c:tx>
            <c:strRef>
              <c:f>Sheet1!$M$3</c:f>
              <c:strCache>
                <c:ptCount val="1"/>
                <c:pt idx="0">
                  <c:v>% strain @ max. load</c:v>
                </c:pt>
              </c:strCache>
            </c:strRef>
          </c:tx>
          <c:invertIfNegative val="0"/>
          <c:dLbls>
            <c:numFmt formatCode="#,##0.00" sourceLinked="0"/>
            <c:spPr>
              <a:solidFill>
                <a:schemeClr val="bg1">
                  <a:alpha val="50000"/>
                </a:schemeClr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errBars>
            <c:errBarType val="both"/>
            <c:errValType val="cust"/>
            <c:noEndCap val="0"/>
            <c:plus>
              <c:numRef>
                <c:f>Sheet1!$N$4:$N$9</c:f>
                <c:numCache>
                  <c:formatCode>General</c:formatCode>
                  <c:ptCount val="6"/>
                  <c:pt idx="0">
                    <c:v>0.15245697822649618</c:v>
                  </c:pt>
                  <c:pt idx="1">
                    <c:v>0.70630099999999996</c:v>
                  </c:pt>
                  <c:pt idx="2">
                    <c:v>2.2630600000000003</c:v>
                  </c:pt>
                  <c:pt idx="3">
                    <c:v>0.125415</c:v>
                  </c:pt>
                  <c:pt idx="4">
                    <c:v>2.5664120000000001</c:v>
                  </c:pt>
                  <c:pt idx="5">
                    <c:v>0.41017999999999999</c:v>
                  </c:pt>
                </c:numCache>
              </c:numRef>
            </c:plus>
            <c:minus>
              <c:numRef>
                <c:f>Sheet1!$O$4:$O$9</c:f>
                <c:numCache>
                  <c:formatCode>General</c:formatCode>
                  <c:ptCount val="6"/>
                  <c:pt idx="0">
                    <c:v>0.15915993595949374</c:v>
                  </c:pt>
                  <c:pt idx="1">
                    <c:v>0.28945400000000004</c:v>
                  </c:pt>
                  <c:pt idx="2">
                    <c:v>1.9909399999999999</c:v>
                  </c:pt>
                  <c:pt idx="3">
                    <c:v>6.7437999999999998E-2</c:v>
                  </c:pt>
                  <c:pt idx="4">
                    <c:v>1.6084780000000003</c:v>
                  </c:pt>
                  <c:pt idx="5">
                    <c:v>0.14834</c:v>
                  </c:pt>
                </c:numCache>
              </c:numRef>
            </c:minus>
            <c:spPr>
              <a:ln w="25400"/>
            </c:spPr>
          </c:errBars>
          <c:cat>
            <c:strRef>
              <c:f>Sheet1!$I$4:$I$9</c:f>
              <c:strCache>
                <c:ptCount val="6"/>
                <c:pt idx="0">
                  <c:v>Adhesive</c:v>
                </c:pt>
                <c:pt idx="1">
                  <c:v>Weld (fibres)</c:v>
                </c:pt>
                <c:pt idx="2">
                  <c:v>Weld (no fibres)</c:v>
                </c:pt>
                <c:pt idx="3">
                  <c:v>Weld (fibres)
and adhesive</c:v>
                </c:pt>
                <c:pt idx="4">
                  <c:v>Weld (no fibres)
and adhesive</c:v>
                </c:pt>
                <c:pt idx="5">
                  <c:v>Adhesive with
post-cure bolting</c:v>
                </c:pt>
              </c:strCache>
            </c:strRef>
          </c:cat>
          <c:val>
            <c:numRef>
              <c:f>Sheet1!$M$4:$M$9</c:f>
              <c:numCache>
                <c:formatCode>General</c:formatCode>
                <c:ptCount val="6"/>
                <c:pt idx="0">
                  <c:v>0.18938141333633496</c:v>
                </c:pt>
                <c:pt idx="1">
                  <c:v>0.34429900000000002</c:v>
                </c:pt>
                <c:pt idx="2">
                  <c:v>3.22464</c:v>
                </c:pt>
                <c:pt idx="3">
                  <c:v>0.46729799999999999</c:v>
                </c:pt>
                <c:pt idx="4">
                  <c:v>2.2775880000000002</c:v>
                </c:pt>
                <c:pt idx="5">
                  <c:v>0.25444</c:v>
                </c:pt>
              </c:numCache>
            </c:numRef>
          </c:val>
        </c:ser>
        <c:ser>
          <c:idx val="2"/>
          <c:order val="2"/>
          <c:tx>
            <c:strRef>
              <c:f>Sheet1!$P$3</c:f>
              <c:strCache>
                <c:ptCount val="1"/>
                <c:pt idx="0">
                  <c:v>Load @ ult. fail / kN</c:v>
                </c:pt>
              </c:strCache>
            </c:strRef>
          </c:tx>
          <c:invertIfNegative val="0"/>
          <c:dLbls>
            <c:numFmt formatCode="#,##0.00" sourceLinked="0"/>
            <c:spPr>
              <a:solidFill>
                <a:schemeClr val="bg1">
                  <a:alpha val="50000"/>
                </a:schemeClr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errBars>
            <c:errBarType val="both"/>
            <c:errValType val="cust"/>
            <c:noEndCap val="0"/>
            <c:plus>
              <c:numRef>
                <c:f>Sheet1!$Q$4:$Q$9</c:f>
                <c:numCache>
                  <c:formatCode>General</c:formatCode>
                  <c:ptCount val="6"/>
                  <c:pt idx="0">
                    <c:v>2.4778353863999989</c:v>
                  </c:pt>
                  <c:pt idx="1">
                    <c:v>1.5087199999999996</c:v>
                  </c:pt>
                  <c:pt idx="2">
                    <c:v>1.2725999999999988</c:v>
                  </c:pt>
                  <c:pt idx="3">
                    <c:v>0.9183400000000006</c:v>
                  </c:pt>
                  <c:pt idx="4">
                    <c:v>1.24404</c:v>
                  </c:pt>
                  <c:pt idx="5">
                    <c:v>5.7819999999999983E-2</c:v>
                  </c:pt>
                </c:numCache>
              </c:numRef>
            </c:plus>
            <c:minus>
              <c:numRef>
                <c:f>Sheet1!$R$4:$R$9</c:f>
                <c:numCache>
                  <c:formatCode>General</c:formatCode>
                  <c:ptCount val="6"/>
                  <c:pt idx="0">
                    <c:v>2.754217596600002</c:v>
                  </c:pt>
                  <c:pt idx="1">
                    <c:v>0.76128000000000018</c:v>
                  </c:pt>
                  <c:pt idx="2">
                    <c:v>1.8793000000000006</c:v>
                  </c:pt>
                  <c:pt idx="3">
                    <c:v>0.82595999999999847</c:v>
                  </c:pt>
                  <c:pt idx="4">
                    <c:v>1.9791600000000003</c:v>
                  </c:pt>
                  <c:pt idx="5">
                    <c:v>0.13478000000000012</c:v>
                  </c:pt>
                </c:numCache>
              </c:numRef>
            </c:minus>
            <c:spPr>
              <a:ln w="25400"/>
            </c:spPr>
          </c:errBars>
          <c:cat>
            <c:strRef>
              <c:f>Sheet1!$I$4:$I$9</c:f>
              <c:strCache>
                <c:ptCount val="6"/>
                <c:pt idx="0">
                  <c:v>Adhesive</c:v>
                </c:pt>
                <c:pt idx="1">
                  <c:v>Weld (fibres)</c:v>
                </c:pt>
                <c:pt idx="2">
                  <c:v>Weld (no fibres)</c:v>
                </c:pt>
                <c:pt idx="3">
                  <c:v>Weld (fibres)
and adhesive</c:v>
                </c:pt>
                <c:pt idx="4">
                  <c:v>Weld (no fibres)
and adhesive</c:v>
                </c:pt>
                <c:pt idx="5">
                  <c:v>Adhesive with
post-cure bolting</c:v>
                </c:pt>
              </c:strCache>
            </c:strRef>
          </c:cat>
          <c:val>
            <c:numRef>
              <c:f>Sheet1!$P$4:$P$9</c:f>
              <c:numCache>
                <c:formatCode>General</c:formatCode>
                <c:ptCount val="6"/>
                <c:pt idx="0">
                  <c:v>7.812917596600002</c:v>
                </c:pt>
                <c:pt idx="1">
                  <c:v>1.9608800000000002</c:v>
                </c:pt>
                <c:pt idx="2">
                  <c:v>8.150500000000001</c:v>
                </c:pt>
                <c:pt idx="3">
                  <c:v>8.5849599999999988</c:v>
                </c:pt>
                <c:pt idx="4">
                  <c:v>8.2900600000000004</c:v>
                </c:pt>
                <c:pt idx="5">
                  <c:v>3.29758</c:v>
                </c:pt>
              </c:numCache>
            </c:numRef>
          </c:val>
        </c:ser>
        <c:ser>
          <c:idx val="3"/>
          <c:order val="3"/>
          <c:tx>
            <c:strRef>
              <c:f>Sheet1!$S$3</c:f>
              <c:strCache>
                <c:ptCount val="1"/>
                <c:pt idx="0">
                  <c:v>% strain @ ult. fail</c:v>
                </c:pt>
              </c:strCache>
            </c:strRef>
          </c:tx>
          <c:invertIfNegative val="0"/>
          <c:dLbls>
            <c:numFmt formatCode="#,##0.00" sourceLinked="0"/>
            <c:spPr>
              <a:solidFill>
                <a:schemeClr val="bg1">
                  <a:alpha val="50000"/>
                </a:schemeClr>
              </a:solidFill>
              <a:ln>
                <a:noFill/>
              </a:ln>
              <a:effectLst/>
            </c:spPr>
            <c:txPr>
              <a:bodyPr rot="0" vertOverflow="overflow" horzOverflow="overflow" vert="horz"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errBars>
            <c:errBarType val="both"/>
            <c:errValType val="cust"/>
            <c:noEndCap val="0"/>
            <c:plus>
              <c:numRef>
                <c:f>Sheet1!$T$4:$T$9</c:f>
                <c:numCache>
                  <c:formatCode>General</c:formatCode>
                  <c:ptCount val="6"/>
                  <c:pt idx="0">
                    <c:v>1.9229649006012424</c:v>
                  </c:pt>
                  <c:pt idx="1">
                    <c:v>2.283442</c:v>
                  </c:pt>
                  <c:pt idx="2">
                    <c:v>1.860879999999999</c:v>
                  </c:pt>
                  <c:pt idx="3">
                    <c:v>1.0163000000000002</c:v>
                  </c:pt>
                  <c:pt idx="4">
                    <c:v>2.5809800000000003</c:v>
                  </c:pt>
                  <c:pt idx="5">
                    <c:v>0.98417999999999939</c:v>
                  </c:pt>
                </c:numCache>
              </c:numRef>
            </c:plus>
            <c:minus>
              <c:numRef>
                <c:f>Sheet1!$U$4:$U$9</c:f>
                <c:numCache>
                  <c:formatCode>General</c:formatCode>
                  <c:ptCount val="6"/>
                  <c:pt idx="0">
                    <c:v>0.76430960240496904</c:v>
                  </c:pt>
                  <c:pt idx="1">
                    <c:v>0.8316079999999999</c:v>
                  </c:pt>
                  <c:pt idx="2">
                    <c:v>1.4731200000000007</c:v>
                  </c:pt>
                  <c:pt idx="3">
                    <c:v>0.83789999999999987</c:v>
                  </c:pt>
                  <c:pt idx="4">
                    <c:v>1.68642</c:v>
                  </c:pt>
                  <c:pt idx="5">
                    <c:v>0.6830200000000004</c:v>
                  </c:pt>
                </c:numCache>
              </c:numRef>
            </c:minus>
            <c:spPr>
              <a:ln w="25400"/>
            </c:spPr>
          </c:errBars>
          <c:cat>
            <c:strRef>
              <c:f>Sheet1!$I$4:$I$9</c:f>
              <c:strCache>
                <c:ptCount val="6"/>
                <c:pt idx="0">
                  <c:v>Adhesive</c:v>
                </c:pt>
                <c:pt idx="1">
                  <c:v>Weld (fibres)</c:v>
                </c:pt>
                <c:pt idx="2">
                  <c:v>Weld (no fibres)</c:v>
                </c:pt>
                <c:pt idx="3">
                  <c:v>Weld (fibres)
and adhesive</c:v>
                </c:pt>
                <c:pt idx="4">
                  <c:v>Weld (no fibres)
and adhesive</c:v>
                </c:pt>
                <c:pt idx="5">
                  <c:v>Adhesive with
post-cure bolting</c:v>
                </c:pt>
              </c:strCache>
            </c:strRef>
          </c:cat>
          <c:val>
            <c:numRef>
              <c:f>Sheet1!$S$4:$S$9</c:f>
              <c:numCache>
                <c:formatCode>General</c:formatCode>
                <c:ptCount val="6"/>
                <c:pt idx="0">
                  <c:v>0.8971350993987578</c:v>
                </c:pt>
                <c:pt idx="1">
                  <c:v>1.3040579999999999</c:v>
                </c:pt>
                <c:pt idx="2">
                  <c:v>6.9359200000000003</c:v>
                </c:pt>
                <c:pt idx="3">
                  <c:v>2.4016999999999999</c:v>
                </c:pt>
                <c:pt idx="4">
                  <c:v>9.4530200000000004</c:v>
                </c:pt>
                <c:pt idx="5">
                  <c:v>4.1420200000000005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4890752"/>
        <c:axId val="84892288"/>
      </c:barChart>
      <c:catAx>
        <c:axId val="848907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800"/>
            </a:pPr>
            <a:endParaRPr lang="en-US"/>
          </a:p>
        </c:txPr>
        <c:crossAx val="84892288"/>
        <c:crosses val="autoZero"/>
        <c:auto val="1"/>
        <c:lblAlgn val="ctr"/>
        <c:lblOffset val="100"/>
        <c:noMultiLvlLbl val="0"/>
      </c:catAx>
      <c:valAx>
        <c:axId val="848922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848907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3717000384548879"/>
          <c:y val="0.16955167447110353"/>
          <c:w val="0.15656377061613516"/>
          <c:h val="0.31361202106120789"/>
        </c:manualLayout>
      </c:layout>
      <c:overlay val="0"/>
      <c:txPr>
        <a:bodyPr/>
        <a:lstStyle/>
        <a:p>
          <a:pPr>
            <a:defRPr sz="16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25" r="0.25" t="0.75" header="0.3" footer="0.3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564696</xdr:colOff>
      <xdr:row>17</xdr:row>
      <xdr:rowOff>9524</xdr:rowOff>
    </xdr:from>
    <xdr:to>
      <xdr:col>21</xdr:col>
      <xdr:colOff>554182</xdr:colOff>
      <xdr:row>54</xdr:row>
      <xdr:rowOff>155863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0.85342</cdr:x>
      <cdr:y>0.49413</cdr:y>
    </cdr:from>
    <cdr:to>
      <cdr:x>0.99441</cdr:x>
      <cdr:y>0.86354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12107519" y="3389314"/>
          <a:ext cx="2000239" cy="25338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600" u="sng"/>
            <a:t>Notes</a:t>
          </a:r>
        </a:p>
        <a:p xmlns:a="http://schemas.openxmlformats.org/drawingml/2006/main">
          <a:endParaRPr lang="en-GB" sz="1600" u="sng"/>
        </a:p>
        <a:p xmlns:a="http://schemas.openxmlformats.org/drawingml/2006/main">
          <a:r>
            <a:rPr lang="en-GB" sz="1600"/>
            <a:t>1) Greatest load is alway seen during the first</a:t>
          </a:r>
          <a:r>
            <a:rPr lang="en-GB" sz="1600" baseline="0"/>
            <a:t> peak of the load/strain curves</a:t>
          </a:r>
        </a:p>
        <a:p xmlns:a="http://schemas.openxmlformats.org/drawingml/2006/main">
          <a:endParaRPr lang="en-GB" sz="1600" baseline="0"/>
        </a:p>
        <a:p xmlns:a="http://schemas.openxmlformats.org/drawingml/2006/main">
          <a:r>
            <a:rPr lang="en-GB" sz="1600" baseline="0"/>
            <a:t>2) Error bars show range of specimen results</a:t>
          </a:r>
          <a:endParaRPr lang="en-GB" sz="1600"/>
        </a:p>
      </cdr:txBody>
    </cdr:sp>
  </cdr:relSizeAnchor>
  <cdr:relSizeAnchor xmlns:cdr="http://schemas.openxmlformats.org/drawingml/2006/chartDrawing">
    <cdr:from>
      <cdr:x>0.05593</cdr:x>
      <cdr:y>0.1293</cdr:y>
    </cdr:from>
    <cdr:to>
      <cdr:x>0.43791</cdr:x>
      <cdr:y>0.20627</cdr:y>
    </cdr:to>
    <cdr:pic>
      <cdr:nvPicPr>
        <cdr:cNvPr id="5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793468" y="886899"/>
          <a:ext cx="5419187" cy="527952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U112"/>
  <sheetViews>
    <sheetView tabSelected="1" topLeftCell="B1" zoomScale="70" zoomScaleNormal="70" zoomScalePageLayoutView="70" workbookViewId="0">
      <pane ySplit="9" topLeftCell="A10" activePane="bottomLeft" state="frozen"/>
      <selection pane="bottomLeft" activeCell="H34" sqref="H34"/>
    </sheetView>
  </sheetViews>
  <sheetFormatPr defaultColWidth="8.85546875" defaultRowHeight="15" x14ac:dyDescent="0.25"/>
  <cols>
    <col min="9" max="9" width="28.7109375" customWidth="1"/>
    <col min="10" max="10" width="12.42578125" bestFit="1" customWidth="1"/>
    <col min="11" max="12" width="12.42578125" customWidth="1"/>
    <col min="13" max="13" width="17" bestFit="1" customWidth="1"/>
    <col min="14" max="15" width="17" customWidth="1"/>
    <col min="16" max="16" width="12.42578125" bestFit="1" customWidth="1"/>
    <col min="17" max="18" width="12.42578125" customWidth="1"/>
    <col min="19" max="19" width="12.42578125" bestFit="1" customWidth="1"/>
    <col min="20" max="20" width="12.42578125" customWidth="1"/>
  </cols>
  <sheetData>
    <row r="3" spans="2:21" x14ac:dyDescent="0.25">
      <c r="I3" s="1" t="s">
        <v>11</v>
      </c>
      <c r="J3" s="13" t="s">
        <v>54</v>
      </c>
      <c r="K3" s="13"/>
      <c r="L3" s="13"/>
      <c r="M3" s="13" t="s">
        <v>56</v>
      </c>
      <c r="N3" s="13"/>
      <c r="O3" s="13"/>
      <c r="P3" s="13" t="s">
        <v>55</v>
      </c>
      <c r="Q3" s="13"/>
      <c r="R3" s="13"/>
      <c r="S3" s="14" t="s">
        <v>57</v>
      </c>
      <c r="T3" s="6"/>
    </row>
    <row r="4" spans="2:21" x14ac:dyDescent="0.25">
      <c r="H4" t="s">
        <v>15</v>
      </c>
      <c r="I4" s="15" t="s">
        <v>41</v>
      </c>
      <c r="J4" s="6">
        <f>C38</f>
        <v>10.3132794355</v>
      </c>
      <c r="K4" s="6">
        <f>C40</f>
        <v>4.7042903615</v>
      </c>
      <c r="L4" s="6">
        <f>C41</f>
        <v>5.0480557194999998</v>
      </c>
      <c r="M4" s="6">
        <f>D38</f>
        <v>0.18938141333633496</v>
      </c>
      <c r="N4" s="6">
        <f>D40</f>
        <v>0.15245697822649618</v>
      </c>
      <c r="O4" s="6">
        <f>D41</f>
        <v>0.15915993595949374</v>
      </c>
      <c r="P4" s="6">
        <f>E38</f>
        <v>7.812917596600002</v>
      </c>
      <c r="Q4" s="6">
        <f>E40</f>
        <v>2.4778353863999989</v>
      </c>
      <c r="R4" s="6">
        <f>E41</f>
        <v>2.754217596600002</v>
      </c>
      <c r="S4" s="7">
        <f>F38</f>
        <v>0.8971350993987578</v>
      </c>
      <c r="T4" s="6">
        <f>F40</f>
        <v>1.9229649006012424</v>
      </c>
      <c r="U4">
        <f>F41</f>
        <v>0.76430960240496904</v>
      </c>
    </row>
    <row r="5" spans="2:21" x14ac:dyDescent="0.25">
      <c r="H5" t="s">
        <v>17</v>
      </c>
      <c r="I5" s="15" t="s">
        <v>42</v>
      </c>
      <c r="J5" s="6">
        <f>C55</f>
        <v>3.8536600000000001</v>
      </c>
      <c r="K5" s="6">
        <f>C57</f>
        <v>2.3074400000000002</v>
      </c>
      <c r="L5" s="6">
        <f>C58</f>
        <v>1.7631600000000001</v>
      </c>
      <c r="M5" s="6">
        <f>D55</f>
        <v>0.34429900000000002</v>
      </c>
      <c r="N5" s="6">
        <f>D57</f>
        <v>0.70630099999999996</v>
      </c>
      <c r="O5" s="6">
        <f>D58</f>
        <v>0.28945400000000004</v>
      </c>
      <c r="P5" s="6">
        <f>E55</f>
        <v>1.9608800000000002</v>
      </c>
      <c r="Q5" s="6">
        <f>E57</f>
        <v>1.5087199999999996</v>
      </c>
      <c r="R5" s="6">
        <f>E58</f>
        <v>0.76128000000000018</v>
      </c>
      <c r="S5" s="7">
        <f>F55</f>
        <v>1.3040579999999999</v>
      </c>
      <c r="T5" s="6">
        <f>F57</f>
        <v>2.283442</v>
      </c>
      <c r="U5">
        <f>F58</f>
        <v>0.8316079999999999</v>
      </c>
    </row>
    <row r="6" spans="2:21" x14ac:dyDescent="0.25">
      <c r="H6" t="s">
        <v>28</v>
      </c>
      <c r="I6" s="15" t="s">
        <v>40</v>
      </c>
      <c r="J6" s="6">
        <f>C89</f>
        <v>10.418620000000001</v>
      </c>
      <c r="K6" s="6">
        <f>C91</f>
        <v>0.72477999999999909</v>
      </c>
      <c r="L6" s="6">
        <f>C92</f>
        <v>0.61422000000000132</v>
      </c>
      <c r="M6" s="6">
        <f>D89</f>
        <v>3.22464</v>
      </c>
      <c r="N6" s="6">
        <f>D91</f>
        <v>2.2630600000000003</v>
      </c>
      <c r="O6" s="6">
        <f>D92</f>
        <v>1.9909399999999999</v>
      </c>
      <c r="P6" s="6">
        <f>E89</f>
        <v>8.150500000000001</v>
      </c>
      <c r="Q6" s="6">
        <f>E91</f>
        <v>1.2725999999999988</v>
      </c>
      <c r="R6" s="6">
        <f>E92</f>
        <v>1.8793000000000006</v>
      </c>
      <c r="S6" s="7">
        <f>F89</f>
        <v>6.9359200000000003</v>
      </c>
      <c r="T6" s="6">
        <f>F91</f>
        <v>1.860879999999999</v>
      </c>
      <c r="U6">
        <f>F92</f>
        <v>1.4731200000000007</v>
      </c>
    </row>
    <row r="7" spans="2:21" ht="30" x14ac:dyDescent="0.25">
      <c r="H7" t="s">
        <v>0</v>
      </c>
      <c r="I7" s="20" t="s">
        <v>53</v>
      </c>
      <c r="J7" s="6">
        <f>C21</f>
        <v>15.829339999999998</v>
      </c>
      <c r="K7" s="6">
        <f>C23</f>
        <v>2.4363600000000005</v>
      </c>
      <c r="L7" s="6">
        <f>C24</f>
        <v>1.6163399999999992</v>
      </c>
      <c r="M7" s="6">
        <f>D21</f>
        <v>0.46729799999999999</v>
      </c>
      <c r="N7" s="6">
        <f>D22</f>
        <v>0.125415</v>
      </c>
      <c r="O7" s="6">
        <f>D24</f>
        <v>6.7437999999999998E-2</v>
      </c>
      <c r="P7" s="6">
        <f>E21</f>
        <v>8.5849599999999988</v>
      </c>
      <c r="Q7" s="6">
        <f>E23</f>
        <v>0.9183400000000006</v>
      </c>
      <c r="R7" s="6">
        <f>E24</f>
        <v>0.82595999999999847</v>
      </c>
      <c r="S7" s="7">
        <f>F21</f>
        <v>2.4016999999999999</v>
      </c>
      <c r="T7" s="6">
        <f>F23</f>
        <v>1.0163000000000002</v>
      </c>
      <c r="U7">
        <f>F24</f>
        <v>0.83789999999999987</v>
      </c>
    </row>
    <row r="8" spans="2:21" ht="30" x14ac:dyDescent="0.25">
      <c r="H8" t="s">
        <v>23</v>
      </c>
      <c r="I8" s="20" t="s">
        <v>52</v>
      </c>
      <c r="J8" s="6">
        <f>C72</f>
        <v>16.074199999999998</v>
      </c>
      <c r="K8" s="6">
        <f>C74</f>
        <v>2.560800000000004</v>
      </c>
      <c r="L8" s="6">
        <f>C75</f>
        <v>2.8361999999999981</v>
      </c>
      <c r="M8" s="6">
        <f>D72</f>
        <v>2.2775880000000002</v>
      </c>
      <c r="N8" s="6">
        <f>D74</f>
        <v>2.5664120000000001</v>
      </c>
      <c r="O8" s="6">
        <f>D75</f>
        <v>1.6084780000000003</v>
      </c>
      <c r="P8" s="6">
        <f>E72</f>
        <v>8.2900600000000004</v>
      </c>
      <c r="Q8" s="6">
        <f>E74</f>
        <v>1.24404</v>
      </c>
      <c r="R8" s="6">
        <f>E75</f>
        <v>1.9791600000000003</v>
      </c>
      <c r="S8" s="7">
        <f>F72</f>
        <v>9.4530200000000004</v>
      </c>
      <c r="T8" s="6">
        <f>F74</f>
        <v>2.5809800000000003</v>
      </c>
      <c r="U8">
        <f>F75</f>
        <v>1.68642</v>
      </c>
    </row>
    <row r="9" spans="2:21" ht="30" x14ac:dyDescent="0.25">
      <c r="H9" t="s">
        <v>34</v>
      </c>
      <c r="I9" s="19" t="s">
        <v>51</v>
      </c>
      <c r="J9" s="9">
        <f>C106</f>
        <v>8.2024399999999993</v>
      </c>
      <c r="K9" s="6">
        <f>C108</f>
        <v>5.2965600000000013</v>
      </c>
      <c r="L9" s="6">
        <f>C109</f>
        <v>3.7005399999999993</v>
      </c>
      <c r="M9" s="9">
        <f>D106</f>
        <v>0.25444</v>
      </c>
      <c r="N9" s="6">
        <f>D108</f>
        <v>0.41017999999999999</v>
      </c>
      <c r="O9" s="6">
        <f>D109</f>
        <v>0.14834</v>
      </c>
      <c r="P9" s="9">
        <f>E106</f>
        <v>3.29758</v>
      </c>
      <c r="Q9" s="6">
        <f>E108</f>
        <v>5.7819999999999983E-2</v>
      </c>
      <c r="R9" s="6">
        <f>E109</f>
        <v>0.13478000000000012</v>
      </c>
      <c r="S9" s="10">
        <f>F106</f>
        <v>4.1420200000000005</v>
      </c>
      <c r="T9" s="6">
        <f>F108</f>
        <v>0.98417999999999939</v>
      </c>
      <c r="U9">
        <f>F109</f>
        <v>0.6830200000000004</v>
      </c>
    </row>
    <row r="13" spans="2:21" x14ac:dyDescent="0.25">
      <c r="B13" s="2" t="s">
        <v>0</v>
      </c>
      <c r="C13" s="3" t="s">
        <v>1</v>
      </c>
      <c r="D13" s="3" t="s">
        <v>2</v>
      </c>
      <c r="E13" s="3" t="s">
        <v>3</v>
      </c>
      <c r="F13" s="4" t="s">
        <v>4</v>
      </c>
    </row>
    <row r="14" spans="2:21" x14ac:dyDescent="0.25">
      <c r="B14" s="5" t="s">
        <v>5</v>
      </c>
      <c r="C14" s="6">
        <v>10.239000000000001</v>
      </c>
      <c r="D14" s="6">
        <v>0.28749000000000002</v>
      </c>
      <c r="E14" s="6">
        <v>7.5570000000000004</v>
      </c>
      <c r="F14" s="7">
        <v>1.6166</v>
      </c>
    </row>
    <row r="15" spans="2:21" x14ac:dyDescent="0.25">
      <c r="B15" s="5" t="s">
        <v>6</v>
      </c>
      <c r="C15" s="6">
        <v>16.29</v>
      </c>
      <c r="D15" s="6">
        <v>0.65068999999999999</v>
      </c>
      <c r="E15" s="6">
        <v>7.7590000000000003</v>
      </c>
      <c r="F15" s="7">
        <v>2.0135999999999998</v>
      </c>
    </row>
    <row r="16" spans="2:21" x14ac:dyDescent="0.25">
      <c r="B16" s="5" t="s">
        <v>7</v>
      </c>
      <c r="C16" s="6">
        <v>14.733000000000001</v>
      </c>
      <c r="D16" s="6">
        <v>0.43502999999999997</v>
      </c>
      <c r="E16" s="6">
        <v>8.6774000000000004</v>
      </c>
      <c r="F16" s="7">
        <v>3.4180000000000001</v>
      </c>
    </row>
    <row r="17" spans="2:6" x14ac:dyDescent="0.25">
      <c r="B17" s="5" t="s">
        <v>8</v>
      </c>
      <c r="C17" s="6">
        <v>14.212999999999999</v>
      </c>
      <c r="D17" s="6">
        <v>0.41571000000000002</v>
      </c>
      <c r="E17" s="6">
        <v>8.3771000000000004</v>
      </c>
      <c r="F17" s="7">
        <v>2.4841000000000002</v>
      </c>
    </row>
    <row r="18" spans="2:6" x14ac:dyDescent="0.25">
      <c r="B18" s="5" t="s">
        <v>9</v>
      </c>
      <c r="C18" s="6">
        <v>15.645</v>
      </c>
      <c r="D18" s="6">
        <v>0.43519999999999998</v>
      </c>
      <c r="E18" s="6">
        <v>8.6080000000000005</v>
      </c>
      <c r="F18" s="7">
        <v>2.5289999999999999</v>
      </c>
    </row>
    <row r="19" spans="2:6" x14ac:dyDescent="0.25">
      <c r="B19" s="5" t="s">
        <v>10</v>
      </c>
      <c r="C19" s="6">
        <v>18.265699999999999</v>
      </c>
      <c r="D19" s="6">
        <v>0.39985999999999999</v>
      </c>
      <c r="E19" s="6">
        <v>9.5032999999999994</v>
      </c>
      <c r="F19" s="7">
        <v>1.5638000000000001</v>
      </c>
    </row>
    <row r="20" spans="2:6" x14ac:dyDescent="0.25">
      <c r="B20" s="5"/>
      <c r="C20" s="6"/>
      <c r="D20" s="6"/>
      <c r="E20" s="6"/>
      <c r="F20" s="7"/>
    </row>
    <row r="21" spans="2:6" x14ac:dyDescent="0.25">
      <c r="B21" s="5" t="s">
        <v>11</v>
      </c>
      <c r="C21" s="6">
        <f>AVERAGE(C15:C19)</f>
        <v>15.829339999999998</v>
      </c>
      <c r="D21" s="6">
        <f t="shared" ref="D21:F21" si="0">AVERAGE(D15:D19)</f>
        <v>0.46729799999999999</v>
      </c>
      <c r="E21" s="6">
        <f t="shared" si="0"/>
        <v>8.5849599999999988</v>
      </c>
      <c r="F21" s="6">
        <f t="shared" si="0"/>
        <v>2.4016999999999999</v>
      </c>
    </row>
    <row r="22" spans="2:6" x14ac:dyDescent="0.25">
      <c r="B22" s="16" t="s">
        <v>12</v>
      </c>
      <c r="C22" s="17">
        <f>(MAX(C15:C19)-MIN(C15:C19))/2</f>
        <v>2.0263499999999999</v>
      </c>
      <c r="D22" s="17">
        <f t="shared" ref="D22:F22" si="1">(MAX(D15:D19)-MIN(D15:D19))/2</f>
        <v>0.125415</v>
      </c>
      <c r="E22" s="17">
        <f t="shared" si="1"/>
        <v>0.87214999999999954</v>
      </c>
      <c r="F22" s="17">
        <f t="shared" si="1"/>
        <v>0.92710000000000004</v>
      </c>
    </row>
    <row r="23" spans="2:6" x14ac:dyDescent="0.25">
      <c r="B23" s="5" t="s">
        <v>43</v>
      </c>
      <c r="C23" s="6">
        <f>MAX(C15:C19)-C21</f>
        <v>2.4363600000000005</v>
      </c>
      <c r="D23" s="6">
        <f t="shared" ref="D23:F23" si="2">MAX(D15:D19)-D21</f>
        <v>0.183392</v>
      </c>
      <c r="E23" s="6">
        <f t="shared" si="2"/>
        <v>0.9183400000000006</v>
      </c>
      <c r="F23" s="6">
        <f t="shared" si="2"/>
        <v>1.0163000000000002</v>
      </c>
    </row>
    <row r="24" spans="2:6" x14ac:dyDescent="0.25">
      <c r="B24" s="5" t="s">
        <v>44</v>
      </c>
      <c r="C24" s="6">
        <f>C21-MIN(C15:C19)</f>
        <v>1.6163399999999992</v>
      </c>
      <c r="D24" s="6">
        <f t="shared" ref="D24:F24" si="3">D21-MIN(D15:D19)</f>
        <v>6.7437999999999998E-2</v>
      </c>
      <c r="E24" s="6">
        <f t="shared" si="3"/>
        <v>0.82595999999999847</v>
      </c>
      <c r="F24" s="6">
        <f t="shared" si="3"/>
        <v>0.83789999999999987</v>
      </c>
    </row>
    <row r="25" spans="2:6" x14ac:dyDescent="0.25">
      <c r="B25" s="5"/>
      <c r="C25" s="6"/>
      <c r="D25" s="6"/>
      <c r="E25" s="6"/>
      <c r="F25" s="6"/>
    </row>
    <row r="26" spans="2:6" x14ac:dyDescent="0.25">
      <c r="B26" s="5" t="s">
        <v>13</v>
      </c>
      <c r="C26" s="6">
        <f>_xlfn.STDEV.S(C14:C19)</f>
        <v>2.6847646603877058</v>
      </c>
      <c r="D26" s="6">
        <f t="shared" ref="D26:F26" si="4">_xlfn.STDEV.S(D14:D19)</f>
        <v>0.11819963400958584</v>
      </c>
      <c r="E26" s="6">
        <f t="shared" si="4"/>
        <v>0.70120251758437535</v>
      </c>
      <c r="F26" s="6">
        <f t="shared" si="4"/>
        <v>0.69601874040861866</v>
      </c>
    </row>
    <row r="27" spans="2:6" x14ac:dyDescent="0.25">
      <c r="B27" s="8" t="s">
        <v>14</v>
      </c>
      <c r="C27" s="9">
        <f>(C26/C21)*100</f>
        <v>16.960686044950112</v>
      </c>
      <c r="D27" s="9">
        <f t="shared" ref="D27:F27" si="5">(D26/D21)*100</f>
        <v>25.294273463525595</v>
      </c>
      <c r="E27" s="9">
        <f t="shared" si="5"/>
        <v>8.1678018020395609</v>
      </c>
      <c r="F27" s="9">
        <f t="shared" si="5"/>
        <v>28.980253171029631</v>
      </c>
    </row>
    <row r="30" spans="2:6" x14ac:dyDescent="0.25">
      <c r="B30" s="2" t="s">
        <v>15</v>
      </c>
      <c r="C30" s="3" t="s">
        <v>1</v>
      </c>
      <c r="D30" s="3" t="s">
        <v>2</v>
      </c>
      <c r="E30" s="3" t="s">
        <v>16</v>
      </c>
      <c r="F30" s="4" t="s">
        <v>4</v>
      </c>
    </row>
    <row r="31" spans="2:6" x14ac:dyDescent="0.25">
      <c r="B31" s="5" t="s">
        <v>45</v>
      </c>
      <c r="C31" s="6">
        <v>9.1478350000000006</v>
      </c>
      <c r="D31" s="6">
        <v>0.13282549699378876</v>
      </c>
      <c r="E31" s="6">
        <v>9.1478350000000006</v>
      </c>
      <c r="F31" s="7">
        <v>0.13282549699378876</v>
      </c>
    </row>
    <row r="32" spans="2:6" x14ac:dyDescent="0.25">
      <c r="B32" s="5" t="s">
        <v>46</v>
      </c>
      <c r="C32" s="6">
        <v>8.3988849999999999</v>
      </c>
      <c r="D32" s="6">
        <v>0.12200415010299537</v>
      </c>
      <c r="E32" s="6">
        <v>5.7953999999999999</v>
      </c>
      <c r="F32" s="7">
        <v>0.20594999999999999</v>
      </c>
    </row>
    <row r="33" spans="2:6" x14ac:dyDescent="0.25">
      <c r="B33" s="5" t="s">
        <v>47</v>
      </c>
      <c r="C33" s="6">
        <v>5.2652237160000004</v>
      </c>
      <c r="D33" s="6">
        <v>3.0221477376841221E-2</v>
      </c>
      <c r="E33" s="6">
        <v>5.0587</v>
      </c>
      <c r="F33" s="7">
        <v>1.0125</v>
      </c>
    </row>
    <row r="34" spans="2:6" x14ac:dyDescent="0.25">
      <c r="B34" s="5" t="s">
        <v>48</v>
      </c>
      <c r="C34" s="6">
        <v>15.017569797</v>
      </c>
      <c r="D34" s="6">
        <v>0.32001755064521831</v>
      </c>
      <c r="E34" s="21">
        <v>8.7719000000000005</v>
      </c>
      <c r="F34" s="22">
        <v>2.8201000000000001</v>
      </c>
    </row>
    <row r="35" spans="2:6" x14ac:dyDescent="0.25">
      <c r="B35" s="5" t="s">
        <v>49</v>
      </c>
      <c r="C35" s="6">
        <v>10.290752983000001</v>
      </c>
      <c r="D35" s="6">
        <v>0.34183839156283113</v>
      </c>
      <c r="E35" s="6">
        <v>10.290752983000001</v>
      </c>
      <c r="F35" s="7">
        <v>0.31430000000000002</v>
      </c>
    </row>
    <row r="36" spans="2:6" x14ac:dyDescent="0.25">
      <c r="B36" s="5" t="s">
        <v>50</v>
      </c>
      <c r="C36" s="6">
        <v>13.759410117</v>
      </c>
      <c r="D36" s="6"/>
      <c r="E36" s="6"/>
      <c r="F36" s="7"/>
    </row>
    <row r="38" spans="2:6" x14ac:dyDescent="0.25">
      <c r="B38" s="5" t="s">
        <v>11</v>
      </c>
      <c r="C38" s="6">
        <f>AVERAGE(C31:C36)</f>
        <v>10.3132794355</v>
      </c>
      <c r="D38" s="6">
        <f>AVERAGE(D31:D32,D33:D35)</f>
        <v>0.18938141333633496</v>
      </c>
      <c r="E38" s="6">
        <f>AVERAGE(E31:E32,E33:E35)</f>
        <v>7.812917596600002</v>
      </c>
      <c r="F38" s="6">
        <f>AVERAGE(F31:F32,F33:F35)</f>
        <v>0.8971350993987578</v>
      </c>
    </row>
    <row r="39" spans="2:6" x14ac:dyDescent="0.25">
      <c r="B39" s="16" t="s">
        <v>12</v>
      </c>
      <c r="C39" s="17">
        <f>(MAX(C31:C36)-MIN(C31:C35))/2</f>
        <v>4.8761730404999994</v>
      </c>
      <c r="D39" s="17">
        <f>(MAX(D31:D35)-MIN(D31:D35))/2</f>
        <v>0.15580845709299496</v>
      </c>
      <c r="E39" s="17">
        <f>(MAX(E31:E35)-MIN(E31:E35))/2</f>
        <v>2.6160264915000004</v>
      </c>
      <c r="F39" s="17">
        <f>(MAX(F31:F35)-MIN(F31:F35))/2</f>
        <v>1.3436372515031056</v>
      </c>
    </row>
    <row r="40" spans="2:6" x14ac:dyDescent="0.25">
      <c r="B40" s="5" t="s">
        <v>43</v>
      </c>
      <c r="C40" s="6">
        <f>MAX(C31:C36)-C38</f>
        <v>4.7042903615</v>
      </c>
      <c r="D40" s="6">
        <f>MAX(D31:D35)-D38</f>
        <v>0.15245697822649618</v>
      </c>
      <c r="E40" s="6">
        <f>MAX(E31:E35)-E38</f>
        <v>2.4778353863999989</v>
      </c>
      <c r="F40" s="6">
        <f>MAX(F31:F35)-F38</f>
        <v>1.9229649006012424</v>
      </c>
    </row>
    <row r="41" spans="2:6" x14ac:dyDescent="0.25">
      <c r="B41" s="5" t="s">
        <v>44</v>
      </c>
      <c r="C41" s="6">
        <f>C38-MIN(C31:C36)</f>
        <v>5.0480557194999998</v>
      </c>
      <c r="D41" s="6">
        <f>D38-MIN(D31:D35)</f>
        <v>0.15915993595949374</v>
      </c>
      <c r="E41" s="6">
        <f>E38-MIN(E31:E35)</f>
        <v>2.754217596600002</v>
      </c>
      <c r="F41" s="6">
        <f>F38-MIN(F31:F35)</f>
        <v>0.76430960240496904</v>
      </c>
    </row>
    <row r="42" spans="2:6" x14ac:dyDescent="0.25">
      <c r="B42" s="5"/>
      <c r="C42" s="6"/>
      <c r="D42" s="6"/>
      <c r="E42" s="6"/>
      <c r="F42" s="6"/>
    </row>
    <row r="43" spans="2:6" x14ac:dyDescent="0.25">
      <c r="B43" s="5" t="s">
        <v>13</v>
      </c>
      <c r="C43" s="6">
        <f>_xlfn.STDEV.S(C31:C35)</f>
        <v>3.5447752131008574</v>
      </c>
      <c r="D43" s="6">
        <f>_xlfn.STDEV.S(D31:D35)</f>
        <v>0.13544286901654298</v>
      </c>
      <c r="E43" s="6">
        <f>_xlfn.STDEV.S(E31:E35)</f>
        <v>2.263703367716202</v>
      </c>
      <c r="F43" s="6">
        <f>_xlfn.STDEV.S(F31:F35)</f>
        <v>1.1305646633746289</v>
      </c>
    </row>
    <row r="44" spans="2:6" x14ac:dyDescent="0.25">
      <c r="B44" s="8" t="s">
        <v>14</v>
      </c>
      <c r="C44" s="9">
        <f>(C43/C38)*100</f>
        <v>34.370980009512394</v>
      </c>
      <c r="D44" s="9">
        <f t="shared" ref="D44:F44" si="6">(D43/D38)*100</f>
        <v>71.51856490583954</v>
      </c>
      <c r="E44" s="9">
        <f t="shared" si="6"/>
        <v>28.973854385733087</v>
      </c>
      <c r="F44" s="9">
        <f t="shared" si="6"/>
        <v>126.01944390898439</v>
      </c>
    </row>
    <row r="47" spans="2:6" x14ac:dyDescent="0.25">
      <c r="B47" s="2" t="s">
        <v>17</v>
      </c>
      <c r="C47" s="3" t="s">
        <v>1</v>
      </c>
      <c r="D47" s="3" t="s">
        <v>2</v>
      </c>
      <c r="E47" s="3" t="s">
        <v>3</v>
      </c>
      <c r="F47" s="4" t="s">
        <v>4</v>
      </c>
    </row>
    <row r="48" spans="2:6" x14ac:dyDescent="0.25">
      <c r="B48" s="5" t="s">
        <v>18</v>
      </c>
      <c r="C48" s="6">
        <v>4.9612999999999996</v>
      </c>
      <c r="D48" s="6">
        <v>0.25518000000000002</v>
      </c>
      <c r="E48" s="6">
        <v>3.4695999999999998</v>
      </c>
      <c r="F48" s="7">
        <v>0.88761000000000001</v>
      </c>
    </row>
    <row r="49" spans="2:6" x14ac:dyDescent="0.25">
      <c r="B49" s="5" t="s">
        <v>19</v>
      </c>
      <c r="C49" s="6">
        <v>2.0905</v>
      </c>
      <c r="D49" s="6">
        <v>0.25546000000000002</v>
      </c>
      <c r="E49" s="6">
        <v>1.1996</v>
      </c>
      <c r="F49" s="7">
        <v>0.65139000000000002</v>
      </c>
    </row>
    <row r="50" spans="2:6" x14ac:dyDescent="0.25">
      <c r="B50" s="5" t="s">
        <v>20</v>
      </c>
      <c r="C50" s="6">
        <v>3.4428000000000001</v>
      </c>
      <c r="D50" s="6">
        <v>0.10541</v>
      </c>
      <c r="E50" s="6">
        <v>1.2926</v>
      </c>
      <c r="F50" s="7">
        <v>0.92134000000000005</v>
      </c>
    </row>
    <row r="51" spans="2:6" x14ac:dyDescent="0.25">
      <c r="B51" s="5" t="s">
        <v>21</v>
      </c>
      <c r="C51" s="6">
        <v>2.6126</v>
      </c>
      <c r="D51" s="6">
        <v>5.4844999999999998E-2</v>
      </c>
      <c r="E51" s="6">
        <v>1.7077</v>
      </c>
      <c r="F51" s="7">
        <v>0.47244999999999998</v>
      </c>
    </row>
    <row r="52" spans="2:6" x14ac:dyDescent="0.25">
      <c r="B52" s="5" t="s">
        <v>22</v>
      </c>
      <c r="C52" s="6">
        <v>6.1611000000000002</v>
      </c>
      <c r="D52" s="6">
        <v>1.0506</v>
      </c>
      <c r="E52" s="6">
        <v>2.1349</v>
      </c>
      <c r="F52" s="7">
        <v>3.5874999999999999</v>
      </c>
    </row>
    <row r="53" spans="2:6" x14ac:dyDescent="0.25">
      <c r="B53" s="5"/>
      <c r="C53" s="6"/>
      <c r="D53" s="6"/>
      <c r="E53" s="6"/>
      <c r="F53" s="7"/>
    </row>
    <row r="54" spans="2:6" x14ac:dyDescent="0.25">
      <c r="B54" s="5"/>
      <c r="C54" s="6"/>
      <c r="D54" s="6"/>
      <c r="E54" s="6"/>
      <c r="F54" s="7"/>
    </row>
    <row r="55" spans="2:6" x14ac:dyDescent="0.25">
      <c r="B55" s="5" t="s">
        <v>11</v>
      </c>
      <c r="C55" s="6">
        <f>AVERAGE(C48:C52)</f>
        <v>3.8536600000000001</v>
      </c>
      <c r="D55" s="6">
        <f>AVERAGE(D48:D52)</f>
        <v>0.34429900000000002</v>
      </c>
      <c r="E55" s="6">
        <f>AVERAGE(E48:E52)</f>
        <v>1.9608800000000002</v>
      </c>
      <c r="F55" s="6">
        <f>AVERAGE(F48:F52)</f>
        <v>1.3040579999999999</v>
      </c>
    </row>
    <row r="56" spans="2:6" x14ac:dyDescent="0.25">
      <c r="B56" s="16" t="s">
        <v>12</v>
      </c>
      <c r="C56" s="17">
        <f>(MAX(C48:C52)-MIN(C48:C52))/2</f>
        <v>2.0353000000000003</v>
      </c>
      <c r="D56" s="17">
        <f>(MAX(D48:D52)-MIN(D48:D52))/2</f>
        <v>0.49787749999999997</v>
      </c>
      <c r="E56" s="17">
        <f>(MAX(E48:E52)-MIN(E48:E52))/2</f>
        <v>1.1349999999999998</v>
      </c>
      <c r="F56" s="17">
        <f>(MAX(F48:F52)-MIN(F48:F52))/2</f>
        <v>1.557525</v>
      </c>
    </row>
    <row r="57" spans="2:6" x14ac:dyDescent="0.25">
      <c r="B57" s="5" t="s">
        <v>43</v>
      </c>
      <c r="C57" s="6">
        <f>MAX(C48:C52)-C55</f>
        <v>2.3074400000000002</v>
      </c>
      <c r="D57" s="6">
        <f>MAX(D48:D52)-D55</f>
        <v>0.70630099999999996</v>
      </c>
      <c r="E57" s="6">
        <f>MAX(E48:E52)-E55</f>
        <v>1.5087199999999996</v>
      </c>
      <c r="F57" s="6">
        <f>MAX(F48:F52)-F55</f>
        <v>2.283442</v>
      </c>
    </row>
    <row r="58" spans="2:6" x14ac:dyDescent="0.25">
      <c r="B58" s="5" t="s">
        <v>44</v>
      </c>
      <c r="C58" s="6">
        <f>C55-MIN(C48:C52)</f>
        <v>1.7631600000000001</v>
      </c>
      <c r="D58" s="6">
        <f>D55-MIN(D48:D52)</f>
        <v>0.28945400000000004</v>
      </c>
      <c r="E58" s="6">
        <f>E55-MIN(E48:E52)</f>
        <v>0.76128000000000018</v>
      </c>
      <c r="F58" s="6">
        <f>F55-MIN(F48:F52)</f>
        <v>0.8316079999999999</v>
      </c>
    </row>
    <row r="59" spans="2:6" x14ac:dyDescent="0.25">
      <c r="B59" s="5"/>
      <c r="C59" s="6"/>
      <c r="D59" s="6"/>
      <c r="E59" s="6"/>
      <c r="F59" s="6"/>
    </row>
    <row r="60" spans="2:6" x14ac:dyDescent="0.25">
      <c r="B60" s="5" t="s">
        <v>13</v>
      </c>
      <c r="C60" s="6">
        <f>_xlfn.STDEV.S(C48:C53)</f>
        <v>1.6858910679519004</v>
      </c>
      <c r="D60" s="6">
        <f t="shared" ref="D60:F60" si="7">_xlfn.STDEV.S(D48:D53)</f>
        <v>0.40482935884147531</v>
      </c>
      <c r="E60" s="6">
        <f t="shared" si="7"/>
        <v>0.92151566834210596</v>
      </c>
      <c r="F60" s="6">
        <f t="shared" si="7"/>
        <v>1.2895306079616722</v>
      </c>
    </row>
    <row r="61" spans="2:6" x14ac:dyDescent="0.25">
      <c r="B61" s="8" t="s">
        <v>14</v>
      </c>
      <c r="C61" s="9">
        <f>(C60/C55)*100</f>
        <v>43.7477895806039</v>
      </c>
      <c r="D61" s="9">
        <f t="shared" ref="D61:F61" si="8">(D60/D55)*100</f>
        <v>117.58075360122315</v>
      </c>
      <c r="E61" s="9">
        <f t="shared" si="8"/>
        <v>46.995005729167815</v>
      </c>
      <c r="F61" s="9">
        <f t="shared" si="8"/>
        <v>98.885985743093656</v>
      </c>
    </row>
    <row r="64" spans="2:6" x14ac:dyDescent="0.25">
      <c r="B64" s="2" t="s">
        <v>23</v>
      </c>
      <c r="C64" s="3" t="s">
        <v>1</v>
      </c>
      <c r="D64" s="3" t="s">
        <v>2</v>
      </c>
      <c r="E64" s="3" t="s">
        <v>16</v>
      </c>
      <c r="F64" s="4" t="s">
        <v>4</v>
      </c>
    </row>
    <row r="65" spans="2:6" x14ac:dyDescent="0.25">
      <c r="B65" s="5" t="s">
        <v>24</v>
      </c>
      <c r="C65" s="6">
        <v>13.238</v>
      </c>
      <c r="D65" s="6">
        <v>0.84923000000000004</v>
      </c>
      <c r="E65" s="6">
        <v>9.3507999999999996</v>
      </c>
      <c r="F65" s="7">
        <v>8.1469000000000005</v>
      </c>
    </row>
    <row r="66" spans="2:6" x14ac:dyDescent="0.25">
      <c r="B66" s="5" t="s">
        <v>25</v>
      </c>
      <c r="C66" s="6">
        <v>18.635000000000002</v>
      </c>
      <c r="D66" s="6">
        <v>0.66910999999999998</v>
      </c>
      <c r="E66" s="6">
        <v>9.5341000000000005</v>
      </c>
      <c r="F66" s="7">
        <v>8.3886000000000003</v>
      </c>
    </row>
    <row r="67" spans="2:6" x14ac:dyDescent="0.25">
      <c r="B67" s="5" t="s">
        <v>26</v>
      </c>
      <c r="C67" s="6">
        <v>15.792</v>
      </c>
      <c r="D67" s="6">
        <v>4.8440000000000003</v>
      </c>
      <c r="E67" s="6">
        <v>8.2759</v>
      </c>
      <c r="F67" s="7">
        <v>12.034000000000001</v>
      </c>
    </row>
    <row r="68" spans="2:6" x14ac:dyDescent="0.25">
      <c r="B68" s="5" t="s">
        <v>27</v>
      </c>
      <c r="C68" s="6">
        <v>16.137</v>
      </c>
      <c r="D68" s="6">
        <v>4.0198999999999998</v>
      </c>
      <c r="E68" s="6">
        <v>7.9786000000000001</v>
      </c>
      <c r="F68" s="7">
        <v>10.929</v>
      </c>
    </row>
    <row r="69" spans="2:6" x14ac:dyDescent="0.25">
      <c r="B69" s="5" t="s">
        <v>27</v>
      </c>
      <c r="C69" s="6">
        <v>16.568999999999999</v>
      </c>
      <c r="D69" s="6">
        <v>1.0057</v>
      </c>
      <c r="E69" s="6">
        <v>6.3109000000000002</v>
      </c>
      <c r="F69" s="7">
        <v>7.7666000000000004</v>
      </c>
    </row>
    <row r="70" spans="2:6" x14ac:dyDescent="0.25">
      <c r="B70" s="5"/>
      <c r="C70" s="6"/>
      <c r="D70" s="6"/>
      <c r="E70" s="6"/>
      <c r="F70" s="7"/>
    </row>
    <row r="71" spans="2:6" x14ac:dyDescent="0.25">
      <c r="B71" s="5"/>
      <c r="C71" s="6"/>
      <c r="D71" s="6"/>
      <c r="E71" s="6"/>
      <c r="F71" s="7"/>
    </row>
    <row r="72" spans="2:6" x14ac:dyDescent="0.25">
      <c r="B72" s="5" t="s">
        <v>11</v>
      </c>
      <c r="C72" s="6">
        <f>AVERAGE(C65:C69)</f>
        <v>16.074199999999998</v>
      </c>
      <c r="D72" s="6">
        <f>AVERAGE(D65:D69)</f>
        <v>2.2775880000000002</v>
      </c>
      <c r="E72" s="6">
        <f>AVERAGE(E65:E69)</f>
        <v>8.2900600000000004</v>
      </c>
      <c r="F72" s="6">
        <f>AVERAGE(F65:F69)</f>
        <v>9.4530200000000004</v>
      </c>
    </row>
    <row r="73" spans="2:6" x14ac:dyDescent="0.25">
      <c r="B73" s="16" t="s">
        <v>12</v>
      </c>
      <c r="C73" s="17">
        <f>(MAX(C65:C69)-MIN(C65:C69))/2</f>
        <v>2.698500000000001</v>
      </c>
      <c r="D73" s="17">
        <f>(MAX(D65:D69)-MIN(D65:D69))/2</f>
        <v>2.0874450000000002</v>
      </c>
      <c r="E73" s="17">
        <f>(MAX(E65:E69)-MIN(E65:E69))/2</f>
        <v>1.6116000000000001</v>
      </c>
      <c r="F73" s="17">
        <f>(MAX(F65:F69)-MIN(F65:F69))/2</f>
        <v>2.1337000000000002</v>
      </c>
    </row>
    <row r="74" spans="2:6" x14ac:dyDescent="0.25">
      <c r="B74" s="5" t="s">
        <v>43</v>
      </c>
      <c r="C74" s="6">
        <f>MAX(C65:C69)-C72</f>
        <v>2.560800000000004</v>
      </c>
      <c r="D74" s="6">
        <f>MAX(D65:D69)-D72</f>
        <v>2.5664120000000001</v>
      </c>
      <c r="E74" s="6">
        <f>MAX(E65:E69)-E72</f>
        <v>1.24404</v>
      </c>
      <c r="F74" s="6">
        <f>MAX(F65:F69)-F72</f>
        <v>2.5809800000000003</v>
      </c>
    </row>
    <row r="75" spans="2:6" x14ac:dyDescent="0.25">
      <c r="B75" s="5" t="s">
        <v>44</v>
      </c>
      <c r="C75" s="6">
        <f>C72-MIN(C65:C69)</f>
        <v>2.8361999999999981</v>
      </c>
      <c r="D75" s="6">
        <f>D72-MIN(D65:D69)</f>
        <v>1.6084780000000003</v>
      </c>
      <c r="E75" s="6">
        <f>E72-MIN(E65:E69)</f>
        <v>1.9791600000000003</v>
      </c>
      <c r="F75" s="6">
        <f>F72-MIN(F65:F69)</f>
        <v>1.68642</v>
      </c>
    </row>
    <row r="76" spans="2:6" x14ac:dyDescent="0.25">
      <c r="B76" s="5"/>
      <c r="C76" s="6"/>
      <c r="D76" s="6"/>
      <c r="E76" s="6"/>
      <c r="F76" s="6"/>
    </row>
    <row r="77" spans="2:6" x14ac:dyDescent="0.25">
      <c r="B77" s="5" t="s">
        <v>13</v>
      </c>
      <c r="C77" s="6">
        <f>_xlfn.STDEV.S(C65:C70)</f>
        <v>1.9319766302934498</v>
      </c>
      <c r="D77" s="6">
        <f t="shared" ref="D77:F77" si="9">_xlfn.STDEV.S(D65:D70)</f>
        <v>1.9916845129362228</v>
      </c>
      <c r="E77" s="6">
        <f t="shared" si="9"/>
        <v>1.2929701284252533</v>
      </c>
      <c r="F77" s="6">
        <f t="shared" si="9"/>
        <v>1.9054478822576053</v>
      </c>
    </row>
    <row r="78" spans="2:6" x14ac:dyDescent="0.25">
      <c r="B78" s="8" t="s">
        <v>14</v>
      </c>
      <c r="C78" s="9">
        <f>(C77/C72)*100</f>
        <v>12.01911529216664</v>
      </c>
      <c r="D78" s="9">
        <f t="shared" ref="D78:F78" si="10">(D77/D72)*100</f>
        <v>87.447093720911013</v>
      </c>
      <c r="E78" s="9">
        <f t="shared" si="10"/>
        <v>15.596631730352412</v>
      </c>
      <c r="F78" s="9">
        <f t="shared" si="10"/>
        <v>20.157027936655219</v>
      </c>
    </row>
    <row r="81" spans="2:6" x14ac:dyDescent="0.25">
      <c r="B81" s="11" t="s">
        <v>28</v>
      </c>
      <c r="C81" s="3" t="s">
        <v>1</v>
      </c>
      <c r="D81" s="3" t="s">
        <v>2</v>
      </c>
      <c r="E81" s="3" t="s">
        <v>16</v>
      </c>
      <c r="F81" s="4" t="s">
        <v>4</v>
      </c>
    </row>
    <row r="82" spans="2:6" x14ac:dyDescent="0.25">
      <c r="B82" s="12" t="s">
        <v>29</v>
      </c>
      <c r="C82" s="6">
        <v>9.8063000000000002</v>
      </c>
      <c r="D82" s="6">
        <v>1.2337</v>
      </c>
      <c r="E82" s="6">
        <v>8.1049000000000007</v>
      </c>
      <c r="F82" s="7">
        <v>6.0655999999999999</v>
      </c>
    </row>
    <row r="83" spans="2:6" x14ac:dyDescent="0.25">
      <c r="B83" s="12" t="s">
        <v>30</v>
      </c>
      <c r="C83" s="6">
        <v>11.1434</v>
      </c>
      <c r="D83" s="6">
        <v>3.9245000000000001</v>
      </c>
      <c r="E83" s="6">
        <v>9.4230999999999998</v>
      </c>
      <c r="F83" s="7">
        <v>8.0005000000000006</v>
      </c>
    </row>
    <row r="84" spans="2:6" x14ac:dyDescent="0.25">
      <c r="B84" s="12" t="s">
        <v>31</v>
      </c>
      <c r="C84" s="6">
        <v>10.477</v>
      </c>
      <c r="D84" s="6">
        <v>3.4217</v>
      </c>
      <c r="E84" s="6">
        <v>7.9154999999999998</v>
      </c>
      <c r="F84" s="7">
        <v>5.4627999999999997</v>
      </c>
    </row>
    <row r="85" spans="2:6" x14ac:dyDescent="0.25">
      <c r="B85" s="12" t="s">
        <v>32</v>
      </c>
      <c r="C85" s="6">
        <v>9.8043999999999993</v>
      </c>
      <c r="D85" s="6">
        <v>2.0556000000000001</v>
      </c>
      <c r="E85" s="6">
        <v>9.0378000000000007</v>
      </c>
      <c r="F85" s="7">
        <v>6.3539000000000003</v>
      </c>
    </row>
    <row r="86" spans="2:6" x14ac:dyDescent="0.25">
      <c r="B86" s="12" t="s">
        <v>33</v>
      </c>
      <c r="C86" s="6">
        <v>10.862</v>
      </c>
      <c r="D86" s="6">
        <v>5.4877000000000002</v>
      </c>
      <c r="E86" s="6">
        <v>6.2712000000000003</v>
      </c>
      <c r="F86" s="7">
        <v>8.7967999999999993</v>
      </c>
    </row>
    <row r="87" spans="2:6" x14ac:dyDescent="0.25">
      <c r="B87" s="12"/>
      <c r="C87" s="6"/>
      <c r="D87" s="6"/>
      <c r="E87" s="6"/>
      <c r="F87" s="7"/>
    </row>
    <row r="88" spans="2:6" x14ac:dyDescent="0.25">
      <c r="B88" s="12"/>
      <c r="C88" s="6"/>
      <c r="D88" s="6"/>
      <c r="E88" s="6"/>
      <c r="F88" s="7"/>
    </row>
    <row r="89" spans="2:6" x14ac:dyDescent="0.25">
      <c r="B89" s="5" t="s">
        <v>11</v>
      </c>
      <c r="C89" s="6">
        <f>AVERAGE(C82:C86)</f>
        <v>10.418620000000001</v>
      </c>
      <c r="D89" s="6">
        <f>AVERAGE(D82:D86)</f>
        <v>3.22464</v>
      </c>
      <c r="E89" s="6">
        <f>AVERAGE(E82:E86)</f>
        <v>8.150500000000001</v>
      </c>
      <c r="F89" s="6">
        <f>AVERAGE(F82:F86)</f>
        <v>6.9359200000000003</v>
      </c>
    </row>
    <row r="90" spans="2:6" x14ac:dyDescent="0.25">
      <c r="B90" s="18" t="s">
        <v>12</v>
      </c>
      <c r="C90" s="17">
        <f>(MAX(C82:C86)-MIN(C82:C86))/2</f>
        <v>0.66950000000000021</v>
      </c>
      <c r="D90" s="17">
        <f>(MAX(D82:D86)-MIN(D82:D86))/2</f>
        <v>2.1270000000000002</v>
      </c>
      <c r="E90" s="17">
        <f>(MAX(E82:E86)-MIN(E82:E86))/2</f>
        <v>1.5759499999999997</v>
      </c>
      <c r="F90" s="17">
        <f>(MAX(F82:F86)-MIN(F82:F86))/2</f>
        <v>1.6669999999999998</v>
      </c>
    </row>
    <row r="91" spans="2:6" x14ac:dyDescent="0.25">
      <c r="B91" s="5" t="s">
        <v>43</v>
      </c>
      <c r="C91" s="6">
        <f>MAX(C82:C86)-C89</f>
        <v>0.72477999999999909</v>
      </c>
      <c r="D91" s="6">
        <f>MAX(D82:D86)-D89</f>
        <v>2.2630600000000003</v>
      </c>
      <c r="E91" s="6">
        <f>MAX(E82:E86)-E89</f>
        <v>1.2725999999999988</v>
      </c>
      <c r="F91" s="6">
        <f>MAX(F82:F86)-F89</f>
        <v>1.860879999999999</v>
      </c>
    </row>
    <row r="92" spans="2:6" x14ac:dyDescent="0.25">
      <c r="B92" s="5" t="s">
        <v>44</v>
      </c>
      <c r="C92" s="6">
        <f>C89-MIN(C82:C86)</f>
        <v>0.61422000000000132</v>
      </c>
      <c r="D92" s="6">
        <f>D89-MIN(D82:D86)</f>
        <v>1.9909399999999999</v>
      </c>
      <c r="E92" s="6">
        <f>E89-MIN(E82:E86)</f>
        <v>1.8793000000000006</v>
      </c>
      <c r="F92" s="6">
        <f>F89-MIN(F82:F86)</f>
        <v>1.4731200000000007</v>
      </c>
    </row>
    <row r="93" spans="2:6" x14ac:dyDescent="0.25">
      <c r="B93" s="5"/>
      <c r="C93" s="6"/>
      <c r="D93" s="6"/>
      <c r="E93" s="6"/>
      <c r="F93" s="6"/>
    </row>
    <row r="94" spans="2:6" x14ac:dyDescent="0.25">
      <c r="B94" s="5" t="s">
        <v>13</v>
      </c>
      <c r="C94" s="6">
        <f>_xlfn.STDEV.S(C82:C87)</f>
        <v>0.60776271850122576</v>
      </c>
      <c r="D94" s="6">
        <f t="shared" ref="D94:F94" si="11">_xlfn.STDEV.S(D82:D87)</f>
        <v>1.6568474456026425</v>
      </c>
      <c r="E94" s="6">
        <f t="shared" si="11"/>
        <v>1.2243248037183503</v>
      </c>
      <c r="F94" s="6">
        <f t="shared" si="11"/>
        <v>1.4020067464174335</v>
      </c>
    </row>
    <row r="95" spans="2:6" x14ac:dyDescent="0.25">
      <c r="B95" s="8" t="s">
        <v>14</v>
      </c>
      <c r="C95" s="9">
        <f>(C94/C89)*100</f>
        <v>5.833428213153236</v>
      </c>
      <c r="D95" s="9">
        <f t="shared" ref="D95:F95" si="12">(D94/D89)*100</f>
        <v>51.380850129088593</v>
      </c>
      <c r="E95" s="9">
        <f t="shared" si="12"/>
        <v>15.021468667178089</v>
      </c>
      <c r="F95" s="9">
        <f t="shared" si="12"/>
        <v>20.21370988156486</v>
      </c>
    </row>
    <row r="98" spans="2:6" x14ac:dyDescent="0.25">
      <c r="B98" s="11" t="s">
        <v>34</v>
      </c>
      <c r="C98" s="3" t="s">
        <v>1</v>
      </c>
      <c r="D98" s="3" t="s">
        <v>2</v>
      </c>
      <c r="E98" s="3" t="s">
        <v>16</v>
      </c>
      <c r="F98" s="4" t="s">
        <v>4</v>
      </c>
    </row>
    <row r="99" spans="2:6" x14ac:dyDescent="0.25">
      <c r="B99" s="12" t="s">
        <v>35</v>
      </c>
      <c r="C99" s="6">
        <v>4.5019</v>
      </c>
      <c r="D99" s="6">
        <v>0.12058000000000001</v>
      </c>
      <c r="E99" s="6">
        <v>3.2728999999999999</v>
      </c>
      <c r="F99" s="7">
        <v>4.3898999999999999</v>
      </c>
    </row>
    <row r="100" spans="2:6" x14ac:dyDescent="0.25">
      <c r="B100" s="12" t="s">
        <v>36</v>
      </c>
      <c r="C100" s="6">
        <v>6.5088999999999997</v>
      </c>
      <c r="D100" s="6">
        <v>0.66461999999999999</v>
      </c>
      <c r="E100" s="6">
        <v>3.1627999999999998</v>
      </c>
      <c r="F100" s="7">
        <v>5.1261999999999999</v>
      </c>
    </row>
    <row r="101" spans="2:6" x14ac:dyDescent="0.25">
      <c r="B101" s="12" t="s">
        <v>37</v>
      </c>
      <c r="C101" s="6">
        <v>6.3874000000000004</v>
      </c>
      <c r="D101" s="6">
        <v>0.1061</v>
      </c>
      <c r="E101" s="6">
        <v>3.3472</v>
      </c>
      <c r="F101" s="7">
        <v>3.4590000000000001</v>
      </c>
    </row>
    <row r="102" spans="2:6" x14ac:dyDescent="0.25">
      <c r="B102" s="12" t="s">
        <v>38</v>
      </c>
      <c r="C102" s="6">
        <v>13.499000000000001</v>
      </c>
      <c r="D102" s="6">
        <v>0.1915</v>
      </c>
      <c r="E102" s="6">
        <v>3.3496000000000001</v>
      </c>
      <c r="F102" s="7">
        <v>3.7928999999999999</v>
      </c>
    </row>
    <row r="103" spans="2:6" x14ac:dyDescent="0.25">
      <c r="B103" s="12" t="s">
        <v>39</v>
      </c>
      <c r="C103" s="6">
        <v>10.115</v>
      </c>
      <c r="D103" s="6">
        <v>0.18940000000000001</v>
      </c>
      <c r="E103" s="6">
        <v>3.3553999999999999</v>
      </c>
      <c r="F103" s="7">
        <v>3.9420999999999999</v>
      </c>
    </row>
    <row r="104" spans="2:6" x14ac:dyDescent="0.25">
      <c r="B104" s="12"/>
      <c r="C104" s="6"/>
      <c r="D104" s="6"/>
      <c r="E104" s="6"/>
      <c r="F104" s="7"/>
    </row>
    <row r="105" spans="2:6" x14ac:dyDescent="0.25">
      <c r="B105" s="12"/>
      <c r="C105" s="6"/>
      <c r="D105" s="6"/>
      <c r="E105" s="6"/>
      <c r="F105" s="7"/>
    </row>
    <row r="106" spans="2:6" x14ac:dyDescent="0.25">
      <c r="B106" s="5" t="s">
        <v>11</v>
      </c>
      <c r="C106" s="6">
        <f>AVERAGE(C99:C103)</f>
        <v>8.2024399999999993</v>
      </c>
      <c r="D106" s="6">
        <f>AVERAGE(D99:D103)</f>
        <v>0.25444</v>
      </c>
      <c r="E106" s="6">
        <f>AVERAGE(E99:E103)</f>
        <v>3.29758</v>
      </c>
      <c r="F106" s="6">
        <f>AVERAGE(F99:F103)</f>
        <v>4.1420200000000005</v>
      </c>
    </row>
    <row r="107" spans="2:6" x14ac:dyDescent="0.25">
      <c r="B107" s="18" t="s">
        <v>12</v>
      </c>
      <c r="C107" s="17">
        <f>(MAX(C99:C103)-MIN(C99:C103))/2</f>
        <v>4.4985499999999998</v>
      </c>
      <c r="D107" s="17">
        <f>(MAX(D99:D103)-MIN(D99:D103))/2</f>
        <v>0.27926000000000001</v>
      </c>
      <c r="E107" s="17">
        <f>(MAX(E99:E103)-MIN(E99:E103))/2</f>
        <v>9.6300000000000052E-2</v>
      </c>
      <c r="F107" s="17">
        <f>(MAX(F99:F103)-MIN(F99:F103))/2</f>
        <v>0.8335999999999999</v>
      </c>
    </row>
    <row r="108" spans="2:6" x14ac:dyDescent="0.25">
      <c r="B108" s="5" t="s">
        <v>43</v>
      </c>
      <c r="C108" s="6">
        <f>MAX(C99:C103)-C106</f>
        <v>5.2965600000000013</v>
      </c>
      <c r="D108" s="6">
        <f>MAX(D99:D103)-D106</f>
        <v>0.41017999999999999</v>
      </c>
      <c r="E108" s="6">
        <f>MAX(E99:E103)-E106</f>
        <v>5.7819999999999983E-2</v>
      </c>
      <c r="F108" s="6">
        <f>MAX(F99:F103)-F106</f>
        <v>0.98417999999999939</v>
      </c>
    </row>
    <row r="109" spans="2:6" x14ac:dyDescent="0.25">
      <c r="B109" s="5" t="s">
        <v>44</v>
      </c>
      <c r="C109" s="6">
        <f>C106-MIN(C99:C103)</f>
        <v>3.7005399999999993</v>
      </c>
      <c r="D109" s="6">
        <f>D106-MIN(D99:D103)</f>
        <v>0.14834</v>
      </c>
      <c r="E109" s="6">
        <f>E106-MIN(E99:E103)</f>
        <v>0.13478000000000012</v>
      </c>
      <c r="F109" s="6">
        <f>F106-MIN(F99:F103)</f>
        <v>0.6830200000000004</v>
      </c>
    </row>
    <row r="110" spans="2:6" x14ac:dyDescent="0.25">
      <c r="B110" s="5"/>
      <c r="C110" s="6"/>
      <c r="D110" s="6"/>
      <c r="E110" s="6"/>
      <c r="F110" s="6"/>
    </row>
    <row r="111" spans="2:6" x14ac:dyDescent="0.25">
      <c r="B111" s="5" t="s">
        <v>13</v>
      </c>
      <c r="C111" s="6">
        <f>_xlfn.STDEV.S(C99:C104)</f>
        <v>3.590538880586033</v>
      </c>
      <c r="D111" s="6">
        <f>_xlfn.STDEV.S(D99:D104)</f>
        <v>0.23257393061132195</v>
      </c>
      <c r="E111" s="6">
        <f>_xlfn.STDEV.S(E99:E104)</f>
        <v>8.2592566251449132E-2</v>
      </c>
      <c r="F111" s="6">
        <f>_xlfn.STDEV.S(F99:F104)</f>
        <v>0.64389903478728705</v>
      </c>
    </row>
    <row r="112" spans="2:6" x14ac:dyDescent="0.25">
      <c r="B112" s="8" t="s">
        <v>14</v>
      </c>
      <c r="C112" s="9">
        <f>(C111/C106)*100</f>
        <v>43.774034075056122</v>
      </c>
      <c r="D112" s="9">
        <f>(D111/D106)*100</f>
        <v>91.406198165116308</v>
      </c>
      <c r="E112" s="9">
        <f>(E111/E106)*100</f>
        <v>2.5046417752245325</v>
      </c>
      <c r="F112" s="9">
        <f>(F111/F106)*100</f>
        <v>15.545531764387594</v>
      </c>
    </row>
  </sheetData>
  <pageMargins left="0.7" right="0.7" top="0.75" bottom="0.75" header="0.3" footer="0.3"/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2017-09-06T14:53:52Z</dcterms:modified>
</cp:coreProperties>
</file>